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Hp\OneDrive\Desktop\EXCEL\"/>
    </mc:Choice>
  </mc:AlternateContent>
  <xr:revisionPtr revIDLastSave="0" documentId="13_ncr:1_{A57D991C-8031-451E-A255-60622734D427}" xr6:coauthVersionLast="47" xr6:coauthVersionMax="47" xr10:uidLastSave="{00000000-0000-0000-0000-000000000000}"/>
  <bookViews>
    <workbookView xWindow="-110" yWindow="-110" windowWidth="19420" windowHeight="10300" tabRatio="844" firstSheet="6" activeTab="7" xr2:uid="{00000000-000D-0000-FFFF-FFFF00000000}"/>
  </bookViews>
  <sheets>
    <sheet name="Analysis_Tab" sheetId="14" r:id="rId1"/>
    <sheet name="YouthsByDistrict" sheetId="19" r:id="rId2"/>
    <sheet name="Karamoja Data" sheetId="7" r:id="rId3"/>
    <sheet name="Dictionary" sheetId="13" r:id="rId4"/>
    <sheet name="Youth Skills Data" sheetId="12" r:id="rId5"/>
    <sheet name="Sheet 4" sheetId="11" r:id="rId6"/>
    <sheet name="Youths by District&amp;Gender" sheetId="20" r:id="rId7"/>
    <sheet name="Dashboard" sheetId="24" r:id="rId8"/>
    <sheet name="YouthsByAgeGroup" sheetId="21" r:id="rId9"/>
    <sheet name="Youths In Business by Distr" sheetId="22" r:id="rId10"/>
    <sheet name="Average Skill Score by Gender" sheetId="23" r:id="rId11"/>
  </sheets>
  <externalReferences>
    <externalReference r:id="rId12"/>
    <externalReference r:id="rId13"/>
  </externalReferences>
  <definedNames>
    <definedName name="_xlnm._FilterDatabase" localSheetId="2" hidden="1">'Karamoja Data'!$A$1:$P$106</definedName>
    <definedName name="_xlnm._FilterDatabase" localSheetId="4" hidden="1">'Youth Skills Data'!$A$1:$E$2403</definedName>
    <definedName name="business_growth" localSheetId="0">[1]Validation!$J$59</definedName>
    <definedName name="business_growth1" localSheetId="0">[1]Validation!$J$52:$J$59</definedName>
    <definedName name="business_motivation" localSheetId="0">[1]Validation!$J$24:$J$31</definedName>
    <definedName name="Business_Type2" localSheetId="0">[1]Validation!$M$2:$M$12</definedName>
    <definedName name="capital_challenges" localSheetId="0">[1]Validation!$J$16:$J$21</definedName>
    <definedName name="capital_needed" localSheetId="0">[1]Validation!$J$10:$J$13</definedName>
    <definedName name="capital_source" localSheetId="0">[1]Validation!$J$62:$J$69</definedName>
    <definedName name="category" localSheetId="0">[1]Validation!$A$11:$A$14</definedName>
    <definedName name="challenges_in_youth" localSheetId="0">[1]Validation!$M$44:$M$49</definedName>
    <definedName name="com_action" localSheetId="0">[1]Validation!$K$36:$K$41</definedName>
    <definedName name="community_probs" localSheetId="0">[1]Validation!$K$28:$K$33</definedName>
    <definedName name="data_entrants" localSheetId="0">#REF!</definedName>
    <definedName name="data_entrants">#REF!</definedName>
    <definedName name="districts" localSheetId="0">#REF!</definedName>
    <definedName name="districts">#REF!</definedName>
    <definedName name="Education" localSheetId="0">[1]Validation!$C$2:$C$9</definedName>
    <definedName name="Engaging_girls" localSheetId="0">[1]Validation!$N$16:$N$24</definedName>
    <definedName name="facilities" localSheetId="0">#REF!</definedName>
    <definedName name="facilities">#REF!</definedName>
    <definedName name="Gender" localSheetId="0">[1]Validation!$A$2:$A$3</definedName>
    <definedName name="Job_factors" localSheetId="0">[1]Validation!$M$25:$M$33</definedName>
    <definedName name="job_skills" localSheetId="0">[1]Validation!$M$16:$M$22</definedName>
    <definedName name="Job_Source" localSheetId="0">[1]Validation!#REF!</definedName>
    <definedName name="keep_operating_failure" localSheetId="0">[1]Validation!$J$80:$J$85</definedName>
    <definedName name="Leadership_Factors" localSheetId="0">[1]Validation!$K$11:$K$18</definedName>
    <definedName name="Leadership_Position" localSheetId="0">[1]Validation!$K$2:$K$8</definedName>
    <definedName name="local_resources" localSheetId="0">[1]Validation!$J$72:$J$75</definedName>
    <definedName name="m">[2]Validation!$G$2:$G$6</definedName>
    <definedName name="Marital" localSheetId="0">[1]Validation!$B$2:$B$6</definedName>
    <definedName name="messages" localSheetId="0">#REF!</definedName>
    <definedName name="messages">#REF!</definedName>
    <definedName name="Money_range2" localSheetId="0">[1]Validation!$J$89:$J$93</definedName>
    <definedName name="No_Business" localSheetId="0">[1]Validation!$J$2:$J$7</definedName>
    <definedName name="No_Job" localSheetId="0">[1]Validation!#REF!</definedName>
    <definedName name="occupation" localSheetId="0">#REF!</definedName>
    <definedName name="occupation">#REF!</definedName>
    <definedName name="Occupation_2" localSheetId="0">#REF!</definedName>
    <definedName name="Occupation_2">#REF!</definedName>
    <definedName name="percentage" localSheetId="0">[1]Validation!$K$21:$K$25</definedName>
    <definedName name="_xlnm.Print_Area" localSheetId="0">Analysis_Tab!$A$1:$J$30</definedName>
    <definedName name="Saving_places" localSheetId="0">[1]Validation!$J$41:$J$48</definedName>
    <definedName name="sex" localSheetId="0">#REF!</definedName>
    <definedName name="sex">#REF!</definedName>
    <definedName name="Slicer_gender">#N/A</definedName>
    <definedName name="Slicer_marital_status">#N/A</definedName>
    <definedName name="Slicer_Youth_Impact_Category">#N/A</definedName>
    <definedName name="v">#REF!</definedName>
    <definedName name="Why_no_jobs" localSheetId="0">[1]Validation!$M$36:$M$41</definedName>
    <definedName name="YesorNo" localSheetId="0">[1]Validation!$D$23:$D$24</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7" l="1"/>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Q651" i="7"/>
  <c r="Q652" i="7"/>
  <c r="Q653" i="7"/>
  <c r="Q654" i="7"/>
  <c r="Q655" i="7"/>
  <c r="Q656" i="7"/>
  <c r="Q657" i="7"/>
  <c r="Q658" i="7"/>
  <c r="Q659" i="7"/>
  <c r="Q660" i="7"/>
  <c r="Q661" i="7"/>
  <c r="Q662" i="7"/>
  <c r="Q663" i="7"/>
  <c r="Q664" i="7"/>
  <c r="Q665" i="7"/>
  <c r="Q666" i="7"/>
  <c r="Q667" i="7"/>
  <c r="Q668" i="7"/>
  <c r="Q669" i="7"/>
  <c r="Q670" i="7"/>
  <c r="Q671" i="7"/>
  <c r="Q672" i="7"/>
  <c r="Q673" i="7"/>
  <c r="Q674" i="7"/>
  <c r="Q675" i="7"/>
  <c r="Q676" i="7"/>
  <c r="Q677" i="7"/>
  <c r="Q678" i="7"/>
  <c r="Q679" i="7"/>
  <c r="Q680" i="7"/>
  <c r="Q681" i="7"/>
  <c r="Q682" i="7"/>
  <c r="Q683" i="7"/>
  <c r="Q684" i="7"/>
  <c r="Q685" i="7"/>
  <c r="Q686" i="7"/>
  <c r="Q687" i="7"/>
  <c r="Q688" i="7"/>
  <c r="Q689" i="7"/>
  <c r="Q690" i="7"/>
  <c r="Q691" i="7"/>
  <c r="Q692" i="7"/>
  <c r="Q693" i="7"/>
  <c r="Q694" i="7"/>
  <c r="Q695" i="7"/>
  <c r="Q696" i="7"/>
  <c r="Q697" i="7"/>
  <c r="Q698" i="7"/>
  <c r="Q699" i="7"/>
  <c r="Q700" i="7"/>
  <c r="Q701" i="7"/>
  <c r="Q702" i="7"/>
  <c r="Q703" i="7"/>
  <c r="Q704" i="7"/>
  <c r="Q705" i="7"/>
  <c r="Q706" i="7"/>
  <c r="Q707" i="7"/>
  <c r="Q708" i="7"/>
  <c r="Q709" i="7"/>
  <c r="Q710" i="7"/>
  <c r="Q711" i="7"/>
  <c r="Q712" i="7"/>
  <c r="Q713" i="7"/>
  <c r="Q714" i="7"/>
  <c r="Q715" i="7"/>
  <c r="Q716" i="7"/>
  <c r="Q717" i="7"/>
  <c r="Q718" i="7"/>
  <c r="Q719" i="7"/>
  <c r="Q720" i="7"/>
  <c r="Q721" i="7"/>
  <c r="Q722" i="7"/>
  <c r="Q723" i="7"/>
  <c r="Q724" i="7"/>
  <c r="Q725" i="7"/>
  <c r="Q726" i="7"/>
  <c r="Q727" i="7"/>
  <c r="Q728" i="7"/>
  <c r="Q729" i="7"/>
  <c r="Q730" i="7"/>
  <c r="Q731" i="7"/>
  <c r="Q732" i="7"/>
  <c r="Q733" i="7"/>
  <c r="Q734" i="7"/>
  <c r="Q735" i="7"/>
  <c r="Q736" i="7"/>
  <c r="Q737" i="7"/>
  <c r="Q738" i="7"/>
  <c r="Q739" i="7"/>
  <c r="Q740" i="7"/>
  <c r="Q741" i="7"/>
  <c r="Q742" i="7"/>
  <c r="Q743" i="7"/>
  <c r="Q744" i="7"/>
  <c r="Q745" i="7"/>
  <c r="Q746" i="7"/>
  <c r="Q747" i="7"/>
  <c r="Q748" i="7"/>
  <c r="Q749" i="7"/>
  <c r="Q750" i="7"/>
  <c r="Q751" i="7"/>
  <c r="Q752" i="7"/>
  <c r="Q753" i="7"/>
  <c r="Q754" i="7"/>
  <c r="Q755" i="7"/>
  <c r="Q756" i="7"/>
  <c r="Q757" i="7"/>
  <c r="Q758" i="7"/>
  <c r="Q759" i="7"/>
  <c r="Q760" i="7"/>
  <c r="Q761" i="7"/>
  <c r="Q762" i="7"/>
  <c r="Q763" i="7"/>
  <c r="Q764" i="7"/>
  <c r="Q765" i="7"/>
  <c r="Q766" i="7"/>
  <c r="Q767" i="7"/>
  <c r="Q768" i="7"/>
  <c r="Q769" i="7"/>
  <c r="Q770" i="7"/>
  <c r="Q771" i="7"/>
  <c r="Q772" i="7"/>
  <c r="Q773" i="7"/>
  <c r="Q774" i="7"/>
  <c r="Q775" i="7"/>
  <c r="Q776" i="7"/>
  <c r="Q777" i="7"/>
  <c r="Q778" i="7"/>
  <c r="Q779" i="7"/>
  <c r="Q780" i="7"/>
  <c r="Q781" i="7"/>
  <c r="Q782" i="7"/>
  <c r="Q783" i="7"/>
  <c r="Q784" i="7"/>
  <c r="Q785" i="7"/>
  <c r="Q786" i="7"/>
  <c r="Q787" i="7"/>
  <c r="Q788" i="7"/>
  <c r="Q789" i="7"/>
  <c r="Q790" i="7"/>
  <c r="Q791" i="7"/>
  <c r="Q792" i="7"/>
  <c r="Q793" i="7"/>
  <c r="Q794" i="7"/>
  <c r="Q795" i="7"/>
  <c r="Q796" i="7"/>
  <c r="Q797" i="7"/>
  <c r="Q798" i="7"/>
  <c r="Q799" i="7"/>
  <c r="Q800" i="7"/>
  <c r="Q801" i="7"/>
  <c r="Q802" i="7"/>
  <c r="Q803" i="7"/>
  <c r="Q804" i="7"/>
  <c r="Q805" i="7"/>
  <c r="Q806" i="7"/>
  <c r="Q807" i="7"/>
  <c r="Q808" i="7"/>
  <c r="Q809" i="7"/>
  <c r="Q810" i="7"/>
  <c r="Q811" i="7"/>
  <c r="Q812" i="7"/>
  <c r="Q813" i="7"/>
  <c r="Q814" i="7"/>
  <c r="Q815" i="7"/>
  <c r="Q816" i="7"/>
  <c r="Q817" i="7"/>
  <c r="Q818" i="7"/>
  <c r="Q819" i="7"/>
  <c r="Q820" i="7"/>
  <c r="Q821" i="7"/>
  <c r="Q822" i="7"/>
  <c r="Q823" i="7"/>
  <c r="Q824" i="7"/>
  <c r="Q825" i="7"/>
  <c r="Q826" i="7"/>
  <c r="Q827" i="7"/>
  <c r="Q828" i="7"/>
  <c r="Q829" i="7"/>
  <c r="Q830" i="7"/>
  <c r="Q831" i="7"/>
  <c r="Q832" i="7"/>
  <c r="Q833" i="7"/>
  <c r="Q834" i="7"/>
  <c r="Q835" i="7"/>
  <c r="Q836" i="7"/>
  <c r="Q837" i="7"/>
  <c r="Q838" i="7"/>
  <c r="Q839" i="7"/>
  <c r="Q840" i="7"/>
  <c r="Q841" i="7"/>
  <c r="Q842" i="7"/>
  <c r="Q843" i="7"/>
  <c r="Q844" i="7"/>
  <c r="Q845" i="7"/>
  <c r="Q846" i="7"/>
  <c r="Q847" i="7"/>
  <c r="Q848" i="7"/>
  <c r="Q849" i="7"/>
  <c r="Q850" i="7"/>
  <c r="Q851" i="7"/>
  <c r="Q852" i="7"/>
  <c r="Q853" i="7"/>
  <c r="Q854" i="7"/>
  <c r="Q855" i="7"/>
  <c r="Q856" i="7"/>
  <c r="Q857" i="7"/>
  <c r="Q858" i="7"/>
  <c r="Q859" i="7"/>
  <c r="Q860" i="7"/>
  <c r="Q861" i="7"/>
  <c r="Q862" i="7"/>
  <c r="Q863" i="7"/>
  <c r="Q864" i="7"/>
  <c r="Q865" i="7"/>
  <c r="Q866" i="7"/>
  <c r="Q867" i="7"/>
  <c r="Q868" i="7"/>
  <c r="Q869" i="7"/>
  <c r="Q870" i="7"/>
  <c r="Q871" i="7"/>
  <c r="Q872" i="7"/>
  <c r="Q873" i="7"/>
  <c r="Q874" i="7"/>
  <c r="Q875" i="7"/>
  <c r="Q876" i="7"/>
  <c r="Q877" i="7"/>
  <c r="Q878" i="7"/>
  <c r="Q879" i="7"/>
  <c r="Q880" i="7"/>
  <c r="Q881" i="7"/>
  <c r="Q882" i="7"/>
  <c r="Q883" i="7"/>
  <c r="Q884" i="7"/>
  <c r="Q885" i="7"/>
  <c r="Q886" i="7"/>
  <c r="Q887" i="7"/>
  <c r="Q888" i="7"/>
  <c r="Q889" i="7"/>
  <c r="Q890" i="7"/>
  <c r="Q891" i="7"/>
  <c r="Q892" i="7"/>
  <c r="Q893" i="7"/>
  <c r="Q894" i="7"/>
  <c r="Q895" i="7"/>
  <c r="Q896" i="7"/>
  <c r="Q897" i="7"/>
  <c r="Q898" i="7"/>
  <c r="Q899" i="7"/>
  <c r="Q900" i="7"/>
  <c r="Q901" i="7"/>
  <c r="Q902" i="7"/>
  <c r="Q903" i="7"/>
  <c r="Q904" i="7"/>
  <c r="Q905" i="7"/>
  <c r="Q906" i="7"/>
  <c r="Q907" i="7"/>
  <c r="Q908" i="7"/>
  <c r="Q909" i="7"/>
  <c r="Q910" i="7"/>
  <c r="Q911" i="7"/>
  <c r="Q912" i="7"/>
  <c r="Q913" i="7"/>
  <c r="Q914" i="7"/>
  <c r="Q915" i="7"/>
  <c r="Q916" i="7"/>
  <c r="Q917" i="7"/>
  <c r="Q918" i="7"/>
  <c r="Q919" i="7"/>
  <c r="Q920" i="7"/>
  <c r="Q921" i="7"/>
  <c r="Q922" i="7"/>
  <c r="Q923" i="7"/>
  <c r="Q924" i="7"/>
  <c r="Q925" i="7"/>
  <c r="Q926" i="7"/>
  <c r="Q927" i="7"/>
  <c r="Q928" i="7"/>
  <c r="Q929" i="7"/>
  <c r="Q930" i="7"/>
  <c r="Q931" i="7"/>
  <c r="Q932" i="7"/>
  <c r="Q933" i="7"/>
  <c r="Q934" i="7"/>
  <c r="Q935" i="7"/>
  <c r="Q936" i="7"/>
  <c r="Q937" i="7"/>
  <c r="Q938" i="7"/>
  <c r="Q939" i="7"/>
  <c r="Q940" i="7"/>
  <c r="Q941" i="7"/>
  <c r="Q942" i="7"/>
  <c r="Q943" i="7"/>
  <c r="Q944" i="7"/>
  <c r="Q945" i="7"/>
  <c r="Q946" i="7"/>
  <c r="Q947" i="7"/>
  <c r="Q948" i="7"/>
  <c r="Q949" i="7"/>
  <c r="Q950" i="7"/>
  <c r="Q951" i="7"/>
  <c r="Q952" i="7"/>
  <c r="Q953" i="7"/>
  <c r="Q954" i="7"/>
  <c r="Q955" i="7"/>
  <c r="Q956" i="7"/>
  <c r="Q957" i="7"/>
  <c r="Q958" i="7"/>
  <c r="Q959" i="7"/>
  <c r="Q960" i="7"/>
  <c r="Q961" i="7"/>
  <c r="Q962" i="7"/>
  <c r="Q963" i="7"/>
  <c r="Q964" i="7"/>
  <c r="Q965" i="7"/>
  <c r="Q966" i="7"/>
  <c r="Q967" i="7"/>
  <c r="Q968" i="7"/>
  <c r="Q969" i="7"/>
  <c r="Q970" i="7"/>
  <c r="Q971" i="7"/>
  <c r="Q972" i="7"/>
  <c r="Q973" i="7"/>
  <c r="Q974" i="7"/>
  <c r="Q975" i="7"/>
  <c r="Q976" i="7"/>
  <c r="Q977" i="7"/>
  <c r="Q978" i="7"/>
  <c r="Q979" i="7"/>
  <c r="Q980" i="7"/>
  <c r="Q981" i="7"/>
  <c r="Q982" i="7"/>
  <c r="Q983" i="7"/>
  <c r="Q984" i="7"/>
  <c r="Q985" i="7"/>
  <c r="Q986" i="7"/>
  <c r="Q987" i="7"/>
  <c r="Q988" i="7"/>
  <c r="Q989" i="7"/>
  <c r="Q990" i="7"/>
  <c r="Q991" i="7"/>
  <c r="Q992" i="7"/>
  <c r="Q993" i="7"/>
  <c r="Q994" i="7"/>
  <c r="Q995" i="7"/>
  <c r="Q996" i="7"/>
  <c r="Q997" i="7"/>
  <c r="Q998" i="7"/>
  <c r="Q999" i="7"/>
  <c r="Q1000" i="7"/>
  <c r="Q1001" i="7"/>
  <c r="Q1002" i="7"/>
  <c r="Q1003" i="7"/>
  <c r="Q1004" i="7"/>
  <c r="Q1005" i="7"/>
  <c r="Q1006" i="7"/>
  <c r="Q1007" i="7"/>
  <c r="Q1008" i="7"/>
  <c r="Q1009" i="7"/>
  <c r="Q1010" i="7"/>
  <c r="Q1011" i="7"/>
  <c r="Q1012" i="7"/>
  <c r="Q1013" i="7"/>
  <c r="Q1014" i="7"/>
  <c r="Q1015" i="7"/>
  <c r="Q1016" i="7"/>
  <c r="Q1017" i="7"/>
  <c r="Q1018" i="7"/>
  <c r="Q1019" i="7"/>
  <c r="Q1020" i="7"/>
  <c r="Q1021" i="7"/>
  <c r="Q1022" i="7"/>
  <c r="Q1023" i="7"/>
  <c r="Q1024" i="7"/>
  <c r="Q1025" i="7"/>
  <c r="Q1026" i="7"/>
  <c r="Q1027" i="7"/>
  <c r="Q1028" i="7"/>
  <c r="Q1029" i="7"/>
  <c r="Q1030" i="7"/>
  <c r="Q1031" i="7"/>
  <c r="Q1032" i="7"/>
  <c r="Q1033" i="7"/>
  <c r="Q1034" i="7"/>
  <c r="Q1035" i="7"/>
  <c r="Q1036" i="7"/>
  <c r="Q1037" i="7"/>
  <c r="Q1038" i="7"/>
  <c r="Q1039" i="7"/>
  <c r="Q1040" i="7"/>
  <c r="Q1041" i="7"/>
  <c r="Q1042" i="7"/>
  <c r="Q1043" i="7"/>
  <c r="Q1044" i="7"/>
  <c r="Q1045" i="7"/>
  <c r="Q1046" i="7"/>
  <c r="Q1047" i="7"/>
  <c r="Q1048" i="7"/>
  <c r="Q1049" i="7"/>
  <c r="Q1050" i="7"/>
  <c r="Q1051" i="7"/>
  <c r="Q1052" i="7"/>
  <c r="Q1053" i="7"/>
  <c r="Q1054" i="7"/>
  <c r="Q1055" i="7"/>
  <c r="Q1056" i="7"/>
  <c r="Q1057" i="7"/>
  <c r="Q1058" i="7"/>
  <c r="Q1059" i="7"/>
  <c r="Q1060" i="7"/>
  <c r="Q1061" i="7"/>
  <c r="Q1062" i="7"/>
  <c r="Q1063" i="7"/>
  <c r="Q1064" i="7"/>
  <c r="Q1065" i="7"/>
  <c r="Q1066" i="7"/>
  <c r="Q1067" i="7"/>
  <c r="Q1068" i="7"/>
  <c r="Q1069" i="7"/>
  <c r="Q1070" i="7"/>
  <c r="Q1071" i="7"/>
  <c r="Q1072" i="7"/>
  <c r="Q1073" i="7"/>
  <c r="Q1074" i="7"/>
  <c r="Q1075" i="7"/>
  <c r="Q1076" i="7"/>
  <c r="Q1077" i="7"/>
  <c r="Q1078" i="7"/>
  <c r="Q1079" i="7"/>
  <c r="Q1080" i="7"/>
  <c r="Q1081" i="7"/>
  <c r="Q1082" i="7"/>
  <c r="Q1083" i="7"/>
  <c r="Q1084" i="7"/>
  <c r="Q1085" i="7"/>
  <c r="Q1086" i="7"/>
  <c r="Q1087" i="7"/>
  <c r="Q1088" i="7"/>
  <c r="Q1089" i="7"/>
  <c r="Q1090" i="7"/>
  <c r="Q1091" i="7"/>
  <c r="Q1092" i="7"/>
  <c r="Q1093" i="7"/>
  <c r="Q1094" i="7"/>
  <c r="Q1095" i="7"/>
  <c r="Q1096" i="7"/>
  <c r="Q1097" i="7"/>
  <c r="Q1098" i="7"/>
  <c r="Q1099" i="7"/>
  <c r="Q1100" i="7"/>
  <c r="Q1101" i="7"/>
  <c r="Q1102" i="7"/>
  <c r="Q1103" i="7"/>
  <c r="Q1104" i="7"/>
  <c r="Q1105" i="7"/>
  <c r="Q1106" i="7"/>
  <c r="Q1107" i="7"/>
  <c r="Q1108" i="7"/>
  <c r="Q1109" i="7"/>
  <c r="Q1110" i="7"/>
  <c r="Q1111" i="7"/>
  <c r="Q1112" i="7"/>
  <c r="Q1113" i="7"/>
  <c r="Q1114" i="7"/>
  <c r="Q1115" i="7"/>
  <c r="Q1116" i="7"/>
  <c r="Q1117" i="7"/>
  <c r="Q1118" i="7"/>
  <c r="Q1119" i="7"/>
  <c r="Q1120" i="7"/>
  <c r="Q1121" i="7"/>
  <c r="Q1122" i="7"/>
  <c r="Q1123" i="7"/>
  <c r="Q1124" i="7"/>
  <c r="Q1125" i="7"/>
  <c r="Q1126" i="7"/>
  <c r="Q1127" i="7"/>
  <c r="Q1128" i="7"/>
  <c r="Q1129" i="7"/>
  <c r="Q1130" i="7"/>
  <c r="Q1131" i="7"/>
  <c r="Q1132" i="7"/>
  <c r="Q1133" i="7"/>
  <c r="Q1134" i="7"/>
  <c r="Q1135" i="7"/>
  <c r="Q1136" i="7"/>
  <c r="Q1137" i="7"/>
  <c r="Q1138" i="7"/>
  <c r="Q1139" i="7"/>
  <c r="Q1140" i="7"/>
  <c r="Q1141" i="7"/>
  <c r="Q1142" i="7"/>
  <c r="Q1143" i="7"/>
  <c r="Q1144" i="7"/>
  <c r="Q1145" i="7"/>
  <c r="Q1146" i="7"/>
  <c r="Q1147" i="7"/>
  <c r="Q1148" i="7"/>
  <c r="Q1149" i="7"/>
  <c r="Q1150" i="7"/>
  <c r="Q1151" i="7"/>
  <c r="Q1152" i="7"/>
  <c r="Q1153" i="7"/>
  <c r="Q1154" i="7"/>
  <c r="Q1155" i="7"/>
  <c r="Q1156" i="7"/>
  <c r="Q1157" i="7"/>
  <c r="Q1158" i="7"/>
  <c r="Q1159" i="7"/>
  <c r="Q1160" i="7"/>
  <c r="Q1161" i="7"/>
  <c r="Q1162" i="7"/>
  <c r="Q1163" i="7"/>
  <c r="Q1164" i="7"/>
  <c r="Q1165" i="7"/>
  <c r="Q1166" i="7"/>
  <c r="Q1167" i="7"/>
  <c r="Q1168" i="7"/>
  <c r="Q1169" i="7"/>
  <c r="Q1170" i="7"/>
  <c r="Q1171" i="7"/>
  <c r="Q1172" i="7"/>
  <c r="Q1173" i="7"/>
  <c r="Q1174" i="7"/>
  <c r="Q1175" i="7"/>
  <c r="Q1176" i="7"/>
  <c r="Q1177" i="7"/>
  <c r="Q1178" i="7"/>
  <c r="Q1179" i="7"/>
  <c r="Q1180" i="7"/>
  <c r="Q1181" i="7"/>
  <c r="Q1182" i="7"/>
  <c r="Q1183" i="7"/>
  <c r="Q1184" i="7"/>
  <c r="Q1185" i="7"/>
  <c r="Q1186" i="7"/>
  <c r="Q1187" i="7"/>
  <c r="Q1188" i="7"/>
  <c r="Q1189" i="7"/>
  <c r="Q1190" i="7"/>
  <c r="Q1191" i="7"/>
  <c r="Q1192" i="7"/>
  <c r="Q1193" i="7"/>
  <c r="Q1194" i="7"/>
  <c r="Q1195" i="7"/>
  <c r="Q1196" i="7"/>
  <c r="Q1197" i="7"/>
  <c r="Q1198" i="7"/>
  <c r="Q1199" i="7"/>
  <c r="Q1200" i="7"/>
  <c r="Q1201" i="7"/>
  <c r="Q1202" i="7"/>
  <c r="Q1203" i="7"/>
  <c r="Q1204" i="7"/>
  <c r="Q1205" i="7"/>
  <c r="Q1206" i="7"/>
  <c r="Q1207" i="7"/>
  <c r="Q1208" i="7"/>
  <c r="Q1209" i="7"/>
  <c r="Q1210" i="7"/>
  <c r="Q1211" i="7"/>
  <c r="Q1212" i="7"/>
  <c r="Q1213" i="7"/>
  <c r="Q1214" i="7"/>
  <c r="Q1215" i="7"/>
  <c r="Q1216" i="7"/>
  <c r="Q1217" i="7"/>
  <c r="Q1218" i="7"/>
  <c r="Q1219" i="7"/>
  <c r="Q1220" i="7"/>
  <c r="Q1221" i="7"/>
  <c r="Q1222" i="7"/>
  <c r="Q1223" i="7"/>
  <c r="Q1224" i="7"/>
  <c r="Q1225" i="7"/>
  <c r="Q1226" i="7"/>
  <c r="Q1227" i="7"/>
  <c r="Q1228" i="7"/>
  <c r="Q1229" i="7"/>
  <c r="Q1230" i="7"/>
  <c r="Q1231" i="7"/>
  <c r="Q1232" i="7"/>
  <c r="Q1233" i="7"/>
  <c r="Q1234" i="7"/>
  <c r="Q1235" i="7"/>
  <c r="Q1236" i="7"/>
  <c r="Q1237" i="7"/>
  <c r="Q1238" i="7"/>
  <c r="Q1239" i="7"/>
  <c r="Q1240" i="7"/>
  <c r="Q1241" i="7"/>
  <c r="Q1242" i="7"/>
  <c r="Q1243" i="7"/>
  <c r="Q1244" i="7"/>
  <c r="Q1245" i="7"/>
  <c r="Q1246" i="7"/>
  <c r="Q1247" i="7"/>
  <c r="Q1248" i="7"/>
  <c r="Q1249" i="7"/>
  <c r="Q1250" i="7"/>
  <c r="Q1251" i="7"/>
  <c r="Q1252" i="7"/>
  <c r="Q1253" i="7"/>
  <c r="Q1254" i="7"/>
  <c r="Q1255" i="7"/>
  <c r="Q1256" i="7"/>
  <c r="Q1257" i="7"/>
  <c r="Q1258" i="7"/>
  <c r="Q1259" i="7"/>
  <c r="Q1260" i="7"/>
  <c r="Q1261" i="7"/>
  <c r="Q1262" i="7"/>
  <c r="Q1263" i="7"/>
  <c r="Q1264" i="7"/>
  <c r="Q1265" i="7"/>
  <c r="Q1266" i="7"/>
  <c r="Q1267" i="7"/>
  <c r="Q1268" i="7"/>
  <c r="Q1269" i="7"/>
  <c r="Q1270" i="7"/>
  <c r="Q1271" i="7"/>
  <c r="Q1272" i="7"/>
  <c r="Q1273" i="7"/>
  <c r="Q1274" i="7"/>
  <c r="Q1275" i="7"/>
  <c r="Q1276" i="7"/>
  <c r="Q1277" i="7"/>
  <c r="Q1278" i="7"/>
  <c r="Q1279" i="7"/>
  <c r="Q1280" i="7"/>
  <c r="Q1281" i="7"/>
  <c r="Q1282" i="7"/>
  <c r="Q1283" i="7"/>
  <c r="Q1284" i="7"/>
  <c r="Q1285" i="7"/>
  <c r="Q1286" i="7"/>
  <c r="Q1287" i="7"/>
  <c r="Q1288" i="7"/>
  <c r="Q1289" i="7"/>
  <c r="Q1290" i="7"/>
  <c r="Q1291" i="7"/>
  <c r="Q1292" i="7"/>
  <c r="Q1293" i="7"/>
  <c r="Q1294" i="7"/>
  <c r="Q1295" i="7"/>
  <c r="Q1296" i="7"/>
  <c r="Q1297" i="7"/>
  <c r="Q1298" i="7"/>
  <c r="Q1299" i="7"/>
  <c r="Q1300" i="7"/>
  <c r="Q1301" i="7"/>
  <c r="Q1302" i="7"/>
  <c r="Q1303" i="7"/>
  <c r="Q1304" i="7"/>
  <c r="Q1305" i="7"/>
  <c r="Q1306" i="7"/>
  <c r="Q1307" i="7"/>
  <c r="Q1308" i="7"/>
  <c r="Q1309" i="7"/>
  <c r="Q1310" i="7"/>
  <c r="Q1311" i="7"/>
  <c r="Q1312" i="7"/>
  <c r="Q1313" i="7"/>
  <c r="Q1314" i="7"/>
  <c r="Q1315" i="7"/>
  <c r="Q1316" i="7"/>
  <c r="Q1317" i="7"/>
  <c r="Q1318" i="7"/>
  <c r="Q1319" i="7"/>
  <c r="Q1320" i="7"/>
  <c r="Q1321" i="7"/>
  <c r="Q1322" i="7"/>
  <c r="Q1323" i="7"/>
  <c r="Q1324" i="7"/>
  <c r="Q1325" i="7"/>
  <c r="Q1326" i="7"/>
  <c r="Q1327" i="7"/>
  <c r="Q1328" i="7"/>
  <c r="Q1329" i="7"/>
  <c r="Q1330" i="7"/>
  <c r="Q1331" i="7"/>
  <c r="Q1332" i="7"/>
  <c r="Q1333" i="7"/>
  <c r="Q1334" i="7"/>
  <c r="Q1335" i="7"/>
  <c r="Q1336" i="7"/>
  <c r="Q1337" i="7"/>
  <c r="Q1338" i="7"/>
  <c r="Q1339" i="7"/>
  <c r="Q1340" i="7"/>
  <c r="Q1341" i="7"/>
  <c r="Q1342" i="7"/>
  <c r="Q1343" i="7"/>
  <c r="Q1344" i="7"/>
  <c r="Q1345" i="7"/>
  <c r="Q1346" i="7"/>
  <c r="Q1347" i="7"/>
  <c r="Q1348" i="7"/>
  <c r="Q1349" i="7"/>
  <c r="Q1350" i="7"/>
  <c r="Q1351" i="7"/>
  <c r="Q1352" i="7"/>
  <c r="Q1353" i="7"/>
  <c r="Q1354" i="7"/>
  <c r="Q1355" i="7"/>
  <c r="Q1356" i="7"/>
  <c r="Q1357" i="7"/>
  <c r="Q1358" i="7"/>
  <c r="Q1359" i="7"/>
  <c r="Q1360" i="7"/>
  <c r="Q1361" i="7"/>
  <c r="Q1362" i="7"/>
  <c r="Q1363" i="7"/>
  <c r="Q1364" i="7"/>
  <c r="Q1365" i="7"/>
  <c r="Q1366" i="7"/>
  <c r="Q1367" i="7"/>
  <c r="Q1368" i="7"/>
  <c r="Q1369" i="7"/>
  <c r="Q1370" i="7"/>
  <c r="Q1371" i="7"/>
  <c r="Q1372" i="7"/>
  <c r="Q1373" i="7"/>
  <c r="Q1374" i="7"/>
  <c r="Q1375" i="7"/>
  <c r="Q1376" i="7"/>
  <c r="Q1377" i="7"/>
  <c r="Q1378" i="7"/>
  <c r="Q1379" i="7"/>
  <c r="Q1380" i="7"/>
  <c r="Q1381" i="7"/>
  <c r="Q1382" i="7"/>
  <c r="Q1383" i="7"/>
  <c r="Q1384" i="7"/>
  <c r="Q1385" i="7"/>
  <c r="Q1386" i="7"/>
  <c r="Q1387" i="7"/>
  <c r="Q1388" i="7"/>
  <c r="Q1389" i="7"/>
  <c r="Q1390" i="7"/>
  <c r="Q1391" i="7"/>
  <c r="Q1392" i="7"/>
  <c r="Q1393" i="7"/>
  <c r="Q1394" i="7"/>
  <c r="Q1395" i="7"/>
  <c r="Q1396" i="7"/>
  <c r="Q1397" i="7"/>
  <c r="Q1398" i="7"/>
  <c r="Q1399" i="7"/>
  <c r="Q1400" i="7"/>
  <c r="Q1401" i="7"/>
  <c r="Q1402" i="7"/>
  <c r="Q1403" i="7"/>
  <c r="Q1404" i="7"/>
  <c r="Q1405" i="7"/>
  <c r="Q1406" i="7"/>
  <c r="Q1407" i="7"/>
  <c r="Q1408" i="7"/>
  <c r="Q1409" i="7"/>
  <c r="Q1410" i="7"/>
  <c r="Q1411" i="7"/>
  <c r="Q1412" i="7"/>
  <c r="Q1413" i="7"/>
  <c r="Q1414" i="7"/>
  <c r="Q1415" i="7"/>
  <c r="Q1416" i="7"/>
  <c r="Q1417" i="7"/>
  <c r="Q1418" i="7"/>
  <c r="Q1419" i="7"/>
  <c r="Q1420" i="7"/>
  <c r="Q1421" i="7"/>
  <c r="Q1422" i="7"/>
  <c r="Q1423" i="7"/>
  <c r="Q1424" i="7"/>
  <c r="Q1425" i="7"/>
  <c r="Q1426" i="7"/>
  <c r="Q1427" i="7"/>
  <c r="Q1428" i="7"/>
  <c r="Q1429" i="7"/>
  <c r="Q1430" i="7"/>
  <c r="Q1431" i="7"/>
  <c r="Q1432" i="7"/>
  <c r="Q1433" i="7"/>
  <c r="Q1434" i="7"/>
  <c r="Q1435" i="7"/>
  <c r="Q1436" i="7"/>
  <c r="Q1437" i="7"/>
  <c r="Q1438" i="7"/>
  <c r="Q1439" i="7"/>
  <c r="Q1440" i="7"/>
  <c r="Q1441" i="7"/>
  <c r="Q1442" i="7"/>
  <c r="Q1443" i="7"/>
  <c r="Q1444" i="7"/>
  <c r="Q1445" i="7"/>
  <c r="Q1446" i="7"/>
  <c r="Q1447" i="7"/>
  <c r="Q1448" i="7"/>
  <c r="Q1449" i="7"/>
  <c r="Q1450" i="7"/>
  <c r="Q1451" i="7"/>
  <c r="Q1452" i="7"/>
  <c r="Q1453" i="7"/>
  <c r="Q1454" i="7"/>
  <c r="Q1455" i="7"/>
  <c r="Q1456" i="7"/>
  <c r="Q1457" i="7"/>
  <c r="Q1458" i="7"/>
  <c r="Q1459" i="7"/>
  <c r="Q1460" i="7"/>
  <c r="Q1461" i="7"/>
  <c r="Q1462" i="7"/>
  <c r="Q1463" i="7"/>
  <c r="Q1464" i="7"/>
  <c r="Q1465" i="7"/>
  <c r="Q1466" i="7"/>
  <c r="Q1467" i="7"/>
  <c r="Q1468" i="7"/>
  <c r="Q1469" i="7"/>
  <c r="Q1470" i="7"/>
  <c r="Q1471" i="7"/>
  <c r="Q1472" i="7"/>
  <c r="Q1473" i="7"/>
  <c r="Q1474" i="7"/>
  <c r="Q1475" i="7"/>
  <c r="Q1476" i="7"/>
  <c r="Q1477" i="7"/>
  <c r="Q1478" i="7"/>
  <c r="Q1479" i="7"/>
  <c r="Q1480" i="7"/>
  <c r="Q1481" i="7"/>
  <c r="Q1482" i="7"/>
  <c r="Q1483" i="7"/>
  <c r="Q1484" i="7"/>
  <c r="Q1485" i="7"/>
  <c r="Q1486" i="7"/>
  <c r="Q1487" i="7"/>
  <c r="Q1488" i="7"/>
  <c r="Q1489" i="7"/>
  <c r="Q1490" i="7"/>
  <c r="Q1491" i="7"/>
  <c r="Q1492" i="7"/>
  <c r="Q1493" i="7"/>
  <c r="Q1494" i="7"/>
  <c r="Q1495" i="7"/>
  <c r="Q1496" i="7"/>
  <c r="Q1497" i="7"/>
  <c r="Q1498" i="7"/>
  <c r="Q1499" i="7"/>
  <c r="Q1500" i="7"/>
  <c r="Q1501" i="7"/>
  <c r="Q1502" i="7"/>
  <c r="Q1503" i="7"/>
  <c r="Q1504" i="7"/>
  <c r="Q1505" i="7"/>
  <c r="Q1506" i="7"/>
  <c r="Q1507" i="7"/>
  <c r="Q1508" i="7"/>
  <c r="Q1509" i="7"/>
  <c r="Q1510" i="7"/>
  <c r="Q1511" i="7"/>
  <c r="Q1512" i="7"/>
  <c r="Q1513" i="7"/>
  <c r="Q1514" i="7"/>
  <c r="Q1515" i="7"/>
  <c r="Q1516" i="7"/>
  <c r="Q1517" i="7"/>
  <c r="Q1518" i="7"/>
  <c r="Q1519" i="7"/>
  <c r="Q1520" i="7"/>
  <c r="Q1521" i="7"/>
  <c r="Q1522" i="7"/>
  <c r="Q1523" i="7"/>
  <c r="Q1524" i="7"/>
  <c r="Q1525" i="7"/>
  <c r="Q1526" i="7"/>
  <c r="Q1527" i="7"/>
  <c r="Q1528" i="7"/>
  <c r="Q1529" i="7"/>
  <c r="Q1530" i="7"/>
  <c r="Q1531" i="7"/>
  <c r="Q1532" i="7"/>
  <c r="Q1533" i="7"/>
  <c r="Q1534" i="7"/>
  <c r="Q1535" i="7"/>
  <c r="Q1536" i="7"/>
  <c r="Q1537" i="7"/>
  <c r="Q1538" i="7"/>
  <c r="Q1539" i="7"/>
  <c r="Q1540" i="7"/>
  <c r="Q1541" i="7"/>
  <c r="Q1542" i="7"/>
  <c r="Q1543" i="7"/>
  <c r="Q1544" i="7"/>
  <c r="Q1545" i="7"/>
  <c r="Q1546" i="7"/>
  <c r="Q1547" i="7"/>
  <c r="Q1548" i="7"/>
  <c r="Q1549" i="7"/>
  <c r="Q1550" i="7"/>
  <c r="Q1551" i="7"/>
  <c r="Q1552" i="7"/>
  <c r="Q1553" i="7"/>
  <c r="Q1554" i="7"/>
  <c r="Q1555" i="7"/>
  <c r="Q1556" i="7"/>
  <c r="Q1557" i="7"/>
  <c r="Q1558" i="7"/>
  <c r="Q1559" i="7"/>
  <c r="Q1560" i="7"/>
  <c r="Q1561" i="7"/>
  <c r="Q1562" i="7"/>
  <c r="Q1563" i="7"/>
  <c r="Q1564" i="7"/>
  <c r="Q1565" i="7"/>
  <c r="Q1566" i="7"/>
  <c r="Q1567" i="7"/>
  <c r="Q1568" i="7"/>
  <c r="Q1569" i="7"/>
  <c r="Q1570" i="7"/>
  <c r="Q1571" i="7"/>
  <c r="Q1572" i="7"/>
  <c r="Q1573" i="7"/>
  <c r="Q1574" i="7"/>
  <c r="Q1575" i="7"/>
  <c r="Q1576" i="7"/>
  <c r="Q1577" i="7"/>
  <c r="Q1578" i="7"/>
  <c r="Q1579" i="7"/>
  <c r="Q1580" i="7"/>
  <c r="Q1581" i="7"/>
  <c r="Q1582" i="7"/>
  <c r="Q1583" i="7"/>
  <c r="Q1584" i="7"/>
  <c r="Q1585" i="7"/>
  <c r="Q1586" i="7"/>
  <c r="Q1587" i="7"/>
  <c r="Q1588" i="7"/>
  <c r="Q1589" i="7"/>
  <c r="Q1590" i="7"/>
  <c r="Q1591" i="7"/>
  <c r="Q1592" i="7"/>
  <c r="Q1593" i="7"/>
  <c r="Q1594" i="7"/>
  <c r="Q1595" i="7"/>
  <c r="Q1596" i="7"/>
  <c r="Q1597" i="7"/>
  <c r="Q1598" i="7"/>
  <c r="Q1599" i="7"/>
  <c r="Q1600" i="7"/>
  <c r="Q1601" i="7"/>
  <c r="Q1602" i="7"/>
  <c r="Q1603" i="7"/>
  <c r="Q1604" i="7"/>
  <c r="Q1605" i="7"/>
  <c r="Q1606" i="7"/>
  <c r="Q1607" i="7"/>
  <c r="Q1608" i="7"/>
  <c r="Q1609" i="7"/>
  <c r="Q1610" i="7"/>
  <c r="Q1611" i="7"/>
  <c r="Q1612" i="7"/>
  <c r="Q1613" i="7"/>
  <c r="Q1614" i="7"/>
  <c r="Q1615" i="7"/>
  <c r="Q1616" i="7"/>
  <c r="Q1617" i="7"/>
  <c r="Q1618" i="7"/>
  <c r="Q1619" i="7"/>
  <c r="Q1620" i="7"/>
  <c r="Q1621" i="7"/>
  <c r="Q1622" i="7"/>
  <c r="Q1623" i="7"/>
  <c r="Q1624" i="7"/>
  <c r="Q1625" i="7"/>
  <c r="Q1626" i="7"/>
  <c r="Q1627" i="7"/>
  <c r="Q1628" i="7"/>
  <c r="Q1629" i="7"/>
  <c r="Q1630" i="7"/>
  <c r="Q1631" i="7"/>
  <c r="Q1632" i="7"/>
  <c r="Q1633" i="7"/>
  <c r="Q1634" i="7"/>
  <c r="Q1635" i="7"/>
  <c r="Q1636" i="7"/>
  <c r="Q1637" i="7"/>
  <c r="Q1638" i="7"/>
  <c r="Q1639" i="7"/>
  <c r="Q1640" i="7"/>
  <c r="Q1641" i="7"/>
  <c r="Q1642" i="7"/>
  <c r="Q1643" i="7"/>
  <c r="Q1644" i="7"/>
  <c r="Q1645" i="7"/>
  <c r="Q1646" i="7"/>
  <c r="Q1647" i="7"/>
  <c r="Q1648" i="7"/>
  <c r="Q1649" i="7"/>
  <c r="Q1650" i="7"/>
  <c r="Q1651" i="7"/>
  <c r="Q1652" i="7"/>
  <c r="Q1653" i="7"/>
  <c r="Q1654" i="7"/>
  <c r="Q1655" i="7"/>
  <c r="Q1656" i="7"/>
  <c r="Q1657" i="7"/>
  <c r="Q1658" i="7"/>
  <c r="Q1659" i="7"/>
  <c r="Q1660" i="7"/>
  <c r="Q1661" i="7"/>
  <c r="Q1662" i="7"/>
  <c r="Q1663" i="7"/>
  <c r="Q1664" i="7"/>
  <c r="Q1665" i="7"/>
  <c r="Q1666" i="7"/>
  <c r="Q1667" i="7"/>
  <c r="Q1668" i="7"/>
  <c r="Q1669" i="7"/>
  <c r="Q1670" i="7"/>
  <c r="Q1671" i="7"/>
  <c r="Q1672" i="7"/>
  <c r="Q1673" i="7"/>
  <c r="Q1674" i="7"/>
  <c r="Q1675" i="7"/>
  <c r="Q1676" i="7"/>
  <c r="Q1677" i="7"/>
  <c r="Q1678" i="7"/>
  <c r="Q1679" i="7"/>
  <c r="Q1680" i="7"/>
  <c r="Q1681" i="7"/>
  <c r="Q1682" i="7"/>
  <c r="Q1683" i="7"/>
  <c r="Q1684" i="7"/>
  <c r="Q1685" i="7"/>
  <c r="Q1686" i="7"/>
  <c r="Q1687" i="7"/>
  <c r="Q1688" i="7"/>
  <c r="Q1689" i="7"/>
  <c r="Q1690" i="7"/>
  <c r="Q1691" i="7"/>
  <c r="Q1692" i="7"/>
  <c r="Q1693" i="7"/>
  <c r="Q1694" i="7"/>
  <c r="Q1695" i="7"/>
  <c r="Q1696" i="7"/>
  <c r="Q1697" i="7"/>
  <c r="Q1698" i="7"/>
  <c r="Q1699" i="7"/>
  <c r="Q1700" i="7"/>
  <c r="Q1701" i="7"/>
  <c r="Q1702" i="7"/>
  <c r="Q1703" i="7"/>
  <c r="Q1704" i="7"/>
  <c r="Q1705" i="7"/>
  <c r="Q1706" i="7"/>
  <c r="Q1707" i="7"/>
  <c r="Q1708" i="7"/>
  <c r="Q1709" i="7"/>
  <c r="Q1710" i="7"/>
  <c r="Q1711" i="7"/>
  <c r="Q1712" i="7"/>
  <c r="Q1713" i="7"/>
  <c r="Q1714" i="7"/>
  <c r="Q1715" i="7"/>
  <c r="Q1716" i="7"/>
  <c r="Q1717" i="7"/>
  <c r="Q1718" i="7"/>
  <c r="Q1719" i="7"/>
  <c r="Q1720" i="7"/>
  <c r="Q1721" i="7"/>
  <c r="Q1722" i="7"/>
  <c r="Q1723" i="7"/>
  <c r="Q1724" i="7"/>
  <c r="Q1725" i="7"/>
  <c r="Q1726" i="7"/>
  <c r="Q1727" i="7"/>
  <c r="Q1728" i="7"/>
  <c r="Q1729" i="7"/>
  <c r="Q1730" i="7"/>
  <c r="Q1731" i="7"/>
  <c r="Q1732" i="7"/>
  <c r="Q1733" i="7"/>
  <c r="Q1734" i="7"/>
  <c r="Q1735" i="7"/>
  <c r="Q1736" i="7"/>
  <c r="Q1737" i="7"/>
  <c r="Q1738" i="7"/>
  <c r="Q1739" i="7"/>
  <c r="Q1740" i="7"/>
  <c r="Q1741" i="7"/>
  <c r="Q1742" i="7"/>
  <c r="Q1743" i="7"/>
  <c r="Q1744" i="7"/>
  <c r="Q1745" i="7"/>
  <c r="Q1746" i="7"/>
  <c r="Q1747" i="7"/>
  <c r="Q1748" i="7"/>
  <c r="Q1749" i="7"/>
  <c r="Q1750" i="7"/>
  <c r="Q1751" i="7"/>
  <c r="Q1752" i="7"/>
  <c r="Q1753" i="7"/>
  <c r="Q1754" i="7"/>
  <c r="Q1755" i="7"/>
  <c r="Q1756" i="7"/>
  <c r="Q1757" i="7"/>
  <c r="Q1758" i="7"/>
  <c r="Q1759" i="7"/>
  <c r="Q1760" i="7"/>
  <c r="Q1761" i="7"/>
  <c r="Q1762" i="7"/>
  <c r="Q1763" i="7"/>
  <c r="Q1764" i="7"/>
  <c r="Q1765" i="7"/>
  <c r="Q1766" i="7"/>
  <c r="Q1767" i="7"/>
  <c r="Q1768" i="7"/>
  <c r="Q1769" i="7"/>
  <c r="Q1770" i="7"/>
  <c r="Q1771" i="7"/>
  <c r="Q1772" i="7"/>
  <c r="Q1773" i="7"/>
  <c r="Q1774" i="7"/>
  <c r="Q1775" i="7"/>
  <c r="Q1776" i="7"/>
  <c r="Q1777" i="7"/>
  <c r="Q1778" i="7"/>
  <c r="Q1779" i="7"/>
  <c r="Q1780" i="7"/>
  <c r="Q1781" i="7"/>
  <c r="Q1782" i="7"/>
  <c r="Q1783" i="7"/>
  <c r="Q1784" i="7"/>
  <c r="Q1785" i="7"/>
  <c r="Q1786" i="7"/>
  <c r="Q1787" i="7"/>
  <c r="Q1788" i="7"/>
  <c r="Q1789" i="7"/>
  <c r="Q1790" i="7"/>
  <c r="Q1791" i="7"/>
  <c r="Q1792" i="7"/>
  <c r="Q1793" i="7"/>
  <c r="Q1794" i="7"/>
  <c r="Q1795" i="7"/>
  <c r="Q1796" i="7"/>
  <c r="Q1797" i="7"/>
  <c r="Q1798" i="7"/>
  <c r="Q1799" i="7"/>
  <c r="Q1800" i="7"/>
  <c r="Q1801" i="7"/>
  <c r="Q1802" i="7"/>
  <c r="Q1803" i="7"/>
  <c r="Q1804" i="7"/>
  <c r="Q1805" i="7"/>
  <c r="Q1806" i="7"/>
  <c r="Q1807" i="7"/>
  <c r="Q1808" i="7"/>
  <c r="Q1809" i="7"/>
  <c r="Q1810" i="7"/>
  <c r="Q1811" i="7"/>
  <c r="Q1812" i="7"/>
  <c r="Q1813" i="7"/>
  <c r="Q1814" i="7"/>
  <c r="Q1815" i="7"/>
  <c r="Q1816" i="7"/>
  <c r="Q1817" i="7"/>
  <c r="Q1818" i="7"/>
  <c r="Q1819" i="7"/>
  <c r="Q1820" i="7"/>
  <c r="Q1821" i="7"/>
  <c r="Q1822" i="7"/>
  <c r="Q1823" i="7"/>
  <c r="Q1824" i="7"/>
  <c r="Q1825" i="7"/>
  <c r="Q1826" i="7"/>
  <c r="Q1827" i="7"/>
  <c r="Q1828" i="7"/>
  <c r="Q1829" i="7"/>
  <c r="Q1830" i="7"/>
  <c r="Q1831" i="7"/>
  <c r="Q1832" i="7"/>
  <c r="Q1833" i="7"/>
  <c r="Q1834" i="7"/>
  <c r="Q1835" i="7"/>
  <c r="Q1836" i="7"/>
  <c r="Q1837" i="7"/>
  <c r="Q1838" i="7"/>
  <c r="Q1839" i="7"/>
  <c r="Q1840" i="7"/>
  <c r="Q1841" i="7"/>
  <c r="Q1842" i="7"/>
  <c r="Q1843" i="7"/>
  <c r="Q1844" i="7"/>
  <c r="Q1845" i="7"/>
  <c r="Q1846" i="7"/>
  <c r="Q1847" i="7"/>
  <c r="Q1848" i="7"/>
  <c r="Q1849" i="7"/>
  <c r="Q1850" i="7"/>
  <c r="Q1851" i="7"/>
  <c r="Q1852" i="7"/>
  <c r="Q1853" i="7"/>
  <c r="Q1854" i="7"/>
  <c r="Q1855" i="7"/>
  <c r="Q1856" i="7"/>
  <c r="Q1857" i="7"/>
  <c r="Q1858" i="7"/>
  <c r="Q1859" i="7"/>
  <c r="Q1860" i="7"/>
  <c r="Q1861" i="7"/>
  <c r="Q1862" i="7"/>
  <c r="Q1863" i="7"/>
  <c r="Q1864" i="7"/>
  <c r="Q1865" i="7"/>
  <c r="Q1866" i="7"/>
  <c r="Q1867" i="7"/>
  <c r="Q1868" i="7"/>
  <c r="Q1869" i="7"/>
  <c r="Q1870" i="7"/>
  <c r="Q1871" i="7"/>
  <c r="Q1872" i="7"/>
  <c r="Q1873" i="7"/>
  <c r="Q1874" i="7"/>
  <c r="Q1875" i="7"/>
  <c r="Q1876" i="7"/>
  <c r="Q1877" i="7"/>
  <c r="Q1878" i="7"/>
  <c r="Q1879" i="7"/>
  <c r="Q1880" i="7"/>
  <c r="Q1881" i="7"/>
  <c r="Q1882" i="7"/>
  <c r="Q1883" i="7"/>
  <c r="Q1884" i="7"/>
  <c r="Q1885" i="7"/>
  <c r="Q1886" i="7"/>
  <c r="Q1887" i="7"/>
  <c r="Q1888" i="7"/>
  <c r="Q1889" i="7"/>
  <c r="Q1890" i="7"/>
  <c r="Q1891" i="7"/>
  <c r="Q1892" i="7"/>
  <c r="Q1893" i="7"/>
  <c r="Q1894" i="7"/>
  <c r="Q1895" i="7"/>
  <c r="Q1896" i="7"/>
  <c r="Q1897" i="7"/>
  <c r="Q1898" i="7"/>
  <c r="Q1899" i="7"/>
  <c r="Q1900" i="7"/>
  <c r="Q1901" i="7"/>
  <c r="Q1902" i="7"/>
  <c r="Q1903" i="7"/>
  <c r="Q1904" i="7"/>
  <c r="Q1905" i="7"/>
  <c r="Q1906" i="7"/>
  <c r="Q1907" i="7"/>
  <c r="Q1908" i="7"/>
  <c r="Q1909" i="7"/>
  <c r="Q1910" i="7"/>
  <c r="Q1911" i="7"/>
  <c r="Q1912" i="7"/>
  <c r="Q1913" i="7"/>
  <c r="Q1914" i="7"/>
  <c r="Q1915" i="7"/>
  <c r="Q1916" i="7"/>
  <c r="Q1917" i="7"/>
  <c r="Q1918" i="7"/>
  <c r="Q1919" i="7"/>
  <c r="Q1920" i="7"/>
  <c r="Q1921" i="7"/>
  <c r="Q1922" i="7"/>
  <c r="Q1923" i="7"/>
  <c r="Q1924" i="7"/>
  <c r="Q1925" i="7"/>
  <c r="Q1926" i="7"/>
  <c r="Q1927" i="7"/>
  <c r="Q1928" i="7"/>
  <c r="Q1929" i="7"/>
  <c r="Q1930" i="7"/>
  <c r="Q1931" i="7"/>
  <c r="Q1932" i="7"/>
  <c r="Q1933" i="7"/>
  <c r="Q1934" i="7"/>
  <c r="Q1935" i="7"/>
  <c r="Q1936" i="7"/>
  <c r="Q1937" i="7"/>
  <c r="Q1938" i="7"/>
  <c r="Q1939" i="7"/>
  <c r="Q1940" i="7"/>
  <c r="Q1941" i="7"/>
  <c r="Q1942" i="7"/>
  <c r="Q1943" i="7"/>
  <c r="Q1944" i="7"/>
  <c r="Q1945" i="7"/>
  <c r="Q1946" i="7"/>
  <c r="Q1947" i="7"/>
  <c r="Q1948" i="7"/>
  <c r="Q1949" i="7"/>
  <c r="Q1950" i="7"/>
  <c r="Q1951" i="7"/>
  <c r="Q1952" i="7"/>
  <c r="Q1953" i="7"/>
  <c r="Q1954" i="7"/>
  <c r="Q1955" i="7"/>
  <c r="Q1956" i="7"/>
  <c r="Q1957" i="7"/>
  <c r="Q1958" i="7"/>
  <c r="Q1959" i="7"/>
  <c r="Q1960" i="7"/>
  <c r="Q1961" i="7"/>
  <c r="Q1962" i="7"/>
  <c r="Q1963" i="7"/>
  <c r="Q1964" i="7"/>
  <c r="Q1965" i="7"/>
  <c r="Q1966" i="7"/>
  <c r="Q1967" i="7"/>
  <c r="Q1968" i="7"/>
  <c r="Q1969" i="7"/>
  <c r="Q1970" i="7"/>
  <c r="Q1971" i="7"/>
  <c r="Q1972" i="7"/>
  <c r="Q1973" i="7"/>
  <c r="Q1974" i="7"/>
  <c r="Q1975" i="7"/>
  <c r="Q1976" i="7"/>
  <c r="Q1977" i="7"/>
  <c r="Q1978" i="7"/>
  <c r="Q1979" i="7"/>
  <c r="Q1980" i="7"/>
  <c r="Q1981" i="7"/>
  <c r="Q1982" i="7"/>
  <c r="Q1983" i="7"/>
  <c r="Q1984" i="7"/>
  <c r="Q1985" i="7"/>
  <c r="Q1986" i="7"/>
  <c r="Q1987" i="7"/>
  <c r="Q1988" i="7"/>
  <c r="Q1989" i="7"/>
  <c r="Q1990" i="7"/>
  <c r="Q1991" i="7"/>
  <c r="Q1992" i="7"/>
  <c r="Q1993" i="7"/>
  <c r="Q1994" i="7"/>
  <c r="Q1995" i="7"/>
  <c r="Q1996" i="7"/>
  <c r="Q1997" i="7"/>
  <c r="Q1998" i="7"/>
  <c r="Q1999" i="7"/>
  <c r="Q2000" i="7"/>
  <c r="Q2001" i="7"/>
  <c r="Q2002" i="7"/>
  <c r="Q2003" i="7"/>
  <c r="Q2004" i="7"/>
  <c r="Q2005" i="7"/>
  <c r="Q2006" i="7"/>
  <c r="Q2007" i="7"/>
  <c r="Q2008" i="7"/>
  <c r="Q2009" i="7"/>
  <c r="Q2010" i="7"/>
  <c r="Q2011" i="7"/>
  <c r="Q2012" i="7"/>
  <c r="Q2013" i="7"/>
  <c r="Q2014" i="7"/>
  <c r="Q2015" i="7"/>
  <c r="Q2016" i="7"/>
  <c r="Q2017" i="7"/>
  <c r="Q2018" i="7"/>
  <c r="Q2019" i="7"/>
  <c r="Q2020" i="7"/>
  <c r="Q2021" i="7"/>
  <c r="Q2022" i="7"/>
  <c r="Q2023" i="7"/>
  <c r="Q2024" i="7"/>
  <c r="Q2025" i="7"/>
  <c r="Q2026" i="7"/>
  <c r="Q2027" i="7"/>
  <c r="Q2028" i="7"/>
  <c r="Q2029" i="7"/>
  <c r="Q2030" i="7"/>
  <c r="Q2031" i="7"/>
  <c r="Q2032" i="7"/>
  <c r="Q2033" i="7"/>
  <c r="Q2034" i="7"/>
  <c r="Q2035" i="7"/>
  <c r="Q2036" i="7"/>
  <c r="Q2037" i="7"/>
  <c r="Q2038" i="7"/>
  <c r="Q2039" i="7"/>
  <c r="Q2040" i="7"/>
  <c r="Q2041" i="7"/>
  <c r="Q2042" i="7"/>
  <c r="Q2043" i="7"/>
  <c r="Q2044" i="7"/>
  <c r="Q2045" i="7"/>
  <c r="Q2046" i="7"/>
  <c r="Q2047" i="7"/>
  <c r="Q2048" i="7"/>
  <c r="Q2049" i="7"/>
  <c r="Q2050" i="7"/>
  <c r="Q2051" i="7"/>
  <c r="Q2052" i="7"/>
  <c r="Q2053" i="7"/>
  <c r="Q2054" i="7"/>
  <c r="Q2055" i="7"/>
  <c r="Q2056" i="7"/>
  <c r="Q2057" i="7"/>
  <c r="Q2058" i="7"/>
  <c r="Q2059" i="7"/>
  <c r="Q2060" i="7"/>
  <c r="Q2061" i="7"/>
  <c r="Q2062" i="7"/>
  <c r="Q2063" i="7"/>
  <c r="Q2064" i="7"/>
  <c r="Q2065" i="7"/>
  <c r="Q2066" i="7"/>
  <c r="Q2067" i="7"/>
  <c r="Q2068" i="7"/>
  <c r="Q2069" i="7"/>
  <c r="Q2070" i="7"/>
  <c r="Q2071" i="7"/>
  <c r="Q2072" i="7"/>
  <c r="Q2073" i="7"/>
  <c r="Q2074" i="7"/>
  <c r="Q2075" i="7"/>
  <c r="Q2076" i="7"/>
  <c r="Q2077" i="7"/>
  <c r="Q2078" i="7"/>
  <c r="Q2079" i="7"/>
  <c r="Q2080" i="7"/>
  <c r="Q2081" i="7"/>
  <c r="Q2082" i="7"/>
  <c r="Q2083" i="7"/>
  <c r="Q2084" i="7"/>
  <c r="Q2085" i="7"/>
  <c r="Q2086" i="7"/>
  <c r="Q2087" i="7"/>
  <c r="Q2088" i="7"/>
  <c r="Q2089" i="7"/>
  <c r="Q2090" i="7"/>
  <c r="Q2091" i="7"/>
  <c r="Q2092" i="7"/>
  <c r="Q2093" i="7"/>
  <c r="Q2094" i="7"/>
  <c r="Q2095" i="7"/>
  <c r="Q2096" i="7"/>
  <c r="Q2097" i="7"/>
  <c r="Q2098" i="7"/>
  <c r="Q2099" i="7"/>
  <c r="Q2100" i="7"/>
  <c r="Q2101" i="7"/>
  <c r="Q2102" i="7"/>
  <c r="Q2103" i="7"/>
  <c r="Q2104" i="7"/>
  <c r="Q2105" i="7"/>
  <c r="Q2106" i="7"/>
  <c r="Q2107" i="7"/>
  <c r="Q2108" i="7"/>
  <c r="Q2109" i="7"/>
  <c r="Q2110" i="7"/>
  <c r="Q2111" i="7"/>
  <c r="Q2112" i="7"/>
  <c r="Q2113" i="7"/>
  <c r="Q2114" i="7"/>
  <c r="Q2115" i="7"/>
  <c r="Q2116" i="7"/>
  <c r="Q2117" i="7"/>
  <c r="Q2118" i="7"/>
  <c r="Q2119" i="7"/>
  <c r="Q2120" i="7"/>
  <c r="Q2121" i="7"/>
  <c r="Q2122" i="7"/>
  <c r="Q2123" i="7"/>
  <c r="Q2124" i="7"/>
  <c r="Q2125" i="7"/>
  <c r="Q2126" i="7"/>
  <c r="Q2127" i="7"/>
  <c r="Q2128" i="7"/>
  <c r="Q2129" i="7"/>
  <c r="Q2130" i="7"/>
  <c r="Q2131" i="7"/>
  <c r="Q2132" i="7"/>
  <c r="Q2133" i="7"/>
  <c r="Q2134" i="7"/>
  <c r="Q2135" i="7"/>
  <c r="Q2136" i="7"/>
  <c r="Q2137" i="7"/>
  <c r="Q2138" i="7"/>
  <c r="Q2139" i="7"/>
  <c r="Q2140" i="7"/>
  <c r="Q2141" i="7"/>
  <c r="Q2142" i="7"/>
  <c r="Q2143" i="7"/>
  <c r="Q2144" i="7"/>
  <c r="Q2145" i="7"/>
  <c r="Q2146" i="7"/>
  <c r="Q2147" i="7"/>
  <c r="Q2148" i="7"/>
  <c r="Q2149" i="7"/>
  <c r="Q2150" i="7"/>
  <c r="Q2151" i="7"/>
  <c r="Q2152" i="7"/>
  <c r="Q2153" i="7"/>
  <c r="Q2154" i="7"/>
  <c r="Q2155" i="7"/>
  <c r="Q2156" i="7"/>
  <c r="Q2157" i="7"/>
  <c r="Q2158" i="7"/>
  <c r="Q2159" i="7"/>
  <c r="Q2160" i="7"/>
  <c r="Q2161" i="7"/>
  <c r="Q2162" i="7"/>
  <c r="Q2163" i="7"/>
  <c r="Q2164" i="7"/>
  <c r="Q2165" i="7"/>
  <c r="Q2166" i="7"/>
  <c r="Q2167" i="7"/>
  <c r="Q2168" i="7"/>
  <c r="Q2169" i="7"/>
  <c r="Q2170" i="7"/>
  <c r="Q2171" i="7"/>
  <c r="Q2172" i="7"/>
  <c r="Q2173" i="7"/>
  <c r="Q2174" i="7"/>
  <c r="Q2175" i="7"/>
  <c r="Q2176" i="7"/>
  <c r="Q2177" i="7"/>
  <c r="Q2178" i="7"/>
  <c r="Q2179" i="7"/>
  <c r="Q2180" i="7"/>
  <c r="Q2181" i="7"/>
  <c r="Q2182" i="7"/>
  <c r="Q2183" i="7"/>
  <c r="Q2184" i="7"/>
  <c r="Q2185" i="7"/>
  <c r="Q2186" i="7"/>
  <c r="Q2187" i="7"/>
  <c r="Q2188" i="7"/>
  <c r="Q2189" i="7"/>
  <c r="Q2190" i="7"/>
  <c r="Q2191" i="7"/>
  <c r="Q2192" i="7"/>
  <c r="Q2193" i="7"/>
  <c r="Q2194" i="7"/>
  <c r="Q2195" i="7"/>
  <c r="Q2196" i="7"/>
  <c r="Q2197" i="7"/>
  <c r="Q2198" i="7"/>
  <c r="Q2199" i="7"/>
  <c r="Q2200" i="7"/>
  <c r="Q2201" i="7"/>
  <c r="Q2202" i="7"/>
  <c r="Q2203" i="7"/>
  <c r="Q2204" i="7"/>
  <c r="Q2205" i="7"/>
  <c r="Q2206" i="7"/>
  <c r="Q2207" i="7"/>
  <c r="Q2208" i="7"/>
  <c r="Q2209" i="7"/>
  <c r="Q2210" i="7"/>
  <c r="Q2211" i="7"/>
  <c r="Q2212" i="7"/>
  <c r="Q2213" i="7"/>
  <c r="Q2214" i="7"/>
  <c r="Q2215" i="7"/>
  <c r="Q2216" i="7"/>
  <c r="Q2217" i="7"/>
  <c r="Q2218" i="7"/>
  <c r="Q2219" i="7"/>
  <c r="Q2220" i="7"/>
  <c r="Q2221" i="7"/>
  <c r="Q2222" i="7"/>
  <c r="Q2223" i="7"/>
  <c r="Q2224" i="7"/>
  <c r="Q2225" i="7"/>
  <c r="Q2226" i="7"/>
  <c r="Q2227" i="7"/>
  <c r="Q2228" i="7"/>
  <c r="Q2229" i="7"/>
  <c r="Q2230" i="7"/>
  <c r="Q2231" i="7"/>
  <c r="Q2232" i="7"/>
  <c r="Q2233" i="7"/>
  <c r="Q2234" i="7"/>
  <c r="Q2235" i="7"/>
  <c r="Q2236" i="7"/>
  <c r="Q2237" i="7"/>
  <c r="Q2238" i="7"/>
  <c r="Q2239" i="7"/>
  <c r="Q2240" i="7"/>
  <c r="Q2241" i="7"/>
  <c r="Q2242" i="7"/>
  <c r="Q2243" i="7"/>
  <c r="Q2244" i="7"/>
  <c r="Q2245" i="7"/>
  <c r="Q2246" i="7"/>
  <c r="Q2247" i="7"/>
  <c r="Q2248" i="7"/>
  <c r="Q2249" i="7"/>
  <c r="Q2250" i="7"/>
  <c r="Q2251" i="7"/>
  <c r="Q2252" i="7"/>
  <c r="Q2253" i="7"/>
  <c r="Q2254" i="7"/>
  <c r="Q2255" i="7"/>
  <c r="Q2256" i="7"/>
  <c r="Q2257" i="7"/>
  <c r="Q2258" i="7"/>
  <c r="Q2259" i="7"/>
  <c r="Q2260" i="7"/>
  <c r="Q2261" i="7"/>
  <c r="Q2262" i="7"/>
  <c r="Q2263" i="7"/>
  <c r="Q2264" i="7"/>
  <c r="Q2265" i="7"/>
  <c r="Q2266" i="7"/>
  <c r="Q2267" i="7"/>
  <c r="Q2268" i="7"/>
  <c r="Q2269" i="7"/>
  <c r="Q2270" i="7"/>
  <c r="Q2271" i="7"/>
  <c r="Q2272" i="7"/>
  <c r="Q2273" i="7"/>
  <c r="Q2274" i="7"/>
  <c r="Q2275" i="7"/>
  <c r="Q2276" i="7"/>
  <c r="Q2277" i="7"/>
  <c r="Q2278" i="7"/>
  <c r="Q2279" i="7"/>
  <c r="Q2280" i="7"/>
  <c r="Q2281" i="7"/>
  <c r="Q2282" i="7"/>
  <c r="Q2283" i="7"/>
  <c r="Q2284" i="7"/>
  <c r="Q2285" i="7"/>
  <c r="Q2286" i="7"/>
  <c r="Q2287" i="7"/>
  <c r="Q2288" i="7"/>
  <c r="Q2289" i="7"/>
  <c r="Q2290" i="7"/>
  <c r="Q2291" i="7"/>
  <c r="Q2292" i="7"/>
  <c r="Q2293" i="7"/>
  <c r="Q2294" i="7"/>
  <c r="Q2295" i="7"/>
  <c r="Q2296" i="7"/>
  <c r="Q2297" i="7"/>
  <c r="Q2298" i="7"/>
  <c r="Q2299" i="7"/>
  <c r="Q2300" i="7"/>
  <c r="Q2301" i="7"/>
  <c r="Q2302" i="7"/>
  <c r="Q2303" i="7"/>
  <c r="Q2304" i="7"/>
  <c r="Q2305" i="7"/>
  <c r="Q2306" i="7"/>
  <c r="Q2307" i="7"/>
  <c r="Q2308" i="7"/>
  <c r="Q2309" i="7"/>
  <c r="Q2310" i="7"/>
  <c r="Q2311" i="7"/>
  <c r="Q2312" i="7"/>
  <c r="Q2313" i="7"/>
  <c r="Q2314" i="7"/>
  <c r="Q2315" i="7"/>
  <c r="Q2316" i="7"/>
  <c r="Q2317" i="7"/>
  <c r="Q2318" i="7"/>
  <c r="Q2319" i="7"/>
  <c r="Q2320" i="7"/>
  <c r="Q2321" i="7"/>
  <c r="Q2322" i="7"/>
  <c r="Q2323" i="7"/>
  <c r="Q2324" i="7"/>
  <c r="Q2325" i="7"/>
  <c r="Q2326" i="7"/>
  <c r="Q2327" i="7"/>
  <c r="Q2328" i="7"/>
  <c r="Q2329" i="7"/>
  <c r="Q2330" i="7"/>
  <c r="Q2331" i="7"/>
  <c r="Q2332" i="7"/>
  <c r="Q2333" i="7"/>
  <c r="Q2334" i="7"/>
  <c r="Q2335" i="7"/>
  <c r="Q2336" i="7"/>
  <c r="Q2337" i="7"/>
  <c r="Q2338" i="7"/>
  <c r="Q2339" i="7"/>
  <c r="Q2340" i="7"/>
  <c r="Q2341" i="7"/>
  <c r="Q2342" i="7"/>
  <c r="Q2343" i="7"/>
  <c r="Q2344" i="7"/>
  <c r="Q2345" i="7"/>
  <c r="Q2346" i="7"/>
  <c r="Q2347" i="7"/>
  <c r="Q2348" i="7"/>
  <c r="Q2349" i="7"/>
  <c r="Q2350" i="7"/>
  <c r="Q2351" i="7"/>
  <c r="Q2352" i="7"/>
  <c r="Q2353" i="7"/>
  <c r="Q2354" i="7"/>
  <c r="Q2355" i="7"/>
  <c r="Q2356" i="7"/>
  <c r="Q2357" i="7"/>
  <c r="Q2358" i="7"/>
  <c r="Q2359" i="7"/>
  <c r="Q2360" i="7"/>
  <c r="Q2361" i="7"/>
  <c r="Q2362" i="7"/>
  <c r="Q2363" i="7"/>
  <c r="Q2364" i="7"/>
  <c r="Q2365" i="7"/>
  <c r="Q2366" i="7"/>
  <c r="Q2367" i="7"/>
  <c r="Q2368" i="7"/>
  <c r="Q2369" i="7"/>
  <c r="Q2370" i="7"/>
  <c r="Q2371" i="7"/>
  <c r="Q2372" i="7"/>
  <c r="Q2373" i="7"/>
  <c r="Q2374" i="7"/>
  <c r="Q2375" i="7"/>
  <c r="Q2376" i="7"/>
  <c r="Q2377" i="7"/>
  <c r="Q2378" i="7"/>
  <c r="Q2379" i="7"/>
  <c r="Q2380" i="7"/>
  <c r="Q2381" i="7"/>
  <c r="Q2382" i="7"/>
  <c r="Q2383" i="7"/>
  <c r="Q2384" i="7"/>
  <c r="Q2385" i="7"/>
  <c r="Q2386" i="7"/>
  <c r="Q2387" i="7"/>
  <c r="Q2388" i="7"/>
  <c r="Q2389" i="7"/>
  <c r="Q2390" i="7"/>
  <c r="Q2391" i="7"/>
  <c r="Q2392" i="7"/>
  <c r="Q2393" i="7"/>
  <c r="Q2394" i="7"/>
  <c r="Q2395" i="7"/>
  <c r="Q2396" i="7"/>
  <c r="Q2397" i="7"/>
  <c r="Q2398" i="7"/>
  <c r="Q2399" i="7"/>
  <c r="Q2400" i="7"/>
  <c r="Q2401" i="7"/>
  <c r="Q2402" i="7"/>
  <c r="Q2403" i="7"/>
  <c r="Q2" i="7"/>
  <c r="C23" i="14"/>
  <c r="E23" i="14" s="1"/>
  <c r="D23" i="14"/>
  <c r="C24" i="14"/>
  <c r="E24" i="14" s="1"/>
  <c r="D24" i="14"/>
  <c r="C25" i="14"/>
  <c r="E25" i="14" s="1"/>
  <c r="D25" i="14"/>
  <c r="C26" i="14"/>
  <c r="E26" i="14" s="1"/>
  <c r="D26" i="14"/>
  <c r="D27" i="14"/>
  <c r="N2" i="7"/>
  <c r="N3" i="7"/>
  <c r="N11" i="7"/>
  <c r="N12" i="7"/>
  <c r="N4" i="7"/>
  <c r="N5" i="7"/>
  <c r="N6" i="7"/>
  <c r="N7" i="7"/>
  <c r="N8" i="7"/>
  <c r="N9" i="7"/>
  <c r="N10"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N651" i="7"/>
  <c r="N652" i="7"/>
  <c r="N653" i="7"/>
  <c r="N654" i="7"/>
  <c r="N655" i="7"/>
  <c r="N656" i="7"/>
  <c r="N657" i="7"/>
  <c r="N658" i="7"/>
  <c r="N659" i="7"/>
  <c r="N660" i="7"/>
  <c r="N661" i="7"/>
  <c r="N662" i="7"/>
  <c r="N663" i="7"/>
  <c r="N664" i="7"/>
  <c r="N665" i="7"/>
  <c r="N666" i="7"/>
  <c r="N667" i="7"/>
  <c r="N668" i="7"/>
  <c r="N669" i="7"/>
  <c r="N670" i="7"/>
  <c r="N671" i="7"/>
  <c r="N672" i="7"/>
  <c r="N673" i="7"/>
  <c r="N674" i="7"/>
  <c r="N675" i="7"/>
  <c r="N676" i="7"/>
  <c r="N677" i="7"/>
  <c r="N678" i="7"/>
  <c r="N679" i="7"/>
  <c r="N680" i="7"/>
  <c r="N681" i="7"/>
  <c r="N682" i="7"/>
  <c r="N683" i="7"/>
  <c r="N684" i="7"/>
  <c r="N685" i="7"/>
  <c r="N686" i="7"/>
  <c r="N687" i="7"/>
  <c r="N688" i="7"/>
  <c r="N689" i="7"/>
  <c r="N690" i="7"/>
  <c r="N691" i="7"/>
  <c r="N692" i="7"/>
  <c r="N693" i="7"/>
  <c r="N694" i="7"/>
  <c r="N695" i="7"/>
  <c r="N696" i="7"/>
  <c r="N697" i="7"/>
  <c r="N698" i="7"/>
  <c r="N699" i="7"/>
  <c r="N700" i="7"/>
  <c r="N701" i="7"/>
  <c r="N702" i="7"/>
  <c r="N703" i="7"/>
  <c r="N704" i="7"/>
  <c r="N705" i="7"/>
  <c r="N706" i="7"/>
  <c r="N707" i="7"/>
  <c r="N708" i="7"/>
  <c r="N709" i="7"/>
  <c r="N710" i="7"/>
  <c r="N711" i="7"/>
  <c r="N712" i="7"/>
  <c r="N713" i="7"/>
  <c r="N714" i="7"/>
  <c r="N715" i="7"/>
  <c r="N716" i="7"/>
  <c r="N717" i="7"/>
  <c r="N718" i="7"/>
  <c r="N719" i="7"/>
  <c r="N720" i="7"/>
  <c r="N721" i="7"/>
  <c r="N722" i="7"/>
  <c r="N723" i="7"/>
  <c r="N724" i="7"/>
  <c r="N725" i="7"/>
  <c r="N726" i="7"/>
  <c r="N727" i="7"/>
  <c r="N728" i="7"/>
  <c r="N729" i="7"/>
  <c r="N730" i="7"/>
  <c r="N731" i="7"/>
  <c r="N732" i="7"/>
  <c r="N733" i="7"/>
  <c r="N734" i="7"/>
  <c r="N735" i="7"/>
  <c r="N736" i="7"/>
  <c r="N737" i="7"/>
  <c r="N738" i="7"/>
  <c r="N739" i="7"/>
  <c r="N740" i="7"/>
  <c r="N741" i="7"/>
  <c r="N742" i="7"/>
  <c r="N743" i="7"/>
  <c r="N744" i="7"/>
  <c r="N745" i="7"/>
  <c r="N746" i="7"/>
  <c r="N747" i="7"/>
  <c r="N748" i="7"/>
  <c r="N749" i="7"/>
  <c r="N750" i="7"/>
  <c r="N751" i="7"/>
  <c r="N752" i="7"/>
  <c r="N753" i="7"/>
  <c r="N754" i="7"/>
  <c r="N755" i="7"/>
  <c r="N756" i="7"/>
  <c r="N757" i="7"/>
  <c r="N758" i="7"/>
  <c r="N759" i="7"/>
  <c r="N760" i="7"/>
  <c r="N761" i="7"/>
  <c r="N762" i="7"/>
  <c r="N763" i="7"/>
  <c r="N764" i="7"/>
  <c r="N765" i="7"/>
  <c r="N766" i="7"/>
  <c r="N767" i="7"/>
  <c r="N768" i="7"/>
  <c r="N769" i="7"/>
  <c r="N770" i="7"/>
  <c r="N771" i="7"/>
  <c r="N772" i="7"/>
  <c r="N773" i="7"/>
  <c r="N774" i="7"/>
  <c r="N775" i="7"/>
  <c r="N776" i="7"/>
  <c r="N777" i="7"/>
  <c r="N778" i="7"/>
  <c r="N779" i="7"/>
  <c r="N780" i="7"/>
  <c r="N781" i="7"/>
  <c r="N782" i="7"/>
  <c r="N783" i="7"/>
  <c r="N784" i="7"/>
  <c r="N785" i="7"/>
  <c r="N786" i="7"/>
  <c r="N787" i="7"/>
  <c r="N788" i="7"/>
  <c r="N789" i="7"/>
  <c r="N790" i="7"/>
  <c r="N791" i="7"/>
  <c r="N792" i="7"/>
  <c r="N793" i="7"/>
  <c r="N794" i="7"/>
  <c r="N795" i="7"/>
  <c r="N796" i="7"/>
  <c r="N797" i="7"/>
  <c r="N798" i="7"/>
  <c r="N799" i="7"/>
  <c r="N800" i="7"/>
  <c r="N801" i="7"/>
  <c r="N802" i="7"/>
  <c r="N803" i="7"/>
  <c r="N804" i="7"/>
  <c r="N805" i="7"/>
  <c r="N806" i="7"/>
  <c r="N807" i="7"/>
  <c r="N808" i="7"/>
  <c r="N809" i="7"/>
  <c r="N810" i="7"/>
  <c r="N811" i="7"/>
  <c r="N812" i="7"/>
  <c r="N813" i="7"/>
  <c r="N814" i="7"/>
  <c r="N815" i="7"/>
  <c r="N816" i="7"/>
  <c r="N817" i="7"/>
  <c r="N818" i="7"/>
  <c r="N819" i="7"/>
  <c r="N820" i="7"/>
  <c r="N821" i="7"/>
  <c r="N822" i="7"/>
  <c r="N823" i="7"/>
  <c r="N824" i="7"/>
  <c r="N825" i="7"/>
  <c r="N826" i="7"/>
  <c r="N827" i="7"/>
  <c r="N828" i="7"/>
  <c r="N829" i="7"/>
  <c r="N830" i="7"/>
  <c r="N831" i="7"/>
  <c r="N832" i="7"/>
  <c r="N833" i="7"/>
  <c r="N834" i="7"/>
  <c r="N835" i="7"/>
  <c r="N836" i="7"/>
  <c r="N837" i="7"/>
  <c r="N838" i="7"/>
  <c r="N839" i="7"/>
  <c r="N840" i="7"/>
  <c r="N841" i="7"/>
  <c r="N842" i="7"/>
  <c r="N843" i="7"/>
  <c r="N844" i="7"/>
  <c r="N845" i="7"/>
  <c r="N846" i="7"/>
  <c r="N847" i="7"/>
  <c r="N848" i="7"/>
  <c r="N849" i="7"/>
  <c r="N850" i="7"/>
  <c r="N851" i="7"/>
  <c r="N852" i="7"/>
  <c r="N853" i="7"/>
  <c r="N854" i="7"/>
  <c r="N855" i="7"/>
  <c r="N856" i="7"/>
  <c r="N857" i="7"/>
  <c r="N858" i="7"/>
  <c r="N859" i="7"/>
  <c r="N860" i="7"/>
  <c r="N861" i="7"/>
  <c r="N862" i="7"/>
  <c r="N863" i="7"/>
  <c r="N864" i="7"/>
  <c r="N865" i="7"/>
  <c r="N866" i="7"/>
  <c r="N867" i="7"/>
  <c r="N868" i="7"/>
  <c r="N869" i="7"/>
  <c r="N870" i="7"/>
  <c r="N871" i="7"/>
  <c r="N872" i="7"/>
  <c r="N873" i="7"/>
  <c r="N874" i="7"/>
  <c r="N875" i="7"/>
  <c r="N876" i="7"/>
  <c r="N877" i="7"/>
  <c r="N878" i="7"/>
  <c r="N879" i="7"/>
  <c r="N880" i="7"/>
  <c r="N881" i="7"/>
  <c r="N882" i="7"/>
  <c r="N883" i="7"/>
  <c r="N884" i="7"/>
  <c r="N885" i="7"/>
  <c r="N886" i="7"/>
  <c r="N887" i="7"/>
  <c r="N888" i="7"/>
  <c r="N889" i="7"/>
  <c r="N890" i="7"/>
  <c r="N891" i="7"/>
  <c r="N892" i="7"/>
  <c r="N893" i="7"/>
  <c r="N894" i="7"/>
  <c r="N895" i="7"/>
  <c r="N896" i="7"/>
  <c r="N897" i="7"/>
  <c r="N898" i="7"/>
  <c r="N899" i="7"/>
  <c r="N900" i="7"/>
  <c r="N901" i="7"/>
  <c r="N902" i="7"/>
  <c r="N903" i="7"/>
  <c r="N904" i="7"/>
  <c r="N905" i="7"/>
  <c r="N906" i="7"/>
  <c r="N907" i="7"/>
  <c r="N908" i="7"/>
  <c r="N909" i="7"/>
  <c r="N910" i="7"/>
  <c r="N911" i="7"/>
  <c r="N912" i="7"/>
  <c r="N913" i="7"/>
  <c r="N914" i="7"/>
  <c r="N915" i="7"/>
  <c r="N916" i="7"/>
  <c r="N917" i="7"/>
  <c r="N918" i="7"/>
  <c r="N919" i="7"/>
  <c r="N920" i="7"/>
  <c r="N921" i="7"/>
  <c r="N922" i="7"/>
  <c r="N923" i="7"/>
  <c r="N924" i="7"/>
  <c r="N925" i="7"/>
  <c r="N926" i="7"/>
  <c r="N927" i="7"/>
  <c r="N928" i="7"/>
  <c r="N929" i="7"/>
  <c r="N930" i="7"/>
  <c r="N931" i="7"/>
  <c r="N932" i="7"/>
  <c r="N933" i="7"/>
  <c r="N934" i="7"/>
  <c r="N935" i="7"/>
  <c r="N936" i="7"/>
  <c r="N937" i="7"/>
  <c r="N938" i="7"/>
  <c r="N939" i="7"/>
  <c r="N940" i="7"/>
  <c r="N941" i="7"/>
  <c r="N942" i="7"/>
  <c r="N943" i="7"/>
  <c r="N944" i="7"/>
  <c r="N945" i="7"/>
  <c r="N946" i="7"/>
  <c r="N947" i="7"/>
  <c r="N948" i="7"/>
  <c r="N949" i="7"/>
  <c r="N950" i="7"/>
  <c r="N951" i="7"/>
  <c r="N952" i="7"/>
  <c r="N953" i="7"/>
  <c r="N954" i="7"/>
  <c r="N955" i="7"/>
  <c r="N956" i="7"/>
  <c r="N957" i="7"/>
  <c r="N958" i="7"/>
  <c r="N959" i="7"/>
  <c r="N960" i="7"/>
  <c r="N961" i="7"/>
  <c r="N962" i="7"/>
  <c r="N963" i="7"/>
  <c r="N964" i="7"/>
  <c r="N965" i="7"/>
  <c r="N966" i="7"/>
  <c r="N967" i="7"/>
  <c r="N968" i="7"/>
  <c r="N969" i="7"/>
  <c r="N970" i="7"/>
  <c r="N971" i="7"/>
  <c r="N972" i="7"/>
  <c r="N973" i="7"/>
  <c r="N974" i="7"/>
  <c r="N975" i="7"/>
  <c r="N976" i="7"/>
  <c r="N977" i="7"/>
  <c r="N978" i="7"/>
  <c r="N979" i="7"/>
  <c r="N980" i="7"/>
  <c r="N981" i="7"/>
  <c r="N982" i="7"/>
  <c r="N983" i="7"/>
  <c r="N984" i="7"/>
  <c r="N985" i="7"/>
  <c r="N986" i="7"/>
  <c r="N987" i="7"/>
  <c r="N988" i="7"/>
  <c r="N989" i="7"/>
  <c r="N990" i="7"/>
  <c r="N991" i="7"/>
  <c r="N992" i="7"/>
  <c r="N993" i="7"/>
  <c r="N994" i="7"/>
  <c r="N995" i="7"/>
  <c r="N996" i="7"/>
  <c r="N997" i="7"/>
  <c r="N998" i="7"/>
  <c r="N999" i="7"/>
  <c r="N1000" i="7"/>
  <c r="N1001" i="7"/>
  <c r="N1002" i="7"/>
  <c r="N1003" i="7"/>
  <c r="N1004" i="7"/>
  <c r="N1005" i="7"/>
  <c r="N1006" i="7"/>
  <c r="N1007" i="7"/>
  <c r="N1008" i="7"/>
  <c r="N1009" i="7"/>
  <c r="N1010" i="7"/>
  <c r="N1011" i="7"/>
  <c r="N1012" i="7"/>
  <c r="N1013" i="7"/>
  <c r="N1014" i="7"/>
  <c r="N1015" i="7"/>
  <c r="N1016" i="7"/>
  <c r="N1017" i="7"/>
  <c r="N1018" i="7"/>
  <c r="N1019" i="7"/>
  <c r="N1020" i="7"/>
  <c r="N1021" i="7"/>
  <c r="N1022" i="7"/>
  <c r="N1023" i="7"/>
  <c r="N1024" i="7"/>
  <c r="N1025" i="7"/>
  <c r="N1026" i="7"/>
  <c r="N1027" i="7"/>
  <c r="N1028" i="7"/>
  <c r="N1029" i="7"/>
  <c r="N1030" i="7"/>
  <c r="N1031" i="7"/>
  <c r="N1032" i="7"/>
  <c r="N1033" i="7"/>
  <c r="N1034" i="7"/>
  <c r="N1035" i="7"/>
  <c r="N1036" i="7"/>
  <c r="N1037" i="7"/>
  <c r="N1038" i="7"/>
  <c r="N1039" i="7"/>
  <c r="N1040" i="7"/>
  <c r="N1041" i="7"/>
  <c r="N1042" i="7"/>
  <c r="N1043" i="7"/>
  <c r="N1044" i="7"/>
  <c r="N1045" i="7"/>
  <c r="N1046" i="7"/>
  <c r="N1047" i="7"/>
  <c r="N1048" i="7"/>
  <c r="N1049" i="7"/>
  <c r="N1050" i="7"/>
  <c r="N1051" i="7"/>
  <c r="N1052" i="7"/>
  <c r="N1053" i="7"/>
  <c r="N1054" i="7"/>
  <c r="N1055" i="7"/>
  <c r="N1056" i="7"/>
  <c r="N1057" i="7"/>
  <c r="N1058" i="7"/>
  <c r="N1059" i="7"/>
  <c r="N1060" i="7"/>
  <c r="N1061" i="7"/>
  <c r="N1062" i="7"/>
  <c r="N1063" i="7"/>
  <c r="N1064" i="7"/>
  <c r="N1065" i="7"/>
  <c r="N1066" i="7"/>
  <c r="N1067" i="7"/>
  <c r="N1068" i="7"/>
  <c r="N1069" i="7"/>
  <c r="N1070" i="7"/>
  <c r="N1071" i="7"/>
  <c r="N1072" i="7"/>
  <c r="N1073" i="7"/>
  <c r="N1074" i="7"/>
  <c r="N1075" i="7"/>
  <c r="N1076" i="7"/>
  <c r="N1077" i="7"/>
  <c r="N1078" i="7"/>
  <c r="N1079" i="7"/>
  <c r="N1080" i="7"/>
  <c r="N1081" i="7"/>
  <c r="N1082" i="7"/>
  <c r="N1083" i="7"/>
  <c r="N1084" i="7"/>
  <c r="N1085" i="7"/>
  <c r="N1086" i="7"/>
  <c r="N1087" i="7"/>
  <c r="N1088" i="7"/>
  <c r="N1089" i="7"/>
  <c r="N1090" i="7"/>
  <c r="N1091" i="7"/>
  <c r="N1092" i="7"/>
  <c r="N1093" i="7"/>
  <c r="N1094" i="7"/>
  <c r="N1095" i="7"/>
  <c r="N1096" i="7"/>
  <c r="N1097" i="7"/>
  <c r="N1098" i="7"/>
  <c r="N1099" i="7"/>
  <c r="N1100" i="7"/>
  <c r="N1101" i="7"/>
  <c r="N1102" i="7"/>
  <c r="N1103" i="7"/>
  <c r="N1104" i="7"/>
  <c r="N1105" i="7"/>
  <c r="N1106" i="7"/>
  <c r="N1107" i="7"/>
  <c r="N1108" i="7"/>
  <c r="N1109" i="7"/>
  <c r="N1110" i="7"/>
  <c r="N1111" i="7"/>
  <c r="N1112" i="7"/>
  <c r="N1113" i="7"/>
  <c r="N1114" i="7"/>
  <c r="N1115" i="7"/>
  <c r="N1116" i="7"/>
  <c r="N1117" i="7"/>
  <c r="N1118" i="7"/>
  <c r="N1119" i="7"/>
  <c r="N1120" i="7"/>
  <c r="N1121" i="7"/>
  <c r="N1122" i="7"/>
  <c r="N1123" i="7"/>
  <c r="N1124" i="7"/>
  <c r="N1125" i="7"/>
  <c r="N1126" i="7"/>
  <c r="N1127" i="7"/>
  <c r="N1128" i="7"/>
  <c r="N1129" i="7"/>
  <c r="N1130" i="7"/>
  <c r="N1131" i="7"/>
  <c r="N1132" i="7"/>
  <c r="N1133" i="7"/>
  <c r="N1134" i="7"/>
  <c r="N1135" i="7"/>
  <c r="N1136" i="7"/>
  <c r="N1137" i="7"/>
  <c r="N1138" i="7"/>
  <c r="N1139" i="7"/>
  <c r="N1140" i="7"/>
  <c r="N1141" i="7"/>
  <c r="N1142" i="7"/>
  <c r="N1143" i="7"/>
  <c r="N1144" i="7"/>
  <c r="N1145" i="7"/>
  <c r="N1146" i="7"/>
  <c r="N1147" i="7"/>
  <c r="N1148" i="7"/>
  <c r="N1149" i="7"/>
  <c r="N1150" i="7"/>
  <c r="N1151" i="7"/>
  <c r="N1152" i="7"/>
  <c r="N1153" i="7"/>
  <c r="N1154" i="7"/>
  <c r="N1155" i="7"/>
  <c r="N1156" i="7"/>
  <c r="N1157" i="7"/>
  <c r="N1158" i="7"/>
  <c r="N1159" i="7"/>
  <c r="N1160" i="7"/>
  <c r="N1161" i="7"/>
  <c r="N1162" i="7"/>
  <c r="N1163" i="7"/>
  <c r="N1164" i="7"/>
  <c r="N1165" i="7"/>
  <c r="N1166" i="7"/>
  <c r="N1167" i="7"/>
  <c r="N1168" i="7"/>
  <c r="N1169" i="7"/>
  <c r="N1170" i="7"/>
  <c r="N1171" i="7"/>
  <c r="N1172" i="7"/>
  <c r="N1173" i="7"/>
  <c r="N1174" i="7"/>
  <c r="N1175" i="7"/>
  <c r="N1176" i="7"/>
  <c r="N1177" i="7"/>
  <c r="N1178" i="7"/>
  <c r="N1179" i="7"/>
  <c r="N1180" i="7"/>
  <c r="N1181" i="7"/>
  <c r="N1182" i="7"/>
  <c r="N1183" i="7"/>
  <c r="N1184" i="7"/>
  <c r="N1185" i="7"/>
  <c r="N1186" i="7"/>
  <c r="N1187" i="7"/>
  <c r="N1188" i="7"/>
  <c r="N1189" i="7"/>
  <c r="N1190" i="7"/>
  <c r="N1191" i="7"/>
  <c r="N1192" i="7"/>
  <c r="N1193" i="7"/>
  <c r="N1194" i="7"/>
  <c r="N1195" i="7"/>
  <c r="N1196" i="7"/>
  <c r="N1197" i="7"/>
  <c r="N1198" i="7"/>
  <c r="N1199" i="7"/>
  <c r="N1200" i="7"/>
  <c r="N1201" i="7"/>
  <c r="N1202" i="7"/>
  <c r="N1203" i="7"/>
  <c r="N1204" i="7"/>
  <c r="N1205" i="7"/>
  <c r="N1206" i="7"/>
  <c r="N1207" i="7"/>
  <c r="N1208" i="7"/>
  <c r="N1209" i="7"/>
  <c r="N1210" i="7"/>
  <c r="N1211" i="7"/>
  <c r="N1212" i="7"/>
  <c r="N1213" i="7"/>
  <c r="N1214" i="7"/>
  <c r="N1215" i="7"/>
  <c r="N1216" i="7"/>
  <c r="N1217" i="7"/>
  <c r="N1218" i="7"/>
  <c r="N1219" i="7"/>
  <c r="N1220" i="7"/>
  <c r="N1221" i="7"/>
  <c r="N1222" i="7"/>
  <c r="N1223" i="7"/>
  <c r="N1224" i="7"/>
  <c r="N1225" i="7"/>
  <c r="N1226" i="7"/>
  <c r="N1227" i="7"/>
  <c r="N1228" i="7"/>
  <c r="N1229" i="7"/>
  <c r="N1230" i="7"/>
  <c r="N1231" i="7"/>
  <c r="N1232" i="7"/>
  <c r="N1233" i="7"/>
  <c r="N1234" i="7"/>
  <c r="N1235" i="7"/>
  <c r="N1236" i="7"/>
  <c r="N1237" i="7"/>
  <c r="N1238" i="7"/>
  <c r="N1239" i="7"/>
  <c r="N1240" i="7"/>
  <c r="N1241" i="7"/>
  <c r="N1242" i="7"/>
  <c r="N1243" i="7"/>
  <c r="N1244" i="7"/>
  <c r="N1245" i="7"/>
  <c r="N1246" i="7"/>
  <c r="N1247" i="7"/>
  <c r="N1248" i="7"/>
  <c r="N1249" i="7"/>
  <c r="N1250" i="7"/>
  <c r="N1251" i="7"/>
  <c r="N1252" i="7"/>
  <c r="N1253" i="7"/>
  <c r="N1254" i="7"/>
  <c r="N1255" i="7"/>
  <c r="N1256" i="7"/>
  <c r="N1257" i="7"/>
  <c r="N1258" i="7"/>
  <c r="N1259" i="7"/>
  <c r="N1260" i="7"/>
  <c r="N1261" i="7"/>
  <c r="N1262" i="7"/>
  <c r="N1263" i="7"/>
  <c r="N1264" i="7"/>
  <c r="N1265" i="7"/>
  <c r="N1266" i="7"/>
  <c r="N1267" i="7"/>
  <c r="N1268" i="7"/>
  <c r="N1269" i="7"/>
  <c r="N1270" i="7"/>
  <c r="N1271" i="7"/>
  <c r="N1272" i="7"/>
  <c r="N1273" i="7"/>
  <c r="N1274" i="7"/>
  <c r="N1275" i="7"/>
  <c r="N1276" i="7"/>
  <c r="N1277" i="7"/>
  <c r="N1278" i="7"/>
  <c r="N1279" i="7"/>
  <c r="N1280" i="7"/>
  <c r="N1281" i="7"/>
  <c r="N1282" i="7"/>
  <c r="N1283" i="7"/>
  <c r="N1284" i="7"/>
  <c r="N1285" i="7"/>
  <c r="N1286" i="7"/>
  <c r="N1287" i="7"/>
  <c r="N1288" i="7"/>
  <c r="N1289" i="7"/>
  <c r="N1290" i="7"/>
  <c r="N1291" i="7"/>
  <c r="N1292" i="7"/>
  <c r="N1293" i="7"/>
  <c r="N1294" i="7"/>
  <c r="N1295" i="7"/>
  <c r="N1296" i="7"/>
  <c r="N1297" i="7"/>
  <c r="N1298" i="7"/>
  <c r="N1299" i="7"/>
  <c r="N1300" i="7"/>
  <c r="N1301" i="7"/>
  <c r="N1302" i="7"/>
  <c r="N1303" i="7"/>
  <c r="N1304" i="7"/>
  <c r="N1305" i="7"/>
  <c r="N1306" i="7"/>
  <c r="N1307" i="7"/>
  <c r="N1308" i="7"/>
  <c r="N1309" i="7"/>
  <c r="N1310" i="7"/>
  <c r="N1311" i="7"/>
  <c r="N1312" i="7"/>
  <c r="N1313" i="7"/>
  <c r="N1314" i="7"/>
  <c r="N1315" i="7"/>
  <c r="N1316" i="7"/>
  <c r="N1317" i="7"/>
  <c r="N1318" i="7"/>
  <c r="N1319" i="7"/>
  <c r="N1320" i="7"/>
  <c r="N1321" i="7"/>
  <c r="N1322" i="7"/>
  <c r="N1323" i="7"/>
  <c r="N1324" i="7"/>
  <c r="N1325" i="7"/>
  <c r="N1326" i="7"/>
  <c r="N1327" i="7"/>
  <c r="N1328" i="7"/>
  <c r="N1329" i="7"/>
  <c r="N1330" i="7"/>
  <c r="N1331" i="7"/>
  <c r="N1332" i="7"/>
  <c r="N1333" i="7"/>
  <c r="N1334" i="7"/>
  <c r="N1335" i="7"/>
  <c r="N1336" i="7"/>
  <c r="N1337" i="7"/>
  <c r="N1338" i="7"/>
  <c r="N1339" i="7"/>
  <c r="N1340" i="7"/>
  <c r="N1341" i="7"/>
  <c r="N1342" i="7"/>
  <c r="N1343" i="7"/>
  <c r="N1344" i="7"/>
  <c r="N1345" i="7"/>
  <c r="N1346" i="7"/>
  <c r="N1347" i="7"/>
  <c r="N1348" i="7"/>
  <c r="N1349" i="7"/>
  <c r="N1350" i="7"/>
  <c r="N1351" i="7"/>
  <c r="N1352" i="7"/>
  <c r="N1353" i="7"/>
  <c r="N1354" i="7"/>
  <c r="N1355" i="7"/>
  <c r="N1356" i="7"/>
  <c r="N1357" i="7"/>
  <c r="N1358" i="7"/>
  <c r="N1359" i="7"/>
  <c r="N1360" i="7"/>
  <c r="N1361" i="7"/>
  <c r="N1362" i="7"/>
  <c r="N1363" i="7"/>
  <c r="N1364" i="7"/>
  <c r="N1365" i="7"/>
  <c r="N1366" i="7"/>
  <c r="N1367" i="7"/>
  <c r="N1368" i="7"/>
  <c r="N1369" i="7"/>
  <c r="N1370" i="7"/>
  <c r="N1371" i="7"/>
  <c r="N1372" i="7"/>
  <c r="N1373" i="7"/>
  <c r="N1374" i="7"/>
  <c r="N1375" i="7"/>
  <c r="N1376" i="7"/>
  <c r="N1377" i="7"/>
  <c r="N1378" i="7"/>
  <c r="N1379" i="7"/>
  <c r="N1380" i="7"/>
  <c r="N1381" i="7"/>
  <c r="N1382" i="7"/>
  <c r="N1383" i="7"/>
  <c r="N1384" i="7"/>
  <c r="N1385" i="7"/>
  <c r="N1386" i="7"/>
  <c r="N1387" i="7"/>
  <c r="N1388" i="7"/>
  <c r="N1389" i="7"/>
  <c r="N1390" i="7"/>
  <c r="N1391" i="7"/>
  <c r="N1392" i="7"/>
  <c r="N1393" i="7"/>
  <c r="N1394" i="7"/>
  <c r="N1395" i="7"/>
  <c r="N1396" i="7"/>
  <c r="N1397" i="7"/>
  <c r="N1398" i="7"/>
  <c r="N1399" i="7"/>
  <c r="N1400" i="7"/>
  <c r="N1401" i="7"/>
  <c r="N1402" i="7"/>
  <c r="N1403" i="7"/>
  <c r="N1404" i="7"/>
  <c r="N1405" i="7"/>
  <c r="N1406" i="7"/>
  <c r="N1407" i="7"/>
  <c r="N1408" i="7"/>
  <c r="N1409" i="7"/>
  <c r="N1410" i="7"/>
  <c r="N1411" i="7"/>
  <c r="N1412" i="7"/>
  <c r="N1413" i="7"/>
  <c r="N1414" i="7"/>
  <c r="N1415" i="7"/>
  <c r="N1416" i="7"/>
  <c r="N1417" i="7"/>
  <c r="N1418" i="7"/>
  <c r="N1419" i="7"/>
  <c r="N1420" i="7"/>
  <c r="N1421" i="7"/>
  <c r="N1422" i="7"/>
  <c r="N1423" i="7"/>
  <c r="N1424" i="7"/>
  <c r="N1425" i="7"/>
  <c r="N1426" i="7"/>
  <c r="N1427" i="7"/>
  <c r="N1428" i="7"/>
  <c r="N1429" i="7"/>
  <c r="N1430" i="7"/>
  <c r="N1431" i="7"/>
  <c r="N1432" i="7"/>
  <c r="N1433" i="7"/>
  <c r="N1434" i="7"/>
  <c r="N1435" i="7"/>
  <c r="N1436" i="7"/>
  <c r="N1437" i="7"/>
  <c r="N1438" i="7"/>
  <c r="N1439" i="7"/>
  <c r="N1440" i="7"/>
  <c r="N1441" i="7"/>
  <c r="N1442" i="7"/>
  <c r="N1443" i="7"/>
  <c r="N1444" i="7"/>
  <c r="N1445" i="7"/>
  <c r="N1446" i="7"/>
  <c r="N1447" i="7"/>
  <c r="N1448" i="7"/>
  <c r="N1449" i="7"/>
  <c r="N1450" i="7"/>
  <c r="N1451" i="7"/>
  <c r="N1452" i="7"/>
  <c r="N1453" i="7"/>
  <c r="N1454" i="7"/>
  <c r="N1455" i="7"/>
  <c r="N1456" i="7"/>
  <c r="N1457" i="7"/>
  <c r="N1458" i="7"/>
  <c r="N1459" i="7"/>
  <c r="N1460" i="7"/>
  <c r="N1461" i="7"/>
  <c r="N1462" i="7"/>
  <c r="N1463" i="7"/>
  <c r="N1464" i="7"/>
  <c r="N1465" i="7"/>
  <c r="N1466" i="7"/>
  <c r="N1467" i="7"/>
  <c r="N1468" i="7"/>
  <c r="N1469" i="7"/>
  <c r="N1470" i="7"/>
  <c r="N1471" i="7"/>
  <c r="N1472" i="7"/>
  <c r="N1473" i="7"/>
  <c r="N1474" i="7"/>
  <c r="N1475" i="7"/>
  <c r="N1476" i="7"/>
  <c r="N1477" i="7"/>
  <c r="N1478" i="7"/>
  <c r="N1479" i="7"/>
  <c r="N1480" i="7"/>
  <c r="N1481" i="7"/>
  <c r="N1482" i="7"/>
  <c r="N1483" i="7"/>
  <c r="N1484" i="7"/>
  <c r="N1485" i="7"/>
  <c r="N1486" i="7"/>
  <c r="N1487" i="7"/>
  <c r="N1488" i="7"/>
  <c r="N1489" i="7"/>
  <c r="N1490" i="7"/>
  <c r="N1491" i="7"/>
  <c r="N1492" i="7"/>
  <c r="N1493" i="7"/>
  <c r="N1494" i="7"/>
  <c r="N1495" i="7"/>
  <c r="N1496" i="7"/>
  <c r="N1497" i="7"/>
  <c r="N1498" i="7"/>
  <c r="N1499" i="7"/>
  <c r="N1500" i="7"/>
  <c r="N1501" i="7"/>
  <c r="N1502" i="7"/>
  <c r="N1503" i="7"/>
  <c r="N1504" i="7"/>
  <c r="N1505" i="7"/>
  <c r="N1506" i="7"/>
  <c r="N1507" i="7"/>
  <c r="N1508" i="7"/>
  <c r="N1509" i="7"/>
  <c r="N1510" i="7"/>
  <c r="N1511" i="7"/>
  <c r="N1512" i="7"/>
  <c r="N1513" i="7"/>
  <c r="N1514" i="7"/>
  <c r="N1515" i="7"/>
  <c r="N1516" i="7"/>
  <c r="N1517" i="7"/>
  <c r="N1518" i="7"/>
  <c r="N1519" i="7"/>
  <c r="N1520" i="7"/>
  <c r="N1521" i="7"/>
  <c r="N1522" i="7"/>
  <c r="N1523" i="7"/>
  <c r="N1524" i="7"/>
  <c r="N1525" i="7"/>
  <c r="N1526" i="7"/>
  <c r="N1527" i="7"/>
  <c r="N1528" i="7"/>
  <c r="N1529" i="7"/>
  <c r="N1530" i="7"/>
  <c r="N1531" i="7"/>
  <c r="N1532" i="7"/>
  <c r="N1533" i="7"/>
  <c r="N1534" i="7"/>
  <c r="N1535" i="7"/>
  <c r="N1536" i="7"/>
  <c r="N1537" i="7"/>
  <c r="N1538" i="7"/>
  <c r="N1539" i="7"/>
  <c r="N1540" i="7"/>
  <c r="N1541" i="7"/>
  <c r="N1542" i="7"/>
  <c r="N1543" i="7"/>
  <c r="N1544" i="7"/>
  <c r="N1545" i="7"/>
  <c r="N1546" i="7"/>
  <c r="N1547" i="7"/>
  <c r="N1548" i="7"/>
  <c r="N1549" i="7"/>
  <c r="N1550" i="7"/>
  <c r="N1551" i="7"/>
  <c r="N1552" i="7"/>
  <c r="N1553" i="7"/>
  <c r="N1554" i="7"/>
  <c r="N1555" i="7"/>
  <c r="N1556" i="7"/>
  <c r="N1557" i="7"/>
  <c r="N1558" i="7"/>
  <c r="N1559" i="7"/>
  <c r="N1560" i="7"/>
  <c r="N1561" i="7"/>
  <c r="N1562" i="7"/>
  <c r="N1563" i="7"/>
  <c r="N1564" i="7"/>
  <c r="N1565" i="7"/>
  <c r="N1566" i="7"/>
  <c r="N1567" i="7"/>
  <c r="N1568" i="7"/>
  <c r="N1569" i="7"/>
  <c r="N1570" i="7"/>
  <c r="N1571" i="7"/>
  <c r="N1572" i="7"/>
  <c r="N1573" i="7"/>
  <c r="N1574" i="7"/>
  <c r="N1575" i="7"/>
  <c r="N1576" i="7"/>
  <c r="N1577" i="7"/>
  <c r="N1578" i="7"/>
  <c r="N1579" i="7"/>
  <c r="N1580" i="7"/>
  <c r="N1581" i="7"/>
  <c r="N1582" i="7"/>
  <c r="N1583" i="7"/>
  <c r="N1584" i="7"/>
  <c r="N1585" i="7"/>
  <c r="N1586" i="7"/>
  <c r="N1587" i="7"/>
  <c r="N1588" i="7"/>
  <c r="N1589" i="7"/>
  <c r="N1590" i="7"/>
  <c r="N1591" i="7"/>
  <c r="N1592" i="7"/>
  <c r="N1593" i="7"/>
  <c r="N1594" i="7"/>
  <c r="N1595" i="7"/>
  <c r="N1596" i="7"/>
  <c r="N1597" i="7"/>
  <c r="N1598" i="7"/>
  <c r="N1599" i="7"/>
  <c r="N1600" i="7"/>
  <c r="N1601" i="7"/>
  <c r="N1602" i="7"/>
  <c r="N1603" i="7"/>
  <c r="N1604" i="7"/>
  <c r="N1605" i="7"/>
  <c r="N1606" i="7"/>
  <c r="N1607" i="7"/>
  <c r="N1608" i="7"/>
  <c r="N1609" i="7"/>
  <c r="N1610" i="7"/>
  <c r="N1611" i="7"/>
  <c r="N1612" i="7"/>
  <c r="N1613" i="7"/>
  <c r="N1614" i="7"/>
  <c r="N1615" i="7"/>
  <c r="N1616" i="7"/>
  <c r="N1617" i="7"/>
  <c r="N1618" i="7"/>
  <c r="N1619" i="7"/>
  <c r="N1620" i="7"/>
  <c r="N1621" i="7"/>
  <c r="N1622" i="7"/>
  <c r="N1623" i="7"/>
  <c r="N1624" i="7"/>
  <c r="N1625" i="7"/>
  <c r="N1626" i="7"/>
  <c r="N1627" i="7"/>
  <c r="N1628" i="7"/>
  <c r="N1629" i="7"/>
  <c r="N1630" i="7"/>
  <c r="N1631" i="7"/>
  <c r="N1632" i="7"/>
  <c r="N1633" i="7"/>
  <c r="N1634" i="7"/>
  <c r="N1635" i="7"/>
  <c r="N1636" i="7"/>
  <c r="N1637" i="7"/>
  <c r="N1638" i="7"/>
  <c r="N1639" i="7"/>
  <c r="N1640" i="7"/>
  <c r="N1641" i="7"/>
  <c r="N1642" i="7"/>
  <c r="N1643" i="7"/>
  <c r="N1644" i="7"/>
  <c r="N1645" i="7"/>
  <c r="N1646" i="7"/>
  <c r="N1647" i="7"/>
  <c r="N1648" i="7"/>
  <c r="N1649" i="7"/>
  <c r="N1650" i="7"/>
  <c r="N1651" i="7"/>
  <c r="N1652" i="7"/>
  <c r="N1653" i="7"/>
  <c r="N1654" i="7"/>
  <c r="N1655" i="7"/>
  <c r="N1656" i="7"/>
  <c r="N1657" i="7"/>
  <c r="N1658" i="7"/>
  <c r="N1659" i="7"/>
  <c r="N1660" i="7"/>
  <c r="N1661" i="7"/>
  <c r="N1662" i="7"/>
  <c r="N1663" i="7"/>
  <c r="N1664" i="7"/>
  <c r="N1665" i="7"/>
  <c r="N1666" i="7"/>
  <c r="N1667" i="7"/>
  <c r="N1668" i="7"/>
  <c r="N1669" i="7"/>
  <c r="N1670" i="7"/>
  <c r="N1671" i="7"/>
  <c r="N1672" i="7"/>
  <c r="N1673" i="7"/>
  <c r="N1674" i="7"/>
  <c r="N1675" i="7"/>
  <c r="N1676" i="7"/>
  <c r="N1677" i="7"/>
  <c r="N1678" i="7"/>
  <c r="N1679" i="7"/>
  <c r="N1680" i="7"/>
  <c r="N1681" i="7"/>
  <c r="N1682" i="7"/>
  <c r="N1683" i="7"/>
  <c r="N1684" i="7"/>
  <c r="N1685" i="7"/>
  <c r="N1686" i="7"/>
  <c r="N1687" i="7"/>
  <c r="N1688" i="7"/>
  <c r="N1689" i="7"/>
  <c r="N1690" i="7"/>
  <c r="N1691" i="7"/>
  <c r="N1692" i="7"/>
  <c r="N1693" i="7"/>
  <c r="N1694" i="7"/>
  <c r="N1695" i="7"/>
  <c r="N1696" i="7"/>
  <c r="N1697" i="7"/>
  <c r="N1698" i="7"/>
  <c r="N1699" i="7"/>
  <c r="N1700" i="7"/>
  <c r="N1701" i="7"/>
  <c r="N1702" i="7"/>
  <c r="N1703" i="7"/>
  <c r="N1704" i="7"/>
  <c r="N1705" i="7"/>
  <c r="N1706" i="7"/>
  <c r="N1707" i="7"/>
  <c r="N1708" i="7"/>
  <c r="N1709" i="7"/>
  <c r="N1710" i="7"/>
  <c r="N1711" i="7"/>
  <c r="N1712" i="7"/>
  <c r="N1713" i="7"/>
  <c r="N1714" i="7"/>
  <c r="N1715" i="7"/>
  <c r="N1716" i="7"/>
  <c r="N1717" i="7"/>
  <c r="N1718" i="7"/>
  <c r="N1719" i="7"/>
  <c r="N1720" i="7"/>
  <c r="N1721" i="7"/>
  <c r="N1722" i="7"/>
  <c r="N1723" i="7"/>
  <c r="N1724" i="7"/>
  <c r="N1725" i="7"/>
  <c r="N1726" i="7"/>
  <c r="N1727" i="7"/>
  <c r="N1728" i="7"/>
  <c r="N1729" i="7"/>
  <c r="N1730" i="7"/>
  <c r="N1731" i="7"/>
  <c r="N1732" i="7"/>
  <c r="N1733" i="7"/>
  <c r="N1734" i="7"/>
  <c r="N1735" i="7"/>
  <c r="N1736" i="7"/>
  <c r="N1737" i="7"/>
  <c r="N1738" i="7"/>
  <c r="N1739" i="7"/>
  <c r="N1740" i="7"/>
  <c r="N1741" i="7"/>
  <c r="N1742" i="7"/>
  <c r="N1743" i="7"/>
  <c r="N1744" i="7"/>
  <c r="N1745" i="7"/>
  <c r="N1746" i="7"/>
  <c r="N1747" i="7"/>
  <c r="N1748" i="7"/>
  <c r="N1749" i="7"/>
  <c r="N1750" i="7"/>
  <c r="N1751" i="7"/>
  <c r="N1752" i="7"/>
  <c r="N1753" i="7"/>
  <c r="N1754" i="7"/>
  <c r="N1755" i="7"/>
  <c r="N1756" i="7"/>
  <c r="N1757" i="7"/>
  <c r="N1758" i="7"/>
  <c r="N1759" i="7"/>
  <c r="N1760" i="7"/>
  <c r="N1761" i="7"/>
  <c r="N1762" i="7"/>
  <c r="N1763" i="7"/>
  <c r="N1764" i="7"/>
  <c r="N1765" i="7"/>
  <c r="N1766" i="7"/>
  <c r="N1767" i="7"/>
  <c r="N1768" i="7"/>
  <c r="N1769" i="7"/>
  <c r="N1770" i="7"/>
  <c r="N1771" i="7"/>
  <c r="N1772" i="7"/>
  <c r="N1773" i="7"/>
  <c r="N1774" i="7"/>
  <c r="N1775" i="7"/>
  <c r="N1776" i="7"/>
  <c r="N1777" i="7"/>
  <c r="N1778" i="7"/>
  <c r="N1779" i="7"/>
  <c r="N1780" i="7"/>
  <c r="N1781" i="7"/>
  <c r="N1782" i="7"/>
  <c r="N1783" i="7"/>
  <c r="N1784" i="7"/>
  <c r="N1785" i="7"/>
  <c r="N1786" i="7"/>
  <c r="N1787" i="7"/>
  <c r="N1788" i="7"/>
  <c r="N1789" i="7"/>
  <c r="N1790" i="7"/>
  <c r="N1791" i="7"/>
  <c r="N1792" i="7"/>
  <c r="N1793" i="7"/>
  <c r="N1794" i="7"/>
  <c r="N1795" i="7"/>
  <c r="N1796" i="7"/>
  <c r="N1797" i="7"/>
  <c r="N1798" i="7"/>
  <c r="N1799" i="7"/>
  <c r="N1800" i="7"/>
  <c r="N1801" i="7"/>
  <c r="N1802" i="7"/>
  <c r="N1803" i="7"/>
  <c r="N1804" i="7"/>
  <c r="N1805" i="7"/>
  <c r="N1806" i="7"/>
  <c r="N1807" i="7"/>
  <c r="N1808" i="7"/>
  <c r="N1809" i="7"/>
  <c r="N1810" i="7"/>
  <c r="N1811" i="7"/>
  <c r="N1812" i="7"/>
  <c r="N1813" i="7"/>
  <c r="N1814" i="7"/>
  <c r="N1815" i="7"/>
  <c r="N1816" i="7"/>
  <c r="N1817" i="7"/>
  <c r="N1818" i="7"/>
  <c r="N1819" i="7"/>
  <c r="N1820" i="7"/>
  <c r="N1821" i="7"/>
  <c r="N1822" i="7"/>
  <c r="N1823" i="7"/>
  <c r="N1824" i="7"/>
  <c r="N1825" i="7"/>
  <c r="N1826" i="7"/>
  <c r="N1827" i="7"/>
  <c r="N1828" i="7"/>
  <c r="N1829" i="7"/>
  <c r="N1830" i="7"/>
  <c r="N1831" i="7"/>
  <c r="N1832" i="7"/>
  <c r="N1833" i="7"/>
  <c r="N1834" i="7"/>
  <c r="N1835" i="7"/>
  <c r="N1836" i="7"/>
  <c r="N1837" i="7"/>
  <c r="N1838" i="7"/>
  <c r="N1839" i="7"/>
  <c r="N1840" i="7"/>
  <c r="N1841" i="7"/>
  <c r="N1842" i="7"/>
  <c r="N1843" i="7"/>
  <c r="N1844" i="7"/>
  <c r="N1845" i="7"/>
  <c r="N1846" i="7"/>
  <c r="N1847" i="7"/>
  <c r="N1848" i="7"/>
  <c r="N1849" i="7"/>
  <c r="N1850" i="7"/>
  <c r="N1851" i="7"/>
  <c r="N1852" i="7"/>
  <c r="N1853" i="7"/>
  <c r="N1854" i="7"/>
  <c r="N1855" i="7"/>
  <c r="N1856" i="7"/>
  <c r="N1857" i="7"/>
  <c r="N1858" i="7"/>
  <c r="N1859" i="7"/>
  <c r="N1860" i="7"/>
  <c r="N1861" i="7"/>
  <c r="N1862" i="7"/>
  <c r="N1863" i="7"/>
  <c r="N1864" i="7"/>
  <c r="N1865" i="7"/>
  <c r="N1866" i="7"/>
  <c r="N1867" i="7"/>
  <c r="N1868" i="7"/>
  <c r="N1869" i="7"/>
  <c r="N1870" i="7"/>
  <c r="N1871" i="7"/>
  <c r="N1872" i="7"/>
  <c r="N1873" i="7"/>
  <c r="N1874" i="7"/>
  <c r="N1875" i="7"/>
  <c r="N1876" i="7"/>
  <c r="N1877" i="7"/>
  <c r="N1878" i="7"/>
  <c r="N1879" i="7"/>
  <c r="N1880" i="7"/>
  <c r="N1881" i="7"/>
  <c r="N1882" i="7"/>
  <c r="N1883" i="7"/>
  <c r="N1884" i="7"/>
  <c r="N1885" i="7"/>
  <c r="N1886" i="7"/>
  <c r="N1887" i="7"/>
  <c r="N1888" i="7"/>
  <c r="N1889" i="7"/>
  <c r="N1890" i="7"/>
  <c r="N1891" i="7"/>
  <c r="N1892" i="7"/>
  <c r="N1893" i="7"/>
  <c r="N1894" i="7"/>
  <c r="N1895" i="7"/>
  <c r="N1896" i="7"/>
  <c r="N1897" i="7"/>
  <c r="N1898" i="7"/>
  <c r="N1899" i="7"/>
  <c r="N1900" i="7"/>
  <c r="N1901" i="7"/>
  <c r="N1902" i="7"/>
  <c r="N1903" i="7"/>
  <c r="N1904" i="7"/>
  <c r="N1905" i="7"/>
  <c r="N1906" i="7"/>
  <c r="N1907" i="7"/>
  <c r="N1908" i="7"/>
  <c r="N1909" i="7"/>
  <c r="N1910" i="7"/>
  <c r="N1911" i="7"/>
  <c r="N1912" i="7"/>
  <c r="N1913" i="7"/>
  <c r="N1914" i="7"/>
  <c r="N1915" i="7"/>
  <c r="N1916" i="7"/>
  <c r="N1917" i="7"/>
  <c r="N1918" i="7"/>
  <c r="N1919" i="7"/>
  <c r="N1920" i="7"/>
  <c r="N1921" i="7"/>
  <c r="N1922" i="7"/>
  <c r="N1923" i="7"/>
  <c r="N1924" i="7"/>
  <c r="N1925" i="7"/>
  <c r="N1926" i="7"/>
  <c r="N1927" i="7"/>
  <c r="N1928" i="7"/>
  <c r="N1929" i="7"/>
  <c r="N1930" i="7"/>
  <c r="N1931" i="7"/>
  <c r="N1932" i="7"/>
  <c r="N1933" i="7"/>
  <c r="N1934" i="7"/>
  <c r="N1935" i="7"/>
  <c r="N1936" i="7"/>
  <c r="N1937" i="7"/>
  <c r="N1938" i="7"/>
  <c r="N1939" i="7"/>
  <c r="N1940" i="7"/>
  <c r="N1941" i="7"/>
  <c r="N1942" i="7"/>
  <c r="N1943" i="7"/>
  <c r="N1944" i="7"/>
  <c r="N1945" i="7"/>
  <c r="N1946" i="7"/>
  <c r="N1947" i="7"/>
  <c r="N1948" i="7"/>
  <c r="N1949" i="7"/>
  <c r="N1950" i="7"/>
  <c r="N1951" i="7"/>
  <c r="N1952" i="7"/>
  <c r="N1953" i="7"/>
  <c r="N1954" i="7"/>
  <c r="N1955" i="7"/>
  <c r="N1956" i="7"/>
  <c r="N1957" i="7"/>
  <c r="N1958" i="7"/>
  <c r="N1959" i="7"/>
  <c r="N1960" i="7"/>
  <c r="N1961" i="7"/>
  <c r="N1962" i="7"/>
  <c r="N1963" i="7"/>
  <c r="N1964" i="7"/>
  <c r="N1965" i="7"/>
  <c r="N1966" i="7"/>
  <c r="N1967" i="7"/>
  <c r="N1968" i="7"/>
  <c r="N1969" i="7"/>
  <c r="N1970" i="7"/>
  <c r="N1971" i="7"/>
  <c r="N1972" i="7"/>
  <c r="N1973" i="7"/>
  <c r="N1974" i="7"/>
  <c r="N1975" i="7"/>
  <c r="N1976" i="7"/>
  <c r="N1977" i="7"/>
  <c r="N1978" i="7"/>
  <c r="N1979" i="7"/>
  <c r="N1980" i="7"/>
  <c r="N1981" i="7"/>
  <c r="N1982" i="7"/>
  <c r="N1983" i="7"/>
  <c r="N1984" i="7"/>
  <c r="N1985" i="7"/>
  <c r="N1986" i="7"/>
  <c r="N1987" i="7"/>
  <c r="N1988" i="7"/>
  <c r="N1989" i="7"/>
  <c r="N1990" i="7"/>
  <c r="N1991" i="7"/>
  <c r="N1992" i="7"/>
  <c r="N1993" i="7"/>
  <c r="N1994" i="7"/>
  <c r="N1995" i="7"/>
  <c r="N1996" i="7"/>
  <c r="N1997" i="7"/>
  <c r="N1998" i="7"/>
  <c r="N1999" i="7"/>
  <c r="N2000" i="7"/>
  <c r="N2001" i="7"/>
  <c r="N2002" i="7"/>
  <c r="N2003" i="7"/>
  <c r="N2004" i="7"/>
  <c r="N2005" i="7"/>
  <c r="N2006" i="7"/>
  <c r="N2007" i="7"/>
  <c r="N2008" i="7"/>
  <c r="N2009" i="7"/>
  <c r="N2010" i="7"/>
  <c r="N2011" i="7"/>
  <c r="N2012" i="7"/>
  <c r="N2013" i="7"/>
  <c r="N2014" i="7"/>
  <c r="N2015" i="7"/>
  <c r="N2016" i="7"/>
  <c r="N2017" i="7"/>
  <c r="N2018" i="7"/>
  <c r="N2019" i="7"/>
  <c r="N2020" i="7"/>
  <c r="N2021" i="7"/>
  <c r="N2022" i="7"/>
  <c r="N2023" i="7"/>
  <c r="N2024" i="7"/>
  <c r="N2025" i="7"/>
  <c r="N2026" i="7"/>
  <c r="N2027" i="7"/>
  <c r="N2028" i="7"/>
  <c r="N2029" i="7"/>
  <c r="N2030" i="7"/>
  <c r="N2031" i="7"/>
  <c r="N2032" i="7"/>
  <c r="N2033" i="7"/>
  <c r="N2034" i="7"/>
  <c r="N2035" i="7"/>
  <c r="N2036" i="7"/>
  <c r="N2037" i="7"/>
  <c r="N2038" i="7"/>
  <c r="N2039" i="7"/>
  <c r="N2040" i="7"/>
  <c r="N2041" i="7"/>
  <c r="N2042" i="7"/>
  <c r="N2043" i="7"/>
  <c r="N2044" i="7"/>
  <c r="N2045" i="7"/>
  <c r="N2046" i="7"/>
  <c r="N2047" i="7"/>
  <c r="N2048" i="7"/>
  <c r="N2049" i="7"/>
  <c r="N2050" i="7"/>
  <c r="N2051" i="7"/>
  <c r="N2052" i="7"/>
  <c r="N2053" i="7"/>
  <c r="N2054" i="7"/>
  <c r="N2055" i="7"/>
  <c r="N2056" i="7"/>
  <c r="N2057" i="7"/>
  <c r="N2058" i="7"/>
  <c r="N2059" i="7"/>
  <c r="N2060" i="7"/>
  <c r="N2061" i="7"/>
  <c r="N2062" i="7"/>
  <c r="N2063" i="7"/>
  <c r="N2064" i="7"/>
  <c r="N2065" i="7"/>
  <c r="N2066" i="7"/>
  <c r="N2067" i="7"/>
  <c r="N2068" i="7"/>
  <c r="N2069" i="7"/>
  <c r="N2070" i="7"/>
  <c r="N2071" i="7"/>
  <c r="N2072" i="7"/>
  <c r="N2073" i="7"/>
  <c r="N2074" i="7"/>
  <c r="N2075" i="7"/>
  <c r="N2076" i="7"/>
  <c r="N2077" i="7"/>
  <c r="N2078" i="7"/>
  <c r="N2079" i="7"/>
  <c r="N2080" i="7"/>
  <c r="N2081" i="7"/>
  <c r="N2082" i="7"/>
  <c r="N2083" i="7"/>
  <c r="N2084" i="7"/>
  <c r="N2085" i="7"/>
  <c r="N2086" i="7"/>
  <c r="N2087" i="7"/>
  <c r="N2088" i="7"/>
  <c r="N2089" i="7"/>
  <c r="N2090" i="7"/>
  <c r="N2091" i="7"/>
  <c r="N2092" i="7"/>
  <c r="N2093" i="7"/>
  <c r="N2094" i="7"/>
  <c r="N2095" i="7"/>
  <c r="N2096" i="7"/>
  <c r="N2097" i="7"/>
  <c r="N2098" i="7"/>
  <c r="N2099" i="7"/>
  <c r="N2100" i="7"/>
  <c r="N2101" i="7"/>
  <c r="N2102" i="7"/>
  <c r="N2103" i="7"/>
  <c r="N2104" i="7"/>
  <c r="N2105" i="7"/>
  <c r="N2106" i="7"/>
  <c r="N2107" i="7"/>
  <c r="N2108" i="7"/>
  <c r="N2109" i="7"/>
  <c r="N2110" i="7"/>
  <c r="N2111" i="7"/>
  <c r="N2112" i="7"/>
  <c r="N2113" i="7"/>
  <c r="N2114" i="7"/>
  <c r="N2115" i="7"/>
  <c r="N2116" i="7"/>
  <c r="N2117" i="7"/>
  <c r="N2118" i="7"/>
  <c r="N2119" i="7"/>
  <c r="N2120" i="7"/>
  <c r="N2121" i="7"/>
  <c r="N2122" i="7"/>
  <c r="N2123" i="7"/>
  <c r="N2124" i="7"/>
  <c r="N2125" i="7"/>
  <c r="N2126" i="7"/>
  <c r="N2127" i="7"/>
  <c r="N2128" i="7"/>
  <c r="N2129" i="7"/>
  <c r="N2130" i="7"/>
  <c r="N2131" i="7"/>
  <c r="N2132" i="7"/>
  <c r="N2133" i="7"/>
  <c r="N2134" i="7"/>
  <c r="N2135" i="7"/>
  <c r="N2136" i="7"/>
  <c r="N2137" i="7"/>
  <c r="N2138" i="7"/>
  <c r="N2139" i="7"/>
  <c r="N2140" i="7"/>
  <c r="N2141" i="7"/>
  <c r="N2142" i="7"/>
  <c r="N2143" i="7"/>
  <c r="N2144" i="7"/>
  <c r="N2145" i="7"/>
  <c r="N2146" i="7"/>
  <c r="N2147" i="7"/>
  <c r="N2148" i="7"/>
  <c r="N2149" i="7"/>
  <c r="N2150" i="7"/>
  <c r="N2151" i="7"/>
  <c r="N2152" i="7"/>
  <c r="N2153" i="7"/>
  <c r="N2154" i="7"/>
  <c r="N2155" i="7"/>
  <c r="N2156" i="7"/>
  <c r="N2157" i="7"/>
  <c r="N2158" i="7"/>
  <c r="N2159" i="7"/>
  <c r="N2160" i="7"/>
  <c r="N2161" i="7"/>
  <c r="N2162" i="7"/>
  <c r="N2163" i="7"/>
  <c r="N2164" i="7"/>
  <c r="N2165" i="7"/>
  <c r="N2166" i="7"/>
  <c r="N2167" i="7"/>
  <c r="N2168" i="7"/>
  <c r="N2169" i="7"/>
  <c r="N2170" i="7"/>
  <c r="N2171" i="7"/>
  <c r="N2172" i="7"/>
  <c r="N2173" i="7"/>
  <c r="N2174" i="7"/>
  <c r="N2175" i="7"/>
  <c r="N2176" i="7"/>
  <c r="N2177" i="7"/>
  <c r="N2178" i="7"/>
  <c r="N2179" i="7"/>
  <c r="N2180" i="7"/>
  <c r="N2181" i="7"/>
  <c r="N2182" i="7"/>
  <c r="N2183" i="7"/>
  <c r="N2184" i="7"/>
  <c r="N2185" i="7"/>
  <c r="N2186" i="7"/>
  <c r="N2187" i="7"/>
  <c r="N2188" i="7"/>
  <c r="N2189" i="7"/>
  <c r="N2190" i="7"/>
  <c r="N2191" i="7"/>
  <c r="N2192" i="7"/>
  <c r="N2193" i="7"/>
  <c r="N2194" i="7"/>
  <c r="N2195" i="7"/>
  <c r="N2196" i="7"/>
  <c r="N2197" i="7"/>
  <c r="N2198" i="7"/>
  <c r="N2199" i="7"/>
  <c r="N2200" i="7"/>
  <c r="N2201" i="7"/>
  <c r="N2202" i="7"/>
  <c r="N2203" i="7"/>
  <c r="N2204" i="7"/>
  <c r="N2205" i="7"/>
  <c r="N2206" i="7"/>
  <c r="N2207" i="7"/>
  <c r="N2208" i="7"/>
  <c r="N2209" i="7"/>
  <c r="N2210" i="7"/>
  <c r="N2211" i="7"/>
  <c r="N2212" i="7"/>
  <c r="N2213" i="7"/>
  <c r="N2214" i="7"/>
  <c r="N2215" i="7"/>
  <c r="N2216" i="7"/>
  <c r="N2217" i="7"/>
  <c r="N2218" i="7"/>
  <c r="N2219" i="7"/>
  <c r="N2220" i="7"/>
  <c r="N2221" i="7"/>
  <c r="N2222" i="7"/>
  <c r="N2223" i="7"/>
  <c r="N2224" i="7"/>
  <c r="N2225" i="7"/>
  <c r="N2226" i="7"/>
  <c r="N2227" i="7"/>
  <c r="N2228" i="7"/>
  <c r="N2229" i="7"/>
  <c r="N2230" i="7"/>
  <c r="N2231" i="7"/>
  <c r="N2232" i="7"/>
  <c r="N2233" i="7"/>
  <c r="N2234" i="7"/>
  <c r="N2235" i="7"/>
  <c r="N2236" i="7"/>
  <c r="N2237" i="7"/>
  <c r="N2238" i="7"/>
  <c r="N2239" i="7"/>
  <c r="N2240" i="7"/>
  <c r="N2241" i="7"/>
  <c r="N2242" i="7"/>
  <c r="N2243" i="7"/>
  <c r="N2244" i="7"/>
  <c r="N2245" i="7"/>
  <c r="N2246" i="7"/>
  <c r="N2247" i="7"/>
  <c r="N2248" i="7"/>
  <c r="N2249" i="7"/>
  <c r="N2250" i="7"/>
  <c r="N2251" i="7"/>
  <c r="N2252" i="7"/>
  <c r="N2253" i="7"/>
  <c r="N2254" i="7"/>
  <c r="N2255" i="7"/>
  <c r="N2256" i="7"/>
  <c r="N2257" i="7"/>
  <c r="N2258" i="7"/>
  <c r="N2259" i="7"/>
  <c r="N2260" i="7"/>
  <c r="N2261" i="7"/>
  <c r="N2262" i="7"/>
  <c r="N2263" i="7"/>
  <c r="N2264" i="7"/>
  <c r="N2265" i="7"/>
  <c r="N2266" i="7"/>
  <c r="N2267" i="7"/>
  <c r="N2268" i="7"/>
  <c r="N2269" i="7"/>
  <c r="N2270" i="7"/>
  <c r="N2271" i="7"/>
  <c r="N2272" i="7"/>
  <c r="N2273" i="7"/>
  <c r="N2274" i="7"/>
  <c r="N2275" i="7"/>
  <c r="N2276" i="7"/>
  <c r="N2277" i="7"/>
  <c r="N2278" i="7"/>
  <c r="N2279" i="7"/>
  <c r="N2280" i="7"/>
  <c r="N2281" i="7"/>
  <c r="N2282" i="7"/>
  <c r="N2283" i="7"/>
  <c r="N2284" i="7"/>
  <c r="N2285" i="7"/>
  <c r="N2286" i="7"/>
  <c r="N2287" i="7"/>
  <c r="N2288" i="7"/>
  <c r="N2289" i="7"/>
  <c r="N2290" i="7"/>
  <c r="N2291" i="7"/>
  <c r="N2292" i="7"/>
  <c r="N2293" i="7"/>
  <c r="N2294" i="7"/>
  <c r="N2295" i="7"/>
  <c r="N2296" i="7"/>
  <c r="N2297" i="7"/>
  <c r="N2298" i="7"/>
  <c r="N2299" i="7"/>
  <c r="N2300" i="7"/>
  <c r="N2301" i="7"/>
  <c r="N2302" i="7"/>
  <c r="N2303" i="7"/>
  <c r="N2304" i="7"/>
  <c r="N2305" i="7"/>
  <c r="N2306" i="7"/>
  <c r="N2307" i="7"/>
  <c r="N2308" i="7"/>
  <c r="N2309" i="7"/>
  <c r="N2310" i="7"/>
  <c r="N2311" i="7"/>
  <c r="N2312" i="7"/>
  <c r="N2313" i="7"/>
  <c r="N2314" i="7"/>
  <c r="N2315" i="7"/>
  <c r="N2316" i="7"/>
  <c r="N2317" i="7"/>
  <c r="N2318" i="7"/>
  <c r="N2319" i="7"/>
  <c r="N2320" i="7"/>
  <c r="N2321" i="7"/>
  <c r="N2322" i="7"/>
  <c r="N2323" i="7"/>
  <c r="N2324" i="7"/>
  <c r="N2325" i="7"/>
  <c r="N2326" i="7"/>
  <c r="N2327" i="7"/>
  <c r="N2328" i="7"/>
  <c r="N2329" i="7"/>
  <c r="N2330" i="7"/>
  <c r="N2331" i="7"/>
  <c r="N2332" i="7"/>
  <c r="N2333" i="7"/>
  <c r="N2334" i="7"/>
  <c r="N2335" i="7"/>
  <c r="N2336" i="7"/>
  <c r="N2337" i="7"/>
  <c r="N2338" i="7"/>
  <c r="N2339" i="7"/>
  <c r="N2340" i="7"/>
  <c r="N2341" i="7"/>
  <c r="N2342" i="7"/>
  <c r="N2343" i="7"/>
  <c r="N2344" i="7"/>
  <c r="N2345" i="7"/>
  <c r="N2346" i="7"/>
  <c r="N2347" i="7"/>
  <c r="N2348" i="7"/>
  <c r="N2349" i="7"/>
  <c r="N2350" i="7"/>
  <c r="N2351" i="7"/>
  <c r="N2352" i="7"/>
  <c r="N2353" i="7"/>
  <c r="N2354" i="7"/>
  <c r="N2355" i="7"/>
  <c r="N2356" i="7"/>
  <c r="N2357" i="7"/>
  <c r="N2358" i="7"/>
  <c r="N2359" i="7"/>
  <c r="N2360" i="7"/>
  <c r="N2361" i="7"/>
  <c r="N2362" i="7"/>
  <c r="N2363" i="7"/>
  <c r="N2364" i="7"/>
  <c r="N2365" i="7"/>
  <c r="N2366" i="7"/>
  <c r="N2367" i="7"/>
  <c r="N2368" i="7"/>
  <c r="N2369" i="7"/>
  <c r="N2370" i="7"/>
  <c r="N2371" i="7"/>
  <c r="N2372" i="7"/>
  <c r="N2373" i="7"/>
  <c r="N2374" i="7"/>
  <c r="N2375" i="7"/>
  <c r="N2376" i="7"/>
  <c r="N2377" i="7"/>
  <c r="N2378" i="7"/>
  <c r="N2379" i="7"/>
  <c r="N2380" i="7"/>
  <c r="N2381" i="7"/>
  <c r="N2382" i="7"/>
  <c r="N2383" i="7"/>
  <c r="N2384" i="7"/>
  <c r="N2385" i="7"/>
  <c r="N2386" i="7"/>
  <c r="N2387" i="7"/>
  <c r="N2388" i="7"/>
  <c r="N2389" i="7"/>
  <c r="N2390" i="7"/>
  <c r="N2391" i="7"/>
  <c r="N2392" i="7"/>
  <c r="N2393" i="7"/>
  <c r="N2394" i="7"/>
  <c r="N2395" i="7"/>
  <c r="N2396" i="7"/>
  <c r="N2397" i="7"/>
  <c r="N2398" i="7"/>
  <c r="N2399" i="7"/>
  <c r="N2400" i="7"/>
  <c r="N2401" i="7"/>
  <c r="N2402" i="7"/>
  <c r="N2403" i="7"/>
  <c r="B2" i="7"/>
  <c r="C2" i="7" s="1"/>
  <c r="B3" i="7"/>
  <c r="C3" i="7" s="1"/>
  <c r="B4" i="7"/>
  <c r="C4" i="7" s="1"/>
  <c r="B5" i="7"/>
  <c r="C5" i="7" s="1"/>
  <c r="B6" i="7"/>
  <c r="C6" i="7" s="1"/>
  <c r="B7" i="7"/>
  <c r="C7" i="7" s="1"/>
  <c r="B8" i="7"/>
  <c r="C8" i="7" s="1"/>
  <c r="B9" i="7"/>
  <c r="C9" i="7" s="1"/>
  <c r="B10" i="7"/>
  <c r="C10" i="7" s="1"/>
  <c r="B11" i="7"/>
  <c r="C11" i="7" s="1"/>
  <c r="B12" i="7"/>
  <c r="C12" i="7" s="1"/>
  <c r="B13" i="7"/>
  <c r="C13" i="7" s="1"/>
  <c r="B14" i="7"/>
  <c r="C14" i="7" s="1"/>
  <c r="B15" i="7"/>
  <c r="C15" i="7" s="1"/>
  <c r="B16" i="7"/>
  <c r="C16" i="7" s="1"/>
  <c r="B17" i="7"/>
  <c r="C17" i="7" s="1"/>
  <c r="B18" i="7"/>
  <c r="C18" i="7" s="1"/>
  <c r="B19" i="7"/>
  <c r="C19" i="7" s="1"/>
  <c r="B20" i="7"/>
  <c r="C20" i="7" s="1"/>
  <c r="B21" i="7"/>
  <c r="C21" i="7" s="1"/>
  <c r="B22" i="7"/>
  <c r="C22" i="7" s="1"/>
  <c r="B23" i="7"/>
  <c r="C23" i="7" s="1"/>
  <c r="B24" i="7"/>
  <c r="C24" i="7" s="1"/>
  <c r="B25" i="7"/>
  <c r="C25" i="7" s="1"/>
  <c r="B26" i="7"/>
  <c r="C26" i="7" s="1"/>
  <c r="B27" i="7"/>
  <c r="C27" i="7" s="1"/>
  <c r="B28" i="7"/>
  <c r="C28" i="7" s="1"/>
  <c r="B29" i="7"/>
  <c r="C29" i="7" s="1"/>
  <c r="B30" i="7"/>
  <c r="C30" i="7" s="1"/>
  <c r="B31" i="7"/>
  <c r="C31" i="7" s="1"/>
  <c r="B32" i="7"/>
  <c r="C32" i="7" s="1"/>
  <c r="B33" i="7"/>
  <c r="C33" i="7" s="1"/>
  <c r="B34" i="7"/>
  <c r="C34" i="7" s="1"/>
  <c r="B35" i="7"/>
  <c r="C35" i="7" s="1"/>
  <c r="B36" i="7"/>
  <c r="C36" i="7" s="1"/>
  <c r="B37" i="7"/>
  <c r="C37" i="7" s="1"/>
  <c r="B38" i="7"/>
  <c r="C38" i="7" s="1"/>
  <c r="B39" i="7"/>
  <c r="C39" i="7" s="1"/>
  <c r="B40" i="7"/>
  <c r="C40" i="7" s="1"/>
  <c r="B41" i="7"/>
  <c r="C41" i="7" s="1"/>
  <c r="B42" i="7"/>
  <c r="C42" i="7" s="1"/>
  <c r="B43" i="7"/>
  <c r="C43" i="7" s="1"/>
  <c r="B44" i="7"/>
  <c r="C44" i="7" s="1"/>
  <c r="B45" i="7"/>
  <c r="C45" i="7" s="1"/>
  <c r="B46" i="7"/>
  <c r="C46" i="7" s="1"/>
  <c r="B47" i="7"/>
  <c r="C47" i="7" s="1"/>
  <c r="B48" i="7"/>
  <c r="C48" i="7" s="1"/>
  <c r="B49" i="7"/>
  <c r="C49" i="7" s="1"/>
  <c r="B50" i="7"/>
  <c r="C50" i="7" s="1"/>
  <c r="B51" i="7"/>
  <c r="C51" i="7" s="1"/>
  <c r="B52" i="7"/>
  <c r="C52" i="7" s="1"/>
  <c r="B53" i="7"/>
  <c r="C53" i="7" s="1"/>
  <c r="B54" i="7"/>
  <c r="C54" i="7" s="1"/>
  <c r="B55" i="7"/>
  <c r="C55" i="7" s="1"/>
  <c r="B56" i="7"/>
  <c r="C56" i="7" s="1"/>
  <c r="B57" i="7"/>
  <c r="C57" i="7" s="1"/>
  <c r="B58" i="7"/>
  <c r="C58" i="7" s="1"/>
  <c r="B59" i="7"/>
  <c r="C59" i="7" s="1"/>
  <c r="B60" i="7"/>
  <c r="C60" i="7" s="1"/>
  <c r="B61" i="7"/>
  <c r="C61" i="7" s="1"/>
  <c r="B62" i="7"/>
  <c r="C62" i="7" s="1"/>
  <c r="B63" i="7"/>
  <c r="C63" i="7" s="1"/>
  <c r="B64" i="7"/>
  <c r="C64" i="7" s="1"/>
  <c r="B65" i="7"/>
  <c r="C65" i="7" s="1"/>
  <c r="B66" i="7"/>
  <c r="C66" i="7" s="1"/>
  <c r="B67" i="7"/>
  <c r="C67" i="7" s="1"/>
  <c r="B68" i="7"/>
  <c r="C68" i="7" s="1"/>
  <c r="B69" i="7"/>
  <c r="C69" i="7" s="1"/>
  <c r="B70" i="7"/>
  <c r="C70" i="7" s="1"/>
  <c r="B71" i="7"/>
  <c r="C71" i="7" s="1"/>
  <c r="B72" i="7"/>
  <c r="C72" i="7" s="1"/>
  <c r="B73" i="7"/>
  <c r="C73" i="7" s="1"/>
  <c r="B74" i="7"/>
  <c r="C74" i="7" s="1"/>
  <c r="B75" i="7"/>
  <c r="C75" i="7" s="1"/>
  <c r="B76" i="7"/>
  <c r="C76" i="7" s="1"/>
  <c r="B77" i="7"/>
  <c r="C77" i="7" s="1"/>
  <c r="B78" i="7"/>
  <c r="C78" i="7" s="1"/>
  <c r="B79" i="7"/>
  <c r="C79" i="7" s="1"/>
  <c r="B80" i="7"/>
  <c r="C80" i="7" s="1"/>
  <c r="B81" i="7"/>
  <c r="C81" i="7" s="1"/>
  <c r="B82" i="7"/>
  <c r="C82" i="7" s="1"/>
  <c r="B83" i="7"/>
  <c r="C83" i="7" s="1"/>
  <c r="B84" i="7"/>
  <c r="C84" i="7" s="1"/>
  <c r="B85" i="7"/>
  <c r="C85" i="7" s="1"/>
  <c r="B86" i="7"/>
  <c r="C86" i="7" s="1"/>
  <c r="B87" i="7"/>
  <c r="C87" i="7" s="1"/>
  <c r="B88" i="7"/>
  <c r="C88" i="7" s="1"/>
  <c r="B89" i="7"/>
  <c r="C89" i="7" s="1"/>
  <c r="B90" i="7"/>
  <c r="C90" i="7" s="1"/>
  <c r="B91" i="7"/>
  <c r="C91" i="7" s="1"/>
  <c r="B92" i="7"/>
  <c r="C92" i="7" s="1"/>
  <c r="B93" i="7"/>
  <c r="C93" i="7" s="1"/>
  <c r="B94" i="7"/>
  <c r="C94" i="7" s="1"/>
  <c r="B95" i="7"/>
  <c r="C95" i="7" s="1"/>
  <c r="B96" i="7"/>
  <c r="C96" i="7" s="1"/>
  <c r="B97" i="7"/>
  <c r="C97" i="7" s="1"/>
  <c r="B98" i="7"/>
  <c r="C98" i="7" s="1"/>
  <c r="B99" i="7"/>
  <c r="C99" i="7" s="1"/>
  <c r="B100" i="7"/>
  <c r="C100" i="7" s="1"/>
  <c r="B101" i="7"/>
  <c r="C101" i="7" s="1"/>
  <c r="B102" i="7"/>
  <c r="C102" i="7" s="1"/>
  <c r="B103" i="7"/>
  <c r="C103" i="7" s="1"/>
  <c r="B104" i="7"/>
  <c r="C104" i="7" s="1"/>
  <c r="B105" i="7"/>
  <c r="C105" i="7" s="1"/>
  <c r="B106" i="7"/>
  <c r="C106" i="7" s="1"/>
  <c r="B107" i="7"/>
  <c r="C107" i="7" s="1"/>
  <c r="B108" i="7"/>
  <c r="C108" i="7" s="1"/>
  <c r="B109" i="7"/>
  <c r="C109" i="7" s="1"/>
  <c r="B110" i="7"/>
  <c r="C110" i="7" s="1"/>
  <c r="B111" i="7"/>
  <c r="C111" i="7" s="1"/>
  <c r="B112" i="7"/>
  <c r="C112" i="7" s="1"/>
  <c r="B113" i="7"/>
  <c r="C113" i="7" s="1"/>
  <c r="B114" i="7"/>
  <c r="C114" i="7" s="1"/>
  <c r="B115" i="7"/>
  <c r="C115" i="7" s="1"/>
  <c r="B116" i="7"/>
  <c r="C116" i="7" s="1"/>
  <c r="B117" i="7"/>
  <c r="C117" i="7" s="1"/>
  <c r="B118" i="7"/>
  <c r="C118" i="7" s="1"/>
  <c r="B119" i="7"/>
  <c r="C119" i="7" s="1"/>
  <c r="B120" i="7"/>
  <c r="C120" i="7" s="1"/>
  <c r="B121" i="7"/>
  <c r="C121" i="7" s="1"/>
  <c r="B122" i="7"/>
  <c r="C122" i="7" s="1"/>
  <c r="B123" i="7"/>
  <c r="C123" i="7"/>
  <c r="B124" i="7"/>
  <c r="C124" i="7" s="1"/>
  <c r="B125" i="7"/>
  <c r="C125" i="7" s="1"/>
  <c r="B126" i="7"/>
  <c r="C126" i="7" s="1"/>
  <c r="B127" i="7"/>
  <c r="C127" i="7"/>
  <c r="B128" i="7"/>
  <c r="C128" i="7" s="1"/>
  <c r="B129" i="7"/>
  <c r="C129" i="7" s="1"/>
  <c r="B130" i="7"/>
  <c r="C130" i="7" s="1"/>
  <c r="B131" i="7"/>
  <c r="C131" i="7" s="1"/>
  <c r="B132" i="7"/>
  <c r="C132" i="7" s="1"/>
  <c r="B133" i="7"/>
  <c r="C133" i="7" s="1"/>
  <c r="B134" i="7"/>
  <c r="C134" i="7" s="1"/>
  <c r="B135" i="7"/>
  <c r="C135" i="7" s="1"/>
  <c r="B136" i="7"/>
  <c r="C136" i="7" s="1"/>
  <c r="B137" i="7"/>
  <c r="C137" i="7" s="1"/>
  <c r="B138" i="7"/>
  <c r="C138" i="7" s="1"/>
  <c r="B139" i="7"/>
  <c r="C139" i="7" s="1"/>
  <c r="B140" i="7"/>
  <c r="C140" i="7" s="1"/>
  <c r="B141" i="7"/>
  <c r="C141" i="7" s="1"/>
  <c r="B142" i="7"/>
  <c r="C142" i="7" s="1"/>
  <c r="B143" i="7"/>
  <c r="C143" i="7" s="1"/>
  <c r="B144" i="7"/>
  <c r="C144" i="7" s="1"/>
  <c r="B145" i="7"/>
  <c r="C145" i="7" s="1"/>
  <c r="B146" i="7"/>
  <c r="C146" i="7" s="1"/>
  <c r="B147" i="7"/>
  <c r="C147" i="7"/>
  <c r="B148" i="7"/>
  <c r="C148" i="7" s="1"/>
  <c r="B149" i="7"/>
  <c r="C149" i="7" s="1"/>
  <c r="B150" i="7"/>
  <c r="C150" i="7" s="1"/>
  <c r="B151" i="7"/>
  <c r="C151" i="7" s="1"/>
  <c r="B152" i="7"/>
  <c r="C152" i="7" s="1"/>
  <c r="B153" i="7"/>
  <c r="C153" i="7" s="1"/>
  <c r="B154" i="7"/>
  <c r="C154" i="7" s="1"/>
  <c r="B155" i="7"/>
  <c r="C155" i="7"/>
  <c r="B156" i="7"/>
  <c r="C156" i="7" s="1"/>
  <c r="B157" i="7"/>
  <c r="C157" i="7" s="1"/>
  <c r="B158" i="7"/>
  <c r="C158" i="7" s="1"/>
  <c r="B159" i="7"/>
  <c r="C159" i="7"/>
  <c r="B160" i="7"/>
  <c r="C160" i="7" s="1"/>
  <c r="B161" i="7"/>
  <c r="C161" i="7" s="1"/>
  <c r="B162" i="7"/>
  <c r="C162" i="7" s="1"/>
  <c r="B163" i="7"/>
  <c r="C163" i="7"/>
  <c r="B164" i="7"/>
  <c r="C164" i="7" s="1"/>
  <c r="B165" i="7"/>
  <c r="C165" i="7" s="1"/>
  <c r="B166" i="7"/>
  <c r="C166" i="7" s="1"/>
  <c r="B167" i="7"/>
  <c r="C167" i="7" s="1"/>
  <c r="B168" i="7"/>
  <c r="C168" i="7" s="1"/>
  <c r="B169" i="7"/>
  <c r="C169" i="7" s="1"/>
  <c r="B170" i="7"/>
  <c r="C170" i="7" s="1"/>
  <c r="B171" i="7"/>
  <c r="C171" i="7" s="1"/>
  <c r="B172" i="7"/>
  <c r="C172" i="7" s="1"/>
  <c r="B173" i="7"/>
  <c r="C173" i="7" s="1"/>
  <c r="B174" i="7"/>
  <c r="C174" i="7" s="1"/>
  <c r="B175" i="7"/>
  <c r="C175" i="7" s="1"/>
  <c r="B176" i="7"/>
  <c r="C176" i="7" s="1"/>
  <c r="B177" i="7"/>
  <c r="C177" i="7" s="1"/>
  <c r="B178" i="7"/>
  <c r="C178" i="7" s="1"/>
  <c r="B179" i="7"/>
  <c r="C179" i="7"/>
  <c r="B180" i="7"/>
  <c r="C180" i="7" s="1"/>
  <c r="B181" i="7"/>
  <c r="C181" i="7" s="1"/>
  <c r="B182" i="7"/>
  <c r="C182" i="7" s="1"/>
  <c r="B183" i="7"/>
  <c r="C183" i="7" s="1"/>
  <c r="B184" i="7"/>
  <c r="C184" i="7" s="1"/>
  <c r="B185" i="7"/>
  <c r="C185" i="7" s="1"/>
  <c r="B186" i="7"/>
  <c r="C186" i="7" s="1"/>
  <c r="B187" i="7"/>
  <c r="C187" i="7"/>
  <c r="B188" i="7"/>
  <c r="C188" i="7" s="1"/>
  <c r="B189" i="7"/>
  <c r="C189" i="7" s="1"/>
  <c r="B190" i="7"/>
  <c r="C190" i="7" s="1"/>
  <c r="B191" i="7"/>
  <c r="C191" i="7" s="1"/>
  <c r="B192" i="7"/>
  <c r="C192" i="7" s="1"/>
  <c r="B193" i="7"/>
  <c r="C193" i="7" s="1"/>
  <c r="B194" i="7"/>
  <c r="C194" i="7" s="1"/>
  <c r="B195" i="7"/>
  <c r="C195" i="7"/>
  <c r="B196" i="7"/>
  <c r="C196" i="7" s="1"/>
  <c r="B197" i="7"/>
  <c r="C197" i="7" s="1"/>
  <c r="B198" i="7"/>
  <c r="C198" i="7" s="1"/>
  <c r="B199" i="7"/>
  <c r="C199" i="7" s="1"/>
  <c r="B200" i="7"/>
  <c r="C200" i="7" s="1"/>
  <c r="B201" i="7"/>
  <c r="C201" i="7" s="1"/>
  <c r="B202" i="7"/>
  <c r="C202" i="7" s="1"/>
  <c r="B203" i="7"/>
  <c r="C203" i="7" s="1"/>
  <c r="B204" i="7"/>
  <c r="C204" i="7" s="1"/>
  <c r="B205" i="7"/>
  <c r="C205" i="7" s="1"/>
  <c r="B206" i="7"/>
  <c r="C206" i="7" s="1"/>
  <c r="B207" i="7"/>
  <c r="C207" i="7" s="1"/>
  <c r="B208" i="7"/>
  <c r="C208" i="7" s="1"/>
  <c r="B209" i="7"/>
  <c r="C209" i="7" s="1"/>
  <c r="B210" i="7"/>
  <c r="C210" i="7" s="1"/>
  <c r="B211" i="7"/>
  <c r="C211" i="7"/>
  <c r="B212" i="7"/>
  <c r="C212" i="7" s="1"/>
  <c r="B213" i="7"/>
  <c r="C213" i="7" s="1"/>
  <c r="B214" i="7"/>
  <c r="C214" i="7" s="1"/>
  <c r="B215" i="7"/>
  <c r="C215" i="7" s="1"/>
  <c r="B216" i="7"/>
  <c r="C216" i="7" s="1"/>
  <c r="B217" i="7"/>
  <c r="C217" i="7" s="1"/>
  <c r="B218" i="7"/>
  <c r="C218" i="7" s="1"/>
  <c r="B219" i="7"/>
  <c r="C219" i="7"/>
  <c r="B220" i="7"/>
  <c r="C220" i="7" s="1"/>
  <c r="B221" i="7"/>
  <c r="C221" i="7" s="1"/>
  <c r="B222" i="7"/>
  <c r="C222" i="7" s="1"/>
  <c r="B223" i="7"/>
  <c r="C223" i="7" s="1"/>
  <c r="B224" i="7"/>
  <c r="C224" i="7" s="1"/>
  <c r="B225" i="7"/>
  <c r="C225" i="7" s="1"/>
  <c r="B226" i="7"/>
  <c r="C226" i="7" s="1"/>
  <c r="B227" i="7"/>
  <c r="C227" i="7"/>
  <c r="B228" i="7"/>
  <c r="C228" i="7" s="1"/>
  <c r="B229" i="7"/>
  <c r="C229" i="7" s="1"/>
  <c r="B230" i="7"/>
  <c r="C230" i="7" s="1"/>
  <c r="B231" i="7"/>
  <c r="C231" i="7" s="1"/>
  <c r="B232" i="7"/>
  <c r="C232" i="7" s="1"/>
  <c r="B233" i="7"/>
  <c r="C233" i="7" s="1"/>
  <c r="B234" i="7"/>
  <c r="C234" i="7" s="1"/>
  <c r="B235" i="7"/>
  <c r="C235" i="7" s="1"/>
  <c r="B236" i="7"/>
  <c r="C236" i="7" s="1"/>
  <c r="B237" i="7"/>
  <c r="C237" i="7" s="1"/>
  <c r="B238" i="7"/>
  <c r="C238" i="7" s="1"/>
  <c r="B239" i="7"/>
  <c r="C239" i="7" s="1"/>
  <c r="B240" i="7"/>
  <c r="C240" i="7" s="1"/>
  <c r="B241" i="7"/>
  <c r="C241" i="7" s="1"/>
  <c r="B242" i="7"/>
  <c r="C242" i="7" s="1"/>
  <c r="B243" i="7"/>
  <c r="C243" i="7"/>
  <c r="B244" i="7"/>
  <c r="C244" i="7" s="1"/>
  <c r="B245" i="7"/>
  <c r="C245" i="7" s="1"/>
  <c r="B246" i="7"/>
  <c r="C246" i="7" s="1"/>
  <c r="B247" i="7"/>
  <c r="C247" i="7" s="1"/>
  <c r="B248" i="7"/>
  <c r="C248" i="7" s="1"/>
  <c r="B249" i="7"/>
  <c r="C249" i="7" s="1"/>
  <c r="B250" i="7"/>
  <c r="C250" i="7" s="1"/>
  <c r="B251" i="7"/>
  <c r="C251" i="7"/>
  <c r="B252" i="7"/>
  <c r="C252" i="7" s="1"/>
  <c r="B253" i="7"/>
  <c r="C253" i="7" s="1"/>
  <c r="B254" i="7"/>
  <c r="C254" i="7" s="1"/>
  <c r="B255" i="7"/>
  <c r="C255" i="7"/>
  <c r="B256" i="7"/>
  <c r="C256" i="7" s="1"/>
  <c r="B257" i="7"/>
  <c r="C257" i="7" s="1"/>
  <c r="B258" i="7"/>
  <c r="C258" i="7" s="1"/>
  <c r="B259" i="7"/>
  <c r="C259" i="7" s="1"/>
  <c r="B260" i="7"/>
  <c r="C260" i="7" s="1"/>
  <c r="B261" i="7"/>
  <c r="C261" i="7" s="1"/>
  <c r="B262" i="7"/>
  <c r="C262" i="7" s="1"/>
  <c r="B263" i="7"/>
  <c r="C263" i="7" s="1"/>
  <c r="B264" i="7"/>
  <c r="C264" i="7" s="1"/>
  <c r="B265" i="7"/>
  <c r="C265" i="7" s="1"/>
  <c r="B266" i="7"/>
  <c r="C266" i="7" s="1"/>
  <c r="B267" i="7"/>
  <c r="C267" i="7" s="1"/>
  <c r="B268" i="7"/>
  <c r="C268" i="7" s="1"/>
  <c r="B269" i="7"/>
  <c r="C269" i="7" s="1"/>
  <c r="B270" i="7"/>
  <c r="C270" i="7" s="1"/>
  <c r="B271" i="7"/>
  <c r="C271" i="7" s="1"/>
  <c r="B272" i="7"/>
  <c r="C272" i="7" s="1"/>
  <c r="B273" i="7"/>
  <c r="C273" i="7" s="1"/>
  <c r="B274" i="7"/>
  <c r="C274" i="7" s="1"/>
  <c r="B275" i="7"/>
  <c r="C275" i="7"/>
  <c r="B276" i="7"/>
  <c r="C276" i="7" s="1"/>
  <c r="B277" i="7"/>
  <c r="C277" i="7" s="1"/>
  <c r="B278" i="7"/>
  <c r="C278" i="7" s="1"/>
  <c r="B279" i="7"/>
  <c r="C279" i="7" s="1"/>
  <c r="B280" i="7"/>
  <c r="C280" i="7" s="1"/>
  <c r="B281" i="7"/>
  <c r="C281" i="7" s="1"/>
  <c r="B282" i="7"/>
  <c r="C282" i="7" s="1"/>
  <c r="B283" i="7"/>
  <c r="C283" i="7"/>
  <c r="B284" i="7"/>
  <c r="C284" i="7" s="1"/>
  <c r="B285" i="7"/>
  <c r="C285" i="7" s="1"/>
  <c r="B286" i="7"/>
  <c r="C286" i="7" s="1"/>
  <c r="B287" i="7"/>
  <c r="C287" i="7" s="1"/>
  <c r="B288" i="7"/>
  <c r="C288" i="7" s="1"/>
  <c r="B289" i="7"/>
  <c r="C289" i="7" s="1"/>
  <c r="B290" i="7"/>
  <c r="C290" i="7" s="1"/>
  <c r="B291" i="7"/>
  <c r="C291" i="7"/>
  <c r="B292" i="7"/>
  <c r="C292" i="7" s="1"/>
  <c r="B293" i="7"/>
  <c r="C293" i="7" s="1"/>
  <c r="B294" i="7"/>
  <c r="C294" i="7" s="1"/>
  <c r="B295" i="7"/>
  <c r="C295" i="7"/>
  <c r="B296" i="7"/>
  <c r="C296" i="7" s="1"/>
  <c r="B297" i="7"/>
  <c r="C297" i="7" s="1"/>
  <c r="B298" i="7"/>
  <c r="C298" i="7" s="1"/>
  <c r="B299" i="7"/>
  <c r="C299" i="7"/>
  <c r="B300" i="7"/>
  <c r="C300" i="7"/>
  <c r="B301" i="7"/>
  <c r="C301" i="7" s="1"/>
  <c r="B302" i="7"/>
  <c r="C302" i="7" s="1"/>
  <c r="B303" i="7"/>
  <c r="C303" i="7"/>
  <c r="B304" i="7"/>
  <c r="C304" i="7"/>
  <c r="B305" i="7"/>
  <c r="C305" i="7" s="1"/>
  <c r="B306" i="7"/>
  <c r="C306" i="7" s="1"/>
  <c r="B307" i="7"/>
  <c r="C307" i="7" s="1"/>
  <c r="B308" i="7"/>
  <c r="C308" i="7"/>
  <c r="B309" i="7"/>
  <c r="C309" i="7" s="1"/>
  <c r="B310" i="7"/>
  <c r="C310" i="7" s="1"/>
  <c r="B311" i="7"/>
  <c r="C311" i="7"/>
  <c r="B312" i="7"/>
  <c r="C312" i="7" s="1"/>
  <c r="B313" i="7"/>
  <c r="C313" i="7" s="1"/>
  <c r="B314" i="7"/>
  <c r="C314" i="7" s="1"/>
  <c r="B315" i="7"/>
  <c r="C315" i="7" s="1"/>
  <c r="B316" i="7"/>
  <c r="C316" i="7"/>
  <c r="B317" i="7"/>
  <c r="C317" i="7" s="1"/>
  <c r="B318" i="7"/>
  <c r="C318" i="7" s="1"/>
  <c r="B319" i="7"/>
  <c r="C319" i="7"/>
  <c r="B320" i="7"/>
  <c r="C320" i="7" s="1"/>
  <c r="B321" i="7"/>
  <c r="C321" i="7" s="1"/>
  <c r="B322" i="7"/>
  <c r="C322" i="7" s="1"/>
  <c r="B323" i="7"/>
  <c r="C323" i="7"/>
  <c r="B324" i="7"/>
  <c r="C324" i="7"/>
  <c r="B325" i="7"/>
  <c r="C325" i="7" s="1"/>
  <c r="B326" i="7"/>
  <c r="C326" i="7" s="1"/>
  <c r="B327" i="7"/>
  <c r="C327" i="7"/>
  <c r="B328" i="7"/>
  <c r="C328" i="7"/>
  <c r="B329" i="7"/>
  <c r="C329" i="7" s="1"/>
  <c r="B330" i="7"/>
  <c r="C330" i="7" s="1"/>
  <c r="B331" i="7"/>
  <c r="C331" i="7" s="1"/>
  <c r="B332" i="7"/>
  <c r="C332" i="7"/>
  <c r="B333" i="7"/>
  <c r="C333" i="7" s="1"/>
  <c r="B334" i="7"/>
  <c r="C334" i="7" s="1"/>
  <c r="B335" i="7"/>
  <c r="C335" i="7"/>
  <c r="B336" i="7"/>
  <c r="C336" i="7" s="1"/>
  <c r="B337" i="7"/>
  <c r="C337" i="7" s="1"/>
  <c r="B338" i="7"/>
  <c r="C338" i="7" s="1"/>
  <c r="B339" i="7"/>
  <c r="C339" i="7" s="1"/>
  <c r="B340" i="7"/>
  <c r="C340" i="7"/>
  <c r="B341" i="7"/>
  <c r="C341" i="7" s="1"/>
  <c r="B342" i="7"/>
  <c r="C342" i="7"/>
  <c r="B343" i="7"/>
  <c r="C343" i="7" s="1"/>
  <c r="B344" i="7"/>
  <c r="C344" i="7"/>
  <c r="B345" i="7"/>
  <c r="C345" i="7" s="1"/>
  <c r="B346" i="7"/>
  <c r="C346" i="7"/>
  <c r="B347" i="7"/>
  <c r="C347" i="7"/>
  <c r="B348" i="7"/>
  <c r="C348" i="7"/>
  <c r="B349" i="7"/>
  <c r="C349" i="7" s="1"/>
  <c r="B350" i="7"/>
  <c r="C350" i="7"/>
  <c r="B351" i="7"/>
  <c r="C351" i="7" s="1"/>
  <c r="B352" i="7"/>
  <c r="C352" i="7"/>
  <c r="B353" i="7"/>
  <c r="C353" i="7" s="1"/>
  <c r="B354" i="7"/>
  <c r="C354" i="7"/>
  <c r="B355" i="7"/>
  <c r="C355" i="7" s="1"/>
  <c r="B356" i="7"/>
  <c r="C356" i="7"/>
  <c r="B357" i="7"/>
  <c r="C357" i="7" s="1"/>
  <c r="B358" i="7"/>
  <c r="C358" i="7"/>
  <c r="B359" i="7"/>
  <c r="C359" i="7" s="1"/>
  <c r="B360" i="7"/>
  <c r="C360" i="7"/>
  <c r="B361" i="7"/>
  <c r="C361" i="7" s="1"/>
  <c r="B362" i="7"/>
  <c r="C362" i="7"/>
  <c r="B363" i="7"/>
  <c r="C363" i="7"/>
  <c r="B364" i="7"/>
  <c r="C364" i="7"/>
  <c r="B365" i="7"/>
  <c r="C365" i="7" s="1"/>
  <c r="B366" i="7"/>
  <c r="C366" i="7"/>
  <c r="B367" i="7"/>
  <c r="C367" i="7" s="1"/>
  <c r="B368" i="7"/>
  <c r="C368" i="7"/>
  <c r="B369" i="7"/>
  <c r="C369" i="7" s="1"/>
  <c r="B370" i="7"/>
  <c r="C370" i="7"/>
  <c r="B371" i="7"/>
  <c r="C371" i="7"/>
  <c r="B372" i="7"/>
  <c r="C372" i="7"/>
  <c r="B373" i="7"/>
  <c r="C373" i="7" s="1"/>
  <c r="B374" i="7"/>
  <c r="C374" i="7"/>
  <c r="B375" i="7"/>
  <c r="C375" i="7" s="1"/>
  <c r="B376" i="7"/>
  <c r="C376" i="7"/>
  <c r="B377" i="7"/>
  <c r="C377" i="7" s="1"/>
  <c r="B378" i="7"/>
  <c r="C378" i="7"/>
  <c r="B379" i="7"/>
  <c r="C379" i="7"/>
  <c r="B380" i="7"/>
  <c r="C380" i="7"/>
  <c r="B381" i="7"/>
  <c r="C381" i="7" s="1"/>
  <c r="B382" i="7"/>
  <c r="C382" i="7"/>
  <c r="B383" i="7"/>
  <c r="C383" i="7" s="1"/>
  <c r="B384" i="7"/>
  <c r="C384" i="7"/>
  <c r="B385" i="7"/>
  <c r="C385" i="7" s="1"/>
  <c r="B386" i="7"/>
  <c r="C386" i="7"/>
  <c r="B387" i="7"/>
  <c r="C387" i="7" s="1"/>
  <c r="B388" i="7"/>
  <c r="C388" i="7"/>
  <c r="B389" i="7"/>
  <c r="C389" i="7" s="1"/>
  <c r="B390" i="7"/>
  <c r="C390" i="7"/>
  <c r="B391" i="7"/>
  <c r="C391" i="7" s="1"/>
  <c r="B392" i="7"/>
  <c r="C392" i="7"/>
  <c r="B393" i="7"/>
  <c r="C393" i="7" s="1"/>
  <c r="B394" i="7"/>
  <c r="C394" i="7"/>
  <c r="B395" i="7"/>
  <c r="C395" i="7"/>
  <c r="B396" i="7"/>
  <c r="C396" i="7"/>
  <c r="B397" i="7"/>
  <c r="C397" i="7" s="1"/>
  <c r="B398" i="7"/>
  <c r="C398" i="7"/>
  <c r="B399" i="7"/>
  <c r="C399" i="7" s="1"/>
  <c r="B400" i="7"/>
  <c r="C400" i="7"/>
  <c r="B401" i="7"/>
  <c r="C401" i="7" s="1"/>
  <c r="B402" i="7"/>
  <c r="C402" i="7"/>
  <c r="B403" i="7"/>
  <c r="C403" i="7"/>
  <c r="B404" i="7"/>
  <c r="C404" i="7"/>
  <c r="B405" i="7"/>
  <c r="C405" i="7" s="1"/>
  <c r="B406" i="7"/>
  <c r="C406" i="7"/>
  <c r="B407" i="7"/>
  <c r="C407" i="7" s="1"/>
  <c r="B408" i="7"/>
  <c r="C408" i="7"/>
  <c r="B409" i="7"/>
  <c r="C409" i="7" s="1"/>
  <c r="B410" i="7"/>
  <c r="C410" i="7"/>
  <c r="B411" i="7"/>
  <c r="C411" i="7"/>
  <c r="B412" i="7"/>
  <c r="C412" i="7"/>
  <c r="B413" i="7"/>
  <c r="C413" i="7" s="1"/>
  <c r="B414" i="7"/>
  <c r="C414" i="7"/>
  <c r="B415" i="7"/>
  <c r="C415" i="7" s="1"/>
  <c r="B416" i="7"/>
  <c r="C416" i="7"/>
  <c r="B417" i="7"/>
  <c r="C417" i="7" s="1"/>
  <c r="B418" i="7"/>
  <c r="C418" i="7"/>
  <c r="B419" i="7"/>
  <c r="C419" i="7" s="1"/>
  <c r="B420" i="7"/>
  <c r="C420" i="7"/>
  <c r="B421" i="7"/>
  <c r="C421" i="7" s="1"/>
  <c r="B422" i="7"/>
  <c r="C422" i="7"/>
  <c r="B423" i="7"/>
  <c r="C423" i="7"/>
  <c r="B424" i="7"/>
  <c r="C424" i="7"/>
  <c r="B425" i="7"/>
  <c r="C425" i="7" s="1"/>
  <c r="B426" i="7"/>
  <c r="C426" i="7"/>
  <c r="B427" i="7"/>
  <c r="C427" i="7"/>
  <c r="B428" i="7"/>
  <c r="C428" i="7"/>
  <c r="B429" i="7"/>
  <c r="C429" i="7" s="1"/>
  <c r="B430" i="7"/>
  <c r="C430" i="7"/>
  <c r="B431" i="7"/>
  <c r="C431" i="7" s="1"/>
  <c r="B432" i="7"/>
  <c r="C432" i="7"/>
  <c r="B433" i="7"/>
  <c r="C433" i="7" s="1"/>
  <c r="B434" i="7"/>
  <c r="C434" i="7"/>
  <c r="B435" i="7"/>
  <c r="C435" i="7"/>
  <c r="B436" i="7"/>
  <c r="C436" i="7"/>
  <c r="B437" i="7"/>
  <c r="C437" i="7" s="1"/>
  <c r="B438" i="7"/>
  <c r="C438" i="7"/>
  <c r="B439" i="7"/>
  <c r="C439" i="7" s="1"/>
  <c r="B440" i="7"/>
  <c r="C440" i="7"/>
  <c r="B441" i="7"/>
  <c r="C441" i="7" s="1"/>
  <c r="B442" i="7"/>
  <c r="C442" i="7"/>
  <c r="B443" i="7"/>
  <c r="C443" i="7"/>
  <c r="B444" i="7"/>
  <c r="C444" i="7"/>
  <c r="B445" i="7"/>
  <c r="C445" i="7" s="1"/>
  <c r="B446" i="7"/>
  <c r="C446" i="7"/>
  <c r="B447" i="7"/>
  <c r="C447" i="7" s="1"/>
  <c r="B448" i="7"/>
  <c r="C448" i="7"/>
  <c r="B449" i="7"/>
  <c r="C449" i="7" s="1"/>
  <c r="B450" i="7"/>
  <c r="C450" i="7"/>
  <c r="B451" i="7"/>
  <c r="C451" i="7" s="1"/>
  <c r="B452" i="7"/>
  <c r="C452" i="7"/>
  <c r="B453" i="7"/>
  <c r="C453" i="7" s="1"/>
  <c r="B454" i="7"/>
  <c r="C454" i="7"/>
  <c r="B455" i="7"/>
  <c r="C455" i="7"/>
  <c r="B456" i="7"/>
  <c r="C456" i="7"/>
  <c r="B457" i="7"/>
  <c r="C457" i="7" s="1"/>
  <c r="B458" i="7"/>
  <c r="C458" i="7"/>
  <c r="B459" i="7"/>
  <c r="C459" i="7"/>
  <c r="B460" i="7"/>
  <c r="C460" i="7"/>
  <c r="B461" i="7"/>
  <c r="C461" i="7" s="1"/>
  <c r="B462" i="7"/>
  <c r="C462" i="7"/>
  <c r="B463" i="7"/>
  <c r="C463" i="7" s="1"/>
  <c r="B464" i="7"/>
  <c r="C464" i="7"/>
  <c r="B465" i="7"/>
  <c r="C465" i="7" s="1"/>
  <c r="B466" i="7"/>
  <c r="C466" i="7"/>
  <c r="B467" i="7"/>
  <c r="C467" i="7"/>
  <c r="B468" i="7"/>
  <c r="C468" i="7"/>
  <c r="B469" i="7"/>
  <c r="C469" i="7" s="1"/>
  <c r="B470" i="7"/>
  <c r="C470" i="7"/>
  <c r="B471" i="7"/>
  <c r="C471" i="7" s="1"/>
  <c r="B472" i="7"/>
  <c r="C472" i="7"/>
  <c r="B473" i="7"/>
  <c r="C473" i="7" s="1"/>
  <c r="B474" i="7"/>
  <c r="C474" i="7"/>
  <c r="B475" i="7"/>
  <c r="C475" i="7"/>
  <c r="B476" i="7"/>
  <c r="C476" i="7"/>
  <c r="B477" i="7"/>
  <c r="C477" i="7" s="1"/>
  <c r="B478" i="7"/>
  <c r="C478" i="7"/>
  <c r="B479" i="7"/>
  <c r="C479" i="7" s="1"/>
  <c r="B480" i="7"/>
  <c r="C480" i="7"/>
  <c r="B481" i="7"/>
  <c r="C481" i="7" s="1"/>
  <c r="B482" i="7"/>
  <c r="C482" i="7"/>
  <c r="B483" i="7"/>
  <c r="C483" i="7" s="1"/>
  <c r="B484" i="7"/>
  <c r="C484" i="7"/>
  <c r="B485" i="7"/>
  <c r="C485" i="7" s="1"/>
  <c r="B486" i="7"/>
  <c r="C486" i="7"/>
  <c r="B487" i="7"/>
  <c r="C487" i="7"/>
  <c r="B488" i="7"/>
  <c r="C488" i="7"/>
  <c r="B489" i="7"/>
  <c r="C489" i="7" s="1"/>
  <c r="B490" i="7"/>
  <c r="C490" i="7"/>
  <c r="B491" i="7"/>
  <c r="C491" i="7"/>
  <c r="B492" i="7"/>
  <c r="C492" i="7"/>
  <c r="B493" i="7"/>
  <c r="C493" i="7" s="1"/>
  <c r="B494" i="7"/>
  <c r="C494" i="7"/>
  <c r="B495" i="7"/>
  <c r="C495" i="7" s="1"/>
  <c r="B496" i="7"/>
  <c r="C496" i="7"/>
  <c r="B497" i="7"/>
  <c r="C497" i="7" s="1"/>
  <c r="B498" i="7"/>
  <c r="C498" i="7"/>
  <c r="B499" i="7"/>
  <c r="C499" i="7"/>
  <c r="B500" i="7"/>
  <c r="C500" i="7"/>
  <c r="B501" i="7"/>
  <c r="C501" i="7" s="1"/>
  <c r="B502" i="7"/>
  <c r="C502" i="7"/>
  <c r="B503" i="7"/>
  <c r="C503" i="7" s="1"/>
  <c r="B504" i="7"/>
  <c r="C504" i="7"/>
  <c r="B505" i="7"/>
  <c r="C505" i="7" s="1"/>
  <c r="B506" i="7"/>
  <c r="C506" i="7"/>
  <c r="B507" i="7"/>
  <c r="C507" i="7"/>
  <c r="B508" i="7"/>
  <c r="C508" i="7"/>
  <c r="B509" i="7"/>
  <c r="C509" i="7" s="1"/>
  <c r="B510" i="7"/>
  <c r="C510" i="7"/>
  <c r="B511" i="7"/>
  <c r="C511" i="7" s="1"/>
  <c r="B512" i="7"/>
  <c r="C512" i="7"/>
  <c r="B513" i="7"/>
  <c r="C513" i="7" s="1"/>
  <c r="B514" i="7"/>
  <c r="C514" i="7"/>
  <c r="B515" i="7"/>
  <c r="C515" i="7" s="1"/>
  <c r="B516" i="7"/>
  <c r="C516" i="7"/>
  <c r="B517" i="7"/>
  <c r="C517" i="7" s="1"/>
  <c r="B518" i="7"/>
  <c r="C518" i="7"/>
  <c r="B519" i="7"/>
  <c r="C519" i="7"/>
  <c r="B520" i="7"/>
  <c r="C520" i="7"/>
  <c r="B521" i="7"/>
  <c r="C521" i="7" s="1"/>
  <c r="B522" i="7"/>
  <c r="C522" i="7"/>
  <c r="B523" i="7"/>
  <c r="C523" i="7"/>
  <c r="B524" i="7"/>
  <c r="C524" i="7"/>
  <c r="B525" i="7"/>
  <c r="C525" i="7" s="1"/>
  <c r="B526" i="7"/>
  <c r="C526" i="7"/>
  <c r="B527" i="7"/>
  <c r="C527" i="7" s="1"/>
  <c r="B528" i="7"/>
  <c r="C528" i="7"/>
  <c r="B529" i="7"/>
  <c r="C529" i="7" s="1"/>
  <c r="B530" i="7"/>
  <c r="C530" i="7"/>
  <c r="B531" i="7"/>
  <c r="C531" i="7"/>
  <c r="B532" i="7"/>
  <c r="C532" i="7"/>
  <c r="B533" i="7"/>
  <c r="C533" i="7" s="1"/>
  <c r="B534" i="7"/>
  <c r="C534" i="7"/>
  <c r="B535" i="7"/>
  <c r="C535" i="7" s="1"/>
  <c r="B536" i="7"/>
  <c r="C536" i="7"/>
  <c r="B537" i="7"/>
  <c r="C537" i="7" s="1"/>
  <c r="B538" i="7"/>
  <c r="C538" i="7"/>
  <c r="B539" i="7"/>
  <c r="C539" i="7"/>
  <c r="B540" i="7"/>
  <c r="C540" i="7"/>
  <c r="B541" i="7"/>
  <c r="C541" i="7" s="1"/>
  <c r="B542" i="7"/>
  <c r="C542" i="7"/>
  <c r="B543" i="7"/>
  <c r="C543" i="7" s="1"/>
  <c r="B544" i="7"/>
  <c r="C544" i="7"/>
  <c r="B545" i="7"/>
  <c r="C545" i="7" s="1"/>
  <c r="B546" i="7"/>
  <c r="C546" i="7"/>
  <c r="B547" i="7"/>
  <c r="C547" i="7" s="1"/>
  <c r="B548" i="7"/>
  <c r="C548" i="7"/>
  <c r="B549" i="7"/>
  <c r="C549" i="7" s="1"/>
  <c r="B550" i="7"/>
  <c r="C550" i="7"/>
  <c r="B551" i="7"/>
  <c r="C551" i="7"/>
  <c r="B552" i="7"/>
  <c r="C552" i="7"/>
  <c r="B553" i="7"/>
  <c r="C553" i="7" s="1"/>
  <c r="B554" i="7"/>
  <c r="C554" i="7"/>
  <c r="B555" i="7"/>
  <c r="C555" i="7"/>
  <c r="B556" i="7"/>
  <c r="C556" i="7"/>
  <c r="B557" i="7"/>
  <c r="C557" i="7" s="1"/>
  <c r="B558" i="7"/>
  <c r="C558" i="7"/>
  <c r="B559" i="7"/>
  <c r="C559" i="7" s="1"/>
  <c r="B560" i="7"/>
  <c r="C560" i="7"/>
  <c r="B561" i="7"/>
  <c r="C561" i="7" s="1"/>
  <c r="B562" i="7"/>
  <c r="C562" i="7"/>
  <c r="B563" i="7"/>
  <c r="C563" i="7"/>
  <c r="B564" i="7"/>
  <c r="C564" i="7"/>
  <c r="B565" i="7"/>
  <c r="C565" i="7" s="1"/>
  <c r="B566" i="7"/>
  <c r="C566" i="7"/>
  <c r="B567" i="7"/>
  <c r="C567" i="7" s="1"/>
  <c r="B568" i="7"/>
  <c r="C568" i="7"/>
  <c r="B569" i="7"/>
  <c r="C569" i="7" s="1"/>
  <c r="B570" i="7"/>
  <c r="C570" i="7"/>
  <c r="B571" i="7"/>
  <c r="C571" i="7"/>
  <c r="B572" i="7"/>
  <c r="C572" i="7"/>
  <c r="B573" i="7"/>
  <c r="C573" i="7" s="1"/>
  <c r="B574" i="7"/>
  <c r="C574" i="7"/>
  <c r="B575" i="7"/>
  <c r="C575" i="7" s="1"/>
  <c r="B576" i="7"/>
  <c r="C576" i="7"/>
  <c r="B577" i="7"/>
  <c r="C577" i="7" s="1"/>
  <c r="B578" i="7"/>
  <c r="C578" i="7"/>
  <c r="B579" i="7"/>
  <c r="C579" i="7" s="1"/>
  <c r="B580" i="7"/>
  <c r="C580" i="7"/>
  <c r="B581" i="7"/>
  <c r="C581" i="7" s="1"/>
  <c r="B582" i="7"/>
  <c r="C582" i="7"/>
  <c r="B583" i="7"/>
  <c r="C583" i="7"/>
  <c r="B584" i="7"/>
  <c r="C584" i="7"/>
  <c r="B585" i="7"/>
  <c r="C585" i="7" s="1"/>
  <c r="B586" i="7"/>
  <c r="C586" i="7"/>
  <c r="B587" i="7"/>
  <c r="C587" i="7"/>
  <c r="B588" i="7"/>
  <c r="C588" i="7"/>
  <c r="B589" i="7"/>
  <c r="C589" i="7" s="1"/>
  <c r="B590" i="7"/>
  <c r="C590" i="7"/>
  <c r="B591" i="7"/>
  <c r="C591" i="7" s="1"/>
  <c r="B592" i="7"/>
  <c r="C592" i="7"/>
  <c r="B593" i="7"/>
  <c r="C593" i="7" s="1"/>
  <c r="B594" i="7"/>
  <c r="C594" i="7"/>
  <c r="B595" i="7"/>
  <c r="C595" i="7"/>
  <c r="B596" i="7"/>
  <c r="C596" i="7"/>
  <c r="B597" i="7"/>
  <c r="C597" i="7" s="1"/>
  <c r="B598" i="7"/>
  <c r="C598" i="7"/>
  <c r="B599" i="7"/>
  <c r="C599" i="7" s="1"/>
  <c r="B600" i="7"/>
  <c r="C600" i="7"/>
  <c r="B601" i="7"/>
  <c r="C601" i="7" s="1"/>
  <c r="B602" i="7"/>
  <c r="C602" i="7"/>
  <c r="B603" i="7"/>
  <c r="C603" i="7"/>
  <c r="B604" i="7"/>
  <c r="C604" i="7"/>
  <c r="B605" i="7"/>
  <c r="C605" i="7" s="1"/>
  <c r="B606" i="7"/>
  <c r="C606" i="7"/>
  <c r="B607" i="7"/>
  <c r="C607" i="7" s="1"/>
  <c r="B608" i="7"/>
  <c r="C608" i="7"/>
  <c r="B609" i="7"/>
  <c r="C609" i="7" s="1"/>
  <c r="B610" i="7"/>
  <c r="C610" i="7"/>
  <c r="B611" i="7"/>
  <c r="C611" i="7" s="1"/>
  <c r="B612" i="7"/>
  <c r="C612" i="7"/>
  <c r="B613" i="7"/>
  <c r="C613" i="7" s="1"/>
  <c r="B614" i="7"/>
  <c r="C614" i="7"/>
  <c r="B615" i="7"/>
  <c r="C615" i="7"/>
  <c r="B616" i="7"/>
  <c r="C616" i="7"/>
  <c r="B617" i="7"/>
  <c r="C617" i="7" s="1"/>
  <c r="B618" i="7"/>
  <c r="C618" i="7"/>
  <c r="B619" i="7"/>
  <c r="C619" i="7"/>
  <c r="B620" i="7"/>
  <c r="C620" i="7"/>
  <c r="B621" i="7"/>
  <c r="C621" i="7" s="1"/>
  <c r="B622" i="7"/>
  <c r="C622" i="7"/>
  <c r="B623" i="7"/>
  <c r="C623" i="7" s="1"/>
  <c r="B624" i="7"/>
  <c r="C624" i="7"/>
  <c r="B625" i="7"/>
  <c r="C625" i="7" s="1"/>
  <c r="B626" i="7"/>
  <c r="C626" i="7"/>
  <c r="B627" i="7"/>
  <c r="C627" i="7"/>
  <c r="B628" i="7"/>
  <c r="C628" i="7"/>
  <c r="B629" i="7"/>
  <c r="C629" i="7" s="1"/>
  <c r="B630" i="7"/>
  <c r="C630" i="7"/>
  <c r="B631" i="7"/>
  <c r="C631" i="7" s="1"/>
  <c r="B632" i="7"/>
  <c r="C632" i="7"/>
  <c r="B633" i="7"/>
  <c r="C633" i="7" s="1"/>
  <c r="B634" i="7"/>
  <c r="C634" i="7"/>
  <c r="B635" i="7"/>
  <c r="C635" i="7"/>
  <c r="B636" i="7"/>
  <c r="C636" i="7"/>
  <c r="B637" i="7"/>
  <c r="C637" i="7" s="1"/>
  <c r="B638" i="7"/>
  <c r="C638" i="7"/>
  <c r="B639" i="7"/>
  <c r="C639" i="7"/>
  <c r="B640" i="7"/>
  <c r="C640" i="7"/>
  <c r="B641" i="7"/>
  <c r="C641" i="7" s="1"/>
  <c r="B642" i="7"/>
  <c r="C642" i="7"/>
  <c r="B643" i="7"/>
  <c r="C643" i="7" s="1"/>
  <c r="B644" i="7"/>
  <c r="C644" i="7"/>
  <c r="B645" i="7"/>
  <c r="C645" i="7" s="1"/>
  <c r="B646" i="7"/>
  <c r="C646" i="7"/>
  <c r="B647" i="7"/>
  <c r="C647" i="7"/>
  <c r="B648" i="7"/>
  <c r="C648" i="7"/>
  <c r="B649" i="7"/>
  <c r="C649" i="7" s="1"/>
  <c r="B650" i="7"/>
  <c r="C650" i="7"/>
  <c r="B651" i="7"/>
  <c r="C651" i="7"/>
  <c r="B652" i="7"/>
  <c r="C652" i="7"/>
  <c r="B653" i="7"/>
  <c r="C653" i="7" s="1"/>
  <c r="B654" i="7"/>
  <c r="C654" i="7"/>
  <c r="B655" i="7"/>
  <c r="C655" i="7" s="1"/>
  <c r="B656" i="7"/>
  <c r="C656" i="7"/>
  <c r="B657" i="7"/>
  <c r="C657" i="7" s="1"/>
  <c r="B658" i="7"/>
  <c r="C658" i="7"/>
  <c r="B659" i="7"/>
  <c r="C659" i="7"/>
  <c r="B660" i="7"/>
  <c r="C660" i="7"/>
  <c r="B661" i="7"/>
  <c r="C661" i="7" s="1"/>
  <c r="B662" i="7"/>
  <c r="C662" i="7"/>
  <c r="B663" i="7"/>
  <c r="C663" i="7" s="1"/>
  <c r="B664" i="7"/>
  <c r="C664" i="7"/>
  <c r="B665" i="7"/>
  <c r="C665" i="7" s="1"/>
  <c r="B666" i="7"/>
  <c r="C666" i="7"/>
  <c r="B667" i="7"/>
  <c r="C667" i="7"/>
  <c r="B668" i="7"/>
  <c r="C668" i="7"/>
  <c r="B669" i="7"/>
  <c r="C669" i="7" s="1"/>
  <c r="B670" i="7"/>
  <c r="C670" i="7"/>
  <c r="B671" i="7"/>
  <c r="C671" i="7"/>
  <c r="B672" i="7"/>
  <c r="C672" i="7"/>
  <c r="B673" i="7"/>
  <c r="C673" i="7" s="1"/>
  <c r="B674" i="7"/>
  <c r="C674" i="7"/>
  <c r="B675" i="7"/>
  <c r="C675" i="7" s="1"/>
  <c r="B676" i="7"/>
  <c r="C676" i="7"/>
  <c r="B677" i="7"/>
  <c r="C677" i="7" s="1"/>
  <c r="B678" i="7"/>
  <c r="C678" i="7"/>
  <c r="B679" i="7"/>
  <c r="C679" i="7"/>
  <c r="B680" i="7"/>
  <c r="C680" i="7"/>
  <c r="B681" i="7"/>
  <c r="C681" i="7" s="1"/>
  <c r="B682" i="7"/>
  <c r="C682" i="7"/>
  <c r="B683" i="7"/>
  <c r="C683" i="7"/>
  <c r="B684" i="7"/>
  <c r="C684" i="7"/>
  <c r="B685" i="7"/>
  <c r="C685" i="7" s="1"/>
  <c r="B686" i="7"/>
  <c r="C686" i="7"/>
  <c r="B687" i="7"/>
  <c r="C687" i="7" s="1"/>
  <c r="B688" i="7"/>
  <c r="C688" i="7"/>
  <c r="B689" i="7"/>
  <c r="C689" i="7" s="1"/>
  <c r="B690" i="7"/>
  <c r="C690" i="7"/>
  <c r="B691" i="7"/>
  <c r="C691" i="7"/>
  <c r="B692" i="7"/>
  <c r="C692" i="7"/>
  <c r="B693" i="7"/>
  <c r="C693" i="7" s="1"/>
  <c r="B694" i="7"/>
  <c r="C694" i="7"/>
  <c r="B695" i="7"/>
  <c r="C695" i="7" s="1"/>
  <c r="B696" i="7"/>
  <c r="C696" i="7"/>
  <c r="B697" i="7"/>
  <c r="C697" i="7" s="1"/>
  <c r="B698" i="7"/>
  <c r="C698" i="7"/>
  <c r="B699" i="7"/>
  <c r="C699" i="7"/>
  <c r="B700" i="7"/>
  <c r="C700" i="7"/>
  <c r="B701" i="7"/>
  <c r="C701" i="7" s="1"/>
  <c r="B702" i="7"/>
  <c r="C702" i="7"/>
  <c r="B703" i="7"/>
  <c r="C703" i="7"/>
  <c r="B704" i="7"/>
  <c r="C704" i="7"/>
  <c r="B705" i="7"/>
  <c r="C705" i="7" s="1"/>
  <c r="B706" i="7"/>
  <c r="C706" i="7"/>
  <c r="B707" i="7"/>
  <c r="C707" i="7" s="1"/>
  <c r="B708" i="7"/>
  <c r="C708" i="7"/>
  <c r="B709" i="7"/>
  <c r="C709" i="7" s="1"/>
  <c r="B710" i="7"/>
  <c r="C710" i="7"/>
  <c r="B711" i="7"/>
  <c r="C711" i="7"/>
  <c r="B712" i="7"/>
  <c r="C712" i="7"/>
  <c r="B713" i="7"/>
  <c r="C713" i="7" s="1"/>
  <c r="B714" i="7"/>
  <c r="C714" i="7"/>
  <c r="B715" i="7"/>
  <c r="C715" i="7"/>
  <c r="B716" i="7"/>
  <c r="C716" i="7" s="1"/>
  <c r="B717" i="7"/>
  <c r="C717" i="7" s="1"/>
  <c r="B718" i="7"/>
  <c r="C718" i="7"/>
  <c r="B719" i="7"/>
  <c r="C719" i="7" s="1"/>
  <c r="B720" i="7"/>
  <c r="C720" i="7"/>
  <c r="B721" i="7"/>
  <c r="C721" i="7" s="1"/>
  <c r="B722" i="7"/>
  <c r="C722" i="7"/>
  <c r="B723" i="7"/>
  <c r="C723" i="7"/>
  <c r="B724" i="7"/>
  <c r="C724" i="7"/>
  <c r="B725" i="7"/>
  <c r="C725" i="7" s="1"/>
  <c r="B726" i="7"/>
  <c r="C726" i="7"/>
  <c r="B727" i="7"/>
  <c r="C727" i="7" s="1"/>
  <c r="B728" i="7"/>
  <c r="C728" i="7" s="1"/>
  <c r="B729" i="7"/>
  <c r="C729" i="7" s="1"/>
  <c r="B730" i="7"/>
  <c r="C730" i="7"/>
  <c r="B731" i="7"/>
  <c r="C731" i="7"/>
  <c r="B732" i="7"/>
  <c r="C732" i="7"/>
  <c r="B733" i="7"/>
  <c r="C733" i="7" s="1"/>
  <c r="B734" i="7"/>
  <c r="C734" i="7"/>
  <c r="B735" i="7"/>
  <c r="C735" i="7"/>
  <c r="B736" i="7"/>
  <c r="C736" i="7" s="1"/>
  <c r="B737" i="7"/>
  <c r="C737" i="7" s="1"/>
  <c r="B738" i="7"/>
  <c r="C738" i="7"/>
  <c r="B739" i="7"/>
  <c r="C739" i="7" s="1"/>
  <c r="B740" i="7"/>
  <c r="C740" i="7"/>
  <c r="B741" i="7"/>
  <c r="C741" i="7" s="1"/>
  <c r="B742" i="7"/>
  <c r="C742" i="7"/>
  <c r="B743" i="7"/>
  <c r="C743" i="7"/>
  <c r="B744" i="7"/>
  <c r="C744" i="7"/>
  <c r="B745" i="7"/>
  <c r="C745" i="7" s="1"/>
  <c r="B746" i="7"/>
  <c r="C746" i="7"/>
  <c r="B747" i="7"/>
  <c r="C747" i="7"/>
  <c r="B748" i="7"/>
  <c r="C748" i="7" s="1"/>
  <c r="B749" i="7"/>
  <c r="C749" i="7" s="1"/>
  <c r="B750" i="7"/>
  <c r="C750" i="7"/>
  <c r="B751" i="7"/>
  <c r="C751" i="7" s="1"/>
  <c r="B752" i="7"/>
  <c r="C752" i="7"/>
  <c r="B753" i="7"/>
  <c r="C753" i="7" s="1"/>
  <c r="B754" i="7"/>
  <c r="C754" i="7"/>
  <c r="B755" i="7"/>
  <c r="C755" i="7"/>
  <c r="B756" i="7"/>
  <c r="C756" i="7"/>
  <c r="B757" i="7"/>
  <c r="C757" i="7" s="1"/>
  <c r="B758" i="7"/>
  <c r="C758" i="7"/>
  <c r="B759" i="7"/>
  <c r="C759" i="7" s="1"/>
  <c r="B760" i="7"/>
  <c r="C760" i="7" s="1"/>
  <c r="B761" i="7"/>
  <c r="C761" i="7" s="1"/>
  <c r="B762" i="7"/>
  <c r="C762" i="7"/>
  <c r="B763" i="7"/>
  <c r="C763" i="7"/>
  <c r="B764" i="7"/>
  <c r="C764" i="7"/>
  <c r="B765" i="7"/>
  <c r="C765" i="7" s="1"/>
  <c r="B766" i="7"/>
  <c r="C766" i="7"/>
  <c r="B767" i="7"/>
  <c r="C767" i="7"/>
  <c r="B768" i="7"/>
  <c r="C768" i="7" s="1"/>
  <c r="B769" i="7"/>
  <c r="C769" i="7" s="1"/>
  <c r="B770" i="7"/>
  <c r="C770" i="7"/>
  <c r="B771" i="7"/>
  <c r="C771" i="7" s="1"/>
  <c r="B772" i="7"/>
  <c r="C772" i="7"/>
  <c r="B773" i="7"/>
  <c r="C773" i="7" s="1"/>
  <c r="B774" i="7"/>
  <c r="C774" i="7"/>
  <c r="B775" i="7"/>
  <c r="C775" i="7"/>
  <c r="B776" i="7"/>
  <c r="C776" i="7"/>
  <c r="B777" i="7"/>
  <c r="C777" i="7" s="1"/>
  <c r="B778" i="7"/>
  <c r="C778" i="7"/>
  <c r="B779" i="7"/>
  <c r="C779" i="7"/>
  <c r="B780" i="7"/>
  <c r="C780" i="7" s="1"/>
  <c r="B781" i="7"/>
  <c r="C781" i="7" s="1"/>
  <c r="B782" i="7"/>
  <c r="C782" i="7"/>
  <c r="B783" i="7"/>
  <c r="C783" i="7" s="1"/>
  <c r="B784" i="7"/>
  <c r="C784" i="7"/>
  <c r="B785" i="7"/>
  <c r="C785" i="7" s="1"/>
  <c r="B786" i="7"/>
  <c r="C786" i="7"/>
  <c r="B787" i="7"/>
  <c r="C787" i="7"/>
  <c r="B788" i="7"/>
  <c r="C788" i="7"/>
  <c r="B789" i="7"/>
  <c r="C789" i="7" s="1"/>
  <c r="B790" i="7"/>
  <c r="C790" i="7"/>
  <c r="B791" i="7"/>
  <c r="C791" i="7" s="1"/>
  <c r="B792" i="7"/>
  <c r="C792" i="7" s="1"/>
  <c r="B793" i="7"/>
  <c r="C793" i="7" s="1"/>
  <c r="B794" i="7"/>
  <c r="C794" i="7"/>
  <c r="B795" i="7"/>
  <c r="C795" i="7"/>
  <c r="B796" i="7"/>
  <c r="C796" i="7"/>
  <c r="B797" i="7"/>
  <c r="C797" i="7" s="1"/>
  <c r="B798" i="7"/>
  <c r="C798" i="7"/>
  <c r="B799" i="7"/>
  <c r="C799" i="7"/>
  <c r="B800" i="7"/>
  <c r="C800" i="7" s="1"/>
  <c r="B801" i="7"/>
  <c r="C801" i="7" s="1"/>
  <c r="B802" i="7"/>
  <c r="C802" i="7"/>
  <c r="B803" i="7"/>
  <c r="C803" i="7" s="1"/>
  <c r="B804" i="7"/>
  <c r="C804" i="7"/>
  <c r="B805" i="7"/>
  <c r="C805" i="7" s="1"/>
  <c r="B806" i="7"/>
  <c r="C806" i="7"/>
  <c r="B807" i="7"/>
  <c r="C807" i="7"/>
  <c r="B808" i="7"/>
  <c r="C808" i="7"/>
  <c r="B809" i="7"/>
  <c r="C809" i="7" s="1"/>
  <c r="B810" i="7"/>
  <c r="C810" i="7"/>
  <c r="B811" i="7"/>
  <c r="C811" i="7"/>
  <c r="B812" i="7"/>
  <c r="C812" i="7" s="1"/>
  <c r="B813" i="7"/>
  <c r="C813" i="7" s="1"/>
  <c r="B814" i="7"/>
  <c r="C814" i="7"/>
  <c r="B815" i="7"/>
  <c r="C815" i="7" s="1"/>
  <c r="B816" i="7"/>
  <c r="C816" i="7"/>
  <c r="B817" i="7"/>
  <c r="C817" i="7" s="1"/>
  <c r="B818" i="7"/>
  <c r="C818" i="7"/>
  <c r="B819" i="7"/>
  <c r="C819" i="7"/>
  <c r="B820" i="7"/>
  <c r="C820" i="7"/>
  <c r="B821" i="7"/>
  <c r="C821" i="7" s="1"/>
  <c r="B822" i="7"/>
  <c r="C822" i="7"/>
  <c r="B823" i="7"/>
  <c r="C823" i="7" s="1"/>
  <c r="B824" i="7"/>
  <c r="C824" i="7" s="1"/>
  <c r="B825" i="7"/>
  <c r="C825" i="7" s="1"/>
  <c r="B826" i="7"/>
  <c r="C826" i="7" s="1"/>
  <c r="B827" i="7"/>
  <c r="C827" i="7"/>
  <c r="B828" i="7"/>
  <c r="C828" i="7"/>
  <c r="B829" i="7"/>
  <c r="C829" i="7" s="1"/>
  <c r="B830" i="7"/>
  <c r="C830" i="7"/>
  <c r="B831" i="7"/>
  <c r="C831" i="7"/>
  <c r="B832" i="7"/>
  <c r="C832" i="7" s="1"/>
  <c r="B833" i="7"/>
  <c r="C833" i="7" s="1"/>
  <c r="B834" i="7"/>
  <c r="C834" i="7"/>
  <c r="B835" i="7"/>
  <c r="C835" i="7" s="1"/>
  <c r="B836" i="7"/>
  <c r="C836" i="7"/>
  <c r="B837" i="7"/>
  <c r="C837" i="7" s="1"/>
  <c r="B838" i="7"/>
  <c r="C838" i="7" s="1"/>
  <c r="B839" i="7"/>
  <c r="C839" i="7"/>
  <c r="B840" i="7"/>
  <c r="C840" i="7"/>
  <c r="B841" i="7"/>
  <c r="C841" i="7" s="1"/>
  <c r="B842" i="7"/>
  <c r="C842" i="7"/>
  <c r="B843" i="7"/>
  <c r="C843" i="7"/>
  <c r="B844" i="7"/>
  <c r="C844" i="7" s="1"/>
  <c r="B845" i="7"/>
  <c r="C845" i="7" s="1"/>
  <c r="B846" i="7"/>
  <c r="C846" i="7" s="1"/>
  <c r="B847" i="7"/>
  <c r="C847" i="7" s="1"/>
  <c r="B848" i="7"/>
  <c r="C848" i="7"/>
  <c r="B849" i="7"/>
  <c r="C849" i="7" s="1"/>
  <c r="B850" i="7"/>
  <c r="C850" i="7"/>
  <c r="B851" i="7"/>
  <c r="C851" i="7"/>
  <c r="B852" i="7"/>
  <c r="C852" i="7"/>
  <c r="B853" i="7"/>
  <c r="C853" i="7" s="1"/>
  <c r="B854" i="7"/>
  <c r="C854" i="7"/>
  <c r="B855" i="7"/>
  <c r="C855" i="7" s="1"/>
  <c r="B856" i="7"/>
  <c r="C856" i="7" s="1"/>
  <c r="B857" i="7"/>
  <c r="C857" i="7" s="1"/>
  <c r="B858" i="7"/>
  <c r="C858" i="7" s="1"/>
  <c r="B859" i="7"/>
  <c r="C859" i="7"/>
  <c r="B860" i="7"/>
  <c r="C860" i="7"/>
  <c r="B861" i="7"/>
  <c r="C861" i="7" s="1"/>
  <c r="B862" i="7"/>
  <c r="C862" i="7"/>
  <c r="B863" i="7"/>
  <c r="C863" i="7"/>
  <c r="B864" i="7"/>
  <c r="C864" i="7" s="1"/>
  <c r="B865" i="7"/>
  <c r="C865" i="7" s="1"/>
  <c r="B866" i="7"/>
  <c r="C866" i="7"/>
  <c r="B867" i="7"/>
  <c r="C867" i="7" s="1"/>
  <c r="B868" i="7"/>
  <c r="C868" i="7"/>
  <c r="B869" i="7"/>
  <c r="C869" i="7" s="1"/>
  <c r="B870" i="7"/>
  <c r="C870" i="7" s="1"/>
  <c r="B871" i="7"/>
  <c r="C871" i="7"/>
  <c r="B872" i="7"/>
  <c r="C872" i="7"/>
  <c r="B873" i="7"/>
  <c r="C873" i="7" s="1"/>
  <c r="B874" i="7"/>
  <c r="C874" i="7"/>
  <c r="B875" i="7"/>
  <c r="C875" i="7"/>
  <c r="B876" i="7"/>
  <c r="C876" i="7" s="1"/>
  <c r="B877" i="7"/>
  <c r="C877" i="7" s="1"/>
  <c r="B878" i="7"/>
  <c r="C878" i="7" s="1"/>
  <c r="B879" i="7"/>
  <c r="C879" i="7" s="1"/>
  <c r="B880" i="7"/>
  <c r="C880" i="7"/>
  <c r="B881" i="7"/>
  <c r="C881" i="7" s="1"/>
  <c r="B882" i="7"/>
  <c r="C882" i="7"/>
  <c r="B883" i="7"/>
  <c r="C883" i="7"/>
  <c r="B884" i="7"/>
  <c r="C884" i="7"/>
  <c r="B885" i="7"/>
  <c r="C885" i="7" s="1"/>
  <c r="B886" i="7"/>
  <c r="C886" i="7"/>
  <c r="B887" i="7"/>
  <c r="C887" i="7" s="1"/>
  <c r="B888" i="7"/>
  <c r="C888" i="7" s="1"/>
  <c r="B889" i="7"/>
  <c r="C889" i="7" s="1"/>
  <c r="B890" i="7"/>
  <c r="C890" i="7" s="1"/>
  <c r="B891" i="7"/>
  <c r="C891" i="7"/>
  <c r="B892" i="7"/>
  <c r="C892" i="7"/>
  <c r="B893" i="7"/>
  <c r="C893" i="7" s="1"/>
  <c r="B894" i="7"/>
  <c r="C894" i="7"/>
  <c r="B895" i="7"/>
  <c r="C895" i="7"/>
  <c r="B896" i="7"/>
  <c r="C896" i="7" s="1"/>
  <c r="B897" i="7"/>
  <c r="C897" i="7" s="1"/>
  <c r="B898" i="7"/>
  <c r="C898" i="7"/>
  <c r="B899" i="7"/>
  <c r="C899" i="7" s="1"/>
  <c r="B900" i="7"/>
  <c r="C900" i="7"/>
  <c r="B901" i="7"/>
  <c r="C901" i="7" s="1"/>
  <c r="B902" i="7"/>
  <c r="C902" i="7" s="1"/>
  <c r="B903" i="7"/>
  <c r="C903" i="7"/>
  <c r="B904" i="7"/>
  <c r="C904" i="7"/>
  <c r="B905" i="7"/>
  <c r="C905" i="7" s="1"/>
  <c r="B906" i="7"/>
  <c r="C906" i="7"/>
  <c r="B907" i="7"/>
  <c r="C907" i="7"/>
  <c r="B908" i="7"/>
  <c r="C908" i="7" s="1"/>
  <c r="B909" i="7"/>
  <c r="C909" i="7" s="1"/>
  <c r="B910" i="7"/>
  <c r="C910" i="7" s="1"/>
  <c r="B911" i="7"/>
  <c r="C911" i="7" s="1"/>
  <c r="B912" i="7"/>
  <c r="C912" i="7"/>
  <c r="B913" i="7"/>
  <c r="C913" i="7" s="1"/>
  <c r="B914" i="7"/>
  <c r="C914" i="7"/>
  <c r="B915" i="7"/>
  <c r="C915" i="7"/>
  <c r="B916" i="7"/>
  <c r="C916" i="7"/>
  <c r="B917" i="7"/>
  <c r="C917" i="7" s="1"/>
  <c r="B918" i="7"/>
  <c r="C918" i="7"/>
  <c r="B919" i="7"/>
  <c r="C919" i="7" s="1"/>
  <c r="B920" i="7"/>
  <c r="C920" i="7" s="1"/>
  <c r="B921" i="7"/>
  <c r="C921" i="7" s="1"/>
  <c r="B922" i="7"/>
  <c r="C922" i="7" s="1"/>
  <c r="B923" i="7"/>
  <c r="C923" i="7"/>
  <c r="B924" i="7"/>
  <c r="C924" i="7"/>
  <c r="B925" i="7"/>
  <c r="C925" i="7" s="1"/>
  <c r="B926" i="7"/>
  <c r="C926" i="7"/>
  <c r="B927" i="7"/>
  <c r="C927" i="7"/>
  <c r="B928" i="7"/>
  <c r="C928" i="7" s="1"/>
  <c r="B929" i="7"/>
  <c r="C929" i="7" s="1"/>
  <c r="B930" i="7"/>
  <c r="C930" i="7"/>
  <c r="B931" i="7"/>
  <c r="C931" i="7" s="1"/>
  <c r="B932" i="7"/>
  <c r="C932" i="7"/>
  <c r="B933" i="7"/>
  <c r="C933" i="7" s="1"/>
  <c r="B934" i="7"/>
  <c r="C934" i="7" s="1"/>
  <c r="B935" i="7"/>
  <c r="C935" i="7"/>
  <c r="B936" i="7"/>
  <c r="C936" i="7"/>
  <c r="B937" i="7"/>
  <c r="C937" i="7" s="1"/>
  <c r="B938" i="7"/>
  <c r="C938" i="7"/>
  <c r="B939" i="7"/>
  <c r="C939" i="7"/>
  <c r="B940" i="7"/>
  <c r="C940" i="7" s="1"/>
  <c r="B941" i="7"/>
  <c r="C941" i="7" s="1"/>
  <c r="B942" i="7"/>
  <c r="C942" i="7" s="1"/>
  <c r="B943" i="7"/>
  <c r="C943" i="7" s="1"/>
  <c r="B944" i="7"/>
  <c r="C944" i="7"/>
  <c r="B945" i="7"/>
  <c r="C945" i="7" s="1"/>
  <c r="B946" i="7"/>
  <c r="C946" i="7"/>
  <c r="B947" i="7"/>
  <c r="C947" i="7"/>
  <c r="B948" i="7"/>
  <c r="C948" i="7"/>
  <c r="B949" i="7"/>
  <c r="C949" i="7" s="1"/>
  <c r="B950" i="7"/>
  <c r="C950" i="7"/>
  <c r="B951" i="7"/>
  <c r="C951" i="7" s="1"/>
  <c r="B952" i="7"/>
  <c r="C952" i="7" s="1"/>
  <c r="B953" i="7"/>
  <c r="C953" i="7" s="1"/>
  <c r="B954" i="7"/>
  <c r="C954" i="7" s="1"/>
  <c r="B955" i="7"/>
  <c r="C955" i="7" s="1"/>
  <c r="B956" i="7"/>
  <c r="C956" i="7"/>
  <c r="B957" i="7"/>
  <c r="C957" i="7" s="1"/>
  <c r="B958" i="7"/>
  <c r="C958" i="7"/>
  <c r="B959" i="7"/>
  <c r="C959" i="7"/>
  <c r="B960" i="7"/>
  <c r="C960" i="7" s="1"/>
  <c r="B961" i="7"/>
  <c r="C961" i="7" s="1"/>
  <c r="B962" i="7"/>
  <c r="C962" i="7"/>
  <c r="B963" i="7"/>
  <c r="C963" i="7" s="1"/>
  <c r="B964" i="7"/>
  <c r="C964" i="7"/>
  <c r="B965" i="7"/>
  <c r="C965" i="7" s="1"/>
  <c r="B966" i="7"/>
  <c r="C966" i="7" s="1"/>
  <c r="B967" i="7"/>
  <c r="C967" i="7"/>
  <c r="B968" i="7"/>
  <c r="C968" i="7"/>
  <c r="B969" i="7"/>
  <c r="C969" i="7" s="1"/>
  <c r="B970" i="7"/>
  <c r="C970" i="7"/>
  <c r="B971" i="7"/>
  <c r="C971" i="7"/>
  <c r="B972" i="7"/>
  <c r="C972" i="7" s="1"/>
  <c r="B973" i="7"/>
  <c r="C973" i="7" s="1"/>
  <c r="B974" i="7"/>
  <c r="C974" i="7" s="1"/>
  <c r="B975" i="7"/>
  <c r="C975" i="7" s="1"/>
  <c r="B976" i="7"/>
  <c r="C976" i="7"/>
  <c r="B977" i="7"/>
  <c r="C977" i="7" s="1"/>
  <c r="B978" i="7"/>
  <c r="C978" i="7"/>
  <c r="B979" i="7"/>
  <c r="C979" i="7"/>
  <c r="B980" i="7"/>
  <c r="C980" i="7"/>
  <c r="B981" i="7"/>
  <c r="C981" i="7" s="1"/>
  <c r="B982" i="7"/>
  <c r="C982" i="7"/>
  <c r="B983" i="7"/>
  <c r="C983" i="7" s="1"/>
  <c r="B984" i="7"/>
  <c r="C984" i="7"/>
  <c r="B985" i="7"/>
  <c r="C985" i="7" s="1"/>
  <c r="B986" i="7"/>
  <c r="C986" i="7" s="1"/>
  <c r="B987" i="7"/>
  <c r="C987" i="7" s="1"/>
  <c r="B988" i="7"/>
  <c r="C988" i="7"/>
  <c r="B989" i="7"/>
  <c r="C989" i="7"/>
  <c r="B990" i="7"/>
  <c r="C990" i="7" s="1"/>
  <c r="B991" i="7"/>
  <c r="C991" i="7"/>
  <c r="B992" i="7"/>
  <c r="C992" i="7"/>
  <c r="B993" i="7"/>
  <c r="C993" i="7"/>
  <c r="B994" i="7"/>
  <c r="C994" i="7" s="1"/>
  <c r="B995" i="7"/>
  <c r="C995" i="7"/>
  <c r="B996" i="7"/>
  <c r="C996" i="7"/>
  <c r="B997" i="7"/>
  <c r="C997" i="7"/>
  <c r="B998" i="7"/>
  <c r="C998" i="7" s="1"/>
  <c r="B999" i="7"/>
  <c r="C999" i="7" s="1"/>
  <c r="B1000" i="7"/>
  <c r="C1000" i="7"/>
  <c r="B1001" i="7"/>
  <c r="C1001" i="7" s="1"/>
  <c r="B1002" i="7"/>
  <c r="C1002" i="7" s="1"/>
  <c r="B1003" i="7"/>
  <c r="C1003" i="7"/>
  <c r="B1004" i="7"/>
  <c r="C1004" i="7"/>
  <c r="B1005" i="7"/>
  <c r="C1005" i="7" s="1"/>
  <c r="B1006" i="7"/>
  <c r="C1006" i="7" s="1"/>
  <c r="B1007" i="7"/>
  <c r="C1007" i="7"/>
  <c r="B1008" i="7"/>
  <c r="C1008" i="7"/>
  <c r="B1009" i="7"/>
  <c r="C1009" i="7"/>
  <c r="B1010" i="7"/>
  <c r="C1010" i="7" s="1"/>
  <c r="B1011" i="7"/>
  <c r="C1011" i="7" s="1"/>
  <c r="B1012" i="7"/>
  <c r="C1012" i="7"/>
  <c r="B1013" i="7"/>
  <c r="C1013" i="7"/>
  <c r="B1014" i="7"/>
  <c r="C1014" i="7" s="1"/>
  <c r="B1015" i="7"/>
  <c r="C1015" i="7" s="1"/>
  <c r="B1016" i="7"/>
  <c r="C1016" i="7"/>
  <c r="B1017" i="7"/>
  <c r="C1017" i="7" s="1"/>
  <c r="B1018" i="7"/>
  <c r="C1018" i="7" s="1"/>
  <c r="B1019" i="7"/>
  <c r="C1019" i="7" s="1"/>
  <c r="B1020" i="7"/>
  <c r="C1020" i="7"/>
  <c r="B1021" i="7"/>
  <c r="C1021" i="7"/>
  <c r="B1022" i="7"/>
  <c r="C1022" i="7" s="1"/>
  <c r="B1023" i="7"/>
  <c r="C1023" i="7"/>
  <c r="B1024" i="7"/>
  <c r="C1024" i="7"/>
  <c r="B1025" i="7"/>
  <c r="C1025" i="7"/>
  <c r="B1026" i="7"/>
  <c r="C1026" i="7" s="1"/>
  <c r="B1027" i="7"/>
  <c r="C1027" i="7"/>
  <c r="B1028" i="7"/>
  <c r="C1028" i="7"/>
  <c r="B1029" i="7"/>
  <c r="C1029" i="7" s="1"/>
  <c r="B1030" i="7"/>
  <c r="C1030" i="7" s="1"/>
  <c r="B1031" i="7"/>
  <c r="C1031" i="7" s="1"/>
  <c r="B1032" i="7"/>
  <c r="C1032" i="7"/>
  <c r="B1033" i="7"/>
  <c r="C1033" i="7" s="1"/>
  <c r="B1034" i="7"/>
  <c r="C1034" i="7" s="1"/>
  <c r="B1035" i="7"/>
  <c r="C1035" i="7"/>
  <c r="B1036" i="7"/>
  <c r="C1036" i="7"/>
  <c r="B1037" i="7"/>
  <c r="C1037" i="7" s="1"/>
  <c r="B1038" i="7"/>
  <c r="C1038" i="7" s="1"/>
  <c r="B1039" i="7"/>
  <c r="C1039" i="7"/>
  <c r="B1040" i="7"/>
  <c r="C1040" i="7"/>
  <c r="B1041" i="7"/>
  <c r="C1041" i="7" s="1"/>
  <c r="B1042" i="7"/>
  <c r="C1042" i="7" s="1"/>
  <c r="B1043" i="7"/>
  <c r="C1043" i="7" s="1"/>
  <c r="B1044" i="7"/>
  <c r="C1044" i="7"/>
  <c r="B1045" i="7"/>
  <c r="C1045" i="7"/>
  <c r="B1046" i="7"/>
  <c r="C1046" i="7" s="1"/>
  <c r="B1047" i="7"/>
  <c r="C1047" i="7" s="1"/>
  <c r="B1048" i="7"/>
  <c r="C1048" i="7"/>
  <c r="B1049" i="7"/>
  <c r="C1049" i="7" s="1"/>
  <c r="B1050" i="7"/>
  <c r="C1050" i="7" s="1"/>
  <c r="B1051" i="7"/>
  <c r="C1051" i="7" s="1"/>
  <c r="B1052" i="7"/>
  <c r="C1052" i="7" s="1"/>
  <c r="B1053" i="7"/>
  <c r="C1053" i="7"/>
  <c r="B1054" i="7"/>
  <c r="C1054" i="7" s="1"/>
  <c r="B1055" i="7"/>
  <c r="C1055" i="7" s="1"/>
  <c r="B1056" i="7"/>
  <c r="C1056" i="7" s="1"/>
  <c r="B1057" i="7"/>
  <c r="C1057" i="7"/>
  <c r="B1058" i="7"/>
  <c r="C1058" i="7" s="1"/>
  <c r="B1059" i="7"/>
  <c r="C1059" i="7"/>
  <c r="B1060" i="7"/>
  <c r="C1060" i="7" s="1"/>
  <c r="B1061" i="7"/>
  <c r="C1061" i="7" s="1"/>
  <c r="B1062" i="7"/>
  <c r="C1062" i="7" s="1"/>
  <c r="B1063" i="7"/>
  <c r="C1063" i="7" s="1"/>
  <c r="B1064" i="7"/>
  <c r="C1064" i="7" s="1"/>
  <c r="B1065" i="7"/>
  <c r="C1065" i="7" s="1"/>
  <c r="B1066" i="7"/>
  <c r="C1066" i="7" s="1"/>
  <c r="B1067" i="7"/>
  <c r="C1067" i="7"/>
  <c r="B1068" i="7"/>
  <c r="C1068" i="7"/>
  <c r="B1069" i="7"/>
  <c r="C1069" i="7" s="1"/>
  <c r="B1070" i="7"/>
  <c r="C1070" i="7" s="1"/>
  <c r="B1071" i="7"/>
  <c r="C1071" i="7"/>
  <c r="B1072" i="7"/>
  <c r="C1072" i="7" s="1"/>
  <c r="B1073" i="7"/>
  <c r="C1073" i="7" s="1"/>
  <c r="B1074" i="7"/>
  <c r="C1074" i="7" s="1"/>
  <c r="B1075" i="7"/>
  <c r="C1075" i="7" s="1"/>
  <c r="B1076" i="7"/>
  <c r="C1076" i="7"/>
  <c r="B1077" i="7"/>
  <c r="C1077" i="7"/>
  <c r="B1078" i="7"/>
  <c r="C1078" i="7" s="1"/>
  <c r="B1079" i="7"/>
  <c r="C1079" i="7" s="1"/>
  <c r="B1080" i="7"/>
  <c r="C1080" i="7"/>
  <c r="B1081" i="7"/>
  <c r="C1081" i="7" s="1"/>
  <c r="B1082" i="7"/>
  <c r="C1082" i="7" s="1"/>
  <c r="B1083" i="7"/>
  <c r="C1083" i="7" s="1"/>
  <c r="B1084" i="7"/>
  <c r="C1084" i="7" s="1"/>
  <c r="B1085" i="7"/>
  <c r="C1085" i="7"/>
  <c r="B1086" i="7"/>
  <c r="C1086" i="7" s="1"/>
  <c r="B1087" i="7"/>
  <c r="C1087" i="7" s="1"/>
  <c r="B1088" i="7"/>
  <c r="C1088" i="7" s="1"/>
  <c r="B1089" i="7"/>
  <c r="C1089" i="7"/>
  <c r="B1090" i="7"/>
  <c r="C1090" i="7" s="1"/>
  <c r="B1091" i="7"/>
  <c r="C1091" i="7"/>
  <c r="B1092" i="7"/>
  <c r="C1092" i="7" s="1"/>
  <c r="B1093" i="7"/>
  <c r="C1093" i="7" s="1"/>
  <c r="B1094" i="7"/>
  <c r="C1094" i="7" s="1"/>
  <c r="B1095" i="7"/>
  <c r="C1095" i="7" s="1"/>
  <c r="B1096" i="7"/>
  <c r="C1096" i="7" s="1"/>
  <c r="B1097" i="7"/>
  <c r="C1097" i="7" s="1"/>
  <c r="B1098" i="7"/>
  <c r="C1098" i="7" s="1"/>
  <c r="B1099" i="7"/>
  <c r="C1099" i="7"/>
  <c r="B1100" i="7"/>
  <c r="C1100" i="7"/>
  <c r="B1101" i="7"/>
  <c r="C1101" i="7" s="1"/>
  <c r="B1102" i="7"/>
  <c r="C1102" i="7" s="1"/>
  <c r="B1103" i="7"/>
  <c r="C1103" i="7"/>
  <c r="B1104" i="7"/>
  <c r="C1104" i="7" s="1"/>
  <c r="B1105" i="7"/>
  <c r="C1105" i="7" s="1"/>
  <c r="B1106" i="7"/>
  <c r="C1106" i="7" s="1"/>
  <c r="B1107" i="7"/>
  <c r="C1107" i="7" s="1"/>
  <c r="B1108" i="7"/>
  <c r="C1108" i="7"/>
  <c r="B1109" i="7"/>
  <c r="C1109" i="7"/>
  <c r="B1110" i="7"/>
  <c r="C1110" i="7" s="1"/>
  <c r="B1111" i="7"/>
  <c r="C1111" i="7" s="1"/>
  <c r="B1112" i="7"/>
  <c r="C1112" i="7"/>
  <c r="B1113" i="7"/>
  <c r="C1113" i="7" s="1"/>
  <c r="B1114" i="7"/>
  <c r="C1114" i="7" s="1"/>
  <c r="B1115" i="7"/>
  <c r="C1115" i="7" s="1"/>
  <c r="B1116" i="7"/>
  <c r="C1116" i="7" s="1"/>
  <c r="B1117" i="7"/>
  <c r="C1117" i="7"/>
  <c r="B1118" i="7"/>
  <c r="C1118" i="7" s="1"/>
  <c r="B1119" i="7"/>
  <c r="C1119" i="7" s="1"/>
  <c r="B1120" i="7"/>
  <c r="C1120" i="7" s="1"/>
  <c r="B1121" i="7"/>
  <c r="C1121" i="7"/>
  <c r="B1122" i="7"/>
  <c r="C1122" i="7" s="1"/>
  <c r="B1123" i="7"/>
  <c r="C1123" i="7"/>
  <c r="B1124" i="7"/>
  <c r="C1124" i="7" s="1"/>
  <c r="B1125" i="7"/>
  <c r="C1125" i="7" s="1"/>
  <c r="B1126" i="7"/>
  <c r="C1126" i="7" s="1"/>
  <c r="B1127" i="7"/>
  <c r="C1127" i="7" s="1"/>
  <c r="B1128" i="7"/>
  <c r="C1128" i="7" s="1"/>
  <c r="B1129" i="7"/>
  <c r="C1129" i="7" s="1"/>
  <c r="B1130" i="7"/>
  <c r="C1130" i="7" s="1"/>
  <c r="B1131" i="7"/>
  <c r="C1131" i="7"/>
  <c r="B1132" i="7"/>
  <c r="C1132" i="7"/>
  <c r="B1133" i="7"/>
  <c r="C1133" i="7" s="1"/>
  <c r="B1134" i="7"/>
  <c r="C1134" i="7" s="1"/>
  <c r="B1135" i="7"/>
  <c r="C1135" i="7"/>
  <c r="B1136" i="7"/>
  <c r="C1136" i="7" s="1"/>
  <c r="B1137" i="7"/>
  <c r="C1137" i="7" s="1"/>
  <c r="B1138" i="7"/>
  <c r="C1138" i="7" s="1"/>
  <c r="B1139" i="7"/>
  <c r="C1139" i="7" s="1"/>
  <c r="B1140" i="7"/>
  <c r="C1140" i="7"/>
  <c r="B1141" i="7"/>
  <c r="C1141" i="7"/>
  <c r="B1142" i="7"/>
  <c r="C1142" i="7" s="1"/>
  <c r="B1143" i="7"/>
  <c r="C1143" i="7" s="1"/>
  <c r="B1144" i="7"/>
  <c r="C1144" i="7"/>
  <c r="B1145" i="7"/>
  <c r="C1145" i="7" s="1"/>
  <c r="B1146" i="7"/>
  <c r="C1146" i="7" s="1"/>
  <c r="B1147" i="7"/>
  <c r="C1147" i="7" s="1"/>
  <c r="B1148" i="7"/>
  <c r="C1148" i="7" s="1"/>
  <c r="B1149" i="7"/>
  <c r="C1149" i="7"/>
  <c r="B1150" i="7"/>
  <c r="C1150" i="7" s="1"/>
  <c r="B1151" i="7"/>
  <c r="C1151" i="7" s="1"/>
  <c r="B1152" i="7"/>
  <c r="C1152" i="7" s="1"/>
  <c r="B1153" i="7"/>
  <c r="C1153" i="7"/>
  <c r="B1154" i="7"/>
  <c r="C1154" i="7" s="1"/>
  <c r="B1155" i="7"/>
  <c r="C1155" i="7"/>
  <c r="B1156" i="7"/>
  <c r="C1156" i="7" s="1"/>
  <c r="B1157" i="7"/>
  <c r="C1157" i="7" s="1"/>
  <c r="B1158" i="7"/>
  <c r="C1158" i="7" s="1"/>
  <c r="B1159" i="7"/>
  <c r="C1159" i="7" s="1"/>
  <c r="B1160" i="7"/>
  <c r="C1160" i="7" s="1"/>
  <c r="B1161" i="7"/>
  <c r="C1161" i="7" s="1"/>
  <c r="B1162" i="7"/>
  <c r="C1162" i="7" s="1"/>
  <c r="B1163" i="7"/>
  <c r="C1163" i="7"/>
  <c r="B1164" i="7"/>
  <c r="C1164" i="7"/>
  <c r="B1165" i="7"/>
  <c r="C1165" i="7" s="1"/>
  <c r="B1166" i="7"/>
  <c r="C1166" i="7" s="1"/>
  <c r="B1167" i="7"/>
  <c r="C1167" i="7"/>
  <c r="B1168" i="7"/>
  <c r="C1168" i="7" s="1"/>
  <c r="B1169" i="7"/>
  <c r="C1169" i="7" s="1"/>
  <c r="B1170" i="7"/>
  <c r="C1170" i="7" s="1"/>
  <c r="B1171" i="7"/>
  <c r="C1171" i="7" s="1"/>
  <c r="B1172" i="7"/>
  <c r="C1172" i="7"/>
  <c r="B1173" i="7"/>
  <c r="C1173" i="7"/>
  <c r="B1174" i="7"/>
  <c r="C1174" i="7" s="1"/>
  <c r="B1175" i="7"/>
  <c r="C1175" i="7" s="1"/>
  <c r="B1176" i="7"/>
  <c r="C1176" i="7"/>
  <c r="B1177" i="7"/>
  <c r="C1177" i="7" s="1"/>
  <c r="B1178" i="7"/>
  <c r="C1178" i="7" s="1"/>
  <c r="B1179" i="7"/>
  <c r="C1179" i="7" s="1"/>
  <c r="B1180" i="7"/>
  <c r="C1180" i="7" s="1"/>
  <c r="B1181" i="7"/>
  <c r="C1181" i="7"/>
  <c r="B1182" i="7"/>
  <c r="C1182" i="7"/>
  <c r="B1183" i="7"/>
  <c r="C1183" i="7" s="1"/>
  <c r="B1184" i="7"/>
  <c r="C1184" i="7" s="1"/>
  <c r="B1185" i="7"/>
  <c r="C1185" i="7"/>
  <c r="B1186" i="7"/>
  <c r="C1186" i="7"/>
  <c r="B1187" i="7"/>
  <c r="C1187" i="7" s="1"/>
  <c r="B1188" i="7"/>
  <c r="C1188" i="7" s="1"/>
  <c r="B1189" i="7"/>
  <c r="C1189" i="7"/>
  <c r="B1190" i="7"/>
  <c r="C1190" i="7"/>
  <c r="B1191" i="7"/>
  <c r="C1191" i="7" s="1"/>
  <c r="B1192" i="7"/>
  <c r="C1192" i="7" s="1"/>
  <c r="B1193" i="7"/>
  <c r="C1193" i="7"/>
  <c r="B1194" i="7"/>
  <c r="C1194" i="7"/>
  <c r="B1195" i="7"/>
  <c r="C1195" i="7" s="1"/>
  <c r="B1196" i="7"/>
  <c r="C1196" i="7" s="1"/>
  <c r="B1197" i="7"/>
  <c r="C1197" i="7"/>
  <c r="B1198" i="7"/>
  <c r="C1198" i="7"/>
  <c r="B1199" i="7"/>
  <c r="C1199" i="7" s="1"/>
  <c r="B1200" i="7"/>
  <c r="C1200" i="7" s="1"/>
  <c r="B1201" i="7"/>
  <c r="C1201" i="7"/>
  <c r="B1202" i="7"/>
  <c r="C1202" i="7"/>
  <c r="B1203" i="7"/>
  <c r="C1203" i="7" s="1"/>
  <c r="B1204" i="7"/>
  <c r="C1204" i="7" s="1"/>
  <c r="B1205" i="7"/>
  <c r="C1205" i="7"/>
  <c r="B1206" i="7"/>
  <c r="C1206" i="7"/>
  <c r="B1207" i="7"/>
  <c r="C1207" i="7" s="1"/>
  <c r="B1208" i="7"/>
  <c r="C1208" i="7" s="1"/>
  <c r="B1209" i="7"/>
  <c r="C1209" i="7"/>
  <c r="B1210" i="7"/>
  <c r="C1210" i="7"/>
  <c r="B1211" i="7"/>
  <c r="C1211" i="7" s="1"/>
  <c r="B1212" i="7"/>
  <c r="C1212" i="7" s="1"/>
  <c r="B1213" i="7"/>
  <c r="C1213" i="7" s="1"/>
  <c r="B1214" i="7"/>
  <c r="C1214" i="7"/>
  <c r="B1215" i="7"/>
  <c r="C1215" i="7" s="1"/>
  <c r="B1216" i="7"/>
  <c r="C1216" i="7" s="1"/>
  <c r="B1217" i="7"/>
  <c r="C1217" i="7"/>
  <c r="B1218" i="7"/>
  <c r="C1218" i="7"/>
  <c r="B1219" i="7"/>
  <c r="C1219" i="7" s="1"/>
  <c r="B1220" i="7"/>
  <c r="C1220" i="7" s="1"/>
  <c r="B1221" i="7"/>
  <c r="C1221" i="7"/>
  <c r="B1222" i="7"/>
  <c r="C1222" i="7"/>
  <c r="B1223" i="7"/>
  <c r="C1223" i="7" s="1"/>
  <c r="B1224" i="7"/>
  <c r="C1224" i="7" s="1"/>
  <c r="B1225" i="7"/>
  <c r="C1225" i="7"/>
  <c r="B1226" i="7"/>
  <c r="C1226" i="7"/>
  <c r="B1227" i="7"/>
  <c r="C1227" i="7" s="1"/>
  <c r="B1228" i="7"/>
  <c r="C1228" i="7" s="1"/>
  <c r="B1229" i="7"/>
  <c r="C1229" i="7" s="1"/>
  <c r="B1230" i="7"/>
  <c r="C1230" i="7"/>
  <c r="B1231" i="7"/>
  <c r="C1231" i="7" s="1"/>
  <c r="B1232" i="7"/>
  <c r="C1232" i="7" s="1"/>
  <c r="B1233" i="7"/>
  <c r="C1233" i="7"/>
  <c r="B1234" i="7"/>
  <c r="C1234" i="7"/>
  <c r="B1235" i="7"/>
  <c r="C1235" i="7" s="1"/>
  <c r="B1236" i="7"/>
  <c r="C1236" i="7" s="1"/>
  <c r="B1237" i="7"/>
  <c r="C1237" i="7"/>
  <c r="B1238" i="7"/>
  <c r="C1238" i="7"/>
  <c r="B1239" i="7"/>
  <c r="C1239" i="7" s="1"/>
  <c r="B1240" i="7"/>
  <c r="C1240" i="7" s="1"/>
  <c r="B1241" i="7"/>
  <c r="C1241" i="7"/>
  <c r="B1242" i="7"/>
  <c r="C1242" i="7"/>
  <c r="B1243" i="7"/>
  <c r="C1243" i="7" s="1"/>
  <c r="B1244" i="7"/>
  <c r="C1244" i="7" s="1"/>
  <c r="B1245" i="7"/>
  <c r="C1245" i="7" s="1"/>
  <c r="B1246" i="7"/>
  <c r="C1246" i="7"/>
  <c r="B1247" i="7"/>
  <c r="C1247" i="7" s="1"/>
  <c r="B1248" i="7"/>
  <c r="C1248" i="7" s="1"/>
  <c r="B1249" i="7"/>
  <c r="C1249" i="7"/>
  <c r="B1250" i="7"/>
  <c r="C1250" i="7"/>
  <c r="B1251" i="7"/>
  <c r="C1251" i="7" s="1"/>
  <c r="B1252" i="7"/>
  <c r="C1252" i="7" s="1"/>
  <c r="B1253" i="7"/>
  <c r="C1253" i="7"/>
  <c r="B1254" i="7"/>
  <c r="C1254" i="7"/>
  <c r="B1255" i="7"/>
  <c r="C1255" i="7" s="1"/>
  <c r="B1256" i="7"/>
  <c r="C1256" i="7" s="1"/>
  <c r="B1257" i="7"/>
  <c r="C1257" i="7"/>
  <c r="B1258" i="7"/>
  <c r="C1258" i="7"/>
  <c r="B1259" i="7"/>
  <c r="C1259" i="7" s="1"/>
  <c r="B1260" i="7"/>
  <c r="C1260" i="7" s="1"/>
  <c r="B1261" i="7"/>
  <c r="C1261" i="7" s="1"/>
  <c r="B1262" i="7"/>
  <c r="C1262" i="7"/>
  <c r="B1263" i="7"/>
  <c r="C1263" i="7" s="1"/>
  <c r="B1264" i="7"/>
  <c r="C1264" i="7" s="1"/>
  <c r="B1265" i="7"/>
  <c r="C1265" i="7"/>
  <c r="B1266" i="7"/>
  <c r="C1266" i="7"/>
  <c r="B1267" i="7"/>
  <c r="C1267" i="7" s="1"/>
  <c r="B1268" i="7"/>
  <c r="C1268" i="7" s="1"/>
  <c r="B1269" i="7"/>
  <c r="C1269" i="7"/>
  <c r="B1270" i="7"/>
  <c r="C1270" i="7"/>
  <c r="B1271" i="7"/>
  <c r="C1271" i="7" s="1"/>
  <c r="B1272" i="7"/>
  <c r="C1272" i="7" s="1"/>
  <c r="B1273" i="7"/>
  <c r="C1273" i="7"/>
  <c r="B1274" i="7"/>
  <c r="C1274" i="7"/>
  <c r="B1275" i="7"/>
  <c r="C1275" i="7" s="1"/>
  <c r="B1276" i="7"/>
  <c r="C1276" i="7" s="1"/>
  <c r="B1277" i="7"/>
  <c r="C1277" i="7" s="1"/>
  <c r="B1278" i="7"/>
  <c r="C1278" i="7"/>
  <c r="B1279" i="7"/>
  <c r="C1279" i="7" s="1"/>
  <c r="B1280" i="7"/>
  <c r="C1280" i="7" s="1"/>
  <c r="B1281" i="7"/>
  <c r="C1281" i="7"/>
  <c r="B1282" i="7"/>
  <c r="C1282" i="7"/>
  <c r="B1283" i="7"/>
  <c r="C1283" i="7" s="1"/>
  <c r="B1284" i="7"/>
  <c r="C1284" i="7" s="1"/>
  <c r="B1285" i="7"/>
  <c r="C1285" i="7"/>
  <c r="B1286" i="7"/>
  <c r="C1286" i="7"/>
  <c r="B1287" i="7"/>
  <c r="C1287" i="7" s="1"/>
  <c r="B1288" i="7"/>
  <c r="C1288" i="7" s="1"/>
  <c r="B1289" i="7"/>
  <c r="C1289" i="7"/>
  <c r="B1290" i="7"/>
  <c r="C1290" i="7"/>
  <c r="B1291" i="7"/>
  <c r="C1291" i="7" s="1"/>
  <c r="B1292" i="7"/>
  <c r="C1292" i="7" s="1"/>
  <c r="B1293" i="7"/>
  <c r="C1293" i="7" s="1"/>
  <c r="B1294" i="7"/>
  <c r="C1294" i="7"/>
  <c r="B1295" i="7"/>
  <c r="C1295" i="7" s="1"/>
  <c r="B1296" i="7"/>
  <c r="C1296" i="7" s="1"/>
  <c r="B1297" i="7"/>
  <c r="C1297" i="7"/>
  <c r="B1298" i="7"/>
  <c r="C1298" i="7" s="1"/>
  <c r="B1299" i="7"/>
  <c r="C1299" i="7" s="1"/>
  <c r="B1300" i="7"/>
  <c r="C1300" i="7" s="1"/>
  <c r="B1301" i="7"/>
  <c r="C1301" i="7"/>
  <c r="B1302" i="7"/>
  <c r="C1302" i="7"/>
  <c r="B1303" i="7"/>
  <c r="C1303" i="7" s="1"/>
  <c r="B1304" i="7"/>
  <c r="C1304" i="7" s="1"/>
  <c r="B1305" i="7"/>
  <c r="C1305" i="7"/>
  <c r="B1306" i="7"/>
  <c r="C1306" i="7"/>
  <c r="B1307" i="7"/>
  <c r="C1307" i="7" s="1"/>
  <c r="B1308" i="7"/>
  <c r="C1308" i="7" s="1"/>
  <c r="B1309" i="7"/>
  <c r="C1309" i="7" s="1"/>
  <c r="B1310" i="7"/>
  <c r="C1310" i="7"/>
  <c r="B1311" i="7"/>
  <c r="C1311" i="7" s="1"/>
  <c r="B1312" i="7"/>
  <c r="C1312" i="7" s="1"/>
  <c r="B1313" i="7"/>
  <c r="C1313" i="7"/>
  <c r="B1314" i="7"/>
  <c r="C1314" i="7" s="1"/>
  <c r="B1315" i="7"/>
  <c r="C1315" i="7" s="1"/>
  <c r="B1316" i="7"/>
  <c r="C1316" i="7" s="1"/>
  <c r="B1317" i="7"/>
  <c r="C1317" i="7"/>
  <c r="B1318" i="7"/>
  <c r="C1318" i="7"/>
  <c r="B1319" i="7"/>
  <c r="C1319" i="7" s="1"/>
  <c r="B1320" i="7"/>
  <c r="C1320" i="7" s="1"/>
  <c r="B1321" i="7"/>
  <c r="C1321" i="7" s="1"/>
  <c r="B1322" i="7"/>
  <c r="C1322" i="7"/>
  <c r="B1323" i="7"/>
  <c r="C1323" i="7" s="1"/>
  <c r="B1324" i="7"/>
  <c r="C1324" i="7" s="1"/>
  <c r="B1325" i="7"/>
  <c r="C1325" i="7" s="1"/>
  <c r="B1326" i="7"/>
  <c r="C1326" i="7" s="1"/>
  <c r="B1327" i="7"/>
  <c r="C1327" i="7" s="1"/>
  <c r="B1328" i="7"/>
  <c r="C1328" i="7" s="1"/>
  <c r="B1329" i="7"/>
  <c r="C1329" i="7"/>
  <c r="B1330" i="7"/>
  <c r="C1330" i="7" s="1"/>
  <c r="B1331" i="7"/>
  <c r="C1331" i="7" s="1"/>
  <c r="B1332" i="7"/>
  <c r="C1332" i="7" s="1"/>
  <c r="B1333" i="7"/>
  <c r="C1333" i="7"/>
  <c r="B1334" i="7"/>
  <c r="C1334" i="7"/>
  <c r="B1335" i="7"/>
  <c r="C1335" i="7" s="1"/>
  <c r="B1336" i="7"/>
  <c r="C1336" i="7" s="1"/>
  <c r="B1337" i="7"/>
  <c r="C1337" i="7" s="1"/>
  <c r="B1338" i="7"/>
  <c r="C1338" i="7"/>
  <c r="B1339" i="7"/>
  <c r="C1339" i="7" s="1"/>
  <c r="B1340" i="7"/>
  <c r="C1340" i="7" s="1"/>
  <c r="B1341" i="7"/>
  <c r="C1341" i="7" s="1"/>
  <c r="B1342" i="7"/>
  <c r="C1342" i="7" s="1"/>
  <c r="B1343" i="7"/>
  <c r="C1343" i="7" s="1"/>
  <c r="B1344" i="7"/>
  <c r="C1344" i="7" s="1"/>
  <c r="B1345" i="7"/>
  <c r="C1345" i="7"/>
  <c r="B1346" i="7"/>
  <c r="C1346" i="7" s="1"/>
  <c r="B1347" i="7"/>
  <c r="C1347" i="7" s="1"/>
  <c r="B1348" i="7"/>
  <c r="C1348" i="7" s="1"/>
  <c r="B1349" i="7"/>
  <c r="C1349" i="7"/>
  <c r="B1350" i="7"/>
  <c r="C1350" i="7"/>
  <c r="B1351" i="7"/>
  <c r="C1351" i="7" s="1"/>
  <c r="B1352" i="7"/>
  <c r="C1352" i="7" s="1"/>
  <c r="B1353" i="7"/>
  <c r="C1353" i="7" s="1"/>
  <c r="B1354" i="7"/>
  <c r="C1354" i="7"/>
  <c r="B1355" i="7"/>
  <c r="C1355" i="7" s="1"/>
  <c r="B1356" i="7"/>
  <c r="C1356" i="7" s="1"/>
  <c r="B1357" i="7"/>
  <c r="C1357" i="7" s="1"/>
  <c r="B1358" i="7"/>
  <c r="C1358" i="7" s="1"/>
  <c r="B1359" i="7"/>
  <c r="C1359" i="7" s="1"/>
  <c r="B1360" i="7"/>
  <c r="C1360" i="7" s="1"/>
  <c r="B1361" i="7"/>
  <c r="C1361" i="7"/>
  <c r="B1362" i="7"/>
  <c r="C1362" i="7" s="1"/>
  <c r="B1363" i="7"/>
  <c r="C1363" i="7" s="1"/>
  <c r="B1364" i="7"/>
  <c r="C1364" i="7" s="1"/>
  <c r="B1365" i="7"/>
  <c r="C1365" i="7"/>
  <c r="B1366" i="7"/>
  <c r="C1366" i="7"/>
  <c r="B1367" i="7"/>
  <c r="C1367" i="7" s="1"/>
  <c r="B1368" i="7"/>
  <c r="C1368" i="7" s="1"/>
  <c r="B1369" i="7"/>
  <c r="C1369" i="7" s="1"/>
  <c r="B1370" i="7"/>
  <c r="C1370" i="7"/>
  <c r="B1371" i="7"/>
  <c r="C1371" i="7" s="1"/>
  <c r="B1372" i="7"/>
  <c r="C1372" i="7" s="1"/>
  <c r="B1373" i="7"/>
  <c r="C1373" i="7" s="1"/>
  <c r="B1374" i="7"/>
  <c r="C1374" i="7" s="1"/>
  <c r="B1375" i="7"/>
  <c r="C1375" i="7" s="1"/>
  <c r="B1376" i="7"/>
  <c r="C1376" i="7" s="1"/>
  <c r="B1377" i="7"/>
  <c r="C1377" i="7"/>
  <c r="B1378" i="7"/>
  <c r="C1378" i="7" s="1"/>
  <c r="B1379" i="7"/>
  <c r="C1379" i="7" s="1"/>
  <c r="B1380" i="7"/>
  <c r="C1380" i="7" s="1"/>
  <c r="B1381" i="7"/>
  <c r="C1381" i="7"/>
  <c r="B1382" i="7"/>
  <c r="C1382" i="7"/>
  <c r="B1383" i="7"/>
  <c r="C1383" i="7" s="1"/>
  <c r="B1384" i="7"/>
  <c r="C1384" i="7" s="1"/>
  <c r="B1385" i="7"/>
  <c r="C1385" i="7" s="1"/>
  <c r="B1386" i="7"/>
  <c r="C1386" i="7"/>
  <c r="B1387" i="7"/>
  <c r="C1387" i="7" s="1"/>
  <c r="B1388" i="7"/>
  <c r="C1388" i="7" s="1"/>
  <c r="B1389" i="7"/>
  <c r="C1389" i="7" s="1"/>
  <c r="B1390" i="7"/>
  <c r="C1390" i="7" s="1"/>
  <c r="B1391" i="7"/>
  <c r="C1391" i="7" s="1"/>
  <c r="B1392" i="7"/>
  <c r="C1392" i="7" s="1"/>
  <c r="B1393" i="7"/>
  <c r="C1393" i="7"/>
  <c r="B1394" i="7"/>
  <c r="C1394" i="7" s="1"/>
  <c r="B1395" i="7"/>
  <c r="C1395" i="7" s="1"/>
  <c r="B1396" i="7"/>
  <c r="C1396" i="7" s="1"/>
  <c r="B1397" i="7"/>
  <c r="C1397" i="7"/>
  <c r="B1398" i="7"/>
  <c r="C1398" i="7"/>
  <c r="B1399" i="7"/>
  <c r="C1399" i="7" s="1"/>
  <c r="B1400" i="7"/>
  <c r="C1400" i="7" s="1"/>
  <c r="B1401" i="7"/>
  <c r="C1401" i="7" s="1"/>
  <c r="B1402" i="7"/>
  <c r="C1402" i="7"/>
  <c r="B1403" i="7"/>
  <c r="C1403" i="7" s="1"/>
  <c r="B1404" i="7"/>
  <c r="C1404" i="7" s="1"/>
  <c r="B1405" i="7"/>
  <c r="C1405" i="7" s="1"/>
  <c r="B1406" i="7"/>
  <c r="C1406" i="7" s="1"/>
  <c r="B1407" i="7"/>
  <c r="C1407" i="7" s="1"/>
  <c r="B1408" i="7"/>
  <c r="C1408" i="7" s="1"/>
  <c r="B1409" i="7"/>
  <c r="C1409" i="7"/>
  <c r="B1410" i="7"/>
  <c r="C1410" i="7" s="1"/>
  <c r="B1411" i="7"/>
  <c r="C1411" i="7" s="1"/>
  <c r="B1412" i="7"/>
  <c r="C1412" i="7" s="1"/>
  <c r="B1413" i="7"/>
  <c r="C1413" i="7"/>
  <c r="B1414" i="7"/>
  <c r="C1414" i="7"/>
  <c r="B1415" i="7"/>
  <c r="C1415" i="7" s="1"/>
  <c r="B1416" i="7"/>
  <c r="C1416" i="7" s="1"/>
  <c r="B1417" i="7"/>
  <c r="C1417" i="7" s="1"/>
  <c r="B1418" i="7"/>
  <c r="C1418" i="7"/>
  <c r="B1419" i="7"/>
  <c r="C1419" i="7" s="1"/>
  <c r="B1420" i="7"/>
  <c r="C1420" i="7" s="1"/>
  <c r="B1421" i="7"/>
  <c r="C1421" i="7" s="1"/>
  <c r="B1422" i="7"/>
  <c r="C1422" i="7" s="1"/>
  <c r="B1423" i="7"/>
  <c r="C1423" i="7" s="1"/>
  <c r="B1424" i="7"/>
  <c r="C1424" i="7" s="1"/>
  <c r="B1425" i="7"/>
  <c r="C1425" i="7"/>
  <c r="B1426" i="7"/>
  <c r="C1426" i="7" s="1"/>
  <c r="B1427" i="7"/>
  <c r="C1427" i="7" s="1"/>
  <c r="B1428" i="7"/>
  <c r="C1428" i="7" s="1"/>
  <c r="B1429" i="7"/>
  <c r="C1429" i="7" s="1"/>
  <c r="B1430" i="7"/>
  <c r="C1430" i="7"/>
  <c r="B1431" i="7"/>
  <c r="C1431" i="7" s="1"/>
  <c r="B1432" i="7"/>
  <c r="C1432" i="7" s="1"/>
  <c r="B1433" i="7"/>
  <c r="C1433" i="7" s="1"/>
  <c r="B1434" i="7"/>
  <c r="C1434" i="7" s="1"/>
  <c r="B1435" i="7"/>
  <c r="C1435" i="7" s="1"/>
  <c r="B1436" i="7"/>
  <c r="C1436" i="7" s="1"/>
  <c r="B1437" i="7"/>
  <c r="C1437" i="7" s="1"/>
  <c r="B1438" i="7"/>
  <c r="C1438" i="7" s="1"/>
  <c r="B1439" i="7"/>
  <c r="C1439" i="7" s="1"/>
  <c r="B1440" i="7"/>
  <c r="C1440" i="7" s="1"/>
  <c r="B1441" i="7"/>
  <c r="C1441" i="7"/>
  <c r="B1442" i="7"/>
  <c r="C1442" i="7" s="1"/>
  <c r="B1443" i="7"/>
  <c r="C1443" i="7" s="1"/>
  <c r="B1444" i="7"/>
  <c r="C1444" i="7" s="1"/>
  <c r="B1445" i="7"/>
  <c r="C1445" i="7" s="1"/>
  <c r="B1446" i="7"/>
  <c r="C1446" i="7"/>
  <c r="B1447" i="7"/>
  <c r="C1447" i="7" s="1"/>
  <c r="B1448" i="7"/>
  <c r="C1448" i="7" s="1"/>
  <c r="B1449" i="7"/>
  <c r="C1449" i="7" s="1"/>
  <c r="B1450" i="7"/>
  <c r="C1450" i="7" s="1"/>
  <c r="B1451" i="7"/>
  <c r="C1451" i="7" s="1"/>
  <c r="B1452" i="7"/>
  <c r="C1452" i="7" s="1"/>
  <c r="B1453" i="7"/>
  <c r="C1453" i="7" s="1"/>
  <c r="B1454" i="7"/>
  <c r="C1454" i="7" s="1"/>
  <c r="B1455" i="7"/>
  <c r="C1455" i="7" s="1"/>
  <c r="B1456" i="7"/>
  <c r="C1456" i="7" s="1"/>
  <c r="B1457" i="7"/>
  <c r="C1457" i="7"/>
  <c r="B1458" i="7"/>
  <c r="C1458" i="7" s="1"/>
  <c r="B1459" i="7"/>
  <c r="C1459" i="7" s="1"/>
  <c r="B1460" i="7"/>
  <c r="C1460" i="7" s="1"/>
  <c r="B1461" i="7"/>
  <c r="C1461" i="7" s="1"/>
  <c r="B1462" i="7"/>
  <c r="C1462" i="7"/>
  <c r="B1463" i="7"/>
  <c r="C1463" i="7" s="1"/>
  <c r="B1464" i="7"/>
  <c r="C1464" i="7" s="1"/>
  <c r="B1465" i="7"/>
  <c r="C1465" i="7" s="1"/>
  <c r="B1466" i="7"/>
  <c r="C1466" i="7" s="1"/>
  <c r="B1467" i="7"/>
  <c r="C1467" i="7" s="1"/>
  <c r="B1468" i="7"/>
  <c r="C1468" i="7" s="1"/>
  <c r="B1469" i="7"/>
  <c r="C1469" i="7" s="1"/>
  <c r="B1470" i="7"/>
  <c r="C1470" i="7" s="1"/>
  <c r="B1471" i="7"/>
  <c r="C1471" i="7" s="1"/>
  <c r="B1472" i="7"/>
  <c r="C1472" i="7" s="1"/>
  <c r="B1473" i="7"/>
  <c r="C1473" i="7"/>
  <c r="B1474" i="7"/>
  <c r="C1474" i="7" s="1"/>
  <c r="B1475" i="7"/>
  <c r="C1475" i="7" s="1"/>
  <c r="B1476" i="7"/>
  <c r="C1476" i="7" s="1"/>
  <c r="B1477" i="7"/>
  <c r="C1477" i="7" s="1"/>
  <c r="B1478" i="7"/>
  <c r="C1478" i="7"/>
  <c r="B1479" i="7"/>
  <c r="C1479" i="7" s="1"/>
  <c r="B1480" i="7"/>
  <c r="C1480" i="7" s="1"/>
  <c r="B1481" i="7"/>
  <c r="C1481" i="7" s="1"/>
  <c r="B1482" i="7"/>
  <c r="C1482" i="7" s="1"/>
  <c r="B1483" i="7"/>
  <c r="C1483" i="7" s="1"/>
  <c r="B1484" i="7"/>
  <c r="C1484" i="7" s="1"/>
  <c r="B1485" i="7"/>
  <c r="C1485" i="7" s="1"/>
  <c r="B1486" i="7"/>
  <c r="C1486" i="7" s="1"/>
  <c r="B1487" i="7"/>
  <c r="C1487" i="7" s="1"/>
  <c r="B1488" i="7"/>
  <c r="C1488" i="7" s="1"/>
  <c r="B1489" i="7"/>
  <c r="C1489" i="7"/>
  <c r="B1490" i="7"/>
  <c r="C1490" i="7" s="1"/>
  <c r="B1491" i="7"/>
  <c r="C1491" i="7" s="1"/>
  <c r="B1492" i="7"/>
  <c r="C1492" i="7" s="1"/>
  <c r="B1493" i="7"/>
  <c r="C1493" i="7" s="1"/>
  <c r="B1494" i="7"/>
  <c r="C1494" i="7"/>
  <c r="B1495" i="7"/>
  <c r="C1495" i="7" s="1"/>
  <c r="B1496" i="7"/>
  <c r="C1496" i="7" s="1"/>
  <c r="B1497" i="7"/>
  <c r="C1497" i="7" s="1"/>
  <c r="B1498" i="7"/>
  <c r="C1498" i="7" s="1"/>
  <c r="B1499" i="7"/>
  <c r="C1499" i="7" s="1"/>
  <c r="B1500" i="7"/>
  <c r="C1500" i="7" s="1"/>
  <c r="B1501" i="7"/>
  <c r="C1501" i="7" s="1"/>
  <c r="B1502" i="7"/>
  <c r="C1502" i="7" s="1"/>
  <c r="B1503" i="7"/>
  <c r="C1503" i="7" s="1"/>
  <c r="B1504" i="7"/>
  <c r="C1504" i="7" s="1"/>
  <c r="B1505" i="7"/>
  <c r="C1505" i="7"/>
  <c r="B1506" i="7"/>
  <c r="C1506" i="7" s="1"/>
  <c r="B1507" i="7"/>
  <c r="C1507" i="7" s="1"/>
  <c r="B1508" i="7"/>
  <c r="C1508" i="7" s="1"/>
  <c r="B1509" i="7"/>
  <c r="C1509" i="7" s="1"/>
  <c r="B1510" i="7"/>
  <c r="C1510" i="7" s="1"/>
  <c r="B1511" i="7"/>
  <c r="C1511" i="7" s="1"/>
  <c r="B1512" i="7"/>
  <c r="C1512" i="7" s="1"/>
  <c r="B1513" i="7"/>
  <c r="C1513" i="7" s="1"/>
  <c r="B1514" i="7"/>
  <c r="C1514" i="7" s="1"/>
  <c r="B1515" i="7"/>
  <c r="C1515" i="7" s="1"/>
  <c r="B1516" i="7"/>
  <c r="C1516" i="7" s="1"/>
  <c r="B1517" i="7"/>
  <c r="C1517" i="7" s="1"/>
  <c r="B1518" i="7"/>
  <c r="C1518" i="7" s="1"/>
  <c r="B1519" i="7"/>
  <c r="C1519" i="7" s="1"/>
  <c r="B1520" i="7"/>
  <c r="C1520" i="7" s="1"/>
  <c r="B1521" i="7"/>
  <c r="C1521" i="7" s="1"/>
  <c r="B1522" i="7"/>
  <c r="C1522" i="7" s="1"/>
  <c r="B1523" i="7"/>
  <c r="C1523" i="7" s="1"/>
  <c r="B1524" i="7"/>
  <c r="C1524" i="7" s="1"/>
  <c r="B1525" i="7"/>
  <c r="C1525" i="7" s="1"/>
  <c r="B1526" i="7"/>
  <c r="C1526" i="7" s="1"/>
  <c r="B1527" i="7"/>
  <c r="C1527" i="7" s="1"/>
  <c r="B1528" i="7"/>
  <c r="C1528" i="7" s="1"/>
  <c r="B1529" i="7"/>
  <c r="C1529" i="7" s="1"/>
  <c r="B1530" i="7"/>
  <c r="C1530" i="7" s="1"/>
  <c r="B1531" i="7"/>
  <c r="C1531" i="7" s="1"/>
  <c r="B1532" i="7"/>
  <c r="C1532" i="7" s="1"/>
  <c r="B1533" i="7"/>
  <c r="C1533" i="7" s="1"/>
  <c r="B1534" i="7"/>
  <c r="C1534" i="7" s="1"/>
  <c r="B1535" i="7"/>
  <c r="C1535" i="7" s="1"/>
  <c r="B1536" i="7"/>
  <c r="C1536" i="7" s="1"/>
  <c r="B1537" i="7"/>
  <c r="C1537" i="7" s="1"/>
  <c r="B1538" i="7"/>
  <c r="C1538" i="7" s="1"/>
  <c r="B1539" i="7"/>
  <c r="C1539" i="7" s="1"/>
  <c r="B1540" i="7"/>
  <c r="C1540" i="7" s="1"/>
  <c r="B1541" i="7"/>
  <c r="C1541" i="7" s="1"/>
  <c r="B1542" i="7"/>
  <c r="C1542" i="7" s="1"/>
  <c r="B1543" i="7"/>
  <c r="C1543" i="7" s="1"/>
  <c r="B1544" i="7"/>
  <c r="C1544" i="7" s="1"/>
  <c r="B1545" i="7"/>
  <c r="C1545" i="7" s="1"/>
  <c r="B1546" i="7"/>
  <c r="C1546" i="7" s="1"/>
  <c r="B1547" i="7"/>
  <c r="C1547" i="7" s="1"/>
  <c r="B1548" i="7"/>
  <c r="C1548" i="7" s="1"/>
  <c r="B1549" i="7"/>
  <c r="C1549" i="7" s="1"/>
  <c r="B1550" i="7"/>
  <c r="C1550" i="7" s="1"/>
  <c r="B1551" i="7"/>
  <c r="C1551" i="7" s="1"/>
  <c r="B1552" i="7"/>
  <c r="C1552" i="7" s="1"/>
  <c r="B1553" i="7"/>
  <c r="C1553" i="7"/>
  <c r="B1554" i="7"/>
  <c r="C1554" i="7" s="1"/>
  <c r="B1555" i="7"/>
  <c r="C1555" i="7" s="1"/>
  <c r="B1556" i="7"/>
  <c r="C1556" i="7" s="1"/>
  <c r="B1557" i="7"/>
  <c r="C1557" i="7" s="1"/>
  <c r="B1558" i="7"/>
  <c r="C1558" i="7" s="1"/>
  <c r="B1559" i="7"/>
  <c r="C1559" i="7" s="1"/>
  <c r="B1560" i="7"/>
  <c r="C1560" i="7" s="1"/>
  <c r="B1561" i="7"/>
  <c r="C1561" i="7" s="1"/>
  <c r="B1562" i="7"/>
  <c r="C1562" i="7" s="1"/>
  <c r="B1563" i="7"/>
  <c r="C1563" i="7" s="1"/>
  <c r="B1564" i="7"/>
  <c r="C1564" i="7" s="1"/>
  <c r="B1565" i="7"/>
  <c r="C1565" i="7" s="1"/>
  <c r="B1566" i="7"/>
  <c r="C1566" i="7" s="1"/>
  <c r="B1567" i="7"/>
  <c r="C1567" i="7" s="1"/>
  <c r="B1568" i="7"/>
  <c r="C1568" i="7" s="1"/>
  <c r="B1569" i="7"/>
  <c r="C1569" i="7" s="1"/>
  <c r="B1570" i="7"/>
  <c r="C1570" i="7" s="1"/>
  <c r="B1571" i="7"/>
  <c r="C1571" i="7" s="1"/>
  <c r="B1572" i="7"/>
  <c r="C1572" i="7" s="1"/>
  <c r="B1573" i="7"/>
  <c r="C1573" i="7" s="1"/>
  <c r="B1574" i="7"/>
  <c r="C1574" i="7" s="1"/>
  <c r="B1575" i="7"/>
  <c r="C1575" i="7" s="1"/>
  <c r="B1576" i="7"/>
  <c r="C1576" i="7" s="1"/>
  <c r="B1577" i="7"/>
  <c r="C1577" i="7" s="1"/>
  <c r="B1578" i="7"/>
  <c r="C1578" i="7" s="1"/>
  <c r="B1579" i="7"/>
  <c r="C1579" i="7" s="1"/>
  <c r="B1580" i="7"/>
  <c r="C1580" i="7" s="1"/>
  <c r="B1581" i="7"/>
  <c r="C1581" i="7" s="1"/>
  <c r="B1582" i="7"/>
  <c r="C1582" i="7" s="1"/>
  <c r="B1583" i="7"/>
  <c r="C1583" i="7" s="1"/>
  <c r="B1584" i="7"/>
  <c r="C1584" i="7" s="1"/>
  <c r="B1585" i="7"/>
  <c r="C1585" i="7" s="1"/>
  <c r="B1586" i="7"/>
  <c r="C1586" i="7" s="1"/>
  <c r="B1587" i="7"/>
  <c r="C1587" i="7" s="1"/>
  <c r="B1588" i="7"/>
  <c r="C1588" i="7" s="1"/>
  <c r="B1589" i="7"/>
  <c r="C1589" i="7" s="1"/>
  <c r="B1590" i="7"/>
  <c r="C1590" i="7" s="1"/>
  <c r="B1591" i="7"/>
  <c r="C1591" i="7" s="1"/>
  <c r="B1592" i="7"/>
  <c r="C1592" i="7" s="1"/>
  <c r="B1593" i="7"/>
  <c r="C1593" i="7" s="1"/>
  <c r="B1594" i="7"/>
  <c r="C1594" i="7" s="1"/>
  <c r="B1595" i="7"/>
  <c r="C1595" i="7" s="1"/>
  <c r="B1596" i="7"/>
  <c r="C1596" i="7" s="1"/>
  <c r="B1597" i="7"/>
  <c r="C1597" i="7" s="1"/>
  <c r="B1598" i="7"/>
  <c r="C1598" i="7" s="1"/>
  <c r="B1599" i="7"/>
  <c r="C1599" i="7" s="1"/>
  <c r="B1600" i="7"/>
  <c r="C1600" i="7" s="1"/>
  <c r="B1601" i="7"/>
  <c r="C1601" i="7" s="1"/>
  <c r="B1602" i="7"/>
  <c r="C1602" i="7" s="1"/>
  <c r="B1603" i="7"/>
  <c r="C1603" i="7" s="1"/>
  <c r="B1604" i="7"/>
  <c r="C1604" i="7" s="1"/>
  <c r="B1605" i="7"/>
  <c r="C1605" i="7" s="1"/>
  <c r="B1606" i="7"/>
  <c r="C1606" i="7" s="1"/>
  <c r="B1607" i="7"/>
  <c r="C1607" i="7" s="1"/>
  <c r="B1608" i="7"/>
  <c r="C1608" i="7" s="1"/>
  <c r="B1609" i="7"/>
  <c r="C1609" i="7" s="1"/>
  <c r="B1610" i="7"/>
  <c r="C1610" i="7" s="1"/>
  <c r="B1611" i="7"/>
  <c r="C1611" i="7" s="1"/>
  <c r="B1612" i="7"/>
  <c r="C1612" i="7" s="1"/>
  <c r="B1613" i="7"/>
  <c r="C1613" i="7" s="1"/>
  <c r="B1614" i="7"/>
  <c r="C1614" i="7" s="1"/>
  <c r="B1615" i="7"/>
  <c r="C1615" i="7" s="1"/>
  <c r="B1616" i="7"/>
  <c r="C1616" i="7" s="1"/>
  <c r="B1617" i="7"/>
  <c r="C1617" i="7" s="1"/>
  <c r="B1618" i="7"/>
  <c r="C1618" i="7" s="1"/>
  <c r="B1619" i="7"/>
  <c r="C1619" i="7" s="1"/>
  <c r="B1620" i="7"/>
  <c r="C1620" i="7" s="1"/>
  <c r="B1621" i="7"/>
  <c r="C1621" i="7"/>
  <c r="B1622" i="7"/>
  <c r="C1622" i="7"/>
  <c r="B1623" i="7"/>
  <c r="C1623" i="7"/>
  <c r="B1624" i="7"/>
  <c r="C1624" i="7" s="1"/>
  <c r="B1625" i="7"/>
  <c r="C1625" i="7" s="1"/>
  <c r="B1626" i="7"/>
  <c r="C1626" i="7" s="1"/>
  <c r="B1627" i="7"/>
  <c r="C1627" i="7" s="1"/>
  <c r="B1628" i="7"/>
  <c r="C1628" i="7" s="1"/>
  <c r="B1629" i="7"/>
  <c r="C1629" i="7"/>
  <c r="B1630" i="7"/>
  <c r="C1630" i="7"/>
  <c r="B1631" i="7"/>
  <c r="C1631" i="7"/>
  <c r="B1632" i="7"/>
  <c r="C1632" i="7" s="1"/>
  <c r="B1633" i="7"/>
  <c r="C1633" i="7" s="1"/>
  <c r="B1634" i="7"/>
  <c r="C1634" i="7" s="1"/>
  <c r="B1635" i="7"/>
  <c r="C1635" i="7" s="1"/>
  <c r="B1636" i="7"/>
  <c r="C1636" i="7" s="1"/>
  <c r="B1637" i="7"/>
  <c r="C1637" i="7"/>
  <c r="B1638" i="7"/>
  <c r="C1638" i="7"/>
  <c r="B1639" i="7"/>
  <c r="C1639" i="7"/>
  <c r="B1640" i="7"/>
  <c r="C1640" i="7" s="1"/>
  <c r="B1641" i="7"/>
  <c r="C1641" i="7" s="1"/>
  <c r="B1642" i="7"/>
  <c r="C1642" i="7" s="1"/>
  <c r="B1643" i="7"/>
  <c r="C1643" i="7" s="1"/>
  <c r="B1644" i="7"/>
  <c r="C1644" i="7" s="1"/>
  <c r="B1645" i="7"/>
  <c r="C1645" i="7"/>
  <c r="B1646" i="7"/>
  <c r="C1646" i="7"/>
  <c r="B1647" i="7"/>
  <c r="C1647" i="7"/>
  <c r="B1648" i="7"/>
  <c r="C1648" i="7" s="1"/>
  <c r="B1649" i="7"/>
  <c r="C1649" i="7" s="1"/>
  <c r="B1650" i="7"/>
  <c r="C1650" i="7" s="1"/>
  <c r="B1651" i="7"/>
  <c r="C1651" i="7" s="1"/>
  <c r="B1652" i="7"/>
  <c r="C1652" i="7" s="1"/>
  <c r="B1653" i="7"/>
  <c r="C1653" i="7"/>
  <c r="B1654" i="7"/>
  <c r="C1654" i="7"/>
  <c r="B1655" i="7"/>
  <c r="C1655" i="7"/>
  <c r="B1656" i="7"/>
  <c r="C1656" i="7" s="1"/>
  <c r="B1657" i="7"/>
  <c r="C1657" i="7" s="1"/>
  <c r="B1658" i="7"/>
  <c r="C1658" i="7" s="1"/>
  <c r="B1659" i="7"/>
  <c r="C1659" i="7" s="1"/>
  <c r="B1660" i="7"/>
  <c r="C1660" i="7" s="1"/>
  <c r="B1661" i="7"/>
  <c r="C1661" i="7"/>
  <c r="B1662" i="7"/>
  <c r="C1662" i="7"/>
  <c r="B1663" i="7"/>
  <c r="C1663" i="7"/>
  <c r="B1664" i="7"/>
  <c r="C1664" i="7" s="1"/>
  <c r="B1665" i="7"/>
  <c r="C1665" i="7" s="1"/>
  <c r="B1666" i="7"/>
  <c r="C1666" i="7" s="1"/>
  <c r="B1667" i="7"/>
  <c r="C1667" i="7" s="1"/>
  <c r="B1668" i="7"/>
  <c r="C1668" i="7" s="1"/>
  <c r="B1669" i="7"/>
  <c r="C1669" i="7"/>
  <c r="B1670" i="7"/>
  <c r="C1670" i="7"/>
  <c r="B1671" i="7"/>
  <c r="C1671" i="7"/>
  <c r="B1672" i="7"/>
  <c r="C1672" i="7" s="1"/>
  <c r="B1673" i="7"/>
  <c r="C1673" i="7" s="1"/>
  <c r="B1674" i="7"/>
  <c r="C1674" i="7" s="1"/>
  <c r="B1675" i="7"/>
  <c r="C1675" i="7" s="1"/>
  <c r="B1676" i="7"/>
  <c r="C1676" i="7" s="1"/>
  <c r="B1677" i="7"/>
  <c r="C1677" i="7"/>
  <c r="B1678" i="7"/>
  <c r="C1678" i="7"/>
  <c r="B1679" i="7"/>
  <c r="C1679" i="7"/>
  <c r="B1680" i="7"/>
  <c r="C1680" i="7" s="1"/>
  <c r="B1681" i="7"/>
  <c r="C1681" i="7" s="1"/>
  <c r="B1682" i="7"/>
  <c r="C1682" i="7" s="1"/>
  <c r="B1683" i="7"/>
  <c r="C1683" i="7" s="1"/>
  <c r="B1684" i="7"/>
  <c r="C1684" i="7" s="1"/>
  <c r="B1685" i="7"/>
  <c r="C1685" i="7"/>
  <c r="B1686" i="7"/>
  <c r="C1686" i="7"/>
  <c r="B1687" i="7"/>
  <c r="C1687" i="7"/>
  <c r="B1688" i="7"/>
  <c r="C1688" i="7" s="1"/>
  <c r="B1689" i="7"/>
  <c r="C1689" i="7" s="1"/>
  <c r="B1690" i="7"/>
  <c r="C1690" i="7" s="1"/>
  <c r="B1691" i="7"/>
  <c r="C1691" i="7" s="1"/>
  <c r="B1692" i="7"/>
  <c r="C1692" i="7" s="1"/>
  <c r="B1693" i="7"/>
  <c r="C1693" i="7"/>
  <c r="B1694" i="7"/>
  <c r="C1694" i="7"/>
  <c r="B1695" i="7"/>
  <c r="C1695" i="7"/>
  <c r="B1696" i="7"/>
  <c r="C1696" i="7" s="1"/>
  <c r="B1697" i="7"/>
  <c r="C1697" i="7" s="1"/>
  <c r="B1698" i="7"/>
  <c r="C1698" i="7" s="1"/>
  <c r="B1699" i="7"/>
  <c r="C1699" i="7" s="1"/>
  <c r="B1700" i="7"/>
  <c r="C1700" i="7" s="1"/>
  <c r="B1701" i="7"/>
  <c r="C1701" i="7"/>
  <c r="B1702" i="7"/>
  <c r="C1702" i="7"/>
  <c r="B1703" i="7"/>
  <c r="C1703" i="7"/>
  <c r="B1704" i="7"/>
  <c r="C1704" i="7" s="1"/>
  <c r="B1705" i="7"/>
  <c r="C1705" i="7" s="1"/>
  <c r="B1706" i="7"/>
  <c r="C1706" i="7" s="1"/>
  <c r="B1707" i="7"/>
  <c r="C1707" i="7" s="1"/>
  <c r="B1708" i="7"/>
  <c r="C1708" i="7" s="1"/>
  <c r="B1709" i="7"/>
  <c r="C1709" i="7"/>
  <c r="B1710" i="7"/>
  <c r="C1710" i="7"/>
  <c r="B1711" i="7"/>
  <c r="C1711" i="7"/>
  <c r="B1712" i="7"/>
  <c r="C1712" i="7" s="1"/>
  <c r="B1713" i="7"/>
  <c r="C1713" i="7" s="1"/>
  <c r="B1714" i="7"/>
  <c r="C1714" i="7" s="1"/>
  <c r="B1715" i="7"/>
  <c r="C1715" i="7" s="1"/>
  <c r="B1716" i="7"/>
  <c r="C1716" i="7" s="1"/>
  <c r="B1717" i="7"/>
  <c r="C1717" i="7"/>
  <c r="B1718" i="7"/>
  <c r="C1718" i="7"/>
  <c r="B1719" i="7"/>
  <c r="C1719" i="7"/>
  <c r="B1720" i="7"/>
  <c r="C1720" i="7" s="1"/>
  <c r="B1721" i="7"/>
  <c r="C1721" i="7" s="1"/>
  <c r="B1722" i="7"/>
  <c r="C1722" i="7" s="1"/>
  <c r="B1723" i="7"/>
  <c r="C1723" i="7" s="1"/>
  <c r="B1724" i="7"/>
  <c r="C1724" i="7" s="1"/>
  <c r="B1725" i="7"/>
  <c r="C1725" i="7"/>
  <c r="B1726" i="7"/>
  <c r="C1726" i="7"/>
  <c r="B1727" i="7"/>
  <c r="C1727" i="7"/>
  <c r="B1728" i="7"/>
  <c r="C1728" i="7" s="1"/>
  <c r="B1729" i="7"/>
  <c r="C1729" i="7" s="1"/>
  <c r="B1730" i="7"/>
  <c r="C1730" i="7" s="1"/>
  <c r="B1731" i="7"/>
  <c r="C1731" i="7" s="1"/>
  <c r="B1732" i="7"/>
  <c r="C1732" i="7" s="1"/>
  <c r="B1733" i="7"/>
  <c r="C1733" i="7"/>
  <c r="B1734" i="7"/>
  <c r="C1734" i="7"/>
  <c r="B1735" i="7"/>
  <c r="C1735" i="7"/>
  <c r="B1736" i="7"/>
  <c r="C1736" i="7" s="1"/>
  <c r="B1737" i="7"/>
  <c r="C1737" i="7" s="1"/>
  <c r="B1738" i="7"/>
  <c r="C1738" i="7" s="1"/>
  <c r="B1739" i="7"/>
  <c r="C1739" i="7" s="1"/>
  <c r="B1740" i="7"/>
  <c r="C1740" i="7" s="1"/>
  <c r="B1741" i="7"/>
  <c r="C1741" i="7"/>
  <c r="B1742" i="7"/>
  <c r="C1742" i="7"/>
  <c r="B1743" i="7"/>
  <c r="C1743" i="7"/>
  <c r="B1744" i="7"/>
  <c r="C1744" i="7" s="1"/>
  <c r="B1745" i="7"/>
  <c r="C1745" i="7" s="1"/>
  <c r="B1746" i="7"/>
  <c r="C1746" i="7" s="1"/>
  <c r="B1747" i="7"/>
  <c r="C1747" i="7" s="1"/>
  <c r="B1748" i="7"/>
  <c r="C1748" i="7" s="1"/>
  <c r="B1749" i="7"/>
  <c r="C1749" i="7"/>
  <c r="B1750" i="7"/>
  <c r="C1750" i="7"/>
  <c r="B1751" i="7"/>
  <c r="C1751" i="7"/>
  <c r="B1752" i="7"/>
  <c r="C1752" i="7" s="1"/>
  <c r="B1753" i="7"/>
  <c r="C1753" i="7" s="1"/>
  <c r="B1754" i="7"/>
  <c r="C1754" i="7" s="1"/>
  <c r="B1755" i="7"/>
  <c r="C1755" i="7" s="1"/>
  <c r="B1756" i="7"/>
  <c r="C1756" i="7" s="1"/>
  <c r="B1757" i="7"/>
  <c r="C1757" i="7"/>
  <c r="B1758" i="7"/>
  <c r="C1758" i="7"/>
  <c r="B1759" i="7"/>
  <c r="C1759" i="7"/>
  <c r="B1760" i="7"/>
  <c r="C1760" i="7" s="1"/>
  <c r="B1761" i="7"/>
  <c r="C1761" i="7" s="1"/>
  <c r="B1762" i="7"/>
  <c r="C1762" i="7" s="1"/>
  <c r="B1763" i="7"/>
  <c r="C1763" i="7" s="1"/>
  <c r="B1764" i="7"/>
  <c r="C1764" i="7" s="1"/>
  <c r="B1765" i="7"/>
  <c r="C1765" i="7"/>
  <c r="B1766" i="7"/>
  <c r="C1766" i="7"/>
  <c r="B1767" i="7"/>
  <c r="C1767" i="7"/>
  <c r="B1768" i="7"/>
  <c r="C1768" i="7" s="1"/>
  <c r="B1769" i="7"/>
  <c r="C1769" i="7" s="1"/>
  <c r="B1770" i="7"/>
  <c r="C1770" i="7" s="1"/>
  <c r="B1771" i="7"/>
  <c r="C1771" i="7" s="1"/>
  <c r="B1772" i="7"/>
  <c r="C1772" i="7" s="1"/>
  <c r="B1773" i="7"/>
  <c r="C1773" i="7"/>
  <c r="B1774" i="7"/>
  <c r="C1774" i="7"/>
  <c r="B1775" i="7"/>
  <c r="C1775" i="7"/>
  <c r="B1776" i="7"/>
  <c r="C1776" i="7" s="1"/>
  <c r="B1777" i="7"/>
  <c r="C1777" i="7" s="1"/>
  <c r="B1778" i="7"/>
  <c r="C1778" i="7" s="1"/>
  <c r="B1779" i="7"/>
  <c r="C1779" i="7" s="1"/>
  <c r="B1780" i="7"/>
  <c r="C1780" i="7" s="1"/>
  <c r="B1781" i="7"/>
  <c r="C1781" i="7"/>
  <c r="B1782" i="7"/>
  <c r="C1782" i="7"/>
  <c r="B1783" i="7"/>
  <c r="C1783" i="7"/>
  <c r="B1784" i="7"/>
  <c r="C1784" i="7" s="1"/>
  <c r="B1785" i="7"/>
  <c r="C1785" i="7" s="1"/>
  <c r="B1786" i="7"/>
  <c r="C1786" i="7" s="1"/>
  <c r="B1787" i="7"/>
  <c r="C1787" i="7" s="1"/>
  <c r="B1788" i="7"/>
  <c r="C1788" i="7" s="1"/>
  <c r="B1789" i="7"/>
  <c r="C1789" i="7"/>
  <c r="B1790" i="7"/>
  <c r="C1790" i="7"/>
  <c r="B1791" i="7"/>
  <c r="C1791" i="7"/>
  <c r="B1792" i="7"/>
  <c r="C1792" i="7" s="1"/>
  <c r="B1793" i="7"/>
  <c r="C1793" i="7" s="1"/>
  <c r="B1794" i="7"/>
  <c r="C1794" i="7" s="1"/>
  <c r="B1795" i="7"/>
  <c r="C1795" i="7" s="1"/>
  <c r="B1796" i="7"/>
  <c r="C1796" i="7" s="1"/>
  <c r="B1797" i="7"/>
  <c r="C1797" i="7"/>
  <c r="B1798" i="7"/>
  <c r="C1798" i="7"/>
  <c r="B1799" i="7"/>
  <c r="C1799" i="7"/>
  <c r="B1800" i="7"/>
  <c r="C1800" i="7"/>
  <c r="B1801" i="7"/>
  <c r="C1801" i="7"/>
  <c r="B1802" i="7"/>
  <c r="C1802" i="7"/>
  <c r="B1803" i="7"/>
  <c r="C1803" i="7"/>
  <c r="B1804" i="7"/>
  <c r="C1804" i="7"/>
  <c r="B1805" i="7"/>
  <c r="C1805" i="7"/>
  <c r="B1806" i="7"/>
  <c r="C1806" i="7"/>
  <c r="B1807" i="7"/>
  <c r="C1807" i="7"/>
  <c r="B1808" i="7"/>
  <c r="C1808" i="7"/>
  <c r="B1809" i="7"/>
  <c r="C1809" i="7"/>
  <c r="B1810" i="7"/>
  <c r="C1810" i="7"/>
  <c r="B1811" i="7"/>
  <c r="C1811" i="7"/>
  <c r="B1812" i="7"/>
  <c r="C1812" i="7"/>
  <c r="B1813" i="7"/>
  <c r="C1813" i="7"/>
  <c r="B1814" i="7"/>
  <c r="C1814" i="7"/>
  <c r="B1815" i="7"/>
  <c r="C1815" i="7"/>
  <c r="B1816" i="7"/>
  <c r="C1816" i="7"/>
  <c r="B1817" i="7"/>
  <c r="C1817" i="7"/>
  <c r="B1818" i="7"/>
  <c r="C1818" i="7"/>
  <c r="B1819" i="7"/>
  <c r="C1819" i="7"/>
  <c r="B1820" i="7"/>
  <c r="C1820" i="7"/>
  <c r="B1821" i="7"/>
  <c r="C1821" i="7"/>
  <c r="B1822" i="7"/>
  <c r="C1822" i="7"/>
  <c r="B1823" i="7"/>
  <c r="C1823" i="7"/>
  <c r="B1824" i="7"/>
  <c r="C1824" i="7"/>
  <c r="B1825" i="7"/>
  <c r="C1825" i="7"/>
  <c r="B1826" i="7"/>
  <c r="C1826" i="7"/>
  <c r="B1827" i="7"/>
  <c r="C1827" i="7"/>
  <c r="B1828" i="7"/>
  <c r="C1828" i="7"/>
  <c r="B1829" i="7"/>
  <c r="C1829" i="7"/>
  <c r="B1830" i="7"/>
  <c r="C1830" i="7"/>
  <c r="B1831" i="7"/>
  <c r="C1831" i="7"/>
  <c r="B1832" i="7"/>
  <c r="C1832" i="7"/>
  <c r="B1833" i="7"/>
  <c r="C1833" i="7"/>
  <c r="B1834" i="7"/>
  <c r="C1834" i="7"/>
  <c r="B1835" i="7"/>
  <c r="C1835" i="7"/>
  <c r="B1836" i="7"/>
  <c r="C1836" i="7"/>
  <c r="B1837" i="7"/>
  <c r="C1837" i="7"/>
  <c r="B1838" i="7"/>
  <c r="C1838" i="7"/>
  <c r="B1839" i="7"/>
  <c r="C1839" i="7"/>
  <c r="B1840" i="7"/>
  <c r="C1840" i="7"/>
  <c r="B1841" i="7"/>
  <c r="C1841" i="7"/>
  <c r="B1842" i="7"/>
  <c r="C1842" i="7"/>
  <c r="B1843" i="7"/>
  <c r="C1843" i="7"/>
  <c r="B1844" i="7"/>
  <c r="C1844" i="7"/>
  <c r="B1845" i="7"/>
  <c r="C1845" i="7"/>
  <c r="B1846" i="7"/>
  <c r="C1846" i="7"/>
  <c r="B1847" i="7"/>
  <c r="C1847" i="7"/>
  <c r="B1848" i="7"/>
  <c r="C1848" i="7"/>
  <c r="B1849" i="7"/>
  <c r="C1849" i="7"/>
  <c r="B1850" i="7"/>
  <c r="C1850" i="7"/>
  <c r="B1851" i="7"/>
  <c r="C1851" i="7"/>
  <c r="B1852" i="7"/>
  <c r="C1852" i="7"/>
  <c r="B1853" i="7"/>
  <c r="C1853" i="7"/>
  <c r="B1854" i="7"/>
  <c r="C1854" i="7"/>
  <c r="B1855" i="7"/>
  <c r="C1855" i="7"/>
  <c r="B1856" i="7"/>
  <c r="C1856" i="7"/>
  <c r="B1857" i="7"/>
  <c r="C1857" i="7"/>
  <c r="B1858" i="7"/>
  <c r="C1858" i="7"/>
  <c r="B1859" i="7"/>
  <c r="C1859" i="7"/>
  <c r="B1860" i="7"/>
  <c r="C1860" i="7"/>
  <c r="B1861" i="7"/>
  <c r="C1861" i="7"/>
  <c r="B1862" i="7"/>
  <c r="C1862" i="7"/>
  <c r="B1863" i="7"/>
  <c r="C1863" i="7"/>
  <c r="B1864" i="7"/>
  <c r="C1864" i="7"/>
  <c r="B1865" i="7"/>
  <c r="C1865" i="7"/>
  <c r="B1866" i="7"/>
  <c r="C1866" i="7"/>
  <c r="B1867" i="7"/>
  <c r="C1867" i="7"/>
  <c r="B1868" i="7"/>
  <c r="C1868" i="7"/>
  <c r="B1869" i="7"/>
  <c r="C1869" i="7"/>
  <c r="B1870" i="7"/>
  <c r="C1870" i="7"/>
  <c r="B1871" i="7"/>
  <c r="C1871" i="7"/>
  <c r="B1872" i="7"/>
  <c r="C1872" i="7"/>
  <c r="B1873" i="7"/>
  <c r="C1873" i="7"/>
  <c r="B1874" i="7"/>
  <c r="C1874" i="7"/>
  <c r="B1875" i="7"/>
  <c r="C1875" i="7"/>
  <c r="B1876" i="7"/>
  <c r="C1876" i="7"/>
  <c r="B1877" i="7"/>
  <c r="C1877" i="7"/>
  <c r="B1878" i="7"/>
  <c r="C1878" i="7"/>
  <c r="B1879" i="7"/>
  <c r="C1879" i="7" s="1"/>
  <c r="B1880" i="7"/>
  <c r="C1880" i="7"/>
  <c r="B1881" i="7"/>
  <c r="C1881" i="7"/>
  <c r="B1882" i="7"/>
  <c r="C1882" i="7"/>
  <c r="B1883" i="7"/>
  <c r="C1883" i="7" s="1"/>
  <c r="B1884" i="7"/>
  <c r="C1884" i="7"/>
  <c r="B1885" i="7"/>
  <c r="C1885" i="7"/>
  <c r="B1886" i="7"/>
  <c r="C1886" i="7"/>
  <c r="B1887" i="7"/>
  <c r="C1887" i="7" s="1"/>
  <c r="B1888" i="7"/>
  <c r="C1888" i="7"/>
  <c r="B1889" i="7"/>
  <c r="C1889" i="7"/>
  <c r="B1890" i="7"/>
  <c r="C1890" i="7"/>
  <c r="B1891" i="7"/>
  <c r="C1891" i="7" s="1"/>
  <c r="B1892" i="7"/>
  <c r="C1892" i="7"/>
  <c r="B1893" i="7"/>
  <c r="C1893" i="7"/>
  <c r="B1894" i="7"/>
  <c r="C1894" i="7"/>
  <c r="B1895" i="7"/>
  <c r="C1895" i="7" s="1"/>
  <c r="B1896" i="7"/>
  <c r="C1896" i="7"/>
  <c r="B1897" i="7"/>
  <c r="C1897" i="7"/>
  <c r="B1898" i="7"/>
  <c r="C1898" i="7"/>
  <c r="B1899" i="7"/>
  <c r="C1899" i="7" s="1"/>
  <c r="B1900" i="7"/>
  <c r="C1900" i="7"/>
  <c r="B1901" i="7"/>
  <c r="C1901" i="7"/>
  <c r="B1902" i="7"/>
  <c r="C1902" i="7"/>
  <c r="B1903" i="7"/>
  <c r="C1903" i="7" s="1"/>
  <c r="B1904" i="7"/>
  <c r="C1904" i="7"/>
  <c r="B1905" i="7"/>
  <c r="C1905" i="7"/>
  <c r="B1906" i="7"/>
  <c r="C1906" i="7"/>
  <c r="B1907" i="7"/>
  <c r="C1907" i="7" s="1"/>
  <c r="B1908" i="7"/>
  <c r="C1908" i="7"/>
  <c r="B1909" i="7"/>
  <c r="C1909" i="7"/>
  <c r="B1910" i="7"/>
  <c r="C1910" i="7"/>
  <c r="B1911" i="7"/>
  <c r="C1911" i="7" s="1"/>
  <c r="B1912" i="7"/>
  <c r="C1912" i="7"/>
  <c r="B1913" i="7"/>
  <c r="C1913" i="7"/>
  <c r="B1914" i="7"/>
  <c r="C1914" i="7"/>
  <c r="B1915" i="7"/>
  <c r="C1915" i="7" s="1"/>
  <c r="B1916" i="7"/>
  <c r="C1916" i="7"/>
  <c r="B1917" i="7"/>
  <c r="C1917" i="7"/>
  <c r="B1918" i="7"/>
  <c r="C1918" i="7"/>
  <c r="B1919" i="7"/>
  <c r="C1919" i="7" s="1"/>
  <c r="B1920" i="7"/>
  <c r="C1920" i="7"/>
  <c r="B1921" i="7"/>
  <c r="C1921" i="7"/>
  <c r="B1922" i="7"/>
  <c r="C1922" i="7"/>
  <c r="B1923" i="7"/>
  <c r="C1923" i="7" s="1"/>
  <c r="B1924" i="7"/>
  <c r="C1924" i="7"/>
  <c r="B1925" i="7"/>
  <c r="C1925" i="7"/>
  <c r="B1926" i="7"/>
  <c r="C1926" i="7"/>
  <c r="B1927" i="7"/>
  <c r="C1927" i="7" s="1"/>
  <c r="B1928" i="7"/>
  <c r="C1928" i="7"/>
  <c r="B1929" i="7"/>
  <c r="C1929" i="7"/>
  <c r="B1930" i="7"/>
  <c r="C1930" i="7"/>
  <c r="B1931" i="7"/>
  <c r="C1931" i="7" s="1"/>
  <c r="B1932" i="7"/>
  <c r="C1932" i="7"/>
  <c r="B1933" i="7"/>
  <c r="C1933" i="7"/>
  <c r="B1934" i="7"/>
  <c r="C1934" i="7"/>
  <c r="B1935" i="7"/>
  <c r="C1935" i="7" s="1"/>
  <c r="B1936" i="7"/>
  <c r="C1936" i="7"/>
  <c r="B1937" i="7"/>
  <c r="C1937" i="7"/>
  <c r="B1938" i="7"/>
  <c r="C1938" i="7"/>
  <c r="B1939" i="7"/>
  <c r="C1939" i="7" s="1"/>
  <c r="B1940" i="7"/>
  <c r="C1940" i="7"/>
  <c r="B1941" i="7"/>
  <c r="C1941" i="7"/>
  <c r="B1942" i="7"/>
  <c r="C1942" i="7"/>
  <c r="B1943" i="7"/>
  <c r="C1943" i="7" s="1"/>
  <c r="B1944" i="7"/>
  <c r="C1944" i="7"/>
  <c r="B1945" i="7"/>
  <c r="C1945" i="7"/>
  <c r="B1946" i="7"/>
  <c r="C1946" i="7"/>
  <c r="B1947" i="7"/>
  <c r="C1947" i="7" s="1"/>
  <c r="B1948" i="7"/>
  <c r="C1948" i="7"/>
  <c r="B1949" i="7"/>
  <c r="C1949" i="7"/>
  <c r="B1950" i="7"/>
  <c r="C1950" i="7"/>
  <c r="B1951" i="7"/>
  <c r="C1951" i="7" s="1"/>
  <c r="B1952" i="7"/>
  <c r="C1952" i="7"/>
  <c r="B1953" i="7"/>
  <c r="C1953" i="7"/>
  <c r="B1954" i="7"/>
  <c r="C1954" i="7"/>
  <c r="B1955" i="7"/>
  <c r="C1955" i="7" s="1"/>
  <c r="B1956" i="7"/>
  <c r="C1956" i="7" s="1"/>
  <c r="B1957" i="7"/>
  <c r="C1957" i="7"/>
  <c r="B1958" i="7"/>
  <c r="C1958" i="7"/>
  <c r="B1959" i="7"/>
  <c r="C1959" i="7" s="1"/>
  <c r="B1960" i="7"/>
  <c r="C1960" i="7"/>
  <c r="B1961" i="7"/>
  <c r="C1961" i="7"/>
  <c r="B1962" i="7"/>
  <c r="C1962" i="7"/>
  <c r="B1963" i="7"/>
  <c r="C1963" i="7" s="1"/>
  <c r="B1964" i="7"/>
  <c r="C1964" i="7" s="1"/>
  <c r="B1965" i="7"/>
  <c r="C1965" i="7"/>
  <c r="B1966" i="7"/>
  <c r="C1966" i="7"/>
  <c r="B1967" i="7"/>
  <c r="C1967" i="7" s="1"/>
  <c r="B1968" i="7"/>
  <c r="C1968" i="7" s="1"/>
  <c r="B1969" i="7"/>
  <c r="C1969" i="7"/>
  <c r="B1970" i="7"/>
  <c r="C1970" i="7"/>
  <c r="B1971" i="7"/>
  <c r="C1971" i="7" s="1"/>
  <c r="B1972" i="7"/>
  <c r="C1972" i="7" s="1"/>
  <c r="B1973" i="7"/>
  <c r="C1973" i="7"/>
  <c r="B1974" i="7"/>
  <c r="C1974" i="7"/>
  <c r="B1975" i="7"/>
  <c r="C1975" i="7" s="1"/>
  <c r="B1976" i="7"/>
  <c r="C1976" i="7"/>
  <c r="B1977" i="7"/>
  <c r="C1977" i="7"/>
  <c r="B1978" i="7"/>
  <c r="C1978" i="7"/>
  <c r="B1979" i="7"/>
  <c r="C1979" i="7" s="1"/>
  <c r="B1980" i="7"/>
  <c r="C1980" i="7"/>
  <c r="B1981" i="7"/>
  <c r="C1981" i="7"/>
  <c r="B1982" i="7"/>
  <c r="C1982" i="7"/>
  <c r="B1983" i="7"/>
  <c r="C1983" i="7" s="1"/>
  <c r="B1984" i="7"/>
  <c r="C1984" i="7" s="1"/>
  <c r="B1985" i="7"/>
  <c r="C1985" i="7"/>
  <c r="B1986" i="7"/>
  <c r="C1986" i="7"/>
  <c r="B1987" i="7"/>
  <c r="C1987" i="7" s="1"/>
  <c r="B1988" i="7"/>
  <c r="C1988" i="7" s="1"/>
  <c r="B1989" i="7"/>
  <c r="C1989" i="7"/>
  <c r="B1990" i="7"/>
  <c r="C1990" i="7"/>
  <c r="B1991" i="7"/>
  <c r="C1991" i="7" s="1"/>
  <c r="B1992" i="7"/>
  <c r="C1992" i="7"/>
  <c r="B1993" i="7"/>
  <c r="C1993" i="7"/>
  <c r="B1994" i="7"/>
  <c r="C1994" i="7"/>
  <c r="B1995" i="7"/>
  <c r="C1995" i="7" s="1"/>
  <c r="B1996" i="7"/>
  <c r="C1996" i="7" s="1"/>
  <c r="B1997" i="7"/>
  <c r="C1997" i="7"/>
  <c r="B1998" i="7"/>
  <c r="C1998" i="7"/>
  <c r="B1999" i="7"/>
  <c r="C1999" i="7" s="1"/>
  <c r="B2000" i="7"/>
  <c r="C2000" i="7" s="1"/>
  <c r="B2001" i="7"/>
  <c r="C2001" i="7"/>
  <c r="B2002" i="7"/>
  <c r="C2002" i="7"/>
  <c r="B2003" i="7"/>
  <c r="C2003" i="7" s="1"/>
  <c r="B2004" i="7"/>
  <c r="C2004" i="7" s="1"/>
  <c r="B2005" i="7"/>
  <c r="C2005" i="7"/>
  <c r="B2006" i="7"/>
  <c r="C2006" i="7"/>
  <c r="B2007" i="7"/>
  <c r="C2007" i="7" s="1"/>
  <c r="B2008" i="7"/>
  <c r="C2008" i="7"/>
  <c r="B2009" i="7"/>
  <c r="C2009" i="7"/>
  <c r="B2010" i="7"/>
  <c r="C2010" i="7"/>
  <c r="B2011" i="7"/>
  <c r="C2011" i="7" s="1"/>
  <c r="B2012" i="7"/>
  <c r="C2012" i="7"/>
  <c r="B2013" i="7"/>
  <c r="C2013" i="7"/>
  <c r="B2014" i="7"/>
  <c r="C2014" i="7"/>
  <c r="B2015" i="7"/>
  <c r="C2015" i="7" s="1"/>
  <c r="B2016" i="7"/>
  <c r="C2016" i="7" s="1"/>
  <c r="B2017" i="7"/>
  <c r="C2017" i="7"/>
  <c r="B2018" i="7"/>
  <c r="C2018" i="7"/>
  <c r="B2019" i="7"/>
  <c r="C2019" i="7" s="1"/>
  <c r="B2020" i="7"/>
  <c r="C2020" i="7" s="1"/>
  <c r="B2021" i="7"/>
  <c r="C2021" i="7"/>
  <c r="B2022" i="7"/>
  <c r="C2022" i="7"/>
  <c r="B2023" i="7"/>
  <c r="C2023" i="7" s="1"/>
  <c r="B2024" i="7"/>
  <c r="C2024" i="7"/>
  <c r="B2025" i="7"/>
  <c r="C2025" i="7"/>
  <c r="B2026" i="7"/>
  <c r="C2026" i="7"/>
  <c r="B2027" i="7"/>
  <c r="C2027" i="7" s="1"/>
  <c r="B2028" i="7"/>
  <c r="C2028" i="7" s="1"/>
  <c r="B2029" i="7"/>
  <c r="C2029" i="7"/>
  <c r="B2030" i="7"/>
  <c r="C2030" i="7"/>
  <c r="B2031" i="7"/>
  <c r="C2031" i="7" s="1"/>
  <c r="B2032" i="7"/>
  <c r="C2032" i="7" s="1"/>
  <c r="B2033" i="7"/>
  <c r="C2033" i="7"/>
  <c r="B2034" i="7"/>
  <c r="C2034" i="7"/>
  <c r="B2035" i="7"/>
  <c r="C2035" i="7" s="1"/>
  <c r="B2036" i="7"/>
  <c r="C2036" i="7" s="1"/>
  <c r="B2037" i="7"/>
  <c r="C2037" i="7"/>
  <c r="B2038" i="7"/>
  <c r="C2038" i="7"/>
  <c r="B2039" i="7"/>
  <c r="C2039" i="7" s="1"/>
  <c r="B2040" i="7"/>
  <c r="C2040" i="7"/>
  <c r="B2041" i="7"/>
  <c r="C2041" i="7"/>
  <c r="B2042" i="7"/>
  <c r="C2042" i="7"/>
  <c r="B2043" i="7"/>
  <c r="C2043" i="7" s="1"/>
  <c r="B2044" i="7"/>
  <c r="C2044" i="7"/>
  <c r="B2045" i="7"/>
  <c r="C2045" i="7"/>
  <c r="B2046" i="7"/>
  <c r="C2046" i="7"/>
  <c r="B2047" i="7"/>
  <c r="C2047" i="7" s="1"/>
  <c r="B2048" i="7"/>
  <c r="C2048" i="7" s="1"/>
  <c r="B2049" i="7"/>
  <c r="C2049" i="7"/>
  <c r="B2050" i="7"/>
  <c r="C2050" i="7"/>
  <c r="B2051" i="7"/>
  <c r="C2051" i="7" s="1"/>
  <c r="B2052" i="7"/>
  <c r="C2052" i="7" s="1"/>
  <c r="B2053" i="7"/>
  <c r="C2053" i="7"/>
  <c r="B2054" i="7"/>
  <c r="C2054" i="7"/>
  <c r="B2055" i="7"/>
  <c r="C2055" i="7" s="1"/>
  <c r="B2056" i="7"/>
  <c r="C2056" i="7"/>
  <c r="B2057" i="7"/>
  <c r="C2057" i="7"/>
  <c r="B2058" i="7"/>
  <c r="C2058" i="7"/>
  <c r="B2059" i="7"/>
  <c r="C2059" i="7" s="1"/>
  <c r="B2060" i="7"/>
  <c r="C2060" i="7" s="1"/>
  <c r="B2061" i="7"/>
  <c r="C2061" i="7"/>
  <c r="B2062" i="7"/>
  <c r="C2062" i="7"/>
  <c r="B2063" i="7"/>
  <c r="C2063" i="7" s="1"/>
  <c r="B2064" i="7"/>
  <c r="C2064" i="7" s="1"/>
  <c r="B2065" i="7"/>
  <c r="C2065" i="7"/>
  <c r="B2066" i="7"/>
  <c r="C2066" i="7"/>
  <c r="B2067" i="7"/>
  <c r="C2067" i="7" s="1"/>
  <c r="B2068" i="7"/>
  <c r="C2068" i="7" s="1"/>
  <c r="B2069" i="7"/>
  <c r="C2069" i="7"/>
  <c r="B2070" i="7"/>
  <c r="C2070" i="7" s="1"/>
  <c r="B2071" i="7"/>
  <c r="C2071" i="7" s="1"/>
  <c r="B2072" i="7"/>
  <c r="C2072" i="7"/>
  <c r="B2073" i="7"/>
  <c r="C2073" i="7"/>
  <c r="B2074" i="7"/>
  <c r="C2074" i="7" s="1"/>
  <c r="B2075" i="7"/>
  <c r="C2075" i="7" s="1"/>
  <c r="B2076" i="7"/>
  <c r="C2076" i="7" s="1"/>
  <c r="B2077" i="7"/>
  <c r="C2077" i="7"/>
  <c r="B2078" i="7"/>
  <c r="C2078" i="7" s="1"/>
  <c r="B2079" i="7"/>
  <c r="C2079" i="7" s="1"/>
  <c r="B2080" i="7"/>
  <c r="C2080" i="7" s="1"/>
  <c r="B2081" i="7"/>
  <c r="C2081" i="7"/>
  <c r="B2082" i="7"/>
  <c r="C2082" i="7" s="1"/>
  <c r="B2083" i="7"/>
  <c r="C2083" i="7" s="1"/>
  <c r="B2084" i="7"/>
  <c r="C2084" i="7" s="1"/>
  <c r="B2085" i="7"/>
  <c r="C2085" i="7"/>
  <c r="B2086" i="7"/>
  <c r="C2086" i="7" s="1"/>
  <c r="B2087" i="7"/>
  <c r="C2087" i="7" s="1"/>
  <c r="B2088" i="7"/>
  <c r="C2088" i="7"/>
  <c r="B2089" i="7"/>
  <c r="C2089" i="7"/>
  <c r="B2090" i="7"/>
  <c r="C2090" i="7" s="1"/>
  <c r="B2091" i="7"/>
  <c r="C2091" i="7" s="1"/>
  <c r="B2092" i="7"/>
  <c r="C2092" i="7" s="1"/>
  <c r="B2093" i="7"/>
  <c r="C2093" i="7"/>
  <c r="B2094" i="7"/>
  <c r="C2094" i="7" s="1"/>
  <c r="B2095" i="7"/>
  <c r="C2095" i="7" s="1"/>
  <c r="B2096" i="7"/>
  <c r="C2096" i="7" s="1"/>
  <c r="B2097" i="7"/>
  <c r="C2097" i="7"/>
  <c r="B2098" i="7"/>
  <c r="C2098" i="7" s="1"/>
  <c r="B2099" i="7"/>
  <c r="C2099" i="7" s="1"/>
  <c r="B2100" i="7"/>
  <c r="C2100" i="7" s="1"/>
  <c r="B2101" i="7"/>
  <c r="C2101" i="7" s="1"/>
  <c r="B2102" i="7"/>
  <c r="C2102" i="7" s="1"/>
  <c r="B2103" i="7"/>
  <c r="C2103" i="7" s="1"/>
  <c r="B2104" i="7"/>
  <c r="C2104" i="7" s="1"/>
  <c r="B2105" i="7"/>
  <c r="C2105" i="7" s="1"/>
  <c r="B2106" i="7"/>
  <c r="C2106" i="7" s="1"/>
  <c r="B2107" i="7"/>
  <c r="C2107" i="7" s="1"/>
  <c r="B2108" i="7"/>
  <c r="C2108" i="7" s="1"/>
  <c r="B2109" i="7"/>
  <c r="C2109" i="7" s="1"/>
  <c r="B2110" i="7"/>
  <c r="C2110" i="7" s="1"/>
  <c r="B2111" i="7"/>
  <c r="C2111" i="7" s="1"/>
  <c r="B2112" i="7"/>
  <c r="C2112" i="7"/>
  <c r="B2113" i="7"/>
  <c r="C2113" i="7" s="1"/>
  <c r="B2114" i="7"/>
  <c r="C2114" i="7" s="1"/>
  <c r="B2115" i="7"/>
  <c r="C2115" i="7" s="1"/>
  <c r="B2116" i="7"/>
  <c r="C2116" i="7" s="1"/>
  <c r="B2117" i="7"/>
  <c r="C2117" i="7" s="1"/>
  <c r="B2118" i="7"/>
  <c r="C2118" i="7" s="1"/>
  <c r="B2119" i="7"/>
  <c r="C2119" i="7" s="1"/>
  <c r="B2120" i="7"/>
  <c r="C2120" i="7" s="1"/>
  <c r="B2121" i="7"/>
  <c r="C2121" i="7" s="1"/>
  <c r="B2122" i="7"/>
  <c r="C2122" i="7" s="1"/>
  <c r="B2123" i="7"/>
  <c r="C2123" i="7" s="1"/>
  <c r="B2124" i="7"/>
  <c r="C2124" i="7"/>
  <c r="B2125" i="7"/>
  <c r="C2125" i="7" s="1"/>
  <c r="B2126" i="7"/>
  <c r="C2126" i="7" s="1"/>
  <c r="B2127" i="7"/>
  <c r="C2127" i="7" s="1"/>
  <c r="B2128" i="7"/>
  <c r="C2128" i="7"/>
  <c r="B2129" i="7"/>
  <c r="C2129" i="7" s="1"/>
  <c r="B2130" i="7"/>
  <c r="C2130" i="7" s="1"/>
  <c r="B2131" i="7"/>
  <c r="C2131" i="7" s="1"/>
  <c r="B2132" i="7"/>
  <c r="C2132" i="7" s="1"/>
  <c r="B2133" i="7"/>
  <c r="C2133" i="7" s="1"/>
  <c r="B2134" i="7"/>
  <c r="C2134" i="7" s="1"/>
  <c r="B2135" i="7"/>
  <c r="C2135" i="7" s="1"/>
  <c r="B2136" i="7"/>
  <c r="C2136" i="7" s="1"/>
  <c r="B2137" i="7"/>
  <c r="C2137" i="7" s="1"/>
  <c r="B2138" i="7"/>
  <c r="C2138" i="7" s="1"/>
  <c r="B2139" i="7"/>
  <c r="C2139" i="7" s="1"/>
  <c r="B2140" i="7"/>
  <c r="C2140" i="7" s="1"/>
  <c r="B2141" i="7"/>
  <c r="C2141" i="7" s="1"/>
  <c r="B2142" i="7"/>
  <c r="C2142" i="7" s="1"/>
  <c r="B2143" i="7"/>
  <c r="C2143" i="7" s="1"/>
  <c r="B2144" i="7"/>
  <c r="C2144" i="7"/>
  <c r="B2145" i="7"/>
  <c r="C2145" i="7" s="1"/>
  <c r="B2146" i="7"/>
  <c r="C2146" i="7" s="1"/>
  <c r="B2147" i="7"/>
  <c r="C2147" i="7" s="1"/>
  <c r="B2148" i="7"/>
  <c r="C2148" i="7" s="1"/>
  <c r="B2149" i="7"/>
  <c r="C2149" i="7" s="1"/>
  <c r="B2150" i="7"/>
  <c r="C2150" i="7" s="1"/>
  <c r="B2151" i="7"/>
  <c r="C2151" i="7" s="1"/>
  <c r="B2152" i="7"/>
  <c r="C2152" i="7" s="1"/>
  <c r="B2153" i="7"/>
  <c r="C2153" i="7" s="1"/>
  <c r="B2154" i="7"/>
  <c r="C2154" i="7" s="1"/>
  <c r="B2155" i="7"/>
  <c r="C2155" i="7" s="1"/>
  <c r="B2156" i="7"/>
  <c r="C2156" i="7"/>
  <c r="B2157" i="7"/>
  <c r="C2157" i="7" s="1"/>
  <c r="B2158" i="7"/>
  <c r="C2158" i="7" s="1"/>
  <c r="B2159" i="7"/>
  <c r="C2159" i="7" s="1"/>
  <c r="B2160" i="7"/>
  <c r="C2160" i="7"/>
  <c r="B2161" i="7"/>
  <c r="C2161" i="7" s="1"/>
  <c r="B2162" i="7"/>
  <c r="C2162" i="7" s="1"/>
  <c r="B2163" i="7"/>
  <c r="C2163" i="7" s="1"/>
  <c r="B2164" i="7"/>
  <c r="C2164" i="7" s="1"/>
  <c r="B2165" i="7"/>
  <c r="C2165" i="7" s="1"/>
  <c r="B2166" i="7"/>
  <c r="C2166" i="7" s="1"/>
  <c r="B2167" i="7"/>
  <c r="C2167" i="7" s="1"/>
  <c r="B2168" i="7"/>
  <c r="C2168" i="7" s="1"/>
  <c r="B2169" i="7"/>
  <c r="C2169" i="7" s="1"/>
  <c r="B2170" i="7"/>
  <c r="C2170" i="7" s="1"/>
  <c r="B2171" i="7"/>
  <c r="C2171" i="7" s="1"/>
  <c r="B2172" i="7"/>
  <c r="C2172" i="7" s="1"/>
  <c r="B2173" i="7"/>
  <c r="C2173" i="7" s="1"/>
  <c r="B2174" i="7"/>
  <c r="C2174" i="7" s="1"/>
  <c r="B2175" i="7"/>
  <c r="C2175" i="7" s="1"/>
  <c r="B2176" i="7"/>
  <c r="C2176" i="7"/>
  <c r="B2177" i="7"/>
  <c r="C2177" i="7" s="1"/>
  <c r="B2178" i="7"/>
  <c r="C2178" i="7" s="1"/>
  <c r="B2179" i="7"/>
  <c r="C2179" i="7" s="1"/>
  <c r="B2180" i="7"/>
  <c r="C2180" i="7" s="1"/>
  <c r="B2181" i="7"/>
  <c r="C2181" i="7" s="1"/>
  <c r="B2182" i="7"/>
  <c r="C2182" i="7" s="1"/>
  <c r="B2183" i="7"/>
  <c r="C2183" i="7" s="1"/>
  <c r="B2184" i="7"/>
  <c r="C2184" i="7" s="1"/>
  <c r="B2185" i="7"/>
  <c r="C2185" i="7" s="1"/>
  <c r="B2186" i="7"/>
  <c r="C2186" i="7" s="1"/>
  <c r="B2187" i="7"/>
  <c r="C2187" i="7" s="1"/>
  <c r="B2188" i="7"/>
  <c r="C2188" i="7"/>
  <c r="B2189" i="7"/>
  <c r="C2189" i="7" s="1"/>
  <c r="B2190" i="7"/>
  <c r="C2190" i="7" s="1"/>
  <c r="B2191" i="7"/>
  <c r="C2191" i="7" s="1"/>
  <c r="B2192" i="7"/>
  <c r="C2192" i="7"/>
  <c r="B2193" i="7"/>
  <c r="C2193" i="7" s="1"/>
  <c r="B2194" i="7"/>
  <c r="C2194" i="7" s="1"/>
  <c r="B2195" i="7"/>
  <c r="C2195" i="7" s="1"/>
  <c r="B2196" i="7"/>
  <c r="C2196" i="7" s="1"/>
  <c r="B2197" i="7"/>
  <c r="C2197" i="7" s="1"/>
  <c r="B2198" i="7"/>
  <c r="C2198" i="7" s="1"/>
  <c r="B2199" i="7"/>
  <c r="C2199" i="7" s="1"/>
  <c r="B2200" i="7"/>
  <c r="C2200" i="7" s="1"/>
  <c r="B2201" i="7"/>
  <c r="C2201" i="7" s="1"/>
  <c r="B2202" i="7"/>
  <c r="C2202" i="7" s="1"/>
  <c r="B2203" i="7"/>
  <c r="C2203" i="7" s="1"/>
  <c r="B2204" i="7"/>
  <c r="C2204" i="7" s="1"/>
  <c r="B2205" i="7"/>
  <c r="C2205" i="7" s="1"/>
  <c r="B2206" i="7"/>
  <c r="C2206" i="7" s="1"/>
  <c r="B2207" i="7"/>
  <c r="C2207" i="7" s="1"/>
  <c r="B2208" i="7"/>
  <c r="C2208" i="7"/>
  <c r="B2209" i="7"/>
  <c r="C2209" i="7" s="1"/>
  <c r="B2210" i="7"/>
  <c r="C2210" i="7" s="1"/>
  <c r="B2211" i="7"/>
  <c r="C2211" i="7" s="1"/>
  <c r="B2212" i="7"/>
  <c r="C2212" i="7" s="1"/>
  <c r="B2213" i="7"/>
  <c r="C2213" i="7" s="1"/>
  <c r="B2214" i="7"/>
  <c r="C2214" i="7" s="1"/>
  <c r="B2215" i="7"/>
  <c r="C2215" i="7" s="1"/>
  <c r="B2216" i="7"/>
  <c r="C2216" i="7" s="1"/>
  <c r="B2217" i="7"/>
  <c r="C2217" i="7" s="1"/>
  <c r="B2218" i="7"/>
  <c r="C2218" i="7" s="1"/>
  <c r="B2219" i="7"/>
  <c r="C2219" i="7" s="1"/>
  <c r="B2220" i="7"/>
  <c r="C2220" i="7" s="1"/>
  <c r="B2221" i="7"/>
  <c r="C2221" i="7" s="1"/>
  <c r="B2222" i="7"/>
  <c r="C2222" i="7" s="1"/>
  <c r="B2223" i="7"/>
  <c r="C2223" i="7" s="1"/>
  <c r="B2224" i="7"/>
  <c r="C2224" i="7"/>
  <c r="B2225" i="7"/>
  <c r="C2225" i="7" s="1"/>
  <c r="B2226" i="7"/>
  <c r="C2226" i="7" s="1"/>
  <c r="B2227" i="7"/>
  <c r="C2227" i="7" s="1"/>
  <c r="B2228" i="7"/>
  <c r="C2228" i="7" s="1"/>
  <c r="B2229" i="7"/>
  <c r="C2229" i="7" s="1"/>
  <c r="B2230" i="7"/>
  <c r="C2230" i="7" s="1"/>
  <c r="B2231" i="7"/>
  <c r="C2231" i="7" s="1"/>
  <c r="B2232" i="7"/>
  <c r="C2232" i="7" s="1"/>
  <c r="B2233" i="7"/>
  <c r="C2233" i="7" s="1"/>
  <c r="B2234" i="7"/>
  <c r="C2234" i="7" s="1"/>
  <c r="B2235" i="7"/>
  <c r="C2235" i="7" s="1"/>
  <c r="B2236" i="7"/>
  <c r="C2236" i="7" s="1"/>
  <c r="B2237" i="7"/>
  <c r="C2237" i="7" s="1"/>
  <c r="B2238" i="7"/>
  <c r="C2238" i="7" s="1"/>
  <c r="B2239" i="7"/>
  <c r="C2239" i="7" s="1"/>
  <c r="B2240" i="7"/>
  <c r="C2240" i="7"/>
  <c r="B2241" i="7"/>
  <c r="C2241" i="7" s="1"/>
  <c r="B2242" i="7"/>
  <c r="C2242" i="7" s="1"/>
  <c r="B2243" i="7"/>
  <c r="C2243" i="7" s="1"/>
  <c r="B2244" i="7"/>
  <c r="C2244" i="7" s="1"/>
  <c r="B2245" i="7"/>
  <c r="C2245" i="7" s="1"/>
  <c r="B2246" i="7"/>
  <c r="C2246" i="7" s="1"/>
  <c r="B2247" i="7"/>
  <c r="C2247" i="7" s="1"/>
  <c r="B2248" i="7"/>
  <c r="C2248" i="7" s="1"/>
  <c r="B2249" i="7"/>
  <c r="C2249" i="7" s="1"/>
  <c r="B2250" i="7"/>
  <c r="C2250" i="7" s="1"/>
  <c r="B2251" i="7"/>
  <c r="C2251" i="7" s="1"/>
  <c r="B2252" i="7"/>
  <c r="C2252" i="7" s="1"/>
  <c r="B2253" i="7"/>
  <c r="C2253" i="7" s="1"/>
  <c r="B2254" i="7"/>
  <c r="C2254" i="7" s="1"/>
  <c r="B2255" i="7"/>
  <c r="C2255" i="7" s="1"/>
  <c r="B2256" i="7"/>
  <c r="C2256" i="7"/>
  <c r="B2257" i="7"/>
  <c r="C2257" i="7" s="1"/>
  <c r="B2258" i="7"/>
  <c r="C2258" i="7" s="1"/>
  <c r="B2259" i="7"/>
  <c r="C2259" i="7" s="1"/>
  <c r="B2260" i="7"/>
  <c r="C2260" i="7" s="1"/>
  <c r="B2261" i="7"/>
  <c r="C2261" i="7" s="1"/>
  <c r="B2262" i="7"/>
  <c r="C2262" i="7" s="1"/>
  <c r="B2263" i="7"/>
  <c r="C2263" i="7" s="1"/>
  <c r="B2264" i="7"/>
  <c r="C2264" i="7" s="1"/>
  <c r="B2265" i="7"/>
  <c r="C2265" i="7" s="1"/>
  <c r="B2266" i="7"/>
  <c r="C2266" i="7" s="1"/>
  <c r="B2267" i="7"/>
  <c r="C2267" i="7" s="1"/>
  <c r="B2268" i="7"/>
  <c r="C2268" i="7" s="1"/>
  <c r="B2269" i="7"/>
  <c r="C2269" i="7" s="1"/>
  <c r="B2270" i="7"/>
  <c r="C2270" i="7" s="1"/>
  <c r="B2271" i="7"/>
  <c r="C2271" i="7" s="1"/>
  <c r="B2272" i="7"/>
  <c r="C2272" i="7"/>
  <c r="B2273" i="7"/>
  <c r="C2273" i="7" s="1"/>
  <c r="B2274" i="7"/>
  <c r="C2274" i="7" s="1"/>
  <c r="B2275" i="7"/>
  <c r="C2275" i="7" s="1"/>
  <c r="B2276" i="7"/>
  <c r="C2276" i="7" s="1"/>
  <c r="B2277" i="7"/>
  <c r="C2277" i="7" s="1"/>
  <c r="B2278" i="7"/>
  <c r="C2278" i="7" s="1"/>
  <c r="B2279" i="7"/>
  <c r="C2279" i="7" s="1"/>
  <c r="B2280" i="7"/>
  <c r="C2280" i="7" s="1"/>
  <c r="B2281" i="7"/>
  <c r="C2281" i="7" s="1"/>
  <c r="B2282" i="7"/>
  <c r="C2282" i="7" s="1"/>
  <c r="B2283" i="7"/>
  <c r="C2283" i="7" s="1"/>
  <c r="B2284" i="7"/>
  <c r="C2284" i="7" s="1"/>
  <c r="B2285" i="7"/>
  <c r="C2285" i="7" s="1"/>
  <c r="B2286" i="7"/>
  <c r="C2286" i="7" s="1"/>
  <c r="B2287" i="7"/>
  <c r="C2287" i="7" s="1"/>
  <c r="B2288" i="7"/>
  <c r="C2288" i="7"/>
  <c r="B2289" i="7"/>
  <c r="C2289" i="7" s="1"/>
  <c r="B2290" i="7"/>
  <c r="C2290" i="7" s="1"/>
  <c r="B2291" i="7"/>
  <c r="C2291" i="7" s="1"/>
  <c r="B2292" i="7"/>
  <c r="C2292" i="7" s="1"/>
  <c r="B2293" i="7"/>
  <c r="C2293" i="7" s="1"/>
  <c r="B2294" i="7"/>
  <c r="C2294" i="7" s="1"/>
  <c r="B2295" i="7"/>
  <c r="C2295" i="7" s="1"/>
  <c r="B2296" i="7"/>
  <c r="C2296" i="7" s="1"/>
  <c r="B2297" i="7"/>
  <c r="C2297" i="7" s="1"/>
  <c r="B2298" i="7"/>
  <c r="C2298" i="7" s="1"/>
  <c r="B2299" i="7"/>
  <c r="C2299" i="7" s="1"/>
  <c r="B2300" i="7"/>
  <c r="C2300" i="7" s="1"/>
  <c r="B2301" i="7"/>
  <c r="C2301" i="7" s="1"/>
  <c r="B2302" i="7"/>
  <c r="C2302" i="7" s="1"/>
  <c r="B2303" i="7"/>
  <c r="C2303" i="7" s="1"/>
  <c r="B2304" i="7"/>
  <c r="C2304" i="7"/>
  <c r="B2305" i="7"/>
  <c r="C2305" i="7" s="1"/>
  <c r="B2306" i="7"/>
  <c r="C2306" i="7" s="1"/>
  <c r="B2307" i="7"/>
  <c r="C2307" i="7" s="1"/>
  <c r="B2308" i="7"/>
  <c r="C2308" i="7" s="1"/>
  <c r="B2309" i="7"/>
  <c r="C2309" i="7" s="1"/>
  <c r="B2310" i="7"/>
  <c r="C2310" i="7" s="1"/>
  <c r="B2311" i="7"/>
  <c r="C2311" i="7" s="1"/>
  <c r="B2312" i="7"/>
  <c r="C2312" i="7" s="1"/>
  <c r="B2313" i="7"/>
  <c r="C2313" i="7" s="1"/>
  <c r="B2314" i="7"/>
  <c r="C2314" i="7" s="1"/>
  <c r="B2315" i="7"/>
  <c r="C2315" i="7" s="1"/>
  <c r="B2316" i="7"/>
  <c r="C2316" i="7" s="1"/>
  <c r="B2317" i="7"/>
  <c r="C2317" i="7" s="1"/>
  <c r="B2318" i="7"/>
  <c r="C2318" i="7" s="1"/>
  <c r="B2319" i="7"/>
  <c r="C2319" i="7" s="1"/>
  <c r="B2320" i="7"/>
  <c r="C2320" i="7"/>
  <c r="B2321" i="7"/>
  <c r="C2321" i="7" s="1"/>
  <c r="B2322" i="7"/>
  <c r="C2322" i="7" s="1"/>
  <c r="B2323" i="7"/>
  <c r="C2323" i="7" s="1"/>
  <c r="B2324" i="7"/>
  <c r="C2324" i="7" s="1"/>
  <c r="B2325" i="7"/>
  <c r="C2325" i="7" s="1"/>
  <c r="B2326" i="7"/>
  <c r="C2326" i="7" s="1"/>
  <c r="B2327" i="7"/>
  <c r="C2327" i="7" s="1"/>
  <c r="B2328" i="7"/>
  <c r="C2328" i="7" s="1"/>
  <c r="B2329" i="7"/>
  <c r="C2329" i="7" s="1"/>
  <c r="B2330" i="7"/>
  <c r="C2330" i="7" s="1"/>
  <c r="B2331" i="7"/>
  <c r="C2331" i="7" s="1"/>
  <c r="B2332" i="7"/>
  <c r="C2332" i="7" s="1"/>
  <c r="B2333" i="7"/>
  <c r="C2333" i="7" s="1"/>
  <c r="B2334" i="7"/>
  <c r="C2334" i="7" s="1"/>
  <c r="B2335" i="7"/>
  <c r="C2335" i="7" s="1"/>
  <c r="B2336" i="7"/>
  <c r="C2336" i="7"/>
  <c r="B2337" i="7"/>
  <c r="C2337" i="7" s="1"/>
  <c r="B2338" i="7"/>
  <c r="C2338" i="7" s="1"/>
  <c r="B2339" i="7"/>
  <c r="C2339" i="7" s="1"/>
  <c r="B2340" i="7"/>
  <c r="C2340" i="7" s="1"/>
  <c r="B2341" i="7"/>
  <c r="C2341" i="7" s="1"/>
  <c r="B2342" i="7"/>
  <c r="C2342" i="7" s="1"/>
  <c r="B2343" i="7"/>
  <c r="C2343" i="7" s="1"/>
  <c r="B2344" i="7"/>
  <c r="C2344" i="7" s="1"/>
  <c r="B2345" i="7"/>
  <c r="C2345" i="7" s="1"/>
  <c r="B2346" i="7"/>
  <c r="C2346" i="7" s="1"/>
  <c r="B2347" i="7"/>
  <c r="C2347" i="7" s="1"/>
  <c r="B2348" i="7"/>
  <c r="C2348" i="7" s="1"/>
  <c r="B2349" i="7"/>
  <c r="C2349" i="7" s="1"/>
  <c r="B2350" i="7"/>
  <c r="C2350" i="7" s="1"/>
  <c r="B2351" i="7"/>
  <c r="C2351" i="7" s="1"/>
  <c r="B2352" i="7"/>
  <c r="C2352" i="7"/>
  <c r="B2353" i="7"/>
  <c r="C2353" i="7" s="1"/>
  <c r="B2354" i="7"/>
  <c r="C2354" i="7" s="1"/>
  <c r="B2355" i="7"/>
  <c r="C2355" i="7" s="1"/>
  <c r="B2356" i="7"/>
  <c r="C2356" i="7" s="1"/>
  <c r="B2357" i="7"/>
  <c r="C2357" i="7" s="1"/>
  <c r="B2358" i="7"/>
  <c r="C2358" i="7" s="1"/>
  <c r="B2359" i="7"/>
  <c r="C2359" i="7" s="1"/>
  <c r="B2360" i="7"/>
  <c r="C2360" i="7" s="1"/>
  <c r="B2361" i="7"/>
  <c r="C2361" i="7" s="1"/>
  <c r="B2362" i="7"/>
  <c r="C2362" i="7" s="1"/>
  <c r="B2363" i="7"/>
  <c r="C2363" i="7" s="1"/>
  <c r="B2364" i="7"/>
  <c r="C2364" i="7" s="1"/>
  <c r="B2365" i="7"/>
  <c r="C2365" i="7" s="1"/>
  <c r="B2366" i="7"/>
  <c r="C2366" i="7" s="1"/>
  <c r="B2367" i="7"/>
  <c r="C2367" i="7" s="1"/>
  <c r="B2368" i="7"/>
  <c r="C2368" i="7"/>
  <c r="B2369" i="7"/>
  <c r="C2369" i="7" s="1"/>
  <c r="B2370" i="7"/>
  <c r="C2370" i="7" s="1"/>
  <c r="B2371" i="7"/>
  <c r="C2371" i="7" s="1"/>
  <c r="B2372" i="7"/>
  <c r="C2372" i="7" s="1"/>
  <c r="B2373" i="7"/>
  <c r="C2373" i="7" s="1"/>
  <c r="B2374" i="7"/>
  <c r="C2374" i="7" s="1"/>
  <c r="B2375" i="7"/>
  <c r="C2375" i="7" s="1"/>
  <c r="B2376" i="7"/>
  <c r="C2376" i="7" s="1"/>
  <c r="B2377" i="7"/>
  <c r="C2377" i="7" s="1"/>
  <c r="B2378" i="7"/>
  <c r="C2378" i="7" s="1"/>
  <c r="B2379" i="7"/>
  <c r="C2379" i="7" s="1"/>
  <c r="B2380" i="7"/>
  <c r="C2380" i="7" s="1"/>
  <c r="B2381" i="7"/>
  <c r="C2381" i="7" s="1"/>
  <c r="B2382" i="7"/>
  <c r="C2382" i="7" s="1"/>
  <c r="B2383" i="7"/>
  <c r="C2383" i="7" s="1"/>
  <c r="B2384" i="7"/>
  <c r="C2384" i="7"/>
  <c r="B2385" i="7"/>
  <c r="C2385" i="7" s="1"/>
  <c r="B2386" i="7"/>
  <c r="C2386" i="7" s="1"/>
  <c r="B2387" i="7"/>
  <c r="C2387" i="7" s="1"/>
  <c r="B2388" i="7"/>
  <c r="C2388" i="7" s="1"/>
  <c r="B2389" i="7"/>
  <c r="C2389" i="7" s="1"/>
  <c r="B2390" i="7"/>
  <c r="C2390" i="7" s="1"/>
  <c r="B2391" i="7"/>
  <c r="C2391" i="7" s="1"/>
  <c r="B2392" i="7"/>
  <c r="C2392" i="7" s="1"/>
  <c r="B2393" i="7"/>
  <c r="C2393" i="7" s="1"/>
  <c r="B2394" i="7"/>
  <c r="C2394" i="7" s="1"/>
  <c r="B2395" i="7"/>
  <c r="C2395" i="7" s="1"/>
  <c r="B2396" i="7"/>
  <c r="C2396" i="7" s="1"/>
  <c r="B2397" i="7"/>
  <c r="C2397" i="7" s="1"/>
  <c r="B2398" i="7"/>
  <c r="C2398" i="7" s="1"/>
  <c r="B2399" i="7"/>
  <c r="C2399" i="7" s="1"/>
  <c r="B2400" i="7"/>
  <c r="C2400" i="7"/>
  <c r="B2401" i="7"/>
  <c r="C2401" i="7" s="1"/>
  <c r="B2402" i="7"/>
  <c r="C2402" i="7" s="1"/>
  <c r="B2403" i="7"/>
  <c r="C2403" i="7" s="1"/>
  <c r="E3" i="7"/>
  <c r="G3" i="7" s="1"/>
  <c r="E4" i="7"/>
  <c r="G4" i="7" s="1"/>
  <c r="E5" i="7"/>
  <c r="G5" i="7" s="1"/>
  <c r="E6" i="7"/>
  <c r="G6" i="7" s="1"/>
  <c r="E7" i="7"/>
  <c r="G7" i="7" s="1"/>
  <c r="E8" i="7"/>
  <c r="G8" i="7" s="1"/>
  <c r="E9" i="7"/>
  <c r="G9" i="7" s="1"/>
  <c r="E10" i="7"/>
  <c r="G10" i="7" s="1"/>
  <c r="E11" i="7"/>
  <c r="G11" i="7" s="1"/>
  <c r="E12" i="7"/>
  <c r="G12" i="7" s="1"/>
  <c r="E13" i="7"/>
  <c r="G13" i="7" s="1"/>
  <c r="E14" i="7"/>
  <c r="G14" i="7"/>
  <c r="E15" i="7"/>
  <c r="G15" i="7" s="1"/>
  <c r="E16" i="7"/>
  <c r="G16" i="7" s="1"/>
  <c r="E17" i="7"/>
  <c r="G17" i="7" s="1"/>
  <c r="E18" i="7"/>
  <c r="G18" i="7" s="1"/>
  <c r="E19" i="7"/>
  <c r="G19" i="7" s="1"/>
  <c r="E20" i="7"/>
  <c r="G20" i="7" s="1"/>
  <c r="E21" i="7"/>
  <c r="G21" i="7" s="1"/>
  <c r="E22" i="7"/>
  <c r="G22" i="7" s="1"/>
  <c r="E23" i="7"/>
  <c r="G23" i="7" s="1"/>
  <c r="E24" i="7"/>
  <c r="G24" i="7" s="1"/>
  <c r="E25" i="7"/>
  <c r="G25" i="7" s="1"/>
  <c r="E26" i="7"/>
  <c r="G26" i="7" s="1"/>
  <c r="E27" i="7"/>
  <c r="G27" i="7" s="1"/>
  <c r="E28" i="7"/>
  <c r="G28" i="7" s="1"/>
  <c r="E29" i="7"/>
  <c r="G29" i="7" s="1"/>
  <c r="E30" i="7"/>
  <c r="G30" i="7"/>
  <c r="E31" i="7"/>
  <c r="G31" i="7" s="1"/>
  <c r="E32" i="7"/>
  <c r="G32" i="7" s="1"/>
  <c r="E33" i="7"/>
  <c r="G33" i="7" s="1"/>
  <c r="E34" i="7"/>
  <c r="G34" i="7"/>
  <c r="E35" i="7"/>
  <c r="G35" i="7" s="1"/>
  <c r="E36" i="7"/>
  <c r="G36" i="7" s="1"/>
  <c r="E37" i="7"/>
  <c r="G37" i="7" s="1"/>
  <c r="E38" i="7"/>
  <c r="G38" i="7" s="1"/>
  <c r="E39" i="7"/>
  <c r="G39" i="7" s="1"/>
  <c r="E40" i="7"/>
  <c r="G40" i="7" s="1"/>
  <c r="E41" i="7"/>
  <c r="G41" i="7" s="1"/>
  <c r="E42" i="7"/>
  <c r="G42" i="7" s="1"/>
  <c r="E43" i="7"/>
  <c r="G43" i="7" s="1"/>
  <c r="E44" i="7"/>
  <c r="G44" i="7" s="1"/>
  <c r="E45" i="7"/>
  <c r="G45" i="7" s="1"/>
  <c r="E46" i="7"/>
  <c r="G46" i="7"/>
  <c r="E47" i="7"/>
  <c r="G47" i="7" s="1"/>
  <c r="E48" i="7"/>
  <c r="G48" i="7" s="1"/>
  <c r="E49" i="7"/>
  <c r="G49" i="7" s="1"/>
  <c r="E50" i="7"/>
  <c r="G50" i="7" s="1"/>
  <c r="E51" i="7"/>
  <c r="G51" i="7" s="1"/>
  <c r="E52" i="7"/>
  <c r="G52" i="7" s="1"/>
  <c r="E53" i="7"/>
  <c r="G53" i="7" s="1"/>
  <c r="E54" i="7"/>
  <c r="G54" i="7" s="1"/>
  <c r="E55" i="7"/>
  <c r="G55" i="7" s="1"/>
  <c r="E56" i="7"/>
  <c r="G56" i="7" s="1"/>
  <c r="E57" i="7"/>
  <c r="G57" i="7" s="1"/>
  <c r="E58" i="7"/>
  <c r="G58" i="7" s="1"/>
  <c r="E59" i="7"/>
  <c r="G59" i="7" s="1"/>
  <c r="E60" i="7"/>
  <c r="G60" i="7" s="1"/>
  <c r="E61" i="7"/>
  <c r="G61" i="7" s="1"/>
  <c r="E62" i="7"/>
  <c r="G62" i="7"/>
  <c r="E63" i="7"/>
  <c r="G63" i="7" s="1"/>
  <c r="E64" i="7"/>
  <c r="G64" i="7" s="1"/>
  <c r="E65" i="7"/>
  <c r="G65" i="7" s="1"/>
  <c r="E66" i="7"/>
  <c r="G66" i="7"/>
  <c r="E67" i="7"/>
  <c r="G67" i="7" s="1"/>
  <c r="E68" i="7"/>
  <c r="G68" i="7" s="1"/>
  <c r="E69" i="7"/>
  <c r="G69" i="7" s="1"/>
  <c r="E70" i="7"/>
  <c r="G70" i="7" s="1"/>
  <c r="E71" i="7"/>
  <c r="G71" i="7" s="1"/>
  <c r="E72" i="7"/>
  <c r="G72" i="7" s="1"/>
  <c r="E73" i="7"/>
  <c r="G73" i="7" s="1"/>
  <c r="E74" i="7"/>
  <c r="G74" i="7"/>
  <c r="E75" i="7"/>
  <c r="G75" i="7" s="1"/>
  <c r="E76" i="7"/>
  <c r="G76" i="7" s="1"/>
  <c r="E77" i="7"/>
  <c r="G77" i="7" s="1"/>
  <c r="E78" i="7"/>
  <c r="G78" i="7"/>
  <c r="E79" i="7"/>
  <c r="G79" i="7" s="1"/>
  <c r="E80" i="7"/>
  <c r="G80" i="7" s="1"/>
  <c r="E81" i="7"/>
  <c r="G81" i="7" s="1"/>
  <c r="E82" i="7"/>
  <c r="G82" i="7" s="1"/>
  <c r="E83" i="7"/>
  <c r="G83" i="7" s="1"/>
  <c r="E84" i="7"/>
  <c r="G84" i="7" s="1"/>
  <c r="E85" i="7"/>
  <c r="G85" i="7" s="1"/>
  <c r="E86" i="7"/>
  <c r="G86" i="7" s="1"/>
  <c r="E87" i="7"/>
  <c r="G87" i="7" s="1"/>
  <c r="E88" i="7"/>
  <c r="G88" i="7" s="1"/>
  <c r="E89" i="7"/>
  <c r="G89" i="7" s="1"/>
  <c r="E90" i="7"/>
  <c r="G90" i="7"/>
  <c r="E91" i="7"/>
  <c r="G91" i="7" s="1"/>
  <c r="E92" i="7"/>
  <c r="G92" i="7" s="1"/>
  <c r="E93" i="7"/>
  <c r="G93" i="7" s="1"/>
  <c r="E94" i="7"/>
  <c r="G94" i="7" s="1"/>
  <c r="E95" i="7"/>
  <c r="G95" i="7" s="1"/>
  <c r="E96" i="7"/>
  <c r="G96" i="7" s="1"/>
  <c r="E97" i="7"/>
  <c r="G97" i="7" s="1"/>
  <c r="E98" i="7"/>
  <c r="G98" i="7"/>
  <c r="E99" i="7"/>
  <c r="G99" i="7" s="1"/>
  <c r="E100" i="7"/>
  <c r="G100" i="7" s="1"/>
  <c r="E101" i="7"/>
  <c r="G101" i="7" s="1"/>
  <c r="E102" i="7"/>
  <c r="G102" i="7" s="1"/>
  <c r="E103" i="7"/>
  <c r="G103" i="7" s="1"/>
  <c r="E104" i="7"/>
  <c r="G104" i="7" s="1"/>
  <c r="E105" i="7"/>
  <c r="G105" i="7" s="1"/>
  <c r="E106" i="7"/>
  <c r="G106" i="7"/>
  <c r="E107" i="7"/>
  <c r="G107" i="7" s="1"/>
  <c r="E108" i="7"/>
  <c r="G108" i="7" s="1"/>
  <c r="E109" i="7"/>
  <c r="G109" i="7" s="1"/>
  <c r="E110" i="7"/>
  <c r="G110" i="7"/>
  <c r="E111" i="7"/>
  <c r="G111" i="7" s="1"/>
  <c r="E112" i="7"/>
  <c r="G112" i="7" s="1"/>
  <c r="E113" i="7"/>
  <c r="G113" i="7" s="1"/>
  <c r="E114" i="7"/>
  <c r="G114" i="7" s="1"/>
  <c r="E115" i="7"/>
  <c r="G115" i="7" s="1"/>
  <c r="E116" i="7"/>
  <c r="G116" i="7" s="1"/>
  <c r="E117" i="7"/>
  <c r="G117" i="7" s="1"/>
  <c r="E118" i="7"/>
  <c r="G118" i="7" s="1"/>
  <c r="E119" i="7"/>
  <c r="G119" i="7" s="1"/>
  <c r="E120" i="7"/>
  <c r="G120" i="7" s="1"/>
  <c r="E121" i="7"/>
  <c r="G121" i="7" s="1"/>
  <c r="E122" i="7"/>
  <c r="G122" i="7" s="1"/>
  <c r="E123" i="7"/>
  <c r="G123" i="7" s="1"/>
  <c r="E124" i="7"/>
  <c r="G124" i="7" s="1"/>
  <c r="E125" i="7"/>
  <c r="G125" i="7" s="1"/>
  <c r="E126" i="7"/>
  <c r="G126" i="7"/>
  <c r="E127" i="7"/>
  <c r="G127" i="7" s="1"/>
  <c r="E128" i="7"/>
  <c r="G128" i="7" s="1"/>
  <c r="E129" i="7"/>
  <c r="G129" i="7" s="1"/>
  <c r="E130" i="7"/>
  <c r="G130" i="7"/>
  <c r="E131" i="7"/>
  <c r="G131" i="7" s="1"/>
  <c r="E132" i="7"/>
  <c r="G132" i="7" s="1"/>
  <c r="E133" i="7"/>
  <c r="G133" i="7" s="1"/>
  <c r="E134" i="7"/>
  <c r="G134" i="7" s="1"/>
  <c r="E135" i="7"/>
  <c r="G135" i="7" s="1"/>
  <c r="E136" i="7"/>
  <c r="G136" i="7" s="1"/>
  <c r="E137" i="7"/>
  <c r="G137" i="7" s="1"/>
  <c r="E138" i="7"/>
  <c r="G138" i="7"/>
  <c r="E139" i="7"/>
  <c r="G139" i="7" s="1"/>
  <c r="E140" i="7"/>
  <c r="G140" i="7" s="1"/>
  <c r="E141" i="7"/>
  <c r="G141" i="7" s="1"/>
  <c r="E142" i="7"/>
  <c r="G142" i="7"/>
  <c r="E143" i="7"/>
  <c r="G143" i="7" s="1"/>
  <c r="E144" i="7"/>
  <c r="G144" i="7" s="1"/>
  <c r="E145" i="7"/>
  <c r="G145" i="7" s="1"/>
  <c r="E146" i="7"/>
  <c r="G146" i="7" s="1"/>
  <c r="E147" i="7"/>
  <c r="G147" i="7" s="1"/>
  <c r="E148" i="7"/>
  <c r="G148" i="7" s="1"/>
  <c r="E149" i="7"/>
  <c r="G149" i="7" s="1"/>
  <c r="E150" i="7"/>
  <c r="G150" i="7" s="1"/>
  <c r="E151" i="7"/>
  <c r="G151" i="7" s="1"/>
  <c r="E152" i="7"/>
  <c r="G152" i="7" s="1"/>
  <c r="E153" i="7"/>
  <c r="G153" i="7" s="1"/>
  <c r="E154" i="7"/>
  <c r="G154" i="7"/>
  <c r="E155" i="7"/>
  <c r="G155" i="7" s="1"/>
  <c r="E156" i="7"/>
  <c r="G156" i="7" s="1"/>
  <c r="E157" i="7"/>
  <c r="G157" i="7" s="1"/>
  <c r="E158" i="7"/>
  <c r="G158" i="7"/>
  <c r="E159" i="7"/>
  <c r="G159" i="7" s="1"/>
  <c r="E160" i="7"/>
  <c r="G160" i="7" s="1"/>
  <c r="E161" i="7"/>
  <c r="G161" i="7" s="1"/>
  <c r="E162" i="7"/>
  <c r="G162" i="7"/>
  <c r="E163" i="7"/>
  <c r="G163" i="7" s="1"/>
  <c r="E164" i="7"/>
  <c r="G164" i="7" s="1"/>
  <c r="E165" i="7"/>
  <c r="G165" i="7" s="1"/>
  <c r="E166" i="7"/>
  <c r="G166" i="7" s="1"/>
  <c r="E167" i="7"/>
  <c r="G167" i="7" s="1"/>
  <c r="E168" i="7"/>
  <c r="G168" i="7" s="1"/>
  <c r="E169" i="7"/>
  <c r="G169" i="7" s="1"/>
  <c r="E170" i="7"/>
  <c r="G170" i="7"/>
  <c r="E171" i="7"/>
  <c r="G171" i="7" s="1"/>
  <c r="E172" i="7"/>
  <c r="G172" i="7" s="1"/>
  <c r="E173" i="7"/>
  <c r="G173" i="7" s="1"/>
  <c r="E174" i="7"/>
  <c r="G174" i="7"/>
  <c r="E175" i="7"/>
  <c r="G175" i="7" s="1"/>
  <c r="E176" i="7"/>
  <c r="G176" i="7" s="1"/>
  <c r="E177" i="7"/>
  <c r="G177" i="7" s="1"/>
  <c r="E178" i="7"/>
  <c r="G178" i="7" s="1"/>
  <c r="E179" i="7"/>
  <c r="G179" i="7" s="1"/>
  <c r="E180" i="7"/>
  <c r="G180" i="7" s="1"/>
  <c r="E181" i="7"/>
  <c r="G181" i="7" s="1"/>
  <c r="E182" i="7"/>
  <c r="G182" i="7" s="1"/>
  <c r="E183" i="7"/>
  <c r="G183" i="7" s="1"/>
  <c r="E184" i="7"/>
  <c r="G184" i="7" s="1"/>
  <c r="E185" i="7"/>
  <c r="G185" i="7" s="1"/>
  <c r="E186" i="7"/>
  <c r="G186" i="7"/>
  <c r="E187" i="7"/>
  <c r="G187" i="7" s="1"/>
  <c r="E188" i="7"/>
  <c r="G188" i="7" s="1"/>
  <c r="E189" i="7"/>
  <c r="G189" i="7" s="1"/>
  <c r="E190" i="7"/>
  <c r="G190" i="7" s="1"/>
  <c r="E191" i="7"/>
  <c r="G191" i="7" s="1"/>
  <c r="E192" i="7"/>
  <c r="G192" i="7" s="1"/>
  <c r="E193" i="7"/>
  <c r="G193" i="7" s="1"/>
  <c r="E194" i="7"/>
  <c r="G194" i="7"/>
  <c r="E195" i="7"/>
  <c r="G195" i="7" s="1"/>
  <c r="E196" i="7"/>
  <c r="G196" i="7" s="1"/>
  <c r="E197" i="7"/>
  <c r="G197" i="7" s="1"/>
  <c r="E198" i="7"/>
  <c r="G198" i="7" s="1"/>
  <c r="E199" i="7"/>
  <c r="G199" i="7" s="1"/>
  <c r="E200" i="7"/>
  <c r="G200" i="7" s="1"/>
  <c r="E201" i="7"/>
  <c r="G201" i="7" s="1"/>
  <c r="E202" i="7"/>
  <c r="G202" i="7"/>
  <c r="E203" i="7"/>
  <c r="G203" i="7" s="1"/>
  <c r="E204" i="7"/>
  <c r="G204" i="7" s="1"/>
  <c r="E205" i="7"/>
  <c r="G205" i="7" s="1"/>
  <c r="E206" i="7"/>
  <c r="G206" i="7"/>
  <c r="E207" i="7"/>
  <c r="G207" i="7" s="1"/>
  <c r="E208" i="7"/>
  <c r="G208" i="7" s="1"/>
  <c r="E209" i="7"/>
  <c r="G209" i="7" s="1"/>
  <c r="E210" i="7"/>
  <c r="G210" i="7" s="1"/>
  <c r="E211" i="7"/>
  <c r="G211" i="7" s="1"/>
  <c r="E212" i="7"/>
  <c r="G212" i="7" s="1"/>
  <c r="E213" i="7"/>
  <c r="G213" i="7" s="1"/>
  <c r="E214" i="7"/>
  <c r="G214" i="7" s="1"/>
  <c r="E215" i="7"/>
  <c r="G215" i="7" s="1"/>
  <c r="E216" i="7"/>
  <c r="G216" i="7" s="1"/>
  <c r="E217" i="7"/>
  <c r="G217" i="7" s="1"/>
  <c r="E218" i="7"/>
  <c r="G218" i="7"/>
  <c r="E219" i="7"/>
  <c r="G219" i="7" s="1"/>
  <c r="E220" i="7"/>
  <c r="G220" i="7" s="1"/>
  <c r="E221" i="7"/>
  <c r="G221" i="7" s="1"/>
  <c r="E222" i="7"/>
  <c r="G222" i="7" s="1"/>
  <c r="E223" i="7"/>
  <c r="G223" i="7" s="1"/>
  <c r="E224" i="7"/>
  <c r="G224" i="7" s="1"/>
  <c r="E225" i="7"/>
  <c r="G225" i="7" s="1"/>
  <c r="E226" i="7"/>
  <c r="G226" i="7" s="1"/>
  <c r="E227" i="7"/>
  <c r="G227" i="7" s="1"/>
  <c r="E228" i="7"/>
  <c r="G228" i="7" s="1"/>
  <c r="E229" i="7"/>
  <c r="G229" i="7" s="1"/>
  <c r="E230" i="7"/>
  <c r="G230" i="7" s="1"/>
  <c r="E231" i="7"/>
  <c r="G231" i="7" s="1"/>
  <c r="E232" i="7"/>
  <c r="G232" i="7" s="1"/>
  <c r="E233" i="7"/>
  <c r="G233" i="7" s="1"/>
  <c r="E234" i="7"/>
  <c r="G234" i="7"/>
  <c r="E235" i="7"/>
  <c r="G235" i="7" s="1"/>
  <c r="E236" i="7"/>
  <c r="G236" i="7" s="1"/>
  <c r="E237" i="7"/>
  <c r="G237" i="7" s="1"/>
  <c r="E238" i="7"/>
  <c r="G238" i="7"/>
  <c r="E239" i="7"/>
  <c r="G239" i="7" s="1"/>
  <c r="E240" i="7"/>
  <c r="G240" i="7" s="1"/>
  <c r="E241" i="7"/>
  <c r="G241" i="7" s="1"/>
  <c r="E242" i="7"/>
  <c r="G242" i="7" s="1"/>
  <c r="E243" i="7"/>
  <c r="G243" i="7" s="1"/>
  <c r="E244" i="7"/>
  <c r="G244" i="7" s="1"/>
  <c r="E245" i="7"/>
  <c r="G245" i="7" s="1"/>
  <c r="E246" i="7"/>
  <c r="G246" i="7" s="1"/>
  <c r="E247" i="7"/>
  <c r="G247" i="7" s="1"/>
  <c r="E248" i="7"/>
  <c r="G248" i="7" s="1"/>
  <c r="E249" i="7"/>
  <c r="G249" i="7" s="1"/>
  <c r="E250" i="7"/>
  <c r="G250" i="7"/>
  <c r="E251" i="7"/>
  <c r="G251" i="7" s="1"/>
  <c r="E252" i="7"/>
  <c r="G252" i="7" s="1"/>
  <c r="E253" i="7"/>
  <c r="G253" i="7" s="1"/>
  <c r="E254" i="7"/>
  <c r="G254" i="7" s="1"/>
  <c r="E255" i="7"/>
  <c r="G255" i="7" s="1"/>
  <c r="E256" i="7"/>
  <c r="G256" i="7" s="1"/>
  <c r="E257" i="7"/>
  <c r="G257" i="7" s="1"/>
  <c r="E258" i="7"/>
  <c r="G258" i="7"/>
  <c r="E259" i="7"/>
  <c r="G259" i="7" s="1"/>
  <c r="E260" i="7"/>
  <c r="G260" i="7" s="1"/>
  <c r="E261" i="7"/>
  <c r="G261" i="7" s="1"/>
  <c r="E262" i="7"/>
  <c r="G262" i="7" s="1"/>
  <c r="E263" i="7"/>
  <c r="G263" i="7" s="1"/>
  <c r="E264" i="7"/>
  <c r="G264" i="7" s="1"/>
  <c r="E265" i="7"/>
  <c r="G265" i="7" s="1"/>
  <c r="E266" i="7"/>
  <c r="G266" i="7"/>
  <c r="E267" i="7"/>
  <c r="G267" i="7" s="1"/>
  <c r="E268" i="7"/>
  <c r="G268" i="7" s="1"/>
  <c r="E269" i="7"/>
  <c r="G269" i="7" s="1"/>
  <c r="E270" i="7"/>
  <c r="G270" i="7"/>
  <c r="E271" i="7"/>
  <c r="G271" i="7" s="1"/>
  <c r="E272" i="7"/>
  <c r="G272" i="7" s="1"/>
  <c r="E273" i="7"/>
  <c r="G273" i="7" s="1"/>
  <c r="E274" i="7"/>
  <c r="G274" i="7" s="1"/>
  <c r="E275" i="7"/>
  <c r="G275" i="7" s="1"/>
  <c r="E276" i="7"/>
  <c r="G276" i="7" s="1"/>
  <c r="E277" i="7"/>
  <c r="G277" i="7" s="1"/>
  <c r="E278" i="7"/>
  <c r="G278" i="7" s="1"/>
  <c r="E279" i="7"/>
  <c r="G279" i="7" s="1"/>
  <c r="E280" i="7"/>
  <c r="G280" i="7" s="1"/>
  <c r="E281" i="7"/>
  <c r="G281" i="7" s="1"/>
  <c r="E282" i="7"/>
  <c r="G282" i="7" s="1"/>
  <c r="E283" i="7"/>
  <c r="G283" i="7" s="1"/>
  <c r="E284" i="7"/>
  <c r="G284" i="7" s="1"/>
  <c r="E285" i="7"/>
  <c r="G285" i="7" s="1"/>
  <c r="E286" i="7"/>
  <c r="G286" i="7" s="1"/>
  <c r="E287" i="7"/>
  <c r="G287" i="7" s="1"/>
  <c r="E288" i="7"/>
  <c r="G288" i="7" s="1"/>
  <c r="E289" i="7"/>
  <c r="G289" i="7" s="1"/>
  <c r="E290" i="7"/>
  <c r="G290" i="7"/>
  <c r="E291" i="7"/>
  <c r="G291" i="7" s="1"/>
  <c r="E292" i="7"/>
  <c r="G292" i="7" s="1"/>
  <c r="E293" i="7"/>
  <c r="G293" i="7" s="1"/>
  <c r="E294" i="7"/>
  <c r="G294" i="7" s="1"/>
  <c r="E295" i="7"/>
  <c r="G295" i="7" s="1"/>
  <c r="E296" i="7"/>
  <c r="G296" i="7" s="1"/>
  <c r="E297" i="7"/>
  <c r="G297" i="7" s="1"/>
  <c r="E298" i="7"/>
  <c r="G298" i="7"/>
  <c r="E299" i="7"/>
  <c r="G299" i="7" s="1"/>
  <c r="E300" i="7"/>
  <c r="G300" i="7" s="1"/>
  <c r="E301" i="7"/>
  <c r="G301" i="7" s="1"/>
  <c r="E302" i="7"/>
  <c r="G302" i="7"/>
  <c r="E303" i="7"/>
  <c r="G303" i="7" s="1"/>
  <c r="E304" i="7"/>
  <c r="G304" i="7" s="1"/>
  <c r="E305" i="7"/>
  <c r="G305" i="7" s="1"/>
  <c r="E306" i="7"/>
  <c r="G306" i="7" s="1"/>
  <c r="E307" i="7"/>
  <c r="G307" i="7" s="1"/>
  <c r="E308" i="7"/>
  <c r="G308" i="7" s="1"/>
  <c r="E309" i="7"/>
  <c r="G309" i="7" s="1"/>
  <c r="E310" i="7"/>
  <c r="G310" i="7"/>
  <c r="E311" i="7"/>
  <c r="G311" i="7" s="1"/>
  <c r="E312" i="7"/>
  <c r="G312" i="7" s="1"/>
  <c r="E313" i="7"/>
  <c r="G313" i="7" s="1"/>
  <c r="E314" i="7"/>
  <c r="G314" i="7"/>
  <c r="E315" i="7"/>
  <c r="G315" i="7" s="1"/>
  <c r="E316" i="7"/>
  <c r="G316" i="7" s="1"/>
  <c r="E317" i="7"/>
  <c r="G317" i="7" s="1"/>
  <c r="E318" i="7"/>
  <c r="G318" i="7" s="1"/>
  <c r="E319" i="7"/>
  <c r="G319" i="7" s="1"/>
  <c r="E320" i="7"/>
  <c r="G320" i="7" s="1"/>
  <c r="E321" i="7"/>
  <c r="G321" i="7" s="1"/>
  <c r="E322" i="7"/>
  <c r="G322" i="7" s="1"/>
  <c r="E323" i="7"/>
  <c r="G323" i="7" s="1"/>
  <c r="E324" i="7"/>
  <c r="G324" i="7" s="1"/>
  <c r="E325" i="7"/>
  <c r="G325" i="7" s="1"/>
  <c r="E326" i="7"/>
  <c r="G326" i="7" s="1"/>
  <c r="E327" i="7"/>
  <c r="G327" i="7" s="1"/>
  <c r="E328" i="7"/>
  <c r="G328" i="7" s="1"/>
  <c r="E329" i="7"/>
  <c r="G329" i="7" s="1"/>
  <c r="E330" i="7"/>
  <c r="G330" i="7"/>
  <c r="E331" i="7"/>
  <c r="G331" i="7" s="1"/>
  <c r="E332" i="7"/>
  <c r="G332" i="7" s="1"/>
  <c r="E333" i="7"/>
  <c r="G333" i="7"/>
  <c r="E334" i="7"/>
  <c r="G334" i="7" s="1"/>
  <c r="E335" i="7"/>
  <c r="G335" i="7" s="1"/>
  <c r="E336" i="7"/>
  <c r="G336" i="7" s="1"/>
  <c r="E337" i="7"/>
  <c r="G337" i="7" s="1"/>
  <c r="E338" i="7"/>
  <c r="G338" i="7"/>
  <c r="E339" i="7"/>
  <c r="G339" i="7" s="1"/>
  <c r="E340" i="7"/>
  <c r="G340" i="7" s="1"/>
  <c r="E341" i="7"/>
  <c r="G341" i="7"/>
  <c r="E342" i="7"/>
  <c r="G342" i="7" s="1"/>
  <c r="E343" i="7"/>
  <c r="G343" i="7"/>
  <c r="E344" i="7"/>
  <c r="G344" i="7" s="1"/>
  <c r="E345" i="7"/>
  <c r="G345" i="7"/>
  <c r="E346" i="7"/>
  <c r="G346" i="7" s="1"/>
  <c r="E347" i="7"/>
  <c r="G347" i="7"/>
  <c r="E348" i="7"/>
  <c r="G348" i="7" s="1"/>
  <c r="E349" i="7"/>
  <c r="G349" i="7"/>
  <c r="E350" i="7"/>
  <c r="G350" i="7" s="1"/>
  <c r="E351" i="7"/>
  <c r="G351" i="7"/>
  <c r="E352" i="7"/>
  <c r="G352" i="7" s="1"/>
  <c r="E353" i="7"/>
  <c r="G353" i="7"/>
  <c r="E354" i="7"/>
  <c r="G354" i="7" s="1"/>
  <c r="E355" i="7"/>
  <c r="G355" i="7"/>
  <c r="E356" i="7"/>
  <c r="G356" i="7" s="1"/>
  <c r="E357" i="7"/>
  <c r="G357" i="7" s="1"/>
  <c r="E358" i="7"/>
  <c r="G358" i="7" s="1"/>
  <c r="E359" i="7"/>
  <c r="G359" i="7"/>
  <c r="E360" i="7"/>
  <c r="G360" i="7" s="1"/>
  <c r="E361" i="7"/>
  <c r="G361" i="7" s="1"/>
  <c r="E362" i="7"/>
  <c r="G362" i="7" s="1"/>
  <c r="E363" i="7"/>
  <c r="G363" i="7"/>
  <c r="E364" i="7"/>
  <c r="G364" i="7" s="1"/>
  <c r="E365" i="7"/>
  <c r="G365" i="7" s="1"/>
  <c r="E366" i="7"/>
  <c r="G366" i="7" s="1"/>
  <c r="E367" i="7"/>
  <c r="G367" i="7"/>
  <c r="E368" i="7"/>
  <c r="G368" i="7" s="1"/>
  <c r="E369" i="7"/>
  <c r="G369" i="7" s="1"/>
  <c r="E370" i="7"/>
  <c r="G370" i="7" s="1"/>
  <c r="E371" i="7"/>
  <c r="G371" i="7"/>
  <c r="E372" i="7"/>
  <c r="G372" i="7" s="1"/>
  <c r="E373" i="7"/>
  <c r="G373" i="7" s="1"/>
  <c r="E374" i="7"/>
  <c r="G374" i="7" s="1"/>
  <c r="E375" i="7"/>
  <c r="G375" i="7"/>
  <c r="E376" i="7"/>
  <c r="G376" i="7" s="1"/>
  <c r="E377" i="7"/>
  <c r="G377" i="7" s="1"/>
  <c r="E378" i="7"/>
  <c r="G378" i="7" s="1"/>
  <c r="E379" i="7"/>
  <c r="G379" i="7"/>
  <c r="E380" i="7"/>
  <c r="G380" i="7" s="1"/>
  <c r="E381" i="7"/>
  <c r="G381" i="7" s="1"/>
  <c r="E382" i="7"/>
  <c r="G382" i="7" s="1"/>
  <c r="E383" i="7"/>
  <c r="G383" i="7"/>
  <c r="E384" i="7"/>
  <c r="G384" i="7" s="1"/>
  <c r="E385" i="7"/>
  <c r="G385" i="7" s="1"/>
  <c r="E386" i="7"/>
  <c r="G386" i="7" s="1"/>
  <c r="E387" i="7"/>
  <c r="G387" i="7"/>
  <c r="E388" i="7"/>
  <c r="G388" i="7" s="1"/>
  <c r="E389" i="7"/>
  <c r="G389" i="7" s="1"/>
  <c r="E390" i="7"/>
  <c r="G390" i="7" s="1"/>
  <c r="E391" i="7"/>
  <c r="G391" i="7"/>
  <c r="E392" i="7"/>
  <c r="G392" i="7" s="1"/>
  <c r="E393" i="7"/>
  <c r="G393" i="7" s="1"/>
  <c r="E394" i="7"/>
  <c r="G394" i="7" s="1"/>
  <c r="E395" i="7"/>
  <c r="G395" i="7"/>
  <c r="E396" i="7"/>
  <c r="G396" i="7" s="1"/>
  <c r="E397" i="7"/>
  <c r="G397" i="7" s="1"/>
  <c r="E398" i="7"/>
  <c r="G398" i="7" s="1"/>
  <c r="E399" i="7"/>
  <c r="G399" i="7"/>
  <c r="E400" i="7"/>
  <c r="G400" i="7" s="1"/>
  <c r="E401" i="7"/>
  <c r="G401" i="7" s="1"/>
  <c r="E402" i="7"/>
  <c r="G402" i="7" s="1"/>
  <c r="E403" i="7"/>
  <c r="G403" i="7"/>
  <c r="E404" i="7"/>
  <c r="G404" i="7" s="1"/>
  <c r="E405" i="7"/>
  <c r="G405" i="7" s="1"/>
  <c r="E406" i="7"/>
  <c r="G406" i="7" s="1"/>
  <c r="E407" i="7"/>
  <c r="G407" i="7"/>
  <c r="E408" i="7"/>
  <c r="G408" i="7" s="1"/>
  <c r="E409" i="7"/>
  <c r="G409" i="7" s="1"/>
  <c r="E410" i="7"/>
  <c r="G410" i="7" s="1"/>
  <c r="E411" i="7"/>
  <c r="G411" i="7"/>
  <c r="E412" i="7"/>
  <c r="G412" i="7" s="1"/>
  <c r="E413" i="7"/>
  <c r="G413" i="7" s="1"/>
  <c r="E414" i="7"/>
  <c r="G414" i="7" s="1"/>
  <c r="E415" i="7"/>
  <c r="G415" i="7" s="1"/>
  <c r="E416" i="7"/>
  <c r="G416" i="7"/>
  <c r="E417" i="7"/>
  <c r="G417" i="7"/>
  <c r="E418" i="7"/>
  <c r="G418" i="7"/>
  <c r="E419" i="7"/>
  <c r="G419" i="7" s="1"/>
  <c r="E420" i="7"/>
  <c r="G420" i="7"/>
  <c r="E421" i="7"/>
  <c r="G421" i="7" s="1"/>
  <c r="E422" i="7"/>
  <c r="G422" i="7" s="1"/>
  <c r="E423" i="7"/>
  <c r="G423" i="7" s="1"/>
  <c r="E424" i="7"/>
  <c r="G424" i="7" s="1"/>
  <c r="E425" i="7"/>
  <c r="G425" i="7"/>
  <c r="E426" i="7"/>
  <c r="G426" i="7"/>
  <c r="E427" i="7"/>
  <c r="G427" i="7" s="1"/>
  <c r="E428" i="7"/>
  <c r="G428" i="7" s="1"/>
  <c r="E429" i="7"/>
  <c r="G429" i="7"/>
  <c r="E430" i="7"/>
  <c r="G430" i="7" s="1"/>
  <c r="E431" i="7"/>
  <c r="G431" i="7" s="1"/>
  <c r="E432" i="7"/>
  <c r="G432" i="7"/>
  <c r="E433" i="7"/>
  <c r="G433" i="7" s="1"/>
  <c r="E434" i="7"/>
  <c r="G434" i="7"/>
  <c r="E435" i="7"/>
  <c r="G435" i="7" s="1"/>
  <c r="E436" i="7"/>
  <c r="G436" i="7" s="1"/>
  <c r="E437" i="7"/>
  <c r="G437" i="7" s="1"/>
  <c r="E438" i="7"/>
  <c r="G438" i="7"/>
  <c r="E439" i="7"/>
  <c r="G439" i="7" s="1"/>
  <c r="E440" i="7"/>
  <c r="G440" i="7"/>
  <c r="E441" i="7"/>
  <c r="G441" i="7"/>
  <c r="E442" i="7"/>
  <c r="G442" i="7" s="1"/>
  <c r="E443" i="7"/>
  <c r="G443" i="7" s="1"/>
  <c r="E444" i="7"/>
  <c r="G444" i="7" s="1"/>
  <c r="E445" i="7"/>
  <c r="G445" i="7" s="1"/>
  <c r="E446" i="7"/>
  <c r="G446" i="7" s="1"/>
  <c r="E447" i="7"/>
  <c r="G447" i="7" s="1"/>
  <c r="E448" i="7"/>
  <c r="G448" i="7"/>
  <c r="E449" i="7"/>
  <c r="G449" i="7"/>
  <c r="E450" i="7"/>
  <c r="G450" i="7"/>
  <c r="E451" i="7"/>
  <c r="G451" i="7" s="1"/>
  <c r="E452" i="7"/>
  <c r="G452" i="7"/>
  <c r="E453" i="7"/>
  <c r="G453" i="7" s="1"/>
  <c r="E454" i="7"/>
  <c r="G454" i="7" s="1"/>
  <c r="E455" i="7"/>
  <c r="G455" i="7" s="1"/>
  <c r="E456" i="7"/>
  <c r="G456" i="7" s="1"/>
  <c r="E457" i="7"/>
  <c r="G457" i="7"/>
  <c r="E458" i="7"/>
  <c r="G458" i="7"/>
  <c r="E459" i="7"/>
  <c r="G459" i="7" s="1"/>
  <c r="E460" i="7"/>
  <c r="G460" i="7" s="1"/>
  <c r="E461" i="7"/>
  <c r="G461" i="7"/>
  <c r="E462" i="7"/>
  <c r="G462" i="7" s="1"/>
  <c r="E463" i="7"/>
  <c r="G463" i="7" s="1"/>
  <c r="E464" i="7"/>
  <c r="G464" i="7"/>
  <c r="E465" i="7"/>
  <c r="G465" i="7" s="1"/>
  <c r="E466" i="7"/>
  <c r="G466" i="7"/>
  <c r="E467" i="7"/>
  <c r="G467" i="7" s="1"/>
  <c r="E468" i="7"/>
  <c r="G468" i="7" s="1"/>
  <c r="E469" i="7"/>
  <c r="G469" i="7" s="1"/>
  <c r="E470" i="7"/>
  <c r="G470" i="7"/>
  <c r="E471" i="7"/>
  <c r="G471" i="7" s="1"/>
  <c r="E472" i="7"/>
  <c r="G472" i="7"/>
  <c r="E473" i="7"/>
  <c r="G473" i="7"/>
  <c r="E474" i="7"/>
  <c r="G474" i="7" s="1"/>
  <c r="E475" i="7"/>
  <c r="G475" i="7" s="1"/>
  <c r="E476" i="7"/>
  <c r="G476" i="7" s="1"/>
  <c r="E477" i="7"/>
  <c r="G477" i="7" s="1"/>
  <c r="E478" i="7"/>
  <c r="G478" i="7" s="1"/>
  <c r="E479" i="7"/>
  <c r="G479" i="7" s="1"/>
  <c r="E480" i="7"/>
  <c r="G480" i="7"/>
  <c r="E481" i="7"/>
  <c r="G481" i="7"/>
  <c r="E482" i="7"/>
  <c r="G482" i="7"/>
  <c r="E483" i="7"/>
  <c r="G483" i="7" s="1"/>
  <c r="E484" i="7"/>
  <c r="G484" i="7"/>
  <c r="E485" i="7"/>
  <c r="G485" i="7" s="1"/>
  <c r="E486" i="7"/>
  <c r="G486" i="7" s="1"/>
  <c r="E487" i="7"/>
  <c r="G487" i="7" s="1"/>
  <c r="E488" i="7"/>
  <c r="G488" i="7" s="1"/>
  <c r="E489" i="7"/>
  <c r="G489" i="7"/>
  <c r="E490" i="7"/>
  <c r="G490" i="7"/>
  <c r="E491" i="7"/>
  <c r="G491" i="7" s="1"/>
  <c r="E492" i="7"/>
  <c r="G492" i="7" s="1"/>
  <c r="E493" i="7"/>
  <c r="G493" i="7"/>
  <c r="E494" i="7"/>
  <c r="G494" i="7" s="1"/>
  <c r="E495" i="7"/>
  <c r="G495" i="7" s="1"/>
  <c r="E496" i="7"/>
  <c r="G496" i="7"/>
  <c r="E497" i="7"/>
  <c r="G497" i="7" s="1"/>
  <c r="E498" i="7"/>
  <c r="G498" i="7"/>
  <c r="E499" i="7"/>
  <c r="G499" i="7" s="1"/>
  <c r="E500" i="7"/>
  <c r="G500" i="7" s="1"/>
  <c r="E501" i="7"/>
  <c r="G501" i="7" s="1"/>
  <c r="E502" i="7"/>
  <c r="G502" i="7"/>
  <c r="E503" i="7"/>
  <c r="G503" i="7" s="1"/>
  <c r="E504" i="7"/>
  <c r="G504" i="7"/>
  <c r="E505" i="7"/>
  <c r="G505" i="7"/>
  <c r="E506" i="7"/>
  <c r="G506" i="7" s="1"/>
  <c r="E507" i="7"/>
  <c r="G507" i="7" s="1"/>
  <c r="E508" i="7"/>
  <c r="G508" i="7" s="1"/>
  <c r="E509" i="7"/>
  <c r="G509" i="7" s="1"/>
  <c r="E510" i="7"/>
  <c r="G510" i="7" s="1"/>
  <c r="E511" i="7"/>
  <c r="G511" i="7" s="1"/>
  <c r="E512" i="7"/>
  <c r="G512" i="7"/>
  <c r="E513" i="7"/>
  <c r="G513" i="7"/>
  <c r="E514" i="7"/>
  <c r="G514" i="7"/>
  <c r="E515" i="7"/>
  <c r="G515" i="7" s="1"/>
  <c r="E516" i="7"/>
  <c r="G516" i="7"/>
  <c r="E517" i="7"/>
  <c r="G517" i="7" s="1"/>
  <c r="E518" i="7"/>
  <c r="G518" i="7" s="1"/>
  <c r="E519" i="7"/>
  <c r="G519" i="7" s="1"/>
  <c r="E520" i="7"/>
  <c r="G520" i="7" s="1"/>
  <c r="E521" i="7"/>
  <c r="G521" i="7"/>
  <c r="E522" i="7"/>
  <c r="G522" i="7"/>
  <c r="E523" i="7"/>
  <c r="G523" i="7" s="1"/>
  <c r="E524" i="7"/>
  <c r="G524" i="7" s="1"/>
  <c r="E525" i="7"/>
  <c r="G525" i="7"/>
  <c r="E526" i="7"/>
  <c r="G526" i="7" s="1"/>
  <c r="E527" i="7"/>
  <c r="G527" i="7" s="1"/>
  <c r="E528" i="7"/>
  <c r="G528" i="7"/>
  <c r="E529" i="7"/>
  <c r="G529" i="7" s="1"/>
  <c r="E530" i="7"/>
  <c r="G530" i="7"/>
  <c r="E531" i="7"/>
  <c r="G531" i="7" s="1"/>
  <c r="E532" i="7"/>
  <c r="G532" i="7" s="1"/>
  <c r="E533" i="7"/>
  <c r="G533" i="7" s="1"/>
  <c r="E534" i="7"/>
  <c r="G534" i="7"/>
  <c r="E535" i="7"/>
  <c r="G535" i="7" s="1"/>
  <c r="E536" i="7"/>
  <c r="G536" i="7"/>
  <c r="E537" i="7"/>
  <c r="G537" i="7"/>
  <c r="E538" i="7"/>
  <c r="G538" i="7" s="1"/>
  <c r="E539" i="7"/>
  <c r="G539" i="7" s="1"/>
  <c r="E540" i="7"/>
  <c r="G540" i="7" s="1"/>
  <c r="E541" i="7"/>
  <c r="G541" i="7" s="1"/>
  <c r="E542" i="7"/>
  <c r="G542" i="7" s="1"/>
  <c r="E543" i="7"/>
  <c r="G543" i="7" s="1"/>
  <c r="E544" i="7"/>
  <c r="G544" i="7"/>
  <c r="E545" i="7"/>
  <c r="G545" i="7"/>
  <c r="E546" i="7"/>
  <c r="G546" i="7"/>
  <c r="E547" i="7"/>
  <c r="G547" i="7" s="1"/>
  <c r="E548" i="7"/>
  <c r="G548" i="7"/>
  <c r="E549" i="7"/>
  <c r="G549" i="7" s="1"/>
  <c r="E550" i="7"/>
  <c r="G550" i="7" s="1"/>
  <c r="E551" i="7"/>
  <c r="G551" i="7" s="1"/>
  <c r="E552" i="7"/>
  <c r="G552" i="7" s="1"/>
  <c r="E553" i="7"/>
  <c r="G553" i="7"/>
  <c r="E554" i="7"/>
  <c r="G554" i="7"/>
  <c r="E555" i="7"/>
  <c r="G555" i="7" s="1"/>
  <c r="E556" i="7"/>
  <c r="G556" i="7" s="1"/>
  <c r="E557" i="7"/>
  <c r="G557" i="7"/>
  <c r="E558" i="7"/>
  <c r="G558" i="7" s="1"/>
  <c r="E559" i="7"/>
  <c r="G559" i="7" s="1"/>
  <c r="E560" i="7"/>
  <c r="G560" i="7"/>
  <c r="E561" i="7"/>
  <c r="G561" i="7" s="1"/>
  <c r="E562" i="7"/>
  <c r="G562" i="7"/>
  <c r="E563" i="7"/>
  <c r="G563" i="7" s="1"/>
  <c r="E564" i="7"/>
  <c r="G564" i="7" s="1"/>
  <c r="E565" i="7"/>
  <c r="G565" i="7" s="1"/>
  <c r="E566" i="7"/>
  <c r="G566" i="7"/>
  <c r="E567" i="7"/>
  <c r="G567" i="7" s="1"/>
  <c r="E568" i="7"/>
  <c r="G568" i="7"/>
  <c r="E569" i="7"/>
  <c r="G569" i="7"/>
  <c r="E570" i="7"/>
  <c r="G570" i="7" s="1"/>
  <c r="E571" i="7"/>
  <c r="G571" i="7" s="1"/>
  <c r="E572" i="7"/>
  <c r="G572" i="7" s="1"/>
  <c r="E573" i="7"/>
  <c r="G573" i="7" s="1"/>
  <c r="E574" i="7"/>
  <c r="G574" i="7" s="1"/>
  <c r="E575" i="7"/>
  <c r="G575" i="7" s="1"/>
  <c r="E576" i="7"/>
  <c r="G576" i="7"/>
  <c r="E577" i="7"/>
  <c r="G577" i="7"/>
  <c r="E578" i="7"/>
  <c r="G578" i="7"/>
  <c r="E579" i="7"/>
  <c r="G579" i="7" s="1"/>
  <c r="E580" i="7"/>
  <c r="G580" i="7"/>
  <c r="E581" i="7"/>
  <c r="G581" i="7" s="1"/>
  <c r="E582" i="7"/>
  <c r="G582" i="7" s="1"/>
  <c r="E583" i="7"/>
  <c r="G583" i="7" s="1"/>
  <c r="E584" i="7"/>
  <c r="G584" i="7" s="1"/>
  <c r="E585" i="7"/>
  <c r="G585" i="7"/>
  <c r="E586" i="7"/>
  <c r="G586" i="7"/>
  <c r="E587" i="7"/>
  <c r="G587" i="7" s="1"/>
  <c r="E588" i="7"/>
  <c r="G588" i="7" s="1"/>
  <c r="E589" i="7"/>
  <c r="G589" i="7"/>
  <c r="E590" i="7"/>
  <c r="G590" i="7" s="1"/>
  <c r="E591" i="7"/>
  <c r="G591" i="7" s="1"/>
  <c r="E592" i="7"/>
  <c r="G592" i="7"/>
  <c r="E593" i="7"/>
  <c r="G593" i="7" s="1"/>
  <c r="E594" i="7"/>
  <c r="G594" i="7"/>
  <c r="E595" i="7"/>
  <c r="G595" i="7" s="1"/>
  <c r="E596" i="7"/>
  <c r="G596" i="7" s="1"/>
  <c r="E597" i="7"/>
  <c r="G597" i="7" s="1"/>
  <c r="E598" i="7"/>
  <c r="G598" i="7"/>
  <c r="E599" i="7"/>
  <c r="G599" i="7" s="1"/>
  <c r="E600" i="7"/>
  <c r="G600" i="7"/>
  <c r="E601" i="7"/>
  <c r="G601" i="7"/>
  <c r="E602" i="7"/>
  <c r="G602" i="7" s="1"/>
  <c r="E603" i="7"/>
  <c r="G603" i="7" s="1"/>
  <c r="E604" i="7"/>
  <c r="G604" i="7" s="1"/>
  <c r="E605" i="7"/>
  <c r="G605" i="7" s="1"/>
  <c r="E606" i="7"/>
  <c r="G606" i="7" s="1"/>
  <c r="E607" i="7"/>
  <c r="G607" i="7" s="1"/>
  <c r="E608" i="7"/>
  <c r="G608" i="7"/>
  <c r="E609" i="7"/>
  <c r="G609" i="7"/>
  <c r="E610" i="7"/>
  <c r="G610" i="7"/>
  <c r="E611" i="7"/>
  <c r="G611" i="7" s="1"/>
  <c r="E612" i="7"/>
  <c r="G612" i="7"/>
  <c r="E613" i="7"/>
  <c r="G613" i="7" s="1"/>
  <c r="E614" i="7"/>
  <c r="G614" i="7" s="1"/>
  <c r="E615" i="7"/>
  <c r="G615" i="7" s="1"/>
  <c r="E616" i="7"/>
  <c r="G616" i="7" s="1"/>
  <c r="E617" i="7"/>
  <c r="G617" i="7" s="1"/>
  <c r="E618" i="7"/>
  <c r="G618" i="7"/>
  <c r="E619" i="7"/>
  <c r="G619" i="7" s="1"/>
  <c r="E620" i="7"/>
  <c r="G620" i="7" s="1"/>
  <c r="E621" i="7"/>
  <c r="G621" i="7"/>
  <c r="E622" i="7"/>
  <c r="G622" i="7" s="1"/>
  <c r="E623" i="7"/>
  <c r="G623" i="7" s="1"/>
  <c r="E624" i="7"/>
  <c r="G624" i="7"/>
  <c r="E625" i="7"/>
  <c r="G625" i="7" s="1"/>
  <c r="E626" i="7"/>
  <c r="G626" i="7" s="1"/>
  <c r="E627" i="7"/>
  <c r="G627" i="7" s="1"/>
  <c r="E628" i="7"/>
  <c r="G628" i="7" s="1"/>
  <c r="E629" i="7"/>
  <c r="G629" i="7" s="1"/>
  <c r="E630" i="7"/>
  <c r="G630" i="7"/>
  <c r="E631" i="7"/>
  <c r="G631" i="7" s="1"/>
  <c r="E632" i="7"/>
  <c r="G632" i="7"/>
  <c r="E633" i="7"/>
  <c r="G633" i="7"/>
  <c r="E634" i="7"/>
  <c r="G634" i="7" s="1"/>
  <c r="E635" i="7"/>
  <c r="G635" i="7" s="1"/>
  <c r="E636" i="7"/>
  <c r="G636" i="7" s="1"/>
  <c r="E637" i="7"/>
  <c r="G637" i="7" s="1"/>
  <c r="E638" i="7"/>
  <c r="G638" i="7" s="1"/>
  <c r="E639" i="7"/>
  <c r="G639" i="7" s="1"/>
  <c r="E640" i="7"/>
  <c r="G640" i="7" s="1"/>
  <c r="E641" i="7"/>
  <c r="G641" i="7"/>
  <c r="E642" i="7"/>
  <c r="G642" i="7"/>
  <c r="E643" i="7"/>
  <c r="G643" i="7" s="1"/>
  <c r="E644" i="7"/>
  <c r="G644" i="7"/>
  <c r="E645" i="7"/>
  <c r="G645" i="7" s="1"/>
  <c r="E646" i="7"/>
  <c r="G646" i="7" s="1"/>
  <c r="E647" i="7"/>
  <c r="G647" i="7" s="1"/>
  <c r="E648" i="7"/>
  <c r="G648" i="7" s="1"/>
  <c r="E649" i="7"/>
  <c r="G649" i="7" s="1"/>
  <c r="E650" i="7"/>
  <c r="G650" i="7"/>
  <c r="E651" i="7"/>
  <c r="G651" i="7" s="1"/>
  <c r="E652" i="7"/>
  <c r="G652" i="7" s="1"/>
  <c r="E653" i="7"/>
  <c r="G653" i="7"/>
  <c r="E654" i="7"/>
  <c r="G654" i="7" s="1"/>
  <c r="E655" i="7"/>
  <c r="G655" i="7" s="1"/>
  <c r="E656" i="7"/>
  <c r="G656" i="7"/>
  <c r="E657" i="7"/>
  <c r="G657" i="7" s="1"/>
  <c r="E658" i="7"/>
  <c r="G658" i="7" s="1"/>
  <c r="E659" i="7"/>
  <c r="G659" i="7" s="1"/>
  <c r="E660" i="7"/>
  <c r="G660" i="7" s="1"/>
  <c r="E661" i="7"/>
  <c r="G661" i="7" s="1"/>
  <c r="E662" i="7"/>
  <c r="G662" i="7"/>
  <c r="E663" i="7"/>
  <c r="G663" i="7" s="1"/>
  <c r="E664" i="7"/>
  <c r="G664" i="7"/>
  <c r="E665" i="7"/>
  <c r="G665" i="7"/>
  <c r="E666" i="7"/>
  <c r="G666" i="7" s="1"/>
  <c r="E667" i="7"/>
  <c r="G667" i="7" s="1"/>
  <c r="E668" i="7"/>
  <c r="G668" i="7" s="1"/>
  <c r="E669" i="7"/>
  <c r="G669" i="7" s="1"/>
  <c r="E670" i="7"/>
  <c r="G670" i="7" s="1"/>
  <c r="E671" i="7"/>
  <c r="G671" i="7" s="1"/>
  <c r="E672" i="7"/>
  <c r="G672" i="7"/>
  <c r="E673" i="7"/>
  <c r="G673" i="7"/>
  <c r="E674" i="7"/>
  <c r="G674" i="7"/>
  <c r="E675" i="7"/>
  <c r="G675" i="7" s="1"/>
  <c r="E676" i="7"/>
  <c r="G676" i="7"/>
  <c r="E677" i="7"/>
  <c r="G677" i="7" s="1"/>
  <c r="E678" i="7"/>
  <c r="G678" i="7" s="1"/>
  <c r="E679" i="7"/>
  <c r="G679" i="7" s="1"/>
  <c r="E680" i="7"/>
  <c r="G680" i="7" s="1"/>
  <c r="E681" i="7"/>
  <c r="G681" i="7" s="1"/>
  <c r="E682" i="7"/>
  <c r="G682" i="7"/>
  <c r="E683" i="7"/>
  <c r="G683" i="7" s="1"/>
  <c r="E684" i="7"/>
  <c r="G684" i="7"/>
  <c r="E685" i="7"/>
  <c r="G685" i="7"/>
  <c r="E686" i="7"/>
  <c r="G686" i="7" s="1"/>
  <c r="E687" i="7"/>
  <c r="G687" i="7" s="1"/>
  <c r="E688" i="7"/>
  <c r="G688" i="7"/>
  <c r="E689" i="7"/>
  <c r="G689" i="7" s="1"/>
  <c r="E690" i="7"/>
  <c r="G690" i="7" s="1"/>
  <c r="E691" i="7"/>
  <c r="G691" i="7" s="1"/>
  <c r="E692" i="7"/>
  <c r="G692" i="7" s="1"/>
  <c r="E693" i="7"/>
  <c r="G693" i="7" s="1"/>
  <c r="E694" i="7"/>
  <c r="G694" i="7"/>
  <c r="E695" i="7"/>
  <c r="G695" i="7" s="1"/>
  <c r="E696" i="7"/>
  <c r="G696" i="7"/>
  <c r="E697" i="7"/>
  <c r="G697" i="7"/>
  <c r="E698" i="7"/>
  <c r="G698" i="7" s="1"/>
  <c r="E699" i="7"/>
  <c r="G699" i="7" s="1"/>
  <c r="E700" i="7"/>
  <c r="G700" i="7"/>
  <c r="E701" i="7"/>
  <c r="G701" i="7"/>
  <c r="E702" i="7"/>
  <c r="G702" i="7"/>
  <c r="E703" i="7"/>
  <c r="G703" i="7" s="1"/>
  <c r="E704" i="7"/>
  <c r="G704" i="7" s="1"/>
  <c r="E705" i="7"/>
  <c r="G705" i="7" s="1"/>
  <c r="E706" i="7"/>
  <c r="G706" i="7" s="1"/>
  <c r="E707" i="7"/>
  <c r="G707" i="7" s="1"/>
  <c r="E708" i="7"/>
  <c r="G708" i="7"/>
  <c r="E709" i="7"/>
  <c r="G709" i="7"/>
  <c r="E710" i="7"/>
  <c r="G710" i="7"/>
  <c r="E711" i="7"/>
  <c r="G711" i="7" s="1"/>
  <c r="E712" i="7"/>
  <c r="G712" i="7" s="1"/>
  <c r="E713" i="7"/>
  <c r="G713" i="7"/>
  <c r="E714" i="7"/>
  <c r="G714" i="7"/>
  <c r="E715" i="7"/>
  <c r="G715" i="7" s="1"/>
  <c r="E716" i="7"/>
  <c r="G716" i="7" s="1"/>
  <c r="E717" i="7"/>
  <c r="G717" i="7"/>
  <c r="E718" i="7"/>
  <c r="G718" i="7" s="1"/>
  <c r="E719" i="7"/>
  <c r="G719" i="7" s="1"/>
  <c r="E720" i="7"/>
  <c r="G720" i="7"/>
  <c r="E721" i="7"/>
  <c r="G721" i="7" s="1"/>
  <c r="E722" i="7"/>
  <c r="G722" i="7" s="1"/>
  <c r="E723" i="7"/>
  <c r="G723" i="7" s="1"/>
  <c r="E724" i="7"/>
  <c r="G724" i="7"/>
  <c r="E725" i="7"/>
  <c r="G725" i="7"/>
  <c r="E726" i="7"/>
  <c r="G726" i="7"/>
  <c r="E727" i="7"/>
  <c r="G727" i="7" s="1"/>
  <c r="E728" i="7"/>
  <c r="G728" i="7" s="1"/>
  <c r="E729" i="7"/>
  <c r="G729" i="7" s="1"/>
  <c r="E730" i="7"/>
  <c r="G730" i="7" s="1"/>
  <c r="E731" i="7"/>
  <c r="G731" i="7" s="1"/>
  <c r="E732" i="7"/>
  <c r="G732" i="7" s="1"/>
  <c r="E733" i="7"/>
  <c r="G733" i="7" s="1"/>
  <c r="E734" i="7"/>
  <c r="G734" i="7" s="1"/>
  <c r="E735" i="7"/>
  <c r="G735" i="7" s="1"/>
  <c r="E736" i="7"/>
  <c r="G736" i="7"/>
  <c r="E737" i="7"/>
  <c r="G737" i="7" s="1"/>
  <c r="E738" i="7"/>
  <c r="G738" i="7"/>
  <c r="E739" i="7"/>
  <c r="G739" i="7" s="1"/>
  <c r="E740" i="7"/>
  <c r="G740" i="7" s="1"/>
  <c r="E741" i="7"/>
  <c r="G741" i="7" s="1"/>
  <c r="E742" i="7"/>
  <c r="G742" i="7" s="1"/>
  <c r="E743" i="7"/>
  <c r="G743" i="7" s="1"/>
  <c r="E744" i="7"/>
  <c r="G744" i="7"/>
  <c r="E745" i="7"/>
  <c r="G745" i="7"/>
  <c r="E746" i="7"/>
  <c r="G746" i="7" s="1"/>
  <c r="E747" i="7"/>
  <c r="G747" i="7" s="1"/>
  <c r="E748" i="7"/>
  <c r="G748" i="7" s="1"/>
  <c r="E749" i="7"/>
  <c r="G749" i="7" s="1"/>
  <c r="E750" i="7"/>
  <c r="G750" i="7" s="1"/>
  <c r="E751" i="7"/>
  <c r="G751" i="7" s="1"/>
  <c r="E752" i="7"/>
  <c r="G752" i="7"/>
  <c r="E753" i="7"/>
  <c r="G753" i="7"/>
  <c r="E754" i="7"/>
  <c r="G754" i="7"/>
  <c r="E755" i="7"/>
  <c r="G755" i="7" s="1"/>
  <c r="E756" i="7"/>
  <c r="G756" i="7" s="1"/>
  <c r="E757" i="7"/>
  <c r="G757" i="7" s="1"/>
  <c r="E758" i="7"/>
  <c r="G758" i="7" s="1"/>
  <c r="E759" i="7"/>
  <c r="G759" i="7" s="1"/>
  <c r="E760" i="7"/>
  <c r="G760" i="7" s="1"/>
  <c r="E761" i="7"/>
  <c r="G761" i="7"/>
  <c r="E762" i="7"/>
  <c r="G762" i="7"/>
  <c r="E763" i="7"/>
  <c r="G763" i="7" s="1"/>
  <c r="E764" i="7"/>
  <c r="G764" i="7" s="1"/>
  <c r="E765" i="7"/>
  <c r="G765" i="7" s="1"/>
  <c r="E766" i="7"/>
  <c r="G766" i="7" s="1"/>
  <c r="E767" i="7"/>
  <c r="G767" i="7" s="1"/>
  <c r="E768" i="7"/>
  <c r="G768" i="7"/>
  <c r="E769" i="7"/>
  <c r="G769" i="7" s="1"/>
  <c r="E770" i="7"/>
  <c r="G770" i="7"/>
  <c r="E771" i="7"/>
  <c r="G771" i="7" s="1"/>
  <c r="E772" i="7"/>
  <c r="G772" i="7" s="1"/>
  <c r="E773" i="7"/>
  <c r="G773" i="7" s="1"/>
  <c r="E774" i="7"/>
  <c r="G774" i="7" s="1"/>
  <c r="E775" i="7"/>
  <c r="G775" i="7" s="1"/>
  <c r="E776" i="7"/>
  <c r="G776" i="7"/>
  <c r="E777" i="7"/>
  <c r="G777" i="7"/>
  <c r="E778" i="7"/>
  <c r="G778" i="7" s="1"/>
  <c r="E779" i="7"/>
  <c r="G779" i="7" s="1"/>
  <c r="E780" i="7"/>
  <c r="G780" i="7" s="1"/>
  <c r="E781" i="7"/>
  <c r="G781" i="7" s="1"/>
  <c r="E782" i="7"/>
  <c r="G782" i="7" s="1"/>
  <c r="E783" i="7"/>
  <c r="G783" i="7" s="1"/>
  <c r="E784" i="7"/>
  <c r="G784" i="7"/>
  <c r="E785" i="7"/>
  <c r="G785" i="7"/>
  <c r="E786" i="7"/>
  <c r="G786" i="7"/>
  <c r="E787" i="7"/>
  <c r="G787" i="7" s="1"/>
  <c r="E788" i="7"/>
  <c r="G788" i="7" s="1"/>
  <c r="E789" i="7"/>
  <c r="G789" i="7" s="1"/>
  <c r="E790" i="7"/>
  <c r="G790" i="7" s="1"/>
  <c r="E791" i="7"/>
  <c r="G791" i="7" s="1"/>
  <c r="E792" i="7"/>
  <c r="G792" i="7" s="1"/>
  <c r="E793" i="7"/>
  <c r="G793" i="7"/>
  <c r="E794" i="7"/>
  <c r="G794" i="7"/>
  <c r="E795" i="7"/>
  <c r="G795" i="7" s="1"/>
  <c r="E796" i="7"/>
  <c r="G796" i="7" s="1"/>
  <c r="E797" i="7"/>
  <c r="G797" i="7" s="1"/>
  <c r="E798" i="7"/>
  <c r="G798" i="7" s="1"/>
  <c r="E799" i="7"/>
  <c r="G799" i="7" s="1"/>
  <c r="E800" i="7"/>
  <c r="G800" i="7"/>
  <c r="E801" i="7"/>
  <c r="G801" i="7" s="1"/>
  <c r="E802" i="7"/>
  <c r="G802" i="7"/>
  <c r="E803" i="7"/>
  <c r="G803" i="7" s="1"/>
  <c r="E804" i="7"/>
  <c r="G804" i="7" s="1"/>
  <c r="E805" i="7"/>
  <c r="G805" i="7" s="1"/>
  <c r="E806" i="7"/>
  <c r="G806" i="7" s="1"/>
  <c r="E807" i="7"/>
  <c r="G807" i="7" s="1"/>
  <c r="E808" i="7"/>
  <c r="G808" i="7"/>
  <c r="E809" i="7"/>
  <c r="G809" i="7"/>
  <c r="E810" i="7"/>
  <c r="G810" i="7" s="1"/>
  <c r="E811" i="7"/>
  <c r="G811" i="7" s="1"/>
  <c r="E812" i="7"/>
  <c r="G812" i="7" s="1"/>
  <c r="E813" i="7"/>
  <c r="G813" i="7" s="1"/>
  <c r="E814" i="7"/>
  <c r="G814" i="7" s="1"/>
  <c r="E815" i="7"/>
  <c r="G815" i="7" s="1"/>
  <c r="E816" i="7"/>
  <c r="G816" i="7"/>
  <c r="E817" i="7"/>
  <c r="G817" i="7"/>
  <c r="E818" i="7"/>
  <c r="G818" i="7"/>
  <c r="E819" i="7"/>
  <c r="G819" i="7" s="1"/>
  <c r="E820" i="7"/>
  <c r="G820" i="7" s="1"/>
  <c r="E821" i="7"/>
  <c r="G821" i="7" s="1"/>
  <c r="E822" i="7"/>
  <c r="G822" i="7" s="1"/>
  <c r="E823" i="7"/>
  <c r="G823" i="7" s="1"/>
  <c r="E824" i="7"/>
  <c r="G824" i="7" s="1"/>
  <c r="E825" i="7"/>
  <c r="G825" i="7"/>
  <c r="E826" i="7"/>
  <c r="G826" i="7"/>
  <c r="E827" i="7"/>
  <c r="G827" i="7" s="1"/>
  <c r="E828" i="7"/>
  <c r="G828" i="7" s="1"/>
  <c r="E829" i="7"/>
  <c r="G829" i="7" s="1"/>
  <c r="E830" i="7"/>
  <c r="G830" i="7" s="1"/>
  <c r="E831" i="7"/>
  <c r="G831" i="7" s="1"/>
  <c r="E832" i="7"/>
  <c r="G832" i="7"/>
  <c r="E833" i="7"/>
  <c r="G833" i="7" s="1"/>
  <c r="E834" i="7"/>
  <c r="G834" i="7"/>
  <c r="E835" i="7"/>
  <c r="G835" i="7" s="1"/>
  <c r="E836" i="7"/>
  <c r="G836" i="7" s="1"/>
  <c r="E837" i="7"/>
  <c r="G837" i="7" s="1"/>
  <c r="E838" i="7"/>
  <c r="G838" i="7" s="1"/>
  <c r="E839" i="7"/>
  <c r="G839" i="7" s="1"/>
  <c r="E840" i="7"/>
  <c r="G840" i="7"/>
  <c r="E841" i="7"/>
  <c r="G841" i="7"/>
  <c r="E842" i="7"/>
  <c r="G842" i="7" s="1"/>
  <c r="E843" i="7"/>
  <c r="G843" i="7" s="1"/>
  <c r="E844" i="7"/>
  <c r="G844" i="7" s="1"/>
  <c r="E845" i="7"/>
  <c r="G845" i="7" s="1"/>
  <c r="E846" i="7"/>
  <c r="G846" i="7" s="1"/>
  <c r="E847" i="7"/>
  <c r="G847" i="7" s="1"/>
  <c r="E848" i="7"/>
  <c r="G848" i="7"/>
  <c r="E849" i="7"/>
  <c r="G849" i="7"/>
  <c r="E850" i="7"/>
  <c r="G850" i="7"/>
  <c r="E851" i="7"/>
  <c r="G851" i="7" s="1"/>
  <c r="E852" i="7"/>
  <c r="G852" i="7" s="1"/>
  <c r="E853" i="7"/>
  <c r="G853" i="7" s="1"/>
  <c r="E854" i="7"/>
  <c r="G854" i="7" s="1"/>
  <c r="E855" i="7"/>
  <c r="G855" i="7" s="1"/>
  <c r="E856" i="7"/>
  <c r="G856" i="7" s="1"/>
  <c r="E857" i="7"/>
  <c r="G857" i="7"/>
  <c r="E858" i="7"/>
  <c r="G858" i="7"/>
  <c r="E859" i="7"/>
  <c r="G859" i="7" s="1"/>
  <c r="E860" i="7"/>
  <c r="G860" i="7" s="1"/>
  <c r="E861" i="7"/>
  <c r="G861" i="7" s="1"/>
  <c r="E862" i="7"/>
  <c r="G862" i="7" s="1"/>
  <c r="E863" i="7"/>
  <c r="G863" i="7" s="1"/>
  <c r="E864" i="7"/>
  <c r="G864" i="7"/>
  <c r="E865" i="7"/>
  <c r="G865" i="7" s="1"/>
  <c r="E866" i="7"/>
  <c r="G866" i="7"/>
  <c r="E867" i="7"/>
  <c r="G867" i="7" s="1"/>
  <c r="E868" i="7"/>
  <c r="G868" i="7" s="1"/>
  <c r="E869" i="7"/>
  <c r="G869" i="7" s="1"/>
  <c r="E870" i="7"/>
  <c r="G870" i="7" s="1"/>
  <c r="E871" i="7"/>
  <c r="G871" i="7" s="1"/>
  <c r="E872" i="7"/>
  <c r="G872" i="7"/>
  <c r="E873" i="7"/>
  <c r="G873" i="7"/>
  <c r="E874" i="7"/>
  <c r="G874" i="7" s="1"/>
  <c r="E875" i="7"/>
  <c r="G875" i="7" s="1"/>
  <c r="E876" i="7"/>
  <c r="G876" i="7" s="1"/>
  <c r="E877" i="7"/>
  <c r="G877" i="7" s="1"/>
  <c r="E878" i="7"/>
  <c r="G878" i="7" s="1"/>
  <c r="E879" i="7"/>
  <c r="G879" i="7" s="1"/>
  <c r="E880" i="7"/>
  <c r="G880" i="7"/>
  <c r="E881" i="7"/>
  <c r="G881" i="7"/>
  <c r="E882" i="7"/>
  <c r="G882" i="7"/>
  <c r="E883" i="7"/>
  <c r="G883" i="7" s="1"/>
  <c r="E884" i="7"/>
  <c r="G884" i="7" s="1"/>
  <c r="E885" i="7"/>
  <c r="G885" i="7" s="1"/>
  <c r="E886" i="7"/>
  <c r="G886" i="7" s="1"/>
  <c r="E887" i="7"/>
  <c r="G887" i="7" s="1"/>
  <c r="E888" i="7"/>
  <c r="G888" i="7" s="1"/>
  <c r="E889" i="7"/>
  <c r="G889" i="7"/>
  <c r="E890" i="7"/>
  <c r="G890" i="7" s="1"/>
  <c r="E891" i="7"/>
  <c r="G891" i="7" s="1"/>
  <c r="E892" i="7"/>
  <c r="G892" i="7" s="1"/>
  <c r="E893" i="7"/>
  <c r="G893" i="7" s="1"/>
  <c r="E894" i="7"/>
  <c r="G894" i="7" s="1"/>
  <c r="E895" i="7"/>
  <c r="G895" i="7" s="1"/>
  <c r="E896" i="7"/>
  <c r="G896" i="7"/>
  <c r="E897" i="7"/>
  <c r="G897" i="7" s="1"/>
  <c r="E898" i="7"/>
  <c r="G898" i="7"/>
  <c r="E899" i="7"/>
  <c r="G899" i="7" s="1"/>
  <c r="E900" i="7"/>
  <c r="G900" i="7"/>
  <c r="E901" i="7"/>
  <c r="G901" i="7" s="1"/>
  <c r="E902" i="7"/>
  <c r="G902" i="7" s="1"/>
  <c r="E903" i="7"/>
  <c r="G903" i="7" s="1"/>
  <c r="E904" i="7"/>
  <c r="G904" i="7" s="1"/>
  <c r="E905" i="7"/>
  <c r="G905" i="7"/>
  <c r="E906" i="7"/>
  <c r="G906" i="7"/>
  <c r="E907" i="7"/>
  <c r="G907" i="7" s="1"/>
  <c r="E908" i="7"/>
  <c r="G908" i="7" s="1"/>
  <c r="E909" i="7"/>
  <c r="G909" i="7" s="1"/>
  <c r="E910" i="7"/>
  <c r="G910" i="7" s="1"/>
  <c r="E911" i="7"/>
  <c r="G911" i="7" s="1"/>
  <c r="E912" i="7"/>
  <c r="G912" i="7"/>
  <c r="E913" i="7"/>
  <c r="G913" i="7"/>
  <c r="E914" i="7"/>
  <c r="G914" i="7"/>
  <c r="E915" i="7"/>
  <c r="G915" i="7" s="1"/>
  <c r="E916" i="7"/>
  <c r="G916" i="7" s="1"/>
  <c r="E917" i="7"/>
  <c r="G917" i="7" s="1"/>
  <c r="E918" i="7"/>
  <c r="G918" i="7" s="1"/>
  <c r="E919" i="7"/>
  <c r="G919" i="7" s="1"/>
  <c r="E920" i="7"/>
  <c r="G920" i="7"/>
  <c r="E921" i="7"/>
  <c r="G921" i="7"/>
  <c r="E922" i="7"/>
  <c r="G922" i="7"/>
  <c r="E923" i="7"/>
  <c r="G923" i="7" s="1"/>
  <c r="E924" i="7"/>
  <c r="G924" i="7" s="1"/>
  <c r="E925" i="7"/>
  <c r="G925" i="7" s="1"/>
  <c r="E926" i="7"/>
  <c r="G926" i="7" s="1"/>
  <c r="E927" i="7"/>
  <c r="G927" i="7" s="1"/>
  <c r="E928" i="7"/>
  <c r="G928" i="7"/>
  <c r="E929" i="7"/>
  <c r="G929" i="7"/>
  <c r="E930" i="7"/>
  <c r="G930" i="7"/>
  <c r="E931" i="7"/>
  <c r="G931" i="7" s="1"/>
  <c r="E932" i="7"/>
  <c r="G932" i="7" s="1"/>
  <c r="E933" i="7"/>
  <c r="G933" i="7" s="1"/>
  <c r="E934" i="7"/>
  <c r="G934" i="7" s="1"/>
  <c r="E935" i="7"/>
  <c r="G935" i="7" s="1"/>
  <c r="E936" i="7"/>
  <c r="G936" i="7"/>
  <c r="E937" i="7"/>
  <c r="G937" i="7"/>
  <c r="E938" i="7"/>
  <c r="G938" i="7"/>
  <c r="E939" i="7"/>
  <c r="G939" i="7" s="1"/>
  <c r="E940" i="7"/>
  <c r="G940" i="7" s="1"/>
  <c r="E941" i="7"/>
  <c r="G941" i="7" s="1"/>
  <c r="E942" i="7"/>
  <c r="G942" i="7" s="1"/>
  <c r="E943" i="7"/>
  <c r="G943" i="7" s="1"/>
  <c r="E944" i="7"/>
  <c r="G944" i="7"/>
  <c r="E945" i="7"/>
  <c r="G945" i="7"/>
  <c r="E946" i="7"/>
  <c r="G946" i="7"/>
  <c r="E947" i="7"/>
  <c r="G947" i="7" s="1"/>
  <c r="E948" i="7"/>
  <c r="G948" i="7" s="1"/>
  <c r="E949" i="7"/>
  <c r="G949" i="7" s="1"/>
  <c r="E950" i="7"/>
  <c r="G950" i="7" s="1"/>
  <c r="E951" i="7"/>
  <c r="G951" i="7" s="1"/>
  <c r="E952" i="7"/>
  <c r="G952" i="7" s="1"/>
  <c r="E953" i="7"/>
  <c r="G953" i="7" s="1"/>
  <c r="E954" i="7"/>
  <c r="G954" i="7" s="1"/>
  <c r="E955" i="7"/>
  <c r="G955" i="7" s="1"/>
  <c r="E956" i="7"/>
  <c r="G956" i="7" s="1"/>
  <c r="E957" i="7"/>
  <c r="G957" i="7" s="1"/>
  <c r="E958" i="7"/>
  <c r="G958" i="7" s="1"/>
  <c r="E959" i="7"/>
  <c r="G959" i="7" s="1"/>
  <c r="E960" i="7"/>
  <c r="G960" i="7" s="1"/>
  <c r="E961" i="7"/>
  <c r="G961" i="7" s="1"/>
  <c r="E962" i="7"/>
  <c r="G962" i="7" s="1"/>
  <c r="E963" i="7"/>
  <c r="G963" i="7" s="1"/>
  <c r="E964" i="7"/>
  <c r="G964" i="7" s="1"/>
  <c r="E965" i="7"/>
  <c r="G965" i="7" s="1"/>
  <c r="E966" i="7"/>
  <c r="G966" i="7" s="1"/>
  <c r="E967" i="7"/>
  <c r="G967" i="7" s="1"/>
  <c r="E968" i="7"/>
  <c r="G968" i="7" s="1"/>
  <c r="E969" i="7"/>
  <c r="G969" i="7" s="1"/>
  <c r="E970" i="7"/>
  <c r="G970" i="7" s="1"/>
  <c r="E971" i="7"/>
  <c r="G971" i="7" s="1"/>
  <c r="E972" i="7"/>
  <c r="G972" i="7" s="1"/>
  <c r="E973" i="7"/>
  <c r="G973" i="7" s="1"/>
  <c r="E974" i="7"/>
  <c r="G974" i="7" s="1"/>
  <c r="E975" i="7"/>
  <c r="G975" i="7" s="1"/>
  <c r="E976" i="7"/>
  <c r="G976" i="7" s="1"/>
  <c r="E977" i="7"/>
  <c r="G977" i="7" s="1"/>
  <c r="E978" i="7"/>
  <c r="G978" i="7" s="1"/>
  <c r="E979" i="7"/>
  <c r="G979" i="7" s="1"/>
  <c r="E980" i="7"/>
  <c r="G980" i="7" s="1"/>
  <c r="E981" i="7"/>
  <c r="G981" i="7" s="1"/>
  <c r="E982" i="7"/>
  <c r="G982" i="7" s="1"/>
  <c r="E983" i="7"/>
  <c r="G983" i="7" s="1"/>
  <c r="E984" i="7"/>
  <c r="G984" i="7" s="1"/>
  <c r="E985" i="7"/>
  <c r="G985" i="7" s="1"/>
  <c r="E986" i="7"/>
  <c r="G986" i="7" s="1"/>
  <c r="E987" i="7"/>
  <c r="G987" i="7" s="1"/>
  <c r="E988" i="7"/>
  <c r="G988" i="7" s="1"/>
  <c r="E989" i="7"/>
  <c r="G989" i="7" s="1"/>
  <c r="E990" i="7"/>
  <c r="G990" i="7" s="1"/>
  <c r="E991" i="7"/>
  <c r="G991" i="7" s="1"/>
  <c r="E992" i="7"/>
  <c r="G992" i="7" s="1"/>
  <c r="E993" i="7"/>
  <c r="G993" i="7" s="1"/>
  <c r="E994" i="7"/>
  <c r="G994" i="7" s="1"/>
  <c r="E995" i="7"/>
  <c r="G995" i="7" s="1"/>
  <c r="E996" i="7"/>
  <c r="G996" i="7" s="1"/>
  <c r="E997" i="7"/>
  <c r="G997" i="7" s="1"/>
  <c r="E998" i="7"/>
  <c r="G998" i="7" s="1"/>
  <c r="E999" i="7"/>
  <c r="G999" i="7" s="1"/>
  <c r="E1000" i="7"/>
  <c r="G1000" i="7" s="1"/>
  <c r="E1001" i="7"/>
  <c r="G1001" i="7" s="1"/>
  <c r="E1002" i="7"/>
  <c r="G1002" i="7" s="1"/>
  <c r="E1003" i="7"/>
  <c r="G1003" i="7" s="1"/>
  <c r="E1004" i="7"/>
  <c r="G1004" i="7" s="1"/>
  <c r="E1005" i="7"/>
  <c r="G1005" i="7" s="1"/>
  <c r="E1006" i="7"/>
  <c r="G1006" i="7" s="1"/>
  <c r="E1007" i="7"/>
  <c r="G1007" i="7" s="1"/>
  <c r="E1008" i="7"/>
  <c r="G1008" i="7" s="1"/>
  <c r="E1009" i="7"/>
  <c r="G1009" i="7" s="1"/>
  <c r="E1010" i="7"/>
  <c r="G1010" i="7" s="1"/>
  <c r="E1011" i="7"/>
  <c r="G1011" i="7" s="1"/>
  <c r="E1012" i="7"/>
  <c r="G1012" i="7" s="1"/>
  <c r="E1013" i="7"/>
  <c r="G1013" i="7" s="1"/>
  <c r="E1014" i="7"/>
  <c r="G1014" i="7" s="1"/>
  <c r="E1015" i="7"/>
  <c r="G1015" i="7" s="1"/>
  <c r="E1016" i="7"/>
  <c r="G1016" i="7" s="1"/>
  <c r="E1017" i="7"/>
  <c r="G1017" i="7" s="1"/>
  <c r="E1018" i="7"/>
  <c r="G1018" i="7" s="1"/>
  <c r="E1019" i="7"/>
  <c r="G1019" i="7" s="1"/>
  <c r="E1020" i="7"/>
  <c r="G1020" i="7"/>
  <c r="E1021" i="7"/>
  <c r="G1021" i="7" s="1"/>
  <c r="E1022" i="7"/>
  <c r="G1022" i="7" s="1"/>
  <c r="E1023" i="7"/>
  <c r="G1023" i="7" s="1"/>
  <c r="E1024" i="7"/>
  <c r="G1024" i="7"/>
  <c r="E1025" i="7"/>
  <c r="G1025" i="7" s="1"/>
  <c r="E1026" i="7"/>
  <c r="G1026" i="7" s="1"/>
  <c r="E1027" i="7"/>
  <c r="G1027" i="7" s="1"/>
  <c r="E1028" i="7"/>
  <c r="G1028" i="7"/>
  <c r="E1029" i="7"/>
  <c r="G1029" i="7" s="1"/>
  <c r="E1030" i="7"/>
  <c r="G1030" i="7" s="1"/>
  <c r="E1031" i="7"/>
  <c r="G1031" i="7" s="1"/>
  <c r="E1032" i="7"/>
  <c r="G1032" i="7" s="1"/>
  <c r="E1033" i="7"/>
  <c r="G1033" i="7" s="1"/>
  <c r="E1034" i="7"/>
  <c r="G1034" i="7" s="1"/>
  <c r="E1035" i="7"/>
  <c r="G1035" i="7" s="1"/>
  <c r="E1036" i="7"/>
  <c r="G1036" i="7" s="1"/>
  <c r="E1037" i="7"/>
  <c r="G1037" i="7" s="1"/>
  <c r="E1038" i="7"/>
  <c r="G1038" i="7" s="1"/>
  <c r="E1039" i="7"/>
  <c r="G1039" i="7" s="1"/>
  <c r="E1040" i="7"/>
  <c r="G1040" i="7"/>
  <c r="E1041" i="7"/>
  <c r="G1041" i="7" s="1"/>
  <c r="E1042" i="7"/>
  <c r="G1042" i="7" s="1"/>
  <c r="E1043" i="7"/>
  <c r="G1043" i="7" s="1"/>
  <c r="E1044" i="7"/>
  <c r="G1044" i="7" s="1"/>
  <c r="E1045" i="7"/>
  <c r="G1045" i="7" s="1"/>
  <c r="E1046" i="7"/>
  <c r="G1046" i="7" s="1"/>
  <c r="E1047" i="7"/>
  <c r="G1047" i="7" s="1"/>
  <c r="E1048" i="7"/>
  <c r="G1048" i="7" s="1"/>
  <c r="E1049" i="7"/>
  <c r="G1049" i="7" s="1"/>
  <c r="E1050" i="7"/>
  <c r="G1050" i="7" s="1"/>
  <c r="E1051" i="7"/>
  <c r="G1051" i="7" s="1"/>
  <c r="E1052" i="7"/>
  <c r="G1052" i="7" s="1"/>
  <c r="E1053" i="7"/>
  <c r="G1053" i="7" s="1"/>
  <c r="E1054" i="7"/>
  <c r="G1054" i="7" s="1"/>
  <c r="E1055" i="7"/>
  <c r="G1055" i="7" s="1"/>
  <c r="E1056" i="7"/>
  <c r="G1056" i="7"/>
  <c r="E1057" i="7"/>
  <c r="G1057" i="7" s="1"/>
  <c r="E1058" i="7"/>
  <c r="G1058" i="7" s="1"/>
  <c r="E1059" i="7"/>
  <c r="G1059" i="7" s="1"/>
  <c r="E1060" i="7"/>
  <c r="G1060" i="7"/>
  <c r="E1061" i="7"/>
  <c r="G1061" i="7" s="1"/>
  <c r="E1062" i="7"/>
  <c r="G1062" i="7" s="1"/>
  <c r="E1063" i="7"/>
  <c r="G1063" i="7" s="1"/>
  <c r="E1064" i="7"/>
  <c r="G1064" i="7" s="1"/>
  <c r="E1065" i="7"/>
  <c r="G1065" i="7" s="1"/>
  <c r="E1066" i="7"/>
  <c r="G1066" i="7" s="1"/>
  <c r="E1067" i="7"/>
  <c r="G1067" i="7" s="1"/>
  <c r="E1068" i="7"/>
  <c r="G1068" i="7" s="1"/>
  <c r="E1069" i="7"/>
  <c r="G1069" i="7" s="1"/>
  <c r="E1070" i="7"/>
  <c r="G1070" i="7" s="1"/>
  <c r="E1071" i="7"/>
  <c r="G1071" i="7" s="1"/>
  <c r="E1072" i="7"/>
  <c r="G1072" i="7"/>
  <c r="E1073" i="7"/>
  <c r="G1073" i="7" s="1"/>
  <c r="E1074" i="7"/>
  <c r="G1074" i="7" s="1"/>
  <c r="E1075" i="7"/>
  <c r="G1075" i="7" s="1"/>
  <c r="E1076" i="7"/>
  <c r="G1076" i="7" s="1"/>
  <c r="E1077" i="7"/>
  <c r="G1077" i="7" s="1"/>
  <c r="E1078" i="7"/>
  <c r="G1078" i="7" s="1"/>
  <c r="E1079" i="7"/>
  <c r="G1079" i="7" s="1"/>
  <c r="E1080" i="7"/>
  <c r="G1080" i="7" s="1"/>
  <c r="E1081" i="7"/>
  <c r="G1081" i="7" s="1"/>
  <c r="E1082" i="7"/>
  <c r="G1082" i="7" s="1"/>
  <c r="E1083" i="7"/>
  <c r="G1083" i="7" s="1"/>
  <c r="E1084" i="7"/>
  <c r="G1084" i="7" s="1"/>
  <c r="E1085" i="7"/>
  <c r="G1085" i="7" s="1"/>
  <c r="E1086" i="7"/>
  <c r="G1086" i="7" s="1"/>
  <c r="E1087" i="7"/>
  <c r="G1087" i="7" s="1"/>
  <c r="E1088" i="7"/>
  <c r="G1088" i="7"/>
  <c r="E1089" i="7"/>
  <c r="G1089" i="7" s="1"/>
  <c r="E1090" i="7"/>
  <c r="G1090" i="7" s="1"/>
  <c r="E1091" i="7"/>
  <c r="G1091" i="7" s="1"/>
  <c r="E1092" i="7"/>
  <c r="G1092" i="7"/>
  <c r="E1093" i="7"/>
  <c r="G1093" i="7" s="1"/>
  <c r="E1094" i="7"/>
  <c r="G1094" i="7" s="1"/>
  <c r="E1095" i="7"/>
  <c r="G1095" i="7" s="1"/>
  <c r="E1096" i="7"/>
  <c r="G1096" i="7" s="1"/>
  <c r="E1097" i="7"/>
  <c r="G1097" i="7" s="1"/>
  <c r="E1098" i="7"/>
  <c r="G1098" i="7" s="1"/>
  <c r="E1099" i="7"/>
  <c r="G1099" i="7" s="1"/>
  <c r="E1100" i="7"/>
  <c r="G1100" i="7" s="1"/>
  <c r="E1101" i="7"/>
  <c r="G1101" i="7" s="1"/>
  <c r="E1102" i="7"/>
  <c r="G1102" i="7" s="1"/>
  <c r="E1103" i="7"/>
  <c r="G1103" i="7" s="1"/>
  <c r="E1104" i="7"/>
  <c r="G1104" i="7"/>
  <c r="E1105" i="7"/>
  <c r="G1105" i="7" s="1"/>
  <c r="E1106" i="7"/>
  <c r="G1106" i="7" s="1"/>
  <c r="E1107" i="7"/>
  <c r="G1107" i="7" s="1"/>
  <c r="E1108" i="7"/>
  <c r="G1108" i="7" s="1"/>
  <c r="E1109" i="7"/>
  <c r="G1109" i="7" s="1"/>
  <c r="E1110" i="7"/>
  <c r="G1110" i="7" s="1"/>
  <c r="E1111" i="7"/>
  <c r="G1111" i="7" s="1"/>
  <c r="E1112" i="7"/>
  <c r="G1112" i="7" s="1"/>
  <c r="E1113" i="7"/>
  <c r="G1113" i="7" s="1"/>
  <c r="E1114" i="7"/>
  <c r="G1114" i="7" s="1"/>
  <c r="E1115" i="7"/>
  <c r="G1115" i="7" s="1"/>
  <c r="E1116" i="7"/>
  <c r="G1116" i="7" s="1"/>
  <c r="E1117" i="7"/>
  <c r="G1117" i="7" s="1"/>
  <c r="E1118" i="7"/>
  <c r="G1118" i="7" s="1"/>
  <c r="E1119" i="7"/>
  <c r="G1119" i="7" s="1"/>
  <c r="E1120" i="7"/>
  <c r="G1120" i="7"/>
  <c r="E1121" i="7"/>
  <c r="G1121" i="7" s="1"/>
  <c r="E1122" i="7"/>
  <c r="G1122" i="7" s="1"/>
  <c r="E1123" i="7"/>
  <c r="G1123" i="7" s="1"/>
  <c r="E1124" i="7"/>
  <c r="G1124" i="7"/>
  <c r="E1125" i="7"/>
  <c r="G1125" i="7" s="1"/>
  <c r="E1126" i="7"/>
  <c r="G1126" i="7" s="1"/>
  <c r="E1127" i="7"/>
  <c r="G1127" i="7" s="1"/>
  <c r="E1128" i="7"/>
  <c r="G1128" i="7" s="1"/>
  <c r="E1129" i="7"/>
  <c r="G1129" i="7" s="1"/>
  <c r="E1130" i="7"/>
  <c r="G1130" i="7" s="1"/>
  <c r="E1131" i="7"/>
  <c r="G1131" i="7" s="1"/>
  <c r="E1132" i="7"/>
  <c r="G1132" i="7" s="1"/>
  <c r="E1133" i="7"/>
  <c r="G1133" i="7" s="1"/>
  <c r="E1134" i="7"/>
  <c r="G1134" i="7" s="1"/>
  <c r="E1135" i="7"/>
  <c r="G1135" i="7" s="1"/>
  <c r="E1136" i="7"/>
  <c r="G1136" i="7"/>
  <c r="E1137" i="7"/>
  <c r="G1137" i="7" s="1"/>
  <c r="E1138" i="7"/>
  <c r="G1138" i="7" s="1"/>
  <c r="E1139" i="7"/>
  <c r="G1139" i="7" s="1"/>
  <c r="E1140" i="7"/>
  <c r="G1140" i="7" s="1"/>
  <c r="E1141" i="7"/>
  <c r="G1141" i="7" s="1"/>
  <c r="E1142" i="7"/>
  <c r="G1142" i="7" s="1"/>
  <c r="E1143" i="7"/>
  <c r="G1143" i="7" s="1"/>
  <c r="E1144" i="7"/>
  <c r="G1144" i="7" s="1"/>
  <c r="E1145" i="7"/>
  <c r="G1145" i="7" s="1"/>
  <c r="E1146" i="7"/>
  <c r="G1146" i="7" s="1"/>
  <c r="E1147" i="7"/>
  <c r="G1147" i="7" s="1"/>
  <c r="E1148" i="7"/>
  <c r="G1148" i="7" s="1"/>
  <c r="E1149" i="7"/>
  <c r="G1149" i="7" s="1"/>
  <c r="E1150" i="7"/>
  <c r="G1150" i="7" s="1"/>
  <c r="E1151" i="7"/>
  <c r="G1151" i="7" s="1"/>
  <c r="E1152" i="7"/>
  <c r="G1152" i="7"/>
  <c r="E1153" i="7"/>
  <c r="G1153" i="7" s="1"/>
  <c r="E1154" i="7"/>
  <c r="G1154" i="7" s="1"/>
  <c r="E1155" i="7"/>
  <c r="G1155" i="7" s="1"/>
  <c r="E1156" i="7"/>
  <c r="G1156" i="7"/>
  <c r="E1157" i="7"/>
  <c r="G1157" i="7" s="1"/>
  <c r="E1158" i="7"/>
  <c r="G1158" i="7" s="1"/>
  <c r="E1159" i="7"/>
  <c r="G1159" i="7" s="1"/>
  <c r="E1160" i="7"/>
  <c r="G1160" i="7" s="1"/>
  <c r="E1161" i="7"/>
  <c r="G1161" i="7" s="1"/>
  <c r="E1162" i="7"/>
  <c r="G1162" i="7" s="1"/>
  <c r="E1163" i="7"/>
  <c r="G1163" i="7" s="1"/>
  <c r="E1164" i="7"/>
  <c r="G1164" i="7" s="1"/>
  <c r="E1165" i="7"/>
  <c r="G1165" i="7" s="1"/>
  <c r="E1166" i="7"/>
  <c r="G1166" i="7" s="1"/>
  <c r="E1167" i="7"/>
  <c r="G1167" i="7" s="1"/>
  <c r="E1168" i="7"/>
  <c r="G1168" i="7" s="1"/>
  <c r="E1169" i="7"/>
  <c r="G1169" i="7" s="1"/>
  <c r="E1170" i="7"/>
  <c r="G1170" i="7" s="1"/>
  <c r="E1171" i="7"/>
  <c r="G1171" i="7" s="1"/>
  <c r="E1172" i="7"/>
  <c r="G1172" i="7" s="1"/>
  <c r="E1173" i="7"/>
  <c r="G1173" i="7" s="1"/>
  <c r="E1174" i="7"/>
  <c r="G1174" i="7" s="1"/>
  <c r="E1175" i="7"/>
  <c r="G1175" i="7" s="1"/>
  <c r="E1176" i="7"/>
  <c r="G1176" i="7" s="1"/>
  <c r="E1177" i="7"/>
  <c r="G1177" i="7" s="1"/>
  <c r="E1178" i="7"/>
  <c r="G1178" i="7" s="1"/>
  <c r="E1179" i="7"/>
  <c r="G1179" i="7" s="1"/>
  <c r="E1180" i="7"/>
  <c r="G1180" i="7"/>
  <c r="E1181" i="7"/>
  <c r="G1181" i="7" s="1"/>
  <c r="E1182" i="7"/>
  <c r="G1182" i="7"/>
  <c r="E1183" i="7"/>
  <c r="G1183" i="7" s="1"/>
  <c r="E1184" i="7"/>
  <c r="G1184" i="7"/>
  <c r="E1185" i="7"/>
  <c r="G1185" i="7" s="1"/>
  <c r="E1186" i="7"/>
  <c r="G1186" i="7" s="1"/>
  <c r="E1187" i="7"/>
  <c r="G1187" i="7" s="1"/>
  <c r="E1188" i="7"/>
  <c r="G1188" i="7" s="1"/>
  <c r="E1189" i="7"/>
  <c r="G1189" i="7" s="1"/>
  <c r="E1190" i="7"/>
  <c r="G1190" i="7" s="1"/>
  <c r="E1191" i="7"/>
  <c r="G1191" i="7" s="1"/>
  <c r="E1192" i="7"/>
  <c r="G1192" i="7" s="1"/>
  <c r="E1193" i="7"/>
  <c r="G1193" i="7" s="1"/>
  <c r="E1194" i="7"/>
  <c r="G1194" i="7" s="1"/>
  <c r="E1195" i="7"/>
  <c r="G1195" i="7" s="1"/>
  <c r="E1196" i="7"/>
  <c r="G1196" i="7"/>
  <c r="E1197" i="7"/>
  <c r="G1197" i="7" s="1"/>
  <c r="E1198" i="7"/>
  <c r="G1198" i="7" s="1"/>
  <c r="E1199" i="7"/>
  <c r="G1199" i="7"/>
  <c r="E1200" i="7"/>
  <c r="G1200" i="7"/>
  <c r="E1201" i="7"/>
  <c r="G1201" i="7" s="1"/>
  <c r="E1202" i="7"/>
  <c r="G1202" i="7" s="1"/>
  <c r="E1203" i="7"/>
  <c r="G1203" i="7"/>
  <c r="E1204" i="7"/>
  <c r="G1204" i="7"/>
  <c r="E1205" i="7"/>
  <c r="G1205" i="7" s="1"/>
  <c r="E1206" i="7"/>
  <c r="G1206" i="7" s="1"/>
  <c r="E1207" i="7"/>
  <c r="G1207" i="7"/>
  <c r="E1208" i="7"/>
  <c r="G1208" i="7"/>
  <c r="E1209" i="7"/>
  <c r="G1209" i="7" s="1"/>
  <c r="E1210" i="7"/>
  <c r="G1210" i="7" s="1"/>
  <c r="E1211" i="7"/>
  <c r="G1211" i="7"/>
  <c r="E1212" i="7"/>
  <c r="G1212" i="7"/>
  <c r="E1213" i="7"/>
  <c r="G1213" i="7" s="1"/>
  <c r="E1214" i="7"/>
  <c r="G1214" i="7" s="1"/>
  <c r="E1215" i="7"/>
  <c r="G1215" i="7"/>
  <c r="E1216" i="7"/>
  <c r="G1216" i="7"/>
  <c r="E1217" i="7"/>
  <c r="G1217" i="7" s="1"/>
  <c r="E1218" i="7"/>
  <c r="G1218" i="7" s="1"/>
  <c r="E1219" i="7"/>
  <c r="G1219" i="7"/>
  <c r="E1220" i="7"/>
  <c r="G1220" i="7"/>
  <c r="E1221" i="7"/>
  <c r="G1221" i="7" s="1"/>
  <c r="E1222" i="7"/>
  <c r="G1222" i="7" s="1"/>
  <c r="E1223" i="7"/>
  <c r="G1223" i="7"/>
  <c r="E1224" i="7"/>
  <c r="G1224" i="7"/>
  <c r="E1225" i="7"/>
  <c r="G1225" i="7" s="1"/>
  <c r="E1226" i="7"/>
  <c r="G1226" i="7" s="1"/>
  <c r="E1227" i="7"/>
  <c r="G1227" i="7"/>
  <c r="E1228" i="7"/>
  <c r="G1228" i="7"/>
  <c r="E1229" i="7"/>
  <c r="G1229" i="7" s="1"/>
  <c r="E1230" i="7"/>
  <c r="G1230" i="7" s="1"/>
  <c r="E1231" i="7"/>
  <c r="G1231" i="7" s="1"/>
  <c r="E1232" i="7"/>
  <c r="G1232" i="7"/>
  <c r="E1233" i="7"/>
  <c r="G1233" i="7" s="1"/>
  <c r="E1234" i="7"/>
  <c r="G1234" i="7" s="1"/>
  <c r="E1235" i="7"/>
  <c r="G1235" i="7" s="1"/>
  <c r="E1236" i="7"/>
  <c r="G1236" i="7" s="1"/>
  <c r="E1237" i="7"/>
  <c r="G1237" i="7" s="1"/>
  <c r="E1238" i="7"/>
  <c r="G1238" i="7" s="1"/>
  <c r="E1239" i="7"/>
  <c r="G1239" i="7"/>
  <c r="E1240" i="7"/>
  <c r="G1240" i="7" s="1"/>
  <c r="E1241" i="7"/>
  <c r="G1241" i="7" s="1"/>
  <c r="E1242" i="7"/>
  <c r="G1242" i="7" s="1"/>
  <c r="E1243" i="7"/>
  <c r="G1243" i="7"/>
  <c r="E1244" i="7"/>
  <c r="G1244" i="7"/>
  <c r="E1245" i="7"/>
  <c r="G1245" i="7" s="1"/>
  <c r="E1246" i="7"/>
  <c r="G1246" i="7" s="1"/>
  <c r="E1247" i="7"/>
  <c r="G1247" i="7" s="1"/>
  <c r="E1248" i="7"/>
  <c r="G1248" i="7"/>
  <c r="E1249" i="7"/>
  <c r="G1249" i="7" s="1"/>
  <c r="E1250" i="7"/>
  <c r="G1250" i="7" s="1"/>
  <c r="E1251" i="7"/>
  <c r="G1251" i="7" s="1"/>
  <c r="E1252" i="7"/>
  <c r="G1252" i="7" s="1"/>
  <c r="E1253" i="7"/>
  <c r="G1253" i="7" s="1"/>
  <c r="E1254" i="7"/>
  <c r="G1254" i="7" s="1"/>
  <c r="E1255" i="7"/>
  <c r="G1255" i="7"/>
  <c r="E1256" i="7"/>
  <c r="G1256" i="7" s="1"/>
  <c r="E1257" i="7"/>
  <c r="G1257" i="7" s="1"/>
  <c r="E1258" i="7"/>
  <c r="G1258" i="7" s="1"/>
  <c r="E1259" i="7"/>
  <c r="G1259" i="7" s="1"/>
  <c r="E1260" i="7"/>
  <c r="G1260" i="7"/>
  <c r="E1261" i="7"/>
  <c r="G1261" i="7" s="1"/>
  <c r="E1262" i="7"/>
  <c r="G1262" i="7" s="1"/>
  <c r="E1263" i="7"/>
  <c r="G1263" i="7" s="1"/>
  <c r="E1264" i="7"/>
  <c r="G1264" i="7" s="1"/>
  <c r="E1265" i="7"/>
  <c r="G1265" i="7" s="1"/>
  <c r="E1266" i="7"/>
  <c r="G1266" i="7" s="1"/>
  <c r="E1267" i="7"/>
  <c r="G1267" i="7" s="1"/>
  <c r="E1268" i="7"/>
  <c r="G1268" i="7" s="1"/>
  <c r="E1269" i="7"/>
  <c r="G1269" i="7" s="1"/>
  <c r="E1270" i="7"/>
  <c r="G1270" i="7" s="1"/>
  <c r="E1271" i="7"/>
  <c r="G1271" i="7"/>
  <c r="E1272" i="7"/>
  <c r="G1272" i="7" s="1"/>
  <c r="E1273" i="7"/>
  <c r="G1273" i="7" s="1"/>
  <c r="E1274" i="7"/>
  <c r="G1274" i="7" s="1"/>
  <c r="E1275" i="7"/>
  <c r="G1275" i="7" s="1"/>
  <c r="E1276" i="7"/>
  <c r="G1276" i="7"/>
  <c r="E1277" i="7"/>
  <c r="G1277" i="7" s="1"/>
  <c r="E1278" i="7"/>
  <c r="G1278" i="7" s="1"/>
  <c r="E1279" i="7"/>
  <c r="G1279" i="7" s="1"/>
  <c r="E1280" i="7"/>
  <c r="G1280" i="7" s="1"/>
  <c r="E1281" i="7"/>
  <c r="G1281" i="7" s="1"/>
  <c r="E1282" i="7"/>
  <c r="G1282" i="7" s="1"/>
  <c r="E1283" i="7"/>
  <c r="G1283" i="7" s="1"/>
  <c r="E1284" i="7"/>
  <c r="G1284" i="7" s="1"/>
  <c r="E1285" i="7"/>
  <c r="G1285" i="7" s="1"/>
  <c r="E1286" i="7"/>
  <c r="G1286" i="7" s="1"/>
  <c r="E1287" i="7"/>
  <c r="G1287" i="7"/>
  <c r="E1288" i="7"/>
  <c r="G1288" i="7" s="1"/>
  <c r="E1289" i="7"/>
  <c r="G1289" i="7" s="1"/>
  <c r="E1290" i="7"/>
  <c r="G1290" i="7" s="1"/>
  <c r="E1291" i="7"/>
  <c r="G1291" i="7" s="1"/>
  <c r="E1292" i="7"/>
  <c r="G1292" i="7"/>
  <c r="E1293" i="7"/>
  <c r="G1293" i="7" s="1"/>
  <c r="E1294" i="7"/>
  <c r="G1294" i="7" s="1"/>
  <c r="E1295" i="7"/>
  <c r="G1295" i="7" s="1"/>
  <c r="E1296" i="7"/>
  <c r="G1296" i="7" s="1"/>
  <c r="E1297" i="7"/>
  <c r="G1297" i="7" s="1"/>
  <c r="E1298" i="7"/>
  <c r="G1298" i="7" s="1"/>
  <c r="E1299" i="7"/>
  <c r="G1299" i="7" s="1"/>
  <c r="E1300" i="7"/>
  <c r="G1300" i="7" s="1"/>
  <c r="E1301" i="7"/>
  <c r="G1301" i="7" s="1"/>
  <c r="E1302" i="7"/>
  <c r="G1302" i="7" s="1"/>
  <c r="E1303" i="7"/>
  <c r="G1303" i="7"/>
  <c r="E1304" i="7"/>
  <c r="G1304" i="7" s="1"/>
  <c r="E1305" i="7"/>
  <c r="G1305" i="7" s="1"/>
  <c r="E1306" i="7"/>
  <c r="G1306" i="7" s="1"/>
  <c r="E1307" i="7"/>
  <c r="G1307" i="7" s="1"/>
  <c r="E1308" i="7"/>
  <c r="G1308" i="7"/>
  <c r="E1309" i="7"/>
  <c r="G1309" i="7" s="1"/>
  <c r="E1310" i="7"/>
  <c r="G1310" i="7" s="1"/>
  <c r="E1311" i="7"/>
  <c r="G1311" i="7" s="1"/>
  <c r="E1312" i="7"/>
  <c r="G1312" i="7" s="1"/>
  <c r="E1313" i="7"/>
  <c r="G1313" i="7" s="1"/>
  <c r="E1314" i="7"/>
  <c r="G1314" i="7" s="1"/>
  <c r="E1315" i="7"/>
  <c r="G1315" i="7" s="1"/>
  <c r="E1316" i="7"/>
  <c r="G1316" i="7" s="1"/>
  <c r="E1317" i="7"/>
  <c r="G1317" i="7" s="1"/>
  <c r="E1318" i="7"/>
  <c r="G1318" i="7" s="1"/>
  <c r="E1319" i="7"/>
  <c r="G1319" i="7"/>
  <c r="E1320" i="7"/>
  <c r="G1320" i="7" s="1"/>
  <c r="E1321" i="7"/>
  <c r="G1321" i="7" s="1"/>
  <c r="E1322" i="7"/>
  <c r="G1322" i="7" s="1"/>
  <c r="E1323" i="7"/>
  <c r="G1323" i="7" s="1"/>
  <c r="E1324" i="7"/>
  <c r="G1324" i="7"/>
  <c r="E1325" i="7"/>
  <c r="G1325" i="7" s="1"/>
  <c r="E1326" i="7"/>
  <c r="G1326" i="7" s="1"/>
  <c r="E1327" i="7"/>
  <c r="G1327" i="7" s="1"/>
  <c r="E1328" i="7"/>
  <c r="G1328" i="7" s="1"/>
  <c r="E1329" i="7"/>
  <c r="G1329" i="7" s="1"/>
  <c r="E1330" i="7"/>
  <c r="G1330" i="7" s="1"/>
  <c r="E1331" i="7"/>
  <c r="G1331" i="7"/>
  <c r="E1332" i="7"/>
  <c r="G1332" i="7" s="1"/>
  <c r="E1333" i="7"/>
  <c r="G1333" i="7" s="1"/>
  <c r="E1334" i="7"/>
  <c r="G1334" i="7"/>
  <c r="E1335" i="7"/>
  <c r="G1335" i="7" s="1"/>
  <c r="E1336" i="7"/>
  <c r="G1336" i="7" s="1"/>
  <c r="E1337" i="7"/>
  <c r="G1337" i="7" s="1"/>
  <c r="E1338" i="7"/>
  <c r="G1338" i="7"/>
  <c r="E1339" i="7"/>
  <c r="G1339" i="7" s="1"/>
  <c r="E1340" i="7"/>
  <c r="G1340" i="7"/>
  <c r="E1341" i="7"/>
  <c r="G1341" i="7" s="1"/>
  <c r="E1342" i="7"/>
  <c r="G1342" i="7" s="1"/>
  <c r="E1343" i="7"/>
  <c r="G1343" i="7"/>
  <c r="E1344" i="7"/>
  <c r="G1344" i="7" s="1"/>
  <c r="E1345" i="7"/>
  <c r="G1345" i="7" s="1"/>
  <c r="E1346" i="7"/>
  <c r="G1346" i="7" s="1"/>
  <c r="E1347" i="7"/>
  <c r="G1347" i="7"/>
  <c r="E1348" i="7"/>
  <c r="G1348" i="7" s="1"/>
  <c r="E1349" i="7"/>
  <c r="G1349" i="7" s="1"/>
  <c r="E1350" i="7"/>
  <c r="G1350" i="7" s="1"/>
  <c r="E1351" i="7"/>
  <c r="G1351" i="7" s="1"/>
  <c r="E1352" i="7"/>
  <c r="G1352" i="7"/>
  <c r="E1353" i="7"/>
  <c r="G1353" i="7" s="1"/>
  <c r="E1354" i="7"/>
  <c r="G1354" i="7"/>
  <c r="E1355" i="7"/>
  <c r="G1355" i="7" s="1"/>
  <c r="E1356" i="7"/>
  <c r="G1356" i="7"/>
  <c r="E1357" i="7"/>
  <c r="G1357" i="7" s="1"/>
  <c r="E1358" i="7"/>
  <c r="G1358" i="7" s="1"/>
  <c r="E1359" i="7"/>
  <c r="G1359" i="7" s="1"/>
  <c r="E1360" i="7"/>
  <c r="G1360" i="7" s="1"/>
  <c r="E1361" i="7"/>
  <c r="G1361" i="7" s="1"/>
  <c r="E1362" i="7"/>
  <c r="G1362" i="7" s="1"/>
  <c r="E1363" i="7"/>
  <c r="G1363" i="7"/>
  <c r="E1364" i="7"/>
  <c r="G1364" i="7" s="1"/>
  <c r="E1365" i="7"/>
  <c r="G1365" i="7" s="1"/>
  <c r="E1366" i="7"/>
  <c r="G1366" i="7"/>
  <c r="E1367" i="7"/>
  <c r="G1367" i="7" s="1"/>
  <c r="E1368" i="7"/>
  <c r="G1368" i="7" s="1"/>
  <c r="E1369" i="7"/>
  <c r="G1369" i="7" s="1"/>
  <c r="E1370" i="7"/>
  <c r="G1370" i="7"/>
  <c r="E1371" i="7"/>
  <c r="G1371" i="7" s="1"/>
  <c r="E1372" i="7"/>
  <c r="G1372" i="7"/>
  <c r="E1373" i="7"/>
  <c r="G1373" i="7" s="1"/>
  <c r="E1374" i="7"/>
  <c r="G1374" i="7" s="1"/>
  <c r="E1375" i="7"/>
  <c r="G1375" i="7"/>
  <c r="E1376" i="7"/>
  <c r="G1376" i="7" s="1"/>
  <c r="E1377" i="7"/>
  <c r="G1377" i="7" s="1"/>
  <c r="E1378" i="7"/>
  <c r="G1378" i="7" s="1"/>
  <c r="E1379" i="7"/>
  <c r="G1379" i="7"/>
  <c r="E1380" i="7"/>
  <c r="G1380" i="7" s="1"/>
  <c r="E1381" i="7"/>
  <c r="G1381" i="7" s="1"/>
  <c r="E1382" i="7"/>
  <c r="G1382" i="7" s="1"/>
  <c r="E1383" i="7"/>
  <c r="G1383" i="7" s="1"/>
  <c r="E1384" i="7"/>
  <c r="G1384" i="7"/>
  <c r="E1385" i="7"/>
  <c r="G1385" i="7" s="1"/>
  <c r="E1386" i="7"/>
  <c r="G1386" i="7"/>
  <c r="E1387" i="7"/>
  <c r="G1387" i="7" s="1"/>
  <c r="E1388" i="7"/>
  <c r="G1388" i="7"/>
  <c r="E1389" i="7"/>
  <c r="G1389" i="7" s="1"/>
  <c r="E1390" i="7"/>
  <c r="G1390" i="7" s="1"/>
  <c r="E1391" i="7"/>
  <c r="G1391" i="7" s="1"/>
  <c r="E1392" i="7"/>
  <c r="G1392" i="7" s="1"/>
  <c r="E1393" i="7"/>
  <c r="G1393" i="7" s="1"/>
  <c r="E1394" i="7"/>
  <c r="G1394" i="7" s="1"/>
  <c r="E1395" i="7"/>
  <c r="G1395" i="7"/>
  <c r="E1396" i="7"/>
  <c r="G1396" i="7" s="1"/>
  <c r="E1397" i="7"/>
  <c r="G1397" i="7" s="1"/>
  <c r="E1398" i="7"/>
  <c r="G1398" i="7"/>
  <c r="E1399" i="7"/>
  <c r="G1399" i="7" s="1"/>
  <c r="E1400" i="7"/>
  <c r="G1400" i="7" s="1"/>
  <c r="E1401" i="7"/>
  <c r="G1401" i="7" s="1"/>
  <c r="E1402" i="7"/>
  <c r="G1402" i="7"/>
  <c r="E1403" i="7"/>
  <c r="G1403" i="7" s="1"/>
  <c r="E1404" i="7"/>
  <c r="G1404" i="7"/>
  <c r="E1405" i="7"/>
  <c r="G1405" i="7" s="1"/>
  <c r="E1406" i="7"/>
  <c r="G1406" i="7" s="1"/>
  <c r="E1407" i="7"/>
  <c r="G1407" i="7"/>
  <c r="E1408" i="7"/>
  <c r="G1408" i="7" s="1"/>
  <c r="E1409" i="7"/>
  <c r="G1409" i="7" s="1"/>
  <c r="E1410" i="7"/>
  <c r="G1410" i="7"/>
  <c r="E1411" i="7"/>
  <c r="G1411" i="7"/>
  <c r="E1412" i="7"/>
  <c r="G1412" i="7"/>
  <c r="E1413" i="7"/>
  <c r="G1413" i="7" s="1"/>
  <c r="E1414" i="7"/>
  <c r="G1414" i="7" s="1"/>
  <c r="E1415" i="7"/>
  <c r="G1415" i="7" s="1"/>
  <c r="E1416" i="7"/>
  <c r="G1416" i="7"/>
  <c r="E1417" i="7"/>
  <c r="G1417" i="7" s="1"/>
  <c r="E1418" i="7"/>
  <c r="G1418" i="7"/>
  <c r="E1419" i="7"/>
  <c r="G1419" i="7"/>
  <c r="E1420" i="7"/>
  <c r="G1420" i="7"/>
  <c r="E1421" i="7"/>
  <c r="G1421" i="7" s="1"/>
  <c r="E1422" i="7"/>
  <c r="G1422" i="7" s="1"/>
  <c r="E1423" i="7"/>
  <c r="G1423" i="7" s="1"/>
  <c r="E1424" i="7"/>
  <c r="G1424" i="7" s="1"/>
  <c r="E1425" i="7"/>
  <c r="G1425" i="7" s="1"/>
  <c r="E1426" i="7"/>
  <c r="G1426" i="7" s="1"/>
  <c r="E1427" i="7"/>
  <c r="G1427" i="7"/>
  <c r="E1428" i="7"/>
  <c r="G1428" i="7"/>
  <c r="E1429" i="7"/>
  <c r="G1429" i="7" s="1"/>
  <c r="E1430" i="7"/>
  <c r="G1430" i="7"/>
  <c r="E1431" i="7"/>
  <c r="G1431" i="7" s="1"/>
  <c r="E1432" i="7"/>
  <c r="G1432" i="7" s="1"/>
  <c r="E1433" i="7"/>
  <c r="G1433" i="7" s="1"/>
  <c r="E1434" i="7"/>
  <c r="G1434" i="7"/>
  <c r="E1435" i="7"/>
  <c r="G1435" i="7"/>
  <c r="E1436" i="7"/>
  <c r="G1436" i="7"/>
  <c r="E1437" i="7"/>
  <c r="G1437" i="7" s="1"/>
  <c r="E1438" i="7"/>
  <c r="G1438" i="7" s="1"/>
  <c r="E1439" i="7"/>
  <c r="G1439" i="7"/>
  <c r="E1440" i="7"/>
  <c r="G1440" i="7" s="1"/>
  <c r="E1441" i="7"/>
  <c r="G1441" i="7" s="1"/>
  <c r="E1442" i="7"/>
  <c r="G1442" i="7"/>
  <c r="E1443" i="7"/>
  <c r="G1443" i="7"/>
  <c r="E1444" i="7"/>
  <c r="G1444" i="7" s="1"/>
  <c r="E1445" i="7"/>
  <c r="G1445" i="7" s="1"/>
  <c r="E1446" i="7"/>
  <c r="G1446" i="7" s="1"/>
  <c r="E1447" i="7"/>
  <c r="G1447" i="7" s="1"/>
  <c r="E1448" i="7"/>
  <c r="G1448" i="7"/>
  <c r="E1449" i="7"/>
  <c r="G1449" i="7" s="1"/>
  <c r="E1450" i="7"/>
  <c r="G1450" i="7"/>
  <c r="E1451" i="7"/>
  <c r="G1451" i="7"/>
  <c r="E1452" i="7"/>
  <c r="G1452" i="7"/>
  <c r="E1453" i="7"/>
  <c r="G1453" i="7" s="1"/>
  <c r="E1454" i="7"/>
  <c r="G1454" i="7" s="1"/>
  <c r="E1455" i="7"/>
  <c r="G1455" i="7" s="1"/>
  <c r="E1456" i="7"/>
  <c r="G1456" i="7" s="1"/>
  <c r="E1457" i="7"/>
  <c r="G1457" i="7" s="1"/>
  <c r="E1458" i="7"/>
  <c r="G1458" i="7" s="1"/>
  <c r="E1459" i="7"/>
  <c r="G1459" i="7"/>
  <c r="E1460" i="7"/>
  <c r="G1460" i="7"/>
  <c r="E1461" i="7"/>
  <c r="G1461" i="7" s="1"/>
  <c r="E1462" i="7"/>
  <c r="G1462" i="7"/>
  <c r="E1463" i="7"/>
  <c r="G1463" i="7" s="1"/>
  <c r="E1464" i="7"/>
  <c r="G1464" i="7" s="1"/>
  <c r="E1465" i="7"/>
  <c r="G1465" i="7" s="1"/>
  <c r="E1466" i="7"/>
  <c r="G1466" i="7"/>
  <c r="E1467" i="7"/>
  <c r="G1467" i="7"/>
  <c r="E1468" i="7"/>
  <c r="G1468" i="7"/>
  <c r="E1469" i="7"/>
  <c r="G1469" i="7" s="1"/>
  <c r="E1470" i="7"/>
  <c r="G1470" i="7" s="1"/>
  <c r="E1471" i="7"/>
  <c r="G1471" i="7"/>
  <c r="E1472" i="7"/>
  <c r="G1472" i="7" s="1"/>
  <c r="E1473" i="7"/>
  <c r="G1473" i="7" s="1"/>
  <c r="E1474" i="7"/>
  <c r="G1474" i="7"/>
  <c r="E1475" i="7"/>
  <c r="G1475" i="7"/>
  <c r="E1476" i="7"/>
  <c r="G1476" i="7"/>
  <c r="E1477" i="7"/>
  <c r="G1477" i="7" s="1"/>
  <c r="E1478" i="7"/>
  <c r="G1478" i="7" s="1"/>
  <c r="E1479" i="7"/>
  <c r="G1479" i="7" s="1"/>
  <c r="E1480" i="7"/>
  <c r="G1480" i="7"/>
  <c r="E1481" i="7"/>
  <c r="G1481" i="7" s="1"/>
  <c r="E1482" i="7"/>
  <c r="G1482" i="7"/>
  <c r="E1483" i="7"/>
  <c r="G1483" i="7"/>
  <c r="E1484" i="7"/>
  <c r="G1484" i="7"/>
  <c r="E1485" i="7"/>
  <c r="G1485" i="7" s="1"/>
  <c r="E1486" i="7"/>
  <c r="G1486" i="7" s="1"/>
  <c r="E1487" i="7"/>
  <c r="G1487" i="7" s="1"/>
  <c r="E1488" i="7"/>
  <c r="G1488" i="7" s="1"/>
  <c r="E1489" i="7"/>
  <c r="G1489" i="7" s="1"/>
  <c r="E1490" i="7"/>
  <c r="G1490" i="7"/>
  <c r="E1491" i="7"/>
  <c r="G1491" i="7"/>
  <c r="E1492" i="7"/>
  <c r="G1492" i="7"/>
  <c r="E1493" i="7"/>
  <c r="G1493" i="7" s="1"/>
  <c r="E1494" i="7"/>
  <c r="G1494" i="7"/>
  <c r="E1495" i="7"/>
  <c r="G1495" i="7" s="1"/>
  <c r="E1496" i="7"/>
  <c r="G1496" i="7" s="1"/>
  <c r="E1497" i="7"/>
  <c r="G1497" i="7" s="1"/>
  <c r="E1498" i="7"/>
  <c r="G1498" i="7"/>
  <c r="E1499" i="7"/>
  <c r="G1499" i="7" s="1"/>
  <c r="E1500" i="7"/>
  <c r="G1500" i="7"/>
  <c r="E1501" i="7"/>
  <c r="G1501" i="7" s="1"/>
  <c r="E1502" i="7"/>
  <c r="G1502" i="7" s="1"/>
  <c r="E1503" i="7"/>
  <c r="G1503" i="7"/>
  <c r="E1504" i="7"/>
  <c r="G1504" i="7" s="1"/>
  <c r="E1505" i="7"/>
  <c r="G1505" i="7" s="1"/>
  <c r="E1506" i="7"/>
  <c r="G1506" i="7"/>
  <c r="E1507" i="7"/>
  <c r="G1507" i="7"/>
  <c r="E1508" i="7"/>
  <c r="G1508" i="7" s="1"/>
  <c r="E1509" i="7"/>
  <c r="G1509" i="7"/>
  <c r="E1510" i="7"/>
  <c r="G1510" i="7"/>
  <c r="E1511" i="7"/>
  <c r="G1511" i="7"/>
  <c r="E1512" i="7"/>
  <c r="G1512" i="7" s="1"/>
  <c r="E1513" i="7"/>
  <c r="G1513" i="7"/>
  <c r="E1514" i="7"/>
  <c r="G1514" i="7"/>
  <c r="E1515" i="7"/>
  <c r="G1515" i="7"/>
  <c r="E1516" i="7"/>
  <c r="G1516" i="7" s="1"/>
  <c r="E1517" i="7"/>
  <c r="G1517" i="7"/>
  <c r="E1518" i="7"/>
  <c r="G1518" i="7"/>
  <c r="E1519" i="7"/>
  <c r="G1519" i="7"/>
  <c r="E1520" i="7"/>
  <c r="G1520" i="7" s="1"/>
  <c r="E1521" i="7"/>
  <c r="G1521" i="7"/>
  <c r="E1522" i="7"/>
  <c r="G1522" i="7"/>
  <c r="E1523" i="7"/>
  <c r="G1523" i="7"/>
  <c r="E1524" i="7"/>
  <c r="G1524" i="7" s="1"/>
  <c r="E1525" i="7"/>
  <c r="G1525" i="7"/>
  <c r="E1526" i="7"/>
  <c r="G1526" i="7"/>
  <c r="E1527" i="7"/>
  <c r="G1527" i="7"/>
  <c r="E1528" i="7"/>
  <c r="G1528" i="7" s="1"/>
  <c r="E1529" i="7"/>
  <c r="G1529" i="7"/>
  <c r="E1530" i="7"/>
  <c r="G1530" i="7"/>
  <c r="E1531" i="7"/>
  <c r="G1531" i="7"/>
  <c r="E1532" i="7"/>
  <c r="G1532" i="7" s="1"/>
  <c r="E1533" i="7"/>
  <c r="G1533" i="7"/>
  <c r="E1534" i="7"/>
  <c r="G1534" i="7"/>
  <c r="E1535" i="7"/>
  <c r="G1535" i="7" s="1"/>
  <c r="E1536" i="7"/>
  <c r="G1536" i="7"/>
  <c r="E1537" i="7"/>
  <c r="G1537" i="7"/>
  <c r="E1538" i="7"/>
  <c r="G1538" i="7"/>
  <c r="E1539" i="7"/>
  <c r="G1539" i="7" s="1"/>
  <c r="E1540" i="7"/>
  <c r="G1540" i="7" s="1"/>
  <c r="E1541" i="7"/>
  <c r="G1541" i="7"/>
  <c r="E1542" i="7"/>
  <c r="G1542" i="7"/>
  <c r="E1543" i="7"/>
  <c r="G1543" i="7" s="1"/>
  <c r="E1544" i="7"/>
  <c r="G1544" i="7" s="1"/>
  <c r="E1545" i="7"/>
  <c r="G1545" i="7"/>
  <c r="E1546" i="7"/>
  <c r="G1546" i="7"/>
  <c r="E1547" i="7"/>
  <c r="G1547" i="7" s="1"/>
  <c r="E1548" i="7"/>
  <c r="G1548" i="7"/>
  <c r="E1549" i="7"/>
  <c r="G1549" i="7"/>
  <c r="E1550" i="7"/>
  <c r="G1550" i="7"/>
  <c r="E1551" i="7"/>
  <c r="G1551" i="7" s="1"/>
  <c r="E1552" i="7"/>
  <c r="G1552" i="7"/>
  <c r="E1553" i="7"/>
  <c r="G1553" i="7"/>
  <c r="E1554" i="7"/>
  <c r="G1554" i="7"/>
  <c r="E1555" i="7"/>
  <c r="G1555" i="7" s="1"/>
  <c r="E1556" i="7"/>
  <c r="G1556" i="7" s="1"/>
  <c r="E1557" i="7"/>
  <c r="G1557" i="7"/>
  <c r="E1558" i="7"/>
  <c r="G1558" i="7" s="1"/>
  <c r="E1559" i="7"/>
  <c r="G1559" i="7" s="1"/>
  <c r="E1560" i="7"/>
  <c r="G1560" i="7"/>
  <c r="E1561" i="7"/>
  <c r="G1561" i="7"/>
  <c r="E1562" i="7"/>
  <c r="G1562" i="7" s="1"/>
  <c r="E1563" i="7"/>
  <c r="G1563" i="7" s="1"/>
  <c r="E1564" i="7"/>
  <c r="G1564" i="7" s="1"/>
  <c r="E1565" i="7"/>
  <c r="G1565" i="7"/>
  <c r="E1566" i="7"/>
  <c r="G1566" i="7"/>
  <c r="E1567" i="7"/>
  <c r="G1567" i="7" s="1"/>
  <c r="E1568" i="7"/>
  <c r="G1568" i="7"/>
  <c r="E1569" i="7"/>
  <c r="G1569" i="7"/>
  <c r="E1570" i="7"/>
  <c r="G1570" i="7" s="1"/>
  <c r="E1571" i="7"/>
  <c r="G1571" i="7" s="1"/>
  <c r="E1572" i="7"/>
  <c r="G1572" i="7" s="1"/>
  <c r="E1573" i="7"/>
  <c r="G1573" i="7" s="1"/>
  <c r="E1574" i="7"/>
  <c r="G1574" i="7" s="1"/>
  <c r="E1575" i="7"/>
  <c r="G1575" i="7" s="1"/>
  <c r="E1576" i="7"/>
  <c r="G1576" i="7" s="1"/>
  <c r="E1577" i="7"/>
  <c r="G1577" i="7"/>
  <c r="E1578" i="7"/>
  <c r="G1578" i="7"/>
  <c r="E1579" i="7"/>
  <c r="G1579" i="7" s="1"/>
  <c r="E1580" i="7"/>
  <c r="G1580" i="7"/>
  <c r="E1581" i="7"/>
  <c r="G1581" i="7" s="1"/>
  <c r="E1582" i="7"/>
  <c r="G1582" i="7" s="1"/>
  <c r="E1583" i="7"/>
  <c r="G1583" i="7" s="1"/>
  <c r="E1584" i="7"/>
  <c r="G1584" i="7" s="1"/>
  <c r="E1585" i="7"/>
  <c r="G1585" i="7" s="1"/>
  <c r="E1586" i="7"/>
  <c r="G1586" i="7"/>
  <c r="E1587" i="7"/>
  <c r="G1587" i="7" s="1"/>
  <c r="E1588" i="7"/>
  <c r="G1588" i="7" s="1"/>
  <c r="E1589" i="7"/>
  <c r="G1589" i="7"/>
  <c r="E1590" i="7"/>
  <c r="G1590" i="7" s="1"/>
  <c r="E1591" i="7"/>
  <c r="G1591" i="7" s="1"/>
  <c r="E1592" i="7"/>
  <c r="G1592" i="7"/>
  <c r="E1593" i="7"/>
  <c r="G1593" i="7" s="1"/>
  <c r="E1594" i="7"/>
  <c r="G1594" i="7" s="1"/>
  <c r="E1595" i="7"/>
  <c r="G1595" i="7" s="1"/>
  <c r="E1596" i="7"/>
  <c r="G1596" i="7" s="1"/>
  <c r="E1597" i="7"/>
  <c r="G1597" i="7" s="1"/>
  <c r="E1598" i="7"/>
  <c r="G1598" i="7"/>
  <c r="E1599" i="7"/>
  <c r="G1599" i="7" s="1"/>
  <c r="E1600" i="7"/>
  <c r="G1600" i="7"/>
  <c r="E1601" i="7"/>
  <c r="G1601" i="7"/>
  <c r="E1602" i="7"/>
  <c r="G1602" i="7" s="1"/>
  <c r="E1603" i="7"/>
  <c r="G1603" i="7" s="1"/>
  <c r="E1604" i="7"/>
  <c r="G1604" i="7" s="1"/>
  <c r="E1605" i="7"/>
  <c r="G1605" i="7" s="1"/>
  <c r="E1606" i="7"/>
  <c r="G1606" i="7" s="1"/>
  <c r="E1607" i="7"/>
  <c r="G1607" i="7" s="1"/>
  <c r="E1608" i="7"/>
  <c r="G1608" i="7" s="1"/>
  <c r="E1609" i="7"/>
  <c r="G1609" i="7"/>
  <c r="E1610" i="7"/>
  <c r="G1610" i="7"/>
  <c r="E1611" i="7"/>
  <c r="G1611" i="7" s="1"/>
  <c r="E1612" i="7"/>
  <c r="G1612" i="7"/>
  <c r="E1613" i="7"/>
  <c r="G1613" i="7" s="1"/>
  <c r="E1614" i="7"/>
  <c r="G1614" i="7" s="1"/>
  <c r="E1615" i="7"/>
  <c r="G1615" i="7" s="1"/>
  <c r="E1616" i="7"/>
  <c r="G1616" i="7" s="1"/>
  <c r="E1617" i="7"/>
  <c r="G1617" i="7" s="1"/>
  <c r="E1618" i="7"/>
  <c r="G1618" i="7"/>
  <c r="E1619" i="7"/>
  <c r="G1619" i="7" s="1"/>
  <c r="E1620" i="7"/>
  <c r="G1620" i="7" s="1"/>
  <c r="E1621" i="7"/>
  <c r="G1621" i="7"/>
  <c r="E1622" i="7"/>
  <c r="G1622" i="7" s="1"/>
  <c r="E1623" i="7"/>
  <c r="G1623" i="7" s="1"/>
  <c r="E1624" i="7"/>
  <c r="G1624" i="7"/>
  <c r="E1625" i="7"/>
  <c r="G1625" i="7" s="1"/>
  <c r="E1626" i="7"/>
  <c r="G1626" i="7" s="1"/>
  <c r="E1627" i="7"/>
  <c r="G1627" i="7" s="1"/>
  <c r="E1628" i="7"/>
  <c r="G1628" i="7" s="1"/>
  <c r="E1629" i="7"/>
  <c r="G1629" i="7" s="1"/>
  <c r="E1630" i="7"/>
  <c r="G1630" i="7"/>
  <c r="E1631" i="7"/>
  <c r="G1631" i="7" s="1"/>
  <c r="E1632" i="7"/>
  <c r="G1632" i="7"/>
  <c r="E1633" i="7"/>
  <c r="G1633" i="7"/>
  <c r="E1634" i="7"/>
  <c r="G1634" i="7" s="1"/>
  <c r="E1635" i="7"/>
  <c r="G1635" i="7" s="1"/>
  <c r="E1636" i="7"/>
  <c r="G1636" i="7" s="1"/>
  <c r="E1637" i="7"/>
  <c r="G1637" i="7" s="1"/>
  <c r="E1638" i="7"/>
  <c r="G1638" i="7" s="1"/>
  <c r="E1639" i="7"/>
  <c r="G1639" i="7" s="1"/>
  <c r="E1640" i="7"/>
  <c r="G1640" i="7" s="1"/>
  <c r="E1641" i="7"/>
  <c r="G1641" i="7"/>
  <c r="E1642" i="7"/>
  <c r="G1642" i="7"/>
  <c r="E1643" i="7"/>
  <c r="G1643" i="7" s="1"/>
  <c r="E1644" i="7"/>
  <c r="G1644" i="7"/>
  <c r="E1645" i="7"/>
  <c r="G1645" i="7" s="1"/>
  <c r="E1646" i="7"/>
  <c r="G1646" i="7" s="1"/>
  <c r="E1647" i="7"/>
  <c r="G1647" i="7" s="1"/>
  <c r="E1648" i="7"/>
  <c r="G1648" i="7" s="1"/>
  <c r="E1649" i="7"/>
  <c r="G1649" i="7" s="1"/>
  <c r="E1650" i="7"/>
  <c r="G1650" i="7"/>
  <c r="E1651" i="7"/>
  <c r="G1651" i="7" s="1"/>
  <c r="E1652" i="7"/>
  <c r="G1652" i="7" s="1"/>
  <c r="E1653" i="7"/>
  <c r="G1653" i="7"/>
  <c r="E1654" i="7"/>
  <c r="G1654" i="7" s="1"/>
  <c r="E1655" i="7"/>
  <c r="G1655" i="7" s="1"/>
  <c r="E1656" i="7"/>
  <c r="G1656" i="7"/>
  <c r="E1657" i="7"/>
  <c r="G1657" i="7" s="1"/>
  <c r="E1658" i="7"/>
  <c r="G1658" i="7" s="1"/>
  <c r="E1659" i="7"/>
  <c r="G1659" i="7" s="1"/>
  <c r="E1660" i="7"/>
  <c r="G1660" i="7" s="1"/>
  <c r="E1661" i="7"/>
  <c r="G1661" i="7" s="1"/>
  <c r="E1662" i="7"/>
  <c r="G1662" i="7"/>
  <c r="E1663" i="7"/>
  <c r="G1663" i="7" s="1"/>
  <c r="E1664" i="7"/>
  <c r="G1664" i="7"/>
  <c r="E1665" i="7"/>
  <c r="G1665" i="7"/>
  <c r="E1666" i="7"/>
  <c r="G1666" i="7" s="1"/>
  <c r="E1667" i="7"/>
  <c r="G1667" i="7" s="1"/>
  <c r="E1668" i="7"/>
  <c r="G1668" i="7" s="1"/>
  <c r="E1669" i="7"/>
  <c r="G1669" i="7" s="1"/>
  <c r="E1670" i="7"/>
  <c r="G1670" i="7" s="1"/>
  <c r="E1671" i="7"/>
  <c r="G1671" i="7" s="1"/>
  <c r="E1672" i="7"/>
  <c r="G1672" i="7" s="1"/>
  <c r="E1673" i="7"/>
  <c r="G1673" i="7"/>
  <c r="E1674" i="7"/>
  <c r="G1674" i="7"/>
  <c r="E1675" i="7"/>
  <c r="G1675" i="7" s="1"/>
  <c r="E1676" i="7"/>
  <c r="G1676" i="7"/>
  <c r="E1677" i="7"/>
  <c r="G1677" i="7" s="1"/>
  <c r="E1678" i="7"/>
  <c r="G1678" i="7" s="1"/>
  <c r="E1679" i="7"/>
  <c r="G1679" i="7" s="1"/>
  <c r="E1680" i="7"/>
  <c r="G1680" i="7" s="1"/>
  <c r="E1681" i="7"/>
  <c r="G1681" i="7" s="1"/>
  <c r="E1682" i="7"/>
  <c r="G1682" i="7"/>
  <c r="E1683" i="7"/>
  <c r="G1683" i="7" s="1"/>
  <c r="E1684" i="7"/>
  <c r="G1684" i="7" s="1"/>
  <c r="E1685" i="7"/>
  <c r="G1685" i="7"/>
  <c r="E1686" i="7"/>
  <c r="G1686" i="7" s="1"/>
  <c r="E1687" i="7"/>
  <c r="G1687" i="7" s="1"/>
  <c r="E1688" i="7"/>
  <c r="G1688" i="7"/>
  <c r="E1689" i="7"/>
  <c r="G1689" i="7" s="1"/>
  <c r="E1690" i="7"/>
  <c r="G1690" i="7" s="1"/>
  <c r="E1691" i="7"/>
  <c r="G1691" i="7" s="1"/>
  <c r="E1692" i="7"/>
  <c r="G1692" i="7" s="1"/>
  <c r="E1693" i="7"/>
  <c r="G1693" i="7" s="1"/>
  <c r="E1694" i="7"/>
  <c r="G1694" i="7"/>
  <c r="E1695" i="7"/>
  <c r="G1695" i="7" s="1"/>
  <c r="E1696" i="7"/>
  <c r="G1696" i="7"/>
  <c r="E1697" i="7"/>
  <c r="G1697" i="7"/>
  <c r="E1698" i="7"/>
  <c r="G1698" i="7" s="1"/>
  <c r="E1699" i="7"/>
  <c r="G1699" i="7" s="1"/>
  <c r="E1700" i="7"/>
  <c r="G1700" i="7" s="1"/>
  <c r="E1701" i="7"/>
  <c r="G1701" i="7" s="1"/>
  <c r="E1702" i="7"/>
  <c r="G1702" i="7" s="1"/>
  <c r="E1703" i="7"/>
  <c r="G1703" i="7" s="1"/>
  <c r="E1704" i="7"/>
  <c r="G1704" i="7" s="1"/>
  <c r="E1705" i="7"/>
  <c r="G1705" i="7"/>
  <c r="E1706" i="7"/>
  <c r="G1706" i="7"/>
  <c r="E1707" i="7"/>
  <c r="G1707" i="7" s="1"/>
  <c r="E1708" i="7"/>
  <c r="G1708" i="7"/>
  <c r="E1709" i="7"/>
  <c r="G1709" i="7" s="1"/>
  <c r="E1710" i="7"/>
  <c r="G1710" i="7" s="1"/>
  <c r="E1711" i="7"/>
  <c r="G1711" i="7" s="1"/>
  <c r="E1712" i="7"/>
  <c r="G1712" i="7" s="1"/>
  <c r="E1713" i="7"/>
  <c r="G1713" i="7" s="1"/>
  <c r="E1714" i="7"/>
  <c r="G1714" i="7" s="1"/>
  <c r="E1715" i="7"/>
  <c r="G1715" i="7" s="1"/>
  <c r="E1716" i="7"/>
  <c r="G1716" i="7" s="1"/>
  <c r="E1717" i="7"/>
  <c r="G1717" i="7"/>
  <c r="E1718" i="7"/>
  <c r="G1718" i="7"/>
  <c r="E1719" i="7"/>
  <c r="G1719" i="7" s="1"/>
  <c r="E1720" i="7"/>
  <c r="G1720" i="7"/>
  <c r="E1721" i="7"/>
  <c r="G1721" i="7" s="1"/>
  <c r="E1722" i="7"/>
  <c r="G1722" i="7" s="1"/>
  <c r="E1723" i="7"/>
  <c r="G1723" i="7" s="1"/>
  <c r="E1724" i="7"/>
  <c r="G1724" i="7"/>
  <c r="E1725" i="7"/>
  <c r="G1725" i="7" s="1"/>
  <c r="E1726" i="7"/>
  <c r="G1726" i="7"/>
  <c r="E1727" i="7"/>
  <c r="G1727" i="7" s="1"/>
  <c r="E1728" i="7"/>
  <c r="G1728" i="7" s="1"/>
  <c r="E1729" i="7"/>
  <c r="G1729" i="7"/>
  <c r="E1730" i="7"/>
  <c r="G1730" i="7" s="1"/>
  <c r="E1731" i="7"/>
  <c r="G1731" i="7" s="1"/>
  <c r="E1732" i="7"/>
  <c r="G1732" i="7"/>
  <c r="E1733" i="7"/>
  <c r="G1733" i="7" s="1"/>
  <c r="E1734" i="7"/>
  <c r="G1734" i="7" s="1"/>
  <c r="E1735" i="7"/>
  <c r="G1735" i="7" s="1"/>
  <c r="E1736" i="7"/>
  <c r="G1736" i="7" s="1"/>
  <c r="E1737" i="7"/>
  <c r="G1737" i="7"/>
  <c r="E1738" i="7"/>
  <c r="G1738" i="7"/>
  <c r="E1739" i="7"/>
  <c r="G1739" i="7" s="1"/>
  <c r="E1740" i="7"/>
  <c r="G1740" i="7"/>
  <c r="E1741" i="7"/>
  <c r="G1741" i="7"/>
  <c r="E1742" i="7"/>
  <c r="G1742" i="7" s="1"/>
  <c r="E1743" i="7"/>
  <c r="G1743" i="7" s="1"/>
  <c r="E1744" i="7"/>
  <c r="G1744" i="7"/>
  <c r="E1745" i="7"/>
  <c r="G1745" i="7" s="1"/>
  <c r="E1746" i="7"/>
  <c r="G1746" i="7"/>
  <c r="E1747" i="7"/>
  <c r="G1747" i="7" s="1"/>
  <c r="E1748" i="7"/>
  <c r="G1748" i="7" s="1"/>
  <c r="E1749" i="7"/>
  <c r="G1749" i="7"/>
  <c r="E1750" i="7"/>
  <c r="G1750" i="7"/>
  <c r="E1751" i="7"/>
  <c r="G1751" i="7" s="1"/>
  <c r="E1752" i="7"/>
  <c r="G1752" i="7"/>
  <c r="E1753" i="7"/>
  <c r="G1753" i="7"/>
  <c r="E1754" i="7"/>
  <c r="G1754" i="7" s="1"/>
  <c r="E1755" i="7"/>
  <c r="G1755" i="7" s="1"/>
  <c r="E1756" i="7"/>
  <c r="G1756" i="7" s="1"/>
  <c r="E1757" i="7"/>
  <c r="G1757" i="7" s="1"/>
  <c r="E1758" i="7"/>
  <c r="G1758" i="7"/>
  <c r="E1759" i="7"/>
  <c r="G1759" i="7" s="1"/>
  <c r="E1760" i="7"/>
  <c r="G1760" i="7"/>
  <c r="E1761" i="7"/>
  <c r="G1761" i="7"/>
  <c r="E1762" i="7"/>
  <c r="G1762" i="7"/>
  <c r="E1763" i="7"/>
  <c r="G1763" i="7" s="1"/>
  <c r="E1764" i="7"/>
  <c r="G1764" i="7"/>
  <c r="E1765" i="7"/>
  <c r="G1765" i="7" s="1"/>
  <c r="E1766" i="7"/>
  <c r="G1766" i="7" s="1"/>
  <c r="E1767" i="7"/>
  <c r="G1767" i="7" s="1"/>
  <c r="E1768" i="7"/>
  <c r="G1768" i="7" s="1"/>
  <c r="E1769" i="7"/>
  <c r="G1769" i="7"/>
  <c r="E1770" i="7"/>
  <c r="G1770" i="7"/>
  <c r="E1771" i="7"/>
  <c r="G1771" i="7" s="1"/>
  <c r="E1772" i="7"/>
  <c r="G1772" i="7"/>
  <c r="E1773" i="7"/>
  <c r="G1773" i="7"/>
  <c r="E1774" i="7"/>
  <c r="G1774" i="7" s="1"/>
  <c r="E1775" i="7"/>
  <c r="G1775" i="7" s="1"/>
  <c r="E1776" i="7"/>
  <c r="G1776" i="7"/>
  <c r="E1777" i="7"/>
  <c r="G1777" i="7" s="1"/>
  <c r="E1778" i="7"/>
  <c r="G1778" i="7"/>
  <c r="E1779" i="7"/>
  <c r="G1779" i="7" s="1"/>
  <c r="E1780" i="7"/>
  <c r="G1780" i="7" s="1"/>
  <c r="E1781" i="7"/>
  <c r="G1781" i="7"/>
  <c r="E1782" i="7"/>
  <c r="G1782" i="7"/>
  <c r="E1783" i="7"/>
  <c r="G1783" i="7" s="1"/>
  <c r="E1784" i="7"/>
  <c r="G1784" i="7"/>
  <c r="E1785" i="7"/>
  <c r="G1785" i="7"/>
  <c r="E1786" i="7"/>
  <c r="G1786" i="7" s="1"/>
  <c r="E1787" i="7"/>
  <c r="G1787" i="7" s="1"/>
  <c r="E1788" i="7"/>
  <c r="G1788" i="7" s="1"/>
  <c r="E1789" i="7"/>
  <c r="G1789" i="7" s="1"/>
  <c r="E1790" i="7"/>
  <c r="G1790" i="7"/>
  <c r="E1791" i="7"/>
  <c r="G1791" i="7" s="1"/>
  <c r="E1792" i="7"/>
  <c r="G1792" i="7"/>
  <c r="E1793" i="7"/>
  <c r="G1793" i="7"/>
  <c r="E1794" i="7"/>
  <c r="G1794" i="7"/>
  <c r="E1795" i="7"/>
  <c r="G1795" i="7" s="1"/>
  <c r="E1796" i="7"/>
  <c r="G1796" i="7"/>
  <c r="E1797" i="7"/>
  <c r="G1797" i="7" s="1"/>
  <c r="E1798" i="7"/>
  <c r="G1798" i="7" s="1"/>
  <c r="E1799" i="7"/>
  <c r="G1799" i="7" s="1"/>
  <c r="E1800" i="7"/>
  <c r="G1800" i="7" s="1"/>
  <c r="E1801" i="7"/>
  <c r="G1801" i="7"/>
  <c r="E1802" i="7"/>
  <c r="G1802" i="7"/>
  <c r="E1803" i="7"/>
  <c r="G1803" i="7" s="1"/>
  <c r="E1804" i="7"/>
  <c r="G1804" i="7"/>
  <c r="E1805" i="7"/>
  <c r="G1805" i="7"/>
  <c r="E1806" i="7"/>
  <c r="G1806" i="7" s="1"/>
  <c r="E1807" i="7"/>
  <c r="G1807" i="7" s="1"/>
  <c r="E1808" i="7"/>
  <c r="G1808" i="7"/>
  <c r="E1809" i="7"/>
  <c r="G1809" i="7" s="1"/>
  <c r="E1810" i="7"/>
  <c r="G1810" i="7"/>
  <c r="E1811" i="7"/>
  <c r="G1811" i="7" s="1"/>
  <c r="E1812" i="7"/>
  <c r="G1812" i="7" s="1"/>
  <c r="E1813" i="7"/>
  <c r="G1813" i="7"/>
  <c r="E1814" i="7"/>
  <c r="G1814" i="7"/>
  <c r="E1815" i="7"/>
  <c r="G1815" i="7" s="1"/>
  <c r="E1816" i="7"/>
  <c r="G1816" i="7"/>
  <c r="E1817" i="7"/>
  <c r="G1817" i="7"/>
  <c r="E1818" i="7"/>
  <c r="G1818" i="7" s="1"/>
  <c r="E1819" i="7"/>
  <c r="G1819" i="7" s="1"/>
  <c r="E1820" i="7"/>
  <c r="G1820" i="7" s="1"/>
  <c r="E1821" i="7"/>
  <c r="G1821" i="7" s="1"/>
  <c r="E1822" i="7"/>
  <c r="G1822" i="7"/>
  <c r="E1823" i="7"/>
  <c r="G1823" i="7" s="1"/>
  <c r="E1824" i="7"/>
  <c r="G1824" i="7"/>
  <c r="E1825" i="7"/>
  <c r="G1825" i="7"/>
  <c r="E1826" i="7"/>
  <c r="G1826" i="7"/>
  <c r="E1827" i="7"/>
  <c r="G1827" i="7" s="1"/>
  <c r="E1828" i="7"/>
  <c r="G1828" i="7"/>
  <c r="E1829" i="7"/>
  <c r="G1829" i="7" s="1"/>
  <c r="E1830" i="7"/>
  <c r="G1830" i="7" s="1"/>
  <c r="E1831" i="7"/>
  <c r="G1831" i="7" s="1"/>
  <c r="E1832" i="7"/>
  <c r="G1832" i="7" s="1"/>
  <c r="E1833" i="7"/>
  <c r="G1833" i="7"/>
  <c r="E1834" i="7"/>
  <c r="G1834" i="7"/>
  <c r="E1835" i="7"/>
  <c r="G1835" i="7" s="1"/>
  <c r="E1836" i="7"/>
  <c r="G1836" i="7"/>
  <c r="E1837" i="7"/>
  <c r="G1837" i="7"/>
  <c r="E1838" i="7"/>
  <c r="G1838" i="7" s="1"/>
  <c r="E1839" i="7"/>
  <c r="G1839" i="7" s="1"/>
  <c r="E1840" i="7"/>
  <c r="G1840" i="7"/>
  <c r="E1841" i="7"/>
  <c r="G1841" i="7" s="1"/>
  <c r="E1842" i="7"/>
  <c r="G1842" i="7"/>
  <c r="E1843" i="7"/>
  <c r="G1843" i="7" s="1"/>
  <c r="E1844" i="7"/>
  <c r="G1844" i="7" s="1"/>
  <c r="E1845" i="7"/>
  <c r="G1845" i="7"/>
  <c r="E1846" i="7"/>
  <c r="G1846" i="7"/>
  <c r="E1847" i="7"/>
  <c r="G1847" i="7" s="1"/>
  <c r="E1848" i="7"/>
  <c r="G1848" i="7"/>
  <c r="E1849" i="7"/>
  <c r="G1849" i="7"/>
  <c r="E1850" i="7"/>
  <c r="G1850" i="7" s="1"/>
  <c r="E1851" i="7"/>
  <c r="G1851" i="7" s="1"/>
  <c r="E1852" i="7"/>
  <c r="G1852" i="7" s="1"/>
  <c r="E1853" i="7"/>
  <c r="G1853" i="7" s="1"/>
  <c r="E1854" i="7"/>
  <c r="G1854" i="7"/>
  <c r="E1855" i="7"/>
  <c r="G1855" i="7" s="1"/>
  <c r="E1856" i="7"/>
  <c r="G1856" i="7"/>
  <c r="E1857" i="7"/>
  <c r="G1857" i="7"/>
  <c r="E1858" i="7"/>
  <c r="G1858" i="7"/>
  <c r="E1859" i="7"/>
  <c r="G1859" i="7" s="1"/>
  <c r="E1860" i="7"/>
  <c r="G1860" i="7"/>
  <c r="E1861" i="7"/>
  <c r="G1861" i="7" s="1"/>
  <c r="E1862" i="7"/>
  <c r="G1862" i="7" s="1"/>
  <c r="E1863" i="7"/>
  <c r="G1863" i="7" s="1"/>
  <c r="E1864" i="7"/>
  <c r="G1864" i="7" s="1"/>
  <c r="E1865" i="7"/>
  <c r="G1865" i="7"/>
  <c r="E1866" i="7"/>
  <c r="G1866" i="7"/>
  <c r="E1867" i="7"/>
  <c r="G1867" i="7" s="1"/>
  <c r="E1868" i="7"/>
  <c r="G1868" i="7"/>
  <c r="E1869" i="7"/>
  <c r="G1869" i="7"/>
  <c r="E1870" i="7"/>
  <c r="G1870" i="7" s="1"/>
  <c r="E1871" i="7"/>
  <c r="G1871" i="7" s="1"/>
  <c r="E1872" i="7"/>
  <c r="G1872" i="7"/>
  <c r="E1873" i="7"/>
  <c r="G1873" i="7" s="1"/>
  <c r="E1874" i="7"/>
  <c r="G1874" i="7"/>
  <c r="E1875" i="7"/>
  <c r="G1875" i="7"/>
  <c r="E1876" i="7"/>
  <c r="G1876" i="7"/>
  <c r="E1877" i="7"/>
  <c r="G1877" i="7" s="1"/>
  <c r="E1878" i="7"/>
  <c r="G1878" i="7"/>
  <c r="E1879" i="7"/>
  <c r="G1879" i="7"/>
  <c r="E1880" i="7"/>
  <c r="G1880" i="7"/>
  <c r="E1881" i="7"/>
  <c r="G1881" i="7" s="1"/>
  <c r="E1882" i="7"/>
  <c r="G1882" i="7"/>
  <c r="E1883" i="7"/>
  <c r="G1883" i="7"/>
  <c r="E1884" i="7"/>
  <c r="G1884" i="7" s="1"/>
  <c r="E1885" i="7"/>
  <c r="G1885" i="7" s="1"/>
  <c r="E1886" i="7"/>
  <c r="G1886" i="7"/>
  <c r="E1887" i="7"/>
  <c r="G1887" i="7"/>
  <c r="E1888" i="7"/>
  <c r="G1888" i="7" s="1"/>
  <c r="E1889" i="7"/>
  <c r="G1889" i="7" s="1"/>
  <c r="E1890" i="7"/>
  <c r="G1890" i="7"/>
  <c r="E1891" i="7"/>
  <c r="G1891" i="7"/>
  <c r="E1892" i="7"/>
  <c r="G1892" i="7" s="1"/>
  <c r="E1893" i="7"/>
  <c r="G1893" i="7" s="1"/>
  <c r="E1894" i="7"/>
  <c r="G1894" i="7"/>
  <c r="E1895" i="7"/>
  <c r="G1895" i="7"/>
  <c r="E1896" i="7"/>
  <c r="G1896" i="7" s="1"/>
  <c r="E1897" i="7"/>
  <c r="G1897" i="7" s="1"/>
  <c r="E1898" i="7"/>
  <c r="G1898" i="7"/>
  <c r="E1899" i="7"/>
  <c r="G1899" i="7"/>
  <c r="E1900" i="7"/>
  <c r="G1900" i="7" s="1"/>
  <c r="E1901" i="7"/>
  <c r="G1901" i="7" s="1"/>
  <c r="E1902" i="7"/>
  <c r="G1902" i="7"/>
  <c r="E1903" i="7"/>
  <c r="G1903" i="7"/>
  <c r="E1904" i="7"/>
  <c r="G1904" i="7" s="1"/>
  <c r="E1905" i="7"/>
  <c r="G1905" i="7" s="1"/>
  <c r="E1906" i="7"/>
  <c r="G1906" i="7"/>
  <c r="E1907" i="7"/>
  <c r="G1907" i="7"/>
  <c r="E1908" i="7"/>
  <c r="G1908" i="7" s="1"/>
  <c r="E1909" i="7"/>
  <c r="G1909" i="7" s="1"/>
  <c r="E1910" i="7"/>
  <c r="G1910" i="7"/>
  <c r="E1911" i="7"/>
  <c r="G1911" i="7"/>
  <c r="E1912" i="7"/>
  <c r="G1912" i="7" s="1"/>
  <c r="E1913" i="7"/>
  <c r="G1913" i="7" s="1"/>
  <c r="E1914" i="7"/>
  <c r="G1914" i="7"/>
  <c r="E1915" i="7"/>
  <c r="G1915" i="7"/>
  <c r="E1916" i="7"/>
  <c r="G1916" i="7" s="1"/>
  <c r="E1917" i="7"/>
  <c r="G1917" i="7" s="1"/>
  <c r="E1918" i="7"/>
  <c r="G1918" i="7"/>
  <c r="E1919" i="7"/>
  <c r="G1919" i="7"/>
  <c r="E1920" i="7"/>
  <c r="G1920" i="7" s="1"/>
  <c r="E1921" i="7"/>
  <c r="G1921" i="7" s="1"/>
  <c r="E1922" i="7"/>
  <c r="G1922" i="7"/>
  <c r="E1923" i="7"/>
  <c r="G1923" i="7"/>
  <c r="E1924" i="7"/>
  <c r="G1924" i="7" s="1"/>
  <c r="E1925" i="7"/>
  <c r="G1925" i="7" s="1"/>
  <c r="E1926" i="7"/>
  <c r="G1926" i="7"/>
  <c r="E1927" i="7"/>
  <c r="G1927" i="7"/>
  <c r="E1928" i="7"/>
  <c r="G1928" i="7" s="1"/>
  <c r="E1929" i="7"/>
  <c r="G1929" i="7" s="1"/>
  <c r="E1930" i="7"/>
  <c r="G1930" i="7"/>
  <c r="E1931" i="7"/>
  <c r="G1931" i="7"/>
  <c r="E1932" i="7"/>
  <c r="G1932" i="7" s="1"/>
  <c r="E1933" i="7"/>
  <c r="G1933" i="7" s="1"/>
  <c r="E1934" i="7"/>
  <c r="G1934" i="7"/>
  <c r="E1935" i="7"/>
  <c r="G1935" i="7"/>
  <c r="E1936" i="7"/>
  <c r="G1936" i="7" s="1"/>
  <c r="E1937" i="7"/>
  <c r="G1937" i="7" s="1"/>
  <c r="E1938" i="7"/>
  <c r="G1938" i="7"/>
  <c r="E1939" i="7"/>
  <c r="G1939" i="7"/>
  <c r="E1940" i="7"/>
  <c r="G1940" i="7" s="1"/>
  <c r="E1941" i="7"/>
  <c r="G1941" i="7" s="1"/>
  <c r="E1942" i="7"/>
  <c r="G1942" i="7"/>
  <c r="E1943" i="7"/>
  <c r="G1943" i="7"/>
  <c r="E1944" i="7"/>
  <c r="G1944" i="7" s="1"/>
  <c r="E1945" i="7"/>
  <c r="G1945" i="7" s="1"/>
  <c r="E1946" i="7"/>
  <c r="G1946" i="7"/>
  <c r="E1947" i="7"/>
  <c r="G1947" i="7"/>
  <c r="E1948" i="7"/>
  <c r="G1948" i="7" s="1"/>
  <c r="E1949" i="7"/>
  <c r="G1949" i="7" s="1"/>
  <c r="E1950" i="7"/>
  <c r="G1950" i="7" s="1"/>
  <c r="E1951" i="7"/>
  <c r="G1951" i="7"/>
  <c r="E1952" i="7"/>
  <c r="G1952" i="7" s="1"/>
  <c r="E1953" i="7"/>
  <c r="G1953" i="7" s="1"/>
  <c r="E1954" i="7"/>
  <c r="G1954" i="7" s="1"/>
  <c r="E1955" i="7"/>
  <c r="G1955" i="7"/>
  <c r="E1956" i="7"/>
  <c r="G1956" i="7" s="1"/>
  <c r="E1957" i="7"/>
  <c r="G1957" i="7" s="1"/>
  <c r="E1958" i="7"/>
  <c r="G1958" i="7" s="1"/>
  <c r="E1959" i="7"/>
  <c r="G1959" i="7"/>
  <c r="E1960" i="7"/>
  <c r="G1960" i="7" s="1"/>
  <c r="E1961" i="7"/>
  <c r="G1961" i="7" s="1"/>
  <c r="E1962" i="7"/>
  <c r="G1962" i="7" s="1"/>
  <c r="E1963" i="7"/>
  <c r="G1963" i="7"/>
  <c r="E1964" i="7"/>
  <c r="G1964" i="7" s="1"/>
  <c r="E1965" i="7"/>
  <c r="G1965" i="7" s="1"/>
  <c r="E1966" i="7"/>
  <c r="G1966" i="7" s="1"/>
  <c r="E1967" i="7"/>
  <c r="G1967" i="7"/>
  <c r="E1968" i="7"/>
  <c r="G1968" i="7" s="1"/>
  <c r="E1969" i="7"/>
  <c r="G1969" i="7" s="1"/>
  <c r="E1970" i="7"/>
  <c r="G1970" i="7" s="1"/>
  <c r="E1971" i="7"/>
  <c r="G1971" i="7"/>
  <c r="E1972" i="7"/>
  <c r="G1972" i="7" s="1"/>
  <c r="E1973" i="7"/>
  <c r="G1973" i="7" s="1"/>
  <c r="E1974" i="7"/>
  <c r="G1974" i="7" s="1"/>
  <c r="E1975" i="7"/>
  <c r="G1975" i="7"/>
  <c r="E1976" i="7"/>
  <c r="G1976" i="7" s="1"/>
  <c r="E1977" i="7"/>
  <c r="G1977" i="7" s="1"/>
  <c r="E1978" i="7"/>
  <c r="G1978" i="7" s="1"/>
  <c r="E1979" i="7"/>
  <c r="G1979" i="7"/>
  <c r="E1980" i="7"/>
  <c r="G1980" i="7" s="1"/>
  <c r="E1981" i="7"/>
  <c r="G1981" i="7" s="1"/>
  <c r="E1982" i="7"/>
  <c r="G1982" i="7" s="1"/>
  <c r="E1983" i="7"/>
  <c r="G1983" i="7"/>
  <c r="E1984" i="7"/>
  <c r="G1984" i="7" s="1"/>
  <c r="E1985" i="7"/>
  <c r="G1985" i="7" s="1"/>
  <c r="E1986" i="7"/>
  <c r="G1986" i="7" s="1"/>
  <c r="E1987" i="7"/>
  <c r="G1987" i="7"/>
  <c r="E1988" i="7"/>
  <c r="G1988" i="7" s="1"/>
  <c r="E1989" i="7"/>
  <c r="G1989" i="7" s="1"/>
  <c r="E1990" i="7"/>
  <c r="G1990" i="7" s="1"/>
  <c r="E1991" i="7"/>
  <c r="G1991" i="7"/>
  <c r="E1992" i="7"/>
  <c r="G1992" i="7" s="1"/>
  <c r="E1993" i="7"/>
  <c r="G1993" i="7" s="1"/>
  <c r="E1994" i="7"/>
  <c r="G1994" i="7" s="1"/>
  <c r="E1995" i="7"/>
  <c r="G1995" i="7"/>
  <c r="E1996" i="7"/>
  <c r="G1996" i="7" s="1"/>
  <c r="E1997" i="7"/>
  <c r="G1997" i="7" s="1"/>
  <c r="E1998" i="7"/>
  <c r="G1998" i="7" s="1"/>
  <c r="E1999" i="7"/>
  <c r="G1999" i="7"/>
  <c r="E2000" i="7"/>
  <c r="G2000" i="7" s="1"/>
  <c r="E2001" i="7"/>
  <c r="G2001" i="7" s="1"/>
  <c r="E2002" i="7"/>
  <c r="G2002" i="7" s="1"/>
  <c r="E2003" i="7"/>
  <c r="G2003" i="7"/>
  <c r="E2004" i="7"/>
  <c r="G2004" i="7" s="1"/>
  <c r="E2005" i="7"/>
  <c r="G2005" i="7" s="1"/>
  <c r="E2006" i="7"/>
  <c r="G2006" i="7" s="1"/>
  <c r="E2007" i="7"/>
  <c r="G2007" i="7"/>
  <c r="E2008" i="7"/>
  <c r="G2008" i="7" s="1"/>
  <c r="E2009" i="7"/>
  <c r="G2009" i="7" s="1"/>
  <c r="E2010" i="7"/>
  <c r="G2010" i="7" s="1"/>
  <c r="E2011" i="7"/>
  <c r="G2011" i="7"/>
  <c r="E2012" i="7"/>
  <c r="G2012" i="7" s="1"/>
  <c r="E2013" i="7"/>
  <c r="G2013" i="7" s="1"/>
  <c r="E2014" i="7"/>
  <c r="G2014" i="7" s="1"/>
  <c r="E2015" i="7"/>
  <c r="G2015" i="7"/>
  <c r="E2016" i="7"/>
  <c r="G2016" i="7" s="1"/>
  <c r="E2017" i="7"/>
  <c r="G2017" i="7" s="1"/>
  <c r="E2018" i="7"/>
  <c r="G2018" i="7" s="1"/>
  <c r="E2019" i="7"/>
  <c r="G2019" i="7"/>
  <c r="E2020" i="7"/>
  <c r="G2020" i="7" s="1"/>
  <c r="E2021" i="7"/>
  <c r="G2021" i="7" s="1"/>
  <c r="E2022" i="7"/>
  <c r="G2022" i="7" s="1"/>
  <c r="E2023" i="7"/>
  <c r="G2023" i="7"/>
  <c r="E2024" i="7"/>
  <c r="G2024" i="7" s="1"/>
  <c r="E2025" i="7"/>
  <c r="G2025" i="7" s="1"/>
  <c r="E2026" i="7"/>
  <c r="G2026" i="7" s="1"/>
  <c r="E2027" i="7"/>
  <c r="G2027" i="7"/>
  <c r="E2028" i="7"/>
  <c r="G2028" i="7" s="1"/>
  <c r="E2029" i="7"/>
  <c r="G2029" i="7" s="1"/>
  <c r="E2030" i="7"/>
  <c r="G2030" i="7" s="1"/>
  <c r="E2031" i="7"/>
  <c r="G2031" i="7"/>
  <c r="E2032" i="7"/>
  <c r="G2032" i="7" s="1"/>
  <c r="E2033" i="7"/>
  <c r="G2033" i="7" s="1"/>
  <c r="E2034" i="7"/>
  <c r="G2034" i="7" s="1"/>
  <c r="E2035" i="7"/>
  <c r="G2035" i="7"/>
  <c r="E2036" i="7"/>
  <c r="G2036" i="7" s="1"/>
  <c r="E2037" i="7"/>
  <c r="G2037" i="7" s="1"/>
  <c r="E2038" i="7"/>
  <c r="G2038" i="7" s="1"/>
  <c r="E2039" i="7"/>
  <c r="G2039" i="7"/>
  <c r="E2040" i="7"/>
  <c r="G2040" i="7" s="1"/>
  <c r="E2041" i="7"/>
  <c r="G2041" i="7" s="1"/>
  <c r="E2042" i="7"/>
  <c r="G2042" i="7" s="1"/>
  <c r="E2043" i="7"/>
  <c r="G2043" i="7" s="1"/>
  <c r="E2044" i="7"/>
  <c r="G2044" i="7" s="1"/>
  <c r="E2045" i="7"/>
  <c r="G2045" i="7" s="1"/>
  <c r="E2046" i="7"/>
  <c r="G2046" i="7" s="1"/>
  <c r="E2047" i="7"/>
  <c r="G2047" i="7" s="1"/>
  <c r="E2048" i="7"/>
  <c r="G2048" i="7" s="1"/>
  <c r="E2049" i="7"/>
  <c r="G2049" i="7" s="1"/>
  <c r="E2050" i="7"/>
  <c r="G2050" i="7" s="1"/>
  <c r="E2051" i="7"/>
  <c r="G2051" i="7" s="1"/>
  <c r="E2052" i="7"/>
  <c r="G2052" i="7" s="1"/>
  <c r="E2053" i="7"/>
  <c r="G2053" i="7" s="1"/>
  <c r="E2054" i="7"/>
  <c r="G2054" i="7" s="1"/>
  <c r="E2055" i="7"/>
  <c r="G2055" i="7" s="1"/>
  <c r="E2056" i="7"/>
  <c r="G2056" i="7" s="1"/>
  <c r="E2057" i="7"/>
  <c r="G2057" i="7" s="1"/>
  <c r="E2058" i="7"/>
  <c r="G2058" i="7" s="1"/>
  <c r="E2059" i="7"/>
  <c r="G2059" i="7" s="1"/>
  <c r="E2060" i="7"/>
  <c r="G2060" i="7" s="1"/>
  <c r="E2061" i="7"/>
  <c r="G2061" i="7" s="1"/>
  <c r="E2062" i="7"/>
  <c r="G2062" i="7" s="1"/>
  <c r="E2063" i="7"/>
  <c r="G2063" i="7" s="1"/>
  <c r="E2064" i="7"/>
  <c r="G2064" i="7" s="1"/>
  <c r="E2065" i="7"/>
  <c r="G2065" i="7" s="1"/>
  <c r="E2066" i="7"/>
  <c r="G2066" i="7" s="1"/>
  <c r="E2067" i="7"/>
  <c r="G2067" i="7" s="1"/>
  <c r="E2068" i="7"/>
  <c r="G2068" i="7" s="1"/>
  <c r="E2069" i="7"/>
  <c r="G2069" i="7" s="1"/>
  <c r="E2070" i="7"/>
  <c r="G2070" i="7" s="1"/>
  <c r="E2071" i="7"/>
  <c r="G2071" i="7" s="1"/>
  <c r="E2072" i="7"/>
  <c r="G2072" i="7" s="1"/>
  <c r="E2073" i="7"/>
  <c r="G2073" i="7" s="1"/>
  <c r="E2074" i="7"/>
  <c r="G2074" i="7" s="1"/>
  <c r="E2075" i="7"/>
  <c r="G2075" i="7" s="1"/>
  <c r="E2076" i="7"/>
  <c r="G2076" i="7" s="1"/>
  <c r="E2077" i="7"/>
  <c r="G2077" i="7" s="1"/>
  <c r="E2078" i="7"/>
  <c r="G2078" i="7" s="1"/>
  <c r="E2079" i="7"/>
  <c r="G2079" i="7" s="1"/>
  <c r="E2080" i="7"/>
  <c r="G2080" i="7" s="1"/>
  <c r="E2081" i="7"/>
  <c r="G2081" i="7" s="1"/>
  <c r="E2082" i="7"/>
  <c r="G2082" i="7" s="1"/>
  <c r="E2083" i="7"/>
  <c r="G2083" i="7" s="1"/>
  <c r="E2084" i="7"/>
  <c r="G2084" i="7" s="1"/>
  <c r="E2085" i="7"/>
  <c r="G2085" i="7" s="1"/>
  <c r="E2086" i="7"/>
  <c r="G2086" i="7" s="1"/>
  <c r="E2087" i="7"/>
  <c r="G2087" i="7" s="1"/>
  <c r="E2088" i="7"/>
  <c r="G2088" i="7" s="1"/>
  <c r="E2089" i="7"/>
  <c r="G2089" i="7" s="1"/>
  <c r="E2090" i="7"/>
  <c r="G2090" i="7" s="1"/>
  <c r="E2091" i="7"/>
  <c r="G2091" i="7" s="1"/>
  <c r="E2092" i="7"/>
  <c r="G2092" i="7" s="1"/>
  <c r="E2093" i="7"/>
  <c r="G2093" i="7" s="1"/>
  <c r="E2094" i="7"/>
  <c r="G2094" i="7" s="1"/>
  <c r="E2095" i="7"/>
  <c r="G2095" i="7" s="1"/>
  <c r="E2096" i="7"/>
  <c r="G2096" i="7" s="1"/>
  <c r="E2097" i="7"/>
  <c r="G2097" i="7" s="1"/>
  <c r="E2098" i="7"/>
  <c r="G2098" i="7" s="1"/>
  <c r="E2099" i="7"/>
  <c r="G2099" i="7" s="1"/>
  <c r="E2100" i="7"/>
  <c r="G2100" i="7" s="1"/>
  <c r="E2101" i="7"/>
  <c r="G2101" i="7" s="1"/>
  <c r="E2102" i="7"/>
  <c r="G2102" i="7" s="1"/>
  <c r="E2103" i="7"/>
  <c r="G2103" i="7" s="1"/>
  <c r="E2104" i="7"/>
  <c r="G2104" i="7" s="1"/>
  <c r="E2105" i="7"/>
  <c r="G2105" i="7" s="1"/>
  <c r="E2106" i="7"/>
  <c r="G2106" i="7" s="1"/>
  <c r="E2107" i="7"/>
  <c r="G2107" i="7" s="1"/>
  <c r="E2108" i="7"/>
  <c r="G2108" i="7" s="1"/>
  <c r="E2109" i="7"/>
  <c r="G2109" i="7" s="1"/>
  <c r="E2110" i="7"/>
  <c r="G2110" i="7" s="1"/>
  <c r="E2111" i="7"/>
  <c r="G2111" i="7" s="1"/>
  <c r="E2112" i="7"/>
  <c r="G2112" i="7" s="1"/>
  <c r="E2113" i="7"/>
  <c r="G2113" i="7" s="1"/>
  <c r="E2114" i="7"/>
  <c r="G2114" i="7" s="1"/>
  <c r="E2115" i="7"/>
  <c r="G2115" i="7" s="1"/>
  <c r="E2116" i="7"/>
  <c r="G2116" i="7" s="1"/>
  <c r="E2117" i="7"/>
  <c r="G2117" i="7" s="1"/>
  <c r="E2118" i="7"/>
  <c r="G2118" i="7" s="1"/>
  <c r="E2119" i="7"/>
  <c r="G2119" i="7" s="1"/>
  <c r="E2120" i="7"/>
  <c r="G2120" i="7" s="1"/>
  <c r="E2121" i="7"/>
  <c r="G2121" i="7" s="1"/>
  <c r="E2122" i="7"/>
  <c r="G2122" i="7" s="1"/>
  <c r="E2123" i="7"/>
  <c r="G2123" i="7" s="1"/>
  <c r="E2124" i="7"/>
  <c r="G2124" i="7" s="1"/>
  <c r="E2125" i="7"/>
  <c r="G2125" i="7" s="1"/>
  <c r="E2126" i="7"/>
  <c r="G2126" i="7" s="1"/>
  <c r="E2127" i="7"/>
  <c r="G2127" i="7" s="1"/>
  <c r="E2128" i="7"/>
  <c r="G2128" i="7" s="1"/>
  <c r="E2129" i="7"/>
  <c r="G2129" i="7" s="1"/>
  <c r="E2130" i="7"/>
  <c r="G2130" i="7" s="1"/>
  <c r="E2131" i="7"/>
  <c r="G2131" i="7" s="1"/>
  <c r="E2132" i="7"/>
  <c r="G2132" i="7" s="1"/>
  <c r="E2133" i="7"/>
  <c r="G2133" i="7" s="1"/>
  <c r="E2134" i="7"/>
  <c r="G2134" i="7" s="1"/>
  <c r="E2135" i="7"/>
  <c r="G2135" i="7" s="1"/>
  <c r="E2136" i="7"/>
  <c r="G2136" i="7" s="1"/>
  <c r="E2137" i="7"/>
  <c r="G2137" i="7" s="1"/>
  <c r="E2138" i="7"/>
  <c r="G2138" i="7" s="1"/>
  <c r="E2139" i="7"/>
  <c r="G2139" i="7" s="1"/>
  <c r="E2140" i="7"/>
  <c r="G2140" i="7" s="1"/>
  <c r="E2141" i="7"/>
  <c r="G2141" i="7" s="1"/>
  <c r="E2142" i="7"/>
  <c r="G2142" i="7" s="1"/>
  <c r="E2143" i="7"/>
  <c r="G2143" i="7" s="1"/>
  <c r="E2144" i="7"/>
  <c r="G2144" i="7" s="1"/>
  <c r="E2145" i="7"/>
  <c r="G2145" i="7" s="1"/>
  <c r="E2146" i="7"/>
  <c r="G2146" i="7" s="1"/>
  <c r="E2147" i="7"/>
  <c r="G2147" i="7" s="1"/>
  <c r="E2148" i="7"/>
  <c r="G2148" i="7" s="1"/>
  <c r="E2149" i="7"/>
  <c r="G2149" i="7" s="1"/>
  <c r="E2150" i="7"/>
  <c r="G2150" i="7" s="1"/>
  <c r="E2151" i="7"/>
  <c r="G2151" i="7" s="1"/>
  <c r="E2152" i="7"/>
  <c r="G2152" i="7" s="1"/>
  <c r="E2153" i="7"/>
  <c r="G2153" i="7" s="1"/>
  <c r="E2154" i="7"/>
  <c r="G2154" i="7" s="1"/>
  <c r="E2155" i="7"/>
  <c r="G2155" i="7" s="1"/>
  <c r="E2156" i="7"/>
  <c r="G2156" i="7" s="1"/>
  <c r="E2157" i="7"/>
  <c r="G2157" i="7" s="1"/>
  <c r="E2158" i="7"/>
  <c r="G2158" i="7" s="1"/>
  <c r="E2159" i="7"/>
  <c r="G2159" i="7" s="1"/>
  <c r="E2160" i="7"/>
  <c r="G2160" i="7" s="1"/>
  <c r="E2161" i="7"/>
  <c r="G2161" i="7" s="1"/>
  <c r="E2162" i="7"/>
  <c r="G2162" i="7" s="1"/>
  <c r="E2163" i="7"/>
  <c r="G2163" i="7" s="1"/>
  <c r="E2164" i="7"/>
  <c r="G2164" i="7" s="1"/>
  <c r="E2165" i="7"/>
  <c r="G2165" i="7" s="1"/>
  <c r="E2166" i="7"/>
  <c r="G2166" i="7" s="1"/>
  <c r="E2167" i="7"/>
  <c r="G2167" i="7" s="1"/>
  <c r="E2168" i="7"/>
  <c r="G2168" i="7" s="1"/>
  <c r="E2169" i="7"/>
  <c r="G2169" i="7" s="1"/>
  <c r="E2170" i="7"/>
  <c r="G2170" i="7" s="1"/>
  <c r="E2171" i="7"/>
  <c r="G2171" i="7" s="1"/>
  <c r="E2172" i="7"/>
  <c r="G2172" i="7" s="1"/>
  <c r="E2173" i="7"/>
  <c r="G2173" i="7" s="1"/>
  <c r="E2174" i="7"/>
  <c r="G2174" i="7" s="1"/>
  <c r="E2175" i="7"/>
  <c r="G2175" i="7" s="1"/>
  <c r="E2176" i="7"/>
  <c r="G2176" i="7" s="1"/>
  <c r="E2177" i="7"/>
  <c r="G2177" i="7" s="1"/>
  <c r="E2178" i="7"/>
  <c r="G2178" i="7" s="1"/>
  <c r="E2179" i="7"/>
  <c r="G2179" i="7" s="1"/>
  <c r="E2180" i="7"/>
  <c r="G2180" i="7" s="1"/>
  <c r="E2181" i="7"/>
  <c r="G2181" i="7" s="1"/>
  <c r="E2182" i="7"/>
  <c r="G2182" i="7" s="1"/>
  <c r="E2183" i="7"/>
  <c r="G2183" i="7" s="1"/>
  <c r="E2184" i="7"/>
  <c r="G2184" i="7" s="1"/>
  <c r="E2185" i="7"/>
  <c r="G2185" i="7" s="1"/>
  <c r="E2186" i="7"/>
  <c r="G2186" i="7" s="1"/>
  <c r="E2187" i="7"/>
  <c r="G2187" i="7" s="1"/>
  <c r="E2188" i="7"/>
  <c r="G2188" i="7" s="1"/>
  <c r="E2189" i="7"/>
  <c r="G2189" i="7" s="1"/>
  <c r="E2190" i="7"/>
  <c r="G2190" i="7" s="1"/>
  <c r="E2191" i="7"/>
  <c r="G2191" i="7" s="1"/>
  <c r="E2192" i="7"/>
  <c r="G2192" i="7" s="1"/>
  <c r="E2193" i="7"/>
  <c r="G2193" i="7" s="1"/>
  <c r="E2194" i="7"/>
  <c r="G2194" i="7" s="1"/>
  <c r="E2195" i="7"/>
  <c r="G2195" i="7" s="1"/>
  <c r="E2196" i="7"/>
  <c r="G2196" i="7" s="1"/>
  <c r="E2197" i="7"/>
  <c r="G2197" i="7" s="1"/>
  <c r="E2198" i="7"/>
  <c r="G2198" i="7" s="1"/>
  <c r="E2199" i="7"/>
  <c r="G2199" i="7" s="1"/>
  <c r="E2200" i="7"/>
  <c r="G2200" i="7" s="1"/>
  <c r="E2201" i="7"/>
  <c r="G2201" i="7" s="1"/>
  <c r="E2202" i="7"/>
  <c r="G2202" i="7" s="1"/>
  <c r="E2203" i="7"/>
  <c r="G2203" i="7" s="1"/>
  <c r="E2204" i="7"/>
  <c r="G2204" i="7" s="1"/>
  <c r="E2205" i="7"/>
  <c r="G2205" i="7" s="1"/>
  <c r="E2206" i="7"/>
  <c r="G2206" i="7" s="1"/>
  <c r="E2207" i="7"/>
  <c r="G2207" i="7" s="1"/>
  <c r="E2208" i="7"/>
  <c r="G2208" i="7" s="1"/>
  <c r="E2209" i="7"/>
  <c r="G2209" i="7" s="1"/>
  <c r="E2210" i="7"/>
  <c r="G2210" i="7" s="1"/>
  <c r="E2211" i="7"/>
  <c r="G2211" i="7" s="1"/>
  <c r="E2212" i="7"/>
  <c r="G2212" i="7" s="1"/>
  <c r="E2213" i="7"/>
  <c r="G2213" i="7" s="1"/>
  <c r="E2214" i="7"/>
  <c r="G2214" i="7" s="1"/>
  <c r="E2215" i="7"/>
  <c r="G2215" i="7" s="1"/>
  <c r="E2216" i="7"/>
  <c r="G2216" i="7" s="1"/>
  <c r="E2217" i="7"/>
  <c r="G2217" i="7" s="1"/>
  <c r="E2218" i="7"/>
  <c r="G2218" i="7" s="1"/>
  <c r="E2219" i="7"/>
  <c r="G2219" i="7" s="1"/>
  <c r="E2220" i="7"/>
  <c r="G2220" i="7" s="1"/>
  <c r="E2221" i="7"/>
  <c r="G2221" i="7" s="1"/>
  <c r="E2222" i="7"/>
  <c r="G2222" i="7" s="1"/>
  <c r="E2223" i="7"/>
  <c r="G2223" i="7" s="1"/>
  <c r="E2224" i="7"/>
  <c r="G2224" i="7" s="1"/>
  <c r="E2225" i="7"/>
  <c r="G2225" i="7" s="1"/>
  <c r="E2226" i="7"/>
  <c r="G2226" i="7" s="1"/>
  <c r="E2227" i="7"/>
  <c r="G2227" i="7" s="1"/>
  <c r="E2228" i="7"/>
  <c r="G2228" i="7" s="1"/>
  <c r="E2229" i="7"/>
  <c r="G2229" i="7" s="1"/>
  <c r="E2230" i="7"/>
  <c r="G2230" i="7" s="1"/>
  <c r="E2231" i="7"/>
  <c r="G2231" i="7" s="1"/>
  <c r="E2232" i="7"/>
  <c r="G2232" i="7" s="1"/>
  <c r="E2233" i="7"/>
  <c r="G2233" i="7" s="1"/>
  <c r="E2234" i="7"/>
  <c r="G2234" i="7" s="1"/>
  <c r="E2235" i="7"/>
  <c r="G2235" i="7" s="1"/>
  <c r="E2236" i="7"/>
  <c r="G2236" i="7" s="1"/>
  <c r="E2237" i="7"/>
  <c r="G2237" i="7" s="1"/>
  <c r="E2238" i="7"/>
  <c r="G2238" i="7" s="1"/>
  <c r="E2239" i="7"/>
  <c r="G2239" i="7" s="1"/>
  <c r="E2240" i="7"/>
  <c r="G2240" i="7" s="1"/>
  <c r="E2241" i="7"/>
  <c r="G2241" i="7" s="1"/>
  <c r="E2242" i="7"/>
  <c r="G2242" i="7" s="1"/>
  <c r="E2243" i="7"/>
  <c r="G2243" i="7" s="1"/>
  <c r="E2244" i="7"/>
  <c r="G2244" i="7" s="1"/>
  <c r="E2245" i="7"/>
  <c r="G2245" i="7" s="1"/>
  <c r="E2246" i="7"/>
  <c r="G2246" i="7" s="1"/>
  <c r="E2247" i="7"/>
  <c r="G2247" i="7" s="1"/>
  <c r="E2248" i="7"/>
  <c r="G2248" i="7" s="1"/>
  <c r="E2249" i="7"/>
  <c r="G2249" i="7" s="1"/>
  <c r="E2250" i="7"/>
  <c r="G2250" i="7" s="1"/>
  <c r="E2251" i="7"/>
  <c r="G2251" i="7" s="1"/>
  <c r="E2252" i="7"/>
  <c r="G2252" i="7" s="1"/>
  <c r="E2253" i="7"/>
  <c r="G2253" i="7" s="1"/>
  <c r="E2254" i="7"/>
  <c r="G2254" i="7" s="1"/>
  <c r="E2255" i="7"/>
  <c r="G2255" i="7" s="1"/>
  <c r="E2256" i="7"/>
  <c r="G2256" i="7" s="1"/>
  <c r="E2257" i="7"/>
  <c r="G2257" i="7" s="1"/>
  <c r="E2258" i="7"/>
  <c r="G2258" i="7" s="1"/>
  <c r="E2259" i="7"/>
  <c r="G2259" i="7" s="1"/>
  <c r="E2260" i="7"/>
  <c r="G2260" i="7" s="1"/>
  <c r="E2261" i="7"/>
  <c r="G2261" i="7" s="1"/>
  <c r="E2262" i="7"/>
  <c r="G2262" i="7" s="1"/>
  <c r="E2263" i="7"/>
  <c r="G2263" i="7" s="1"/>
  <c r="E2264" i="7"/>
  <c r="G2264" i="7" s="1"/>
  <c r="E2265" i="7"/>
  <c r="G2265" i="7" s="1"/>
  <c r="E2266" i="7"/>
  <c r="G2266" i="7" s="1"/>
  <c r="E2267" i="7"/>
  <c r="G2267" i="7" s="1"/>
  <c r="E2268" i="7"/>
  <c r="G2268" i="7" s="1"/>
  <c r="E2269" i="7"/>
  <c r="G2269" i="7" s="1"/>
  <c r="E2270" i="7"/>
  <c r="G2270" i="7" s="1"/>
  <c r="E2271" i="7"/>
  <c r="G2271" i="7" s="1"/>
  <c r="E2272" i="7"/>
  <c r="G2272" i="7" s="1"/>
  <c r="E2273" i="7"/>
  <c r="G2273" i="7" s="1"/>
  <c r="E2274" i="7"/>
  <c r="G2274" i="7" s="1"/>
  <c r="E2275" i="7"/>
  <c r="G2275" i="7" s="1"/>
  <c r="E2276" i="7"/>
  <c r="G2276" i="7" s="1"/>
  <c r="E2277" i="7"/>
  <c r="G2277" i="7" s="1"/>
  <c r="E2278" i="7"/>
  <c r="G2278" i="7" s="1"/>
  <c r="E2279" i="7"/>
  <c r="G2279" i="7" s="1"/>
  <c r="E2280" i="7"/>
  <c r="G2280" i="7" s="1"/>
  <c r="E2281" i="7"/>
  <c r="G2281" i="7" s="1"/>
  <c r="E2282" i="7"/>
  <c r="G2282" i="7" s="1"/>
  <c r="E2283" i="7"/>
  <c r="G2283" i="7" s="1"/>
  <c r="E2284" i="7"/>
  <c r="G2284" i="7" s="1"/>
  <c r="E2285" i="7"/>
  <c r="G2285" i="7" s="1"/>
  <c r="E2286" i="7"/>
  <c r="G2286" i="7" s="1"/>
  <c r="E2287" i="7"/>
  <c r="G2287" i="7" s="1"/>
  <c r="E2288" i="7"/>
  <c r="G2288" i="7" s="1"/>
  <c r="E2289" i="7"/>
  <c r="G2289" i="7" s="1"/>
  <c r="E2290" i="7"/>
  <c r="G2290" i="7" s="1"/>
  <c r="E2291" i="7"/>
  <c r="G2291" i="7" s="1"/>
  <c r="E2292" i="7"/>
  <c r="G2292" i="7" s="1"/>
  <c r="E2293" i="7"/>
  <c r="G2293" i="7" s="1"/>
  <c r="E2294" i="7"/>
  <c r="G2294" i="7" s="1"/>
  <c r="E2295" i="7"/>
  <c r="G2295" i="7" s="1"/>
  <c r="E2296" i="7"/>
  <c r="G2296" i="7" s="1"/>
  <c r="E2297" i="7"/>
  <c r="G2297" i="7" s="1"/>
  <c r="E2298" i="7"/>
  <c r="G2298" i="7" s="1"/>
  <c r="E2299" i="7"/>
  <c r="G2299" i="7" s="1"/>
  <c r="E2300" i="7"/>
  <c r="G2300" i="7" s="1"/>
  <c r="E2301" i="7"/>
  <c r="G2301" i="7" s="1"/>
  <c r="E2302" i="7"/>
  <c r="G2302" i="7" s="1"/>
  <c r="E2303" i="7"/>
  <c r="G2303" i="7" s="1"/>
  <c r="E2304" i="7"/>
  <c r="G2304" i="7" s="1"/>
  <c r="E2305" i="7"/>
  <c r="G2305" i="7" s="1"/>
  <c r="E2306" i="7"/>
  <c r="G2306" i="7" s="1"/>
  <c r="E2307" i="7"/>
  <c r="G2307" i="7" s="1"/>
  <c r="E2308" i="7"/>
  <c r="G2308" i="7" s="1"/>
  <c r="E2309" i="7"/>
  <c r="G2309" i="7" s="1"/>
  <c r="E2310" i="7"/>
  <c r="G2310" i="7" s="1"/>
  <c r="E2311" i="7"/>
  <c r="G2311" i="7" s="1"/>
  <c r="E2312" i="7"/>
  <c r="G2312" i="7" s="1"/>
  <c r="E2313" i="7"/>
  <c r="G2313" i="7" s="1"/>
  <c r="E2314" i="7"/>
  <c r="G2314" i="7" s="1"/>
  <c r="E2315" i="7"/>
  <c r="G2315" i="7" s="1"/>
  <c r="E2316" i="7"/>
  <c r="G2316" i="7" s="1"/>
  <c r="E2317" i="7"/>
  <c r="G2317" i="7" s="1"/>
  <c r="E2318" i="7"/>
  <c r="G2318" i="7" s="1"/>
  <c r="E2319" i="7"/>
  <c r="G2319" i="7" s="1"/>
  <c r="E2320" i="7"/>
  <c r="G2320" i="7" s="1"/>
  <c r="E2321" i="7"/>
  <c r="G2321" i="7" s="1"/>
  <c r="E2322" i="7"/>
  <c r="G2322" i="7" s="1"/>
  <c r="E2323" i="7"/>
  <c r="G2323" i="7" s="1"/>
  <c r="E2324" i="7"/>
  <c r="G2324" i="7" s="1"/>
  <c r="E2325" i="7"/>
  <c r="G2325" i="7" s="1"/>
  <c r="E2326" i="7"/>
  <c r="G2326" i="7" s="1"/>
  <c r="E2327" i="7"/>
  <c r="G2327" i="7" s="1"/>
  <c r="E2328" i="7"/>
  <c r="G2328" i="7" s="1"/>
  <c r="E2329" i="7"/>
  <c r="G2329" i="7" s="1"/>
  <c r="E2330" i="7"/>
  <c r="G2330" i="7" s="1"/>
  <c r="E2331" i="7"/>
  <c r="G2331" i="7" s="1"/>
  <c r="E2332" i="7"/>
  <c r="G2332" i="7" s="1"/>
  <c r="E2333" i="7"/>
  <c r="G2333" i="7" s="1"/>
  <c r="E2334" i="7"/>
  <c r="G2334" i="7" s="1"/>
  <c r="E2335" i="7"/>
  <c r="G2335" i="7" s="1"/>
  <c r="E2336" i="7"/>
  <c r="G2336" i="7" s="1"/>
  <c r="E2337" i="7"/>
  <c r="G2337" i="7" s="1"/>
  <c r="E2338" i="7"/>
  <c r="G2338" i="7" s="1"/>
  <c r="E2339" i="7"/>
  <c r="G2339" i="7" s="1"/>
  <c r="E2340" i="7"/>
  <c r="G2340" i="7" s="1"/>
  <c r="E2341" i="7"/>
  <c r="G2341" i="7" s="1"/>
  <c r="E2342" i="7"/>
  <c r="G2342" i="7" s="1"/>
  <c r="E2343" i="7"/>
  <c r="G2343" i="7" s="1"/>
  <c r="E2344" i="7"/>
  <c r="G2344" i="7" s="1"/>
  <c r="E2345" i="7"/>
  <c r="G2345" i="7" s="1"/>
  <c r="E2346" i="7"/>
  <c r="G2346" i="7" s="1"/>
  <c r="E2347" i="7"/>
  <c r="G2347" i="7" s="1"/>
  <c r="E2348" i="7"/>
  <c r="G2348" i="7" s="1"/>
  <c r="E2349" i="7"/>
  <c r="G2349" i="7" s="1"/>
  <c r="E2350" i="7"/>
  <c r="G2350" i="7" s="1"/>
  <c r="E2351" i="7"/>
  <c r="G2351" i="7" s="1"/>
  <c r="E2352" i="7"/>
  <c r="G2352" i="7" s="1"/>
  <c r="E2353" i="7"/>
  <c r="G2353" i="7" s="1"/>
  <c r="E2354" i="7"/>
  <c r="G2354" i="7" s="1"/>
  <c r="E2355" i="7"/>
  <c r="G2355" i="7" s="1"/>
  <c r="E2356" i="7"/>
  <c r="G2356" i="7" s="1"/>
  <c r="E2357" i="7"/>
  <c r="G2357" i="7" s="1"/>
  <c r="E2358" i="7"/>
  <c r="G2358" i="7" s="1"/>
  <c r="E2359" i="7"/>
  <c r="G2359" i="7" s="1"/>
  <c r="E2360" i="7"/>
  <c r="G2360" i="7" s="1"/>
  <c r="E2361" i="7"/>
  <c r="G2361" i="7" s="1"/>
  <c r="E2362" i="7"/>
  <c r="G2362" i="7" s="1"/>
  <c r="E2363" i="7"/>
  <c r="G2363" i="7" s="1"/>
  <c r="E2364" i="7"/>
  <c r="G2364" i="7" s="1"/>
  <c r="E2365" i="7"/>
  <c r="G2365" i="7" s="1"/>
  <c r="E2366" i="7"/>
  <c r="G2366" i="7" s="1"/>
  <c r="E2367" i="7"/>
  <c r="G2367" i="7" s="1"/>
  <c r="E2368" i="7"/>
  <c r="G2368" i="7" s="1"/>
  <c r="E2369" i="7"/>
  <c r="G2369" i="7" s="1"/>
  <c r="E2370" i="7"/>
  <c r="G2370" i="7" s="1"/>
  <c r="E2371" i="7"/>
  <c r="G2371" i="7" s="1"/>
  <c r="E2372" i="7"/>
  <c r="G2372" i="7" s="1"/>
  <c r="E2373" i="7"/>
  <c r="G2373" i="7" s="1"/>
  <c r="E2374" i="7"/>
  <c r="G2374" i="7" s="1"/>
  <c r="E2375" i="7"/>
  <c r="G2375" i="7" s="1"/>
  <c r="E2376" i="7"/>
  <c r="G2376" i="7" s="1"/>
  <c r="E2377" i="7"/>
  <c r="G2377" i="7" s="1"/>
  <c r="E2378" i="7"/>
  <c r="G2378" i="7" s="1"/>
  <c r="E2379" i="7"/>
  <c r="G2379" i="7" s="1"/>
  <c r="E2380" i="7"/>
  <c r="G2380" i="7" s="1"/>
  <c r="E2381" i="7"/>
  <c r="G2381" i="7" s="1"/>
  <c r="E2382" i="7"/>
  <c r="G2382" i="7" s="1"/>
  <c r="E2383" i="7"/>
  <c r="G2383" i="7" s="1"/>
  <c r="E2384" i="7"/>
  <c r="G2384" i="7" s="1"/>
  <c r="E2385" i="7"/>
  <c r="G2385" i="7" s="1"/>
  <c r="E2386" i="7"/>
  <c r="G2386" i="7" s="1"/>
  <c r="E2387" i="7"/>
  <c r="G2387" i="7" s="1"/>
  <c r="E2388" i="7"/>
  <c r="G2388" i="7" s="1"/>
  <c r="E2389" i="7"/>
  <c r="G2389" i="7" s="1"/>
  <c r="E2390" i="7"/>
  <c r="G2390" i="7" s="1"/>
  <c r="E2391" i="7"/>
  <c r="G2391" i="7" s="1"/>
  <c r="E2392" i="7"/>
  <c r="G2392" i="7" s="1"/>
  <c r="E2393" i="7"/>
  <c r="G2393" i="7" s="1"/>
  <c r="E2394" i="7"/>
  <c r="G2394" i="7" s="1"/>
  <c r="E2395" i="7"/>
  <c r="G2395" i="7" s="1"/>
  <c r="E2396" i="7"/>
  <c r="G2396" i="7" s="1"/>
  <c r="E2397" i="7"/>
  <c r="G2397" i="7" s="1"/>
  <c r="E2398" i="7"/>
  <c r="G2398" i="7" s="1"/>
  <c r="E2399" i="7"/>
  <c r="G2399" i="7" s="1"/>
  <c r="E2400" i="7"/>
  <c r="G2400" i="7" s="1"/>
  <c r="E2401" i="7"/>
  <c r="G2401" i="7" s="1"/>
  <c r="E2402" i="7"/>
  <c r="G2402" i="7" s="1"/>
  <c r="E2403" i="7"/>
  <c r="G2403" i="7" s="1"/>
  <c r="E2" i="7"/>
  <c r="G2" i="7" s="1"/>
  <c r="H3" i="7"/>
  <c r="I3" i="7"/>
  <c r="J3" i="7"/>
  <c r="K3" i="7" s="1"/>
  <c r="H4" i="7"/>
  <c r="I4" i="7"/>
  <c r="J4" i="7"/>
  <c r="H5" i="7"/>
  <c r="I5" i="7"/>
  <c r="J5" i="7"/>
  <c r="K5" i="7"/>
  <c r="H6" i="7"/>
  <c r="K6" i="7" s="1"/>
  <c r="I6" i="7"/>
  <c r="J6" i="7"/>
  <c r="H7" i="7"/>
  <c r="K7" i="7" s="1"/>
  <c r="I7" i="7"/>
  <c r="J7" i="7"/>
  <c r="H8" i="7"/>
  <c r="K8" i="7" s="1"/>
  <c r="I8" i="7"/>
  <c r="J8" i="7"/>
  <c r="H9" i="7"/>
  <c r="I9" i="7"/>
  <c r="J9" i="7"/>
  <c r="K9" i="7" s="1"/>
  <c r="H10" i="7"/>
  <c r="I10" i="7"/>
  <c r="J10" i="7"/>
  <c r="H11" i="7"/>
  <c r="I11" i="7"/>
  <c r="J11" i="7"/>
  <c r="K11" i="7" s="1"/>
  <c r="H12" i="7"/>
  <c r="I12" i="7"/>
  <c r="J12" i="7"/>
  <c r="H13" i="7"/>
  <c r="I13" i="7"/>
  <c r="J13" i="7"/>
  <c r="K13" i="7"/>
  <c r="H14" i="7"/>
  <c r="K14" i="7" s="1"/>
  <c r="I14" i="7"/>
  <c r="J14" i="7"/>
  <c r="H15" i="7"/>
  <c r="K15" i="7" s="1"/>
  <c r="I15" i="7"/>
  <c r="J15" i="7"/>
  <c r="H16" i="7"/>
  <c r="K16" i="7" s="1"/>
  <c r="I16" i="7"/>
  <c r="J16" i="7"/>
  <c r="H17" i="7"/>
  <c r="I17" i="7"/>
  <c r="J17" i="7"/>
  <c r="K17" i="7" s="1"/>
  <c r="H18" i="7"/>
  <c r="I18" i="7"/>
  <c r="J18" i="7"/>
  <c r="H19" i="7"/>
  <c r="I19" i="7"/>
  <c r="J19" i="7"/>
  <c r="K19" i="7" s="1"/>
  <c r="H20" i="7"/>
  <c r="I20" i="7"/>
  <c r="J20" i="7"/>
  <c r="H21" i="7"/>
  <c r="I21" i="7"/>
  <c r="J21" i="7"/>
  <c r="K21" i="7"/>
  <c r="H22" i="7"/>
  <c r="K22" i="7" s="1"/>
  <c r="I22" i="7"/>
  <c r="J22" i="7"/>
  <c r="H23" i="7"/>
  <c r="K23" i="7" s="1"/>
  <c r="I23" i="7"/>
  <c r="J23" i="7"/>
  <c r="H24" i="7"/>
  <c r="K24" i="7" s="1"/>
  <c r="I24" i="7"/>
  <c r="J24" i="7"/>
  <c r="H25" i="7"/>
  <c r="I25" i="7"/>
  <c r="J25" i="7"/>
  <c r="K25" i="7" s="1"/>
  <c r="H26" i="7"/>
  <c r="I26" i="7"/>
  <c r="J26" i="7"/>
  <c r="H27" i="7"/>
  <c r="I27" i="7"/>
  <c r="J27" i="7"/>
  <c r="K27" i="7" s="1"/>
  <c r="H28" i="7"/>
  <c r="I28" i="7"/>
  <c r="J28" i="7"/>
  <c r="H29" i="7"/>
  <c r="I29" i="7"/>
  <c r="J29" i="7"/>
  <c r="K29" i="7"/>
  <c r="H30" i="7"/>
  <c r="K30" i="7" s="1"/>
  <c r="I30" i="7"/>
  <c r="J30" i="7"/>
  <c r="H31" i="7"/>
  <c r="K31" i="7" s="1"/>
  <c r="I31" i="7"/>
  <c r="J31" i="7"/>
  <c r="H32" i="7"/>
  <c r="K32" i="7" s="1"/>
  <c r="I32" i="7"/>
  <c r="J32" i="7"/>
  <c r="H33" i="7"/>
  <c r="I33" i="7"/>
  <c r="J33" i="7"/>
  <c r="K33" i="7" s="1"/>
  <c r="H34" i="7"/>
  <c r="I34" i="7"/>
  <c r="J34" i="7"/>
  <c r="H35" i="7"/>
  <c r="I35" i="7"/>
  <c r="J35" i="7"/>
  <c r="K35" i="7" s="1"/>
  <c r="H36" i="7"/>
  <c r="I36" i="7"/>
  <c r="J36" i="7"/>
  <c r="H37" i="7"/>
  <c r="I37" i="7"/>
  <c r="J37" i="7"/>
  <c r="K37" i="7"/>
  <c r="H38" i="7"/>
  <c r="K38" i="7" s="1"/>
  <c r="I38" i="7"/>
  <c r="J38" i="7"/>
  <c r="H39" i="7"/>
  <c r="K39" i="7" s="1"/>
  <c r="I39" i="7"/>
  <c r="J39" i="7"/>
  <c r="H40" i="7"/>
  <c r="K40" i="7" s="1"/>
  <c r="I40" i="7"/>
  <c r="J40" i="7"/>
  <c r="H41" i="7"/>
  <c r="I41" i="7"/>
  <c r="J41" i="7"/>
  <c r="K41" i="7" s="1"/>
  <c r="H42" i="7"/>
  <c r="I42" i="7"/>
  <c r="J42" i="7"/>
  <c r="H43" i="7"/>
  <c r="I43" i="7"/>
  <c r="J43" i="7"/>
  <c r="K43" i="7" s="1"/>
  <c r="H44" i="7"/>
  <c r="I44" i="7"/>
  <c r="J44" i="7"/>
  <c r="H45" i="7"/>
  <c r="I45" i="7"/>
  <c r="J45" i="7"/>
  <c r="K45" i="7"/>
  <c r="H46" i="7"/>
  <c r="K46" i="7" s="1"/>
  <c r="I46" i="7"/>
  <c r="J46" i="7"/>
  <c r="H47" i="7"/>
  <c r="K47" i="7" s="1"/>
  <c r="I47" i="7"/>
  <c r="J47" i="7"/>
  <c r="H48" i="7"/>
  <c r="K48" i="7" s="1"/>
  <c r="I48" i="7"/>
  <c r="J48" i="7"/>
  <c r="H49" i="7"/>
  <c r="I49" i="7"/>
  <c r="J49" i="7"/>
  <c r="K49" i="7" s="1"/>
  <c r="H50" i="7"/>
  <c r="I50" i="7"/>
  <c r="J50" i="7"/>
  <c r="H51" i="7"/>
  <c r="I51" i="7"/>
  <c r="J51" i="7"/>
  <c r="K51" i="7" s="1"/>
  <c r="H52" i="7"/>
  <c r="I52" i="7"/>
  <c r="J52" i="7"/>
  <c r="H53" i="7"/>
  <c r="I53" i="7"/>
  <c r="J53" i="7"/>
  <c r="K53" i="7"/>
  <c r="H54" i="7"/>
  <c r="K54" i="7" s="1"/>
  <c r="I54" i="7"/>
  <c r="J54" i="7"/>
  <c r="H55" i="7"/>
  <c r="K55" i="7" s="1"/>
  <c r="I55" i="7"/>
  <c r="J55" i="7"/>
  <c r="H56" i="7"/>
  <c r="K56" i="7" s="1"/>
  <c r="I56" i="7"/>
  <c r="J56" i="7"/>
  <c r="H57" i="7"/>
  <c r="I57" i="7"/>
  <c r="J57" i="7"/>
  <c r="K57" i="7" s="1"/>
  <c r="H58" i="7"/>
  <c r="I58" i="7"/>
  <c r="J58" i="7"/>
  <c r="H59" i="7"/>
  <c r="I59" i="7"/>
  <c r="J59" i="7"/>
  <c r="K59" i="7" s="1"/>
  <c r="H60" i="7"/>
  <c r="I60" i="7"/>
  <c r="J60" i="7"/>
  <c r="H61" i="7"/>
  <c r="I61" i="7"/>
  <c r="J61" i="7"/>
  <c r="K61" i="7"/>
  <c r="H62" i="7"/>
  <c r="K62" i="7" s="1"/>
  <c r="I62" i="7"/>
  <c r="J62" i="7"/>
  <c r="H63" i="7"/>
  <c r="K63" i="7" s="1"/>
  <c r="I63" i="7"/>
  <c r="J63" i="7"/>
  <c r="H64" i="7"/>
  <c r="K64" i="7" s="1"/>
  <c r="I64" i="7"/>
  <c r="J64" i="7"/>
  <c r="H65" i="7"/>
  <c r="I65" i="7"/>
  <c r="J65" i="7"/>
  <c r="K65" i="7" s="1"/>
  <c r="H66" i="7"/>
  <c r="I66" i="7"/>
  <c r="J66" i="7"/>
  <c r="H67" i="7"/>
  <c r="I67" i="7"/>
  <c r="J67" i="7"/>
  <c r="K67" i="7" s="1"/>
  <c r="H68" i="7"/>
  <c r="I68" i="7"/>
  <c r="J68" i="7"/>
  <c r="H69" i="7"/>
  <c r="I69" i="7"/>
  <c r="J69" i="7"/>
  <c r="K69" i="7"/>
  <c r="H70" i="7"/>
  <c r="K70" i="7" s="1"/>
  <c r="I70" i="7"/>
  <c r="J70" i="7"/>
  <c r="H71" i="7"/>
  <c r="K71" i="7" s="1"/>
  <c r="I71" i="7"/>
  <c r="J71" i="7"/>
  <c r="H72" i="7"/>
  <c r="K72" i="7" s="1"/>
  <c r="I72" i="7"/>
  <c r="J72" i="7"/>
  <c r="H73" i="7"/>
  <c r="I73" i="7"/>
  <c r="J73" i="7"/>
  <c r="K73" i="7" s="1"/>
  <c r="H74" i="7"/>
  <c r="I74" i="7"/>
  <c r="J74" i="7"/>
  <c r="H75" i="7"/>
  <c r="I75" i="7"/>
  <c r="J75" i="7"/>
  <c r="K75" i="7" s="1"/>
  <c r="H76" i="7"/>
  <c r="I76" i="7"/>
  <c r="J76" i="7"/>
  <c r="H77" i="7"/>
  <c r="I77" i="7"/>
  <c r="J77" i="7"/>
  <c r="K77" i="7"/>
  <c r="H78" i="7"/>
  <c r="K78" i="7" s="1"/>
  <c r="I78" i="7"/>
  <c r="J78" i="7"/>
  <c r="H79" i="7"/>
  <c r="K79" i="7" s="1"/>
  <c r="I79" i="7"/>
  <c r="J79" i="7"/>
  <c r="H80" i="7"/>
  <c r="K80" i="7" s="1"/>
  <c r="I80" i="7"/>
  <c r="J80" i="7"/>
  <c r="H81" i="7"/>
  <c r="I81" i="7"/>
  <c r="J81" i="7"/>
  <c r="K81" i="7" s="1"/>
  <c r="H82" i="7"/>
  <c r="I82" i="7"/>
  <c r="J82" i="7"/>
  <c r="H83" i="7"/>
  <c r="I83" i="7"/>
  <c r="J83" i="7"/>
  <c r="K83" i="7" s="1"/>
  <c r="H84" i="7"/>
  <c r="I84" i="7"/>
  <c r="J84" i="7"/>
  <c r="H85" i="7"/>
  <c r="I85" i="7"/>
  <c r="J85" i="7"/>
  <c r="K85" i="7"/>
  <c r="H86" i="7"/>
  <c r="K86" i="7" s="1"/>
  <c r="I86" i="7"/>
  <c r="J86" i="7"/>
  <c r="H87" i="7"/>
  <c r="K87" i="7" s="1"/>
  <c r="I87" i="7"/>
  <c r="J87" i="7"/>
  <c r="H88" i="7"/>
  <c r="K88" i="7" s="1"/>
  <c r="I88" i="7"/>
  <c r="J88" i="7"/>
  <c r="H89" i="7"/>
  <c r="I89" i="7"/>
  <c r="J89" i="7"/>
  <c r="K89" i="7" s="1"/>
  <c r="H90" i="7"/>
  <c r="I90" i="7"/>
  <c r="J90" i="7"/>
  <c r="H91" i="7"/>
  <c r="I91" i="7"/>
  <c r="J91" i="7"/>
  <c r="K91" i="7" s="1"/>
  <c r="H92" i="7"/>
  <c r="I92" i="7"/>
  <c r="J92" i="7"/>
  <c r="H93" i="7"/>
  <c r="I93" i="7"/>
  <c r="J93" i="7"/>
  <c r="K93" i="7"/>
  <c r="H94" i="7"/>
  <c r="K94" i="7" s="1"/>
  <c r="I94" i="7"/>
  <c r="J94" i="7"/>
  <c r="H95" i="7"/>
  <c r="K95" i="7" s="1"/>
  <c r="I95" i="7"/>
  <c r="J95" i="7"/>
  <c r="H96" i="7"/>
  <c r="K96" i="7" s="1"/>
  <c r="I96" i="7"/>
  <c r="J96" i="7"/>
  <c r="H97" i="7"/>
  <c r="I97" i="7"/>
  <c r="J97" i="7"/>
  <c r="K97" i="7" s="1"/>
  <c r="H98" i="7"/>
  <c r="I98" i="7"/>
  <c r="J98" i="7"/>
  <c r="H99" i="7"/>
  <c r="I99" i="7"/>
  <c r="J99" i="7"/>
  <c r="K99" i="7" s="1"/>
  <c r="H100" i="7"/>
  <c r="I100" i="7"/>
  <c r="J100" i="7"/>
  <c r="H101" i="7"/>
  <c r="I101" i="7"/>
  <c r="J101" i="7"/>
  <c r="K101" i="7"/>
  <c r="H102" i="7"/>
  <c r="K102" i="7" s="1"/>
  <c r="I102" i="7"/>
  <c r="J102" i="7"/>
  <c r="H103" i="7"/>
  <c r="K103" i="7" s="1"/>
  <c r="I103" i="7"/>
  <c r="J103" i="7"/>
  <c r="H104" i="7"/>
  <c r="K104" i="7" s="1"/>
  <c r="I104" i="7"/>
  <c r="J104" i="7"/>
  <c r="H105" i="7"/>
  <c r="I105" i="7"/>
  <c r="K105" i="7" s="1"/>
  <c r="J105" i="7"/>
  <c r="H106" i="7"/>
  <c r="I106" i="7"/>
  <c r="J106" i="7"/>
  <c r="H107" i="7"/>
  <c r="I107" i="7"/>
  <c r="J107" i="7"/>
  <c r="K107" i="7" s="1"/>
  <c r="H108" i="7"/>
  <c r="I108" i="7"/>
  <c r="J108" i="7"/>
  <c r="H109" i="7"/>
  <c r="I109" i="7"/>
  <c r="J109" i="7"/>
  <c r="K109" i="7"/>
  <c r="H110" i="7"/>
  <c r="K110" i="7" s="1"/>
  <c r="I110" i="7"/>
  <c r="J110" i="7"/>
  <c r="H111" i="7"/>
  <c r="K111" i="7" s="1"/>
  <c r="I111" i="7"/>
  <c r="J111" i="7"/>
  <c r="H112" i="7"/>
  <c r="K112" i="7" s="1"/>
  <c r="I112" i="7"/>
  <c r="J112" i="7"/>
  <c r="H113" i="7"/>
  <c r="I113" i="7"/>
  <c r="K113" i="7" s="1"/>
  <c r="J113" i="7"/>
  <c r="H114" i="7"/>
  <c r="I114" i="7"/>
  <c r="J114" i="7"/>
  <c r="H115" i="7"/>
  <c r="I115" i="7"/>
  <c r="J115" i="7"/>
  <c r="K115" i="7" s="1"/>
  <c r="H116" i="7"/>
  <c r="I116" i="7"/>
  <c r="J116" i="7"/>
  <c r="H117" i="7"/>
  <c r="I117" i="7"/>
  <c r="J117" i="7"/>
  <c r="K117" i="7"/>
  <c r="H118" i="7"/>
  <c r="K118" i="7" s="1"/>
  <c r="I118" i="7"/>
  <c r="J118" i="7"/>
  <c r="H119" i="7"/>
  <c r="K119" i="7" s="1"/>
  <c r="I119" i="7"/>
  <c r="J119" i="7"/>
  <c r="H120" i="7"/>
  <c r="K120" i="7" s="1"/>
  <c r="I120" i="7"/>
  <c r="J120" i="7"/>
  <c r="H121" i="7"/>
  <c r="I121" i="7"/>
  <c r="K121" i="7" s="1"/>
  <c r="J121" i="7"/>
  <c r="H122" i="7"/>
  <c r="I122" i="7"/>
  <c r="J122" i="7"/>
  <c r="H123" i="7"/>
  <c r="I123" i="7"/>
  <c r="J123" i="7"/>
  <c r="K123" i="7" s="1"/>
  <c r="H124" i="7"/>
  <c r="I124" i="7"/>
  <c r="J124" i="7"/>
  <c r="H125" i="7"/>
  <c r="I125" i="7"/>
  <c r="J125" i="7"/>
  <c r="K125" i="7"/>
  <c r="H126" i="7"/>
  <c r="K126" i="7" s="1"/>
  <c r="I126" i="7"/>
  <c r="J126" i="7"/>
  <c r="H127" i="7"/>
  <c r="K127" i="7" s="1"/>
  <c r="I127" i="7"/>
  <c r="J127" i="7"/>
  <c r="H128" i="7"/>
  <c r="K128" i="7" s="1"/>
  <c r="I128" i="7"/>
  <c r="J128" i="7"/>
  <c r="H129" i="7"/>
  <c r="I129" i="7"/>
  <c r="K129" i="7" s="1"/>
  <c r="J129" i="7"/>
  <c r="H130" i="7"/>
  <c r="I130" i="7"/>
  <c r="J130" i="7"/>
  <c r="H131" i="7"/>
  <c r="I131" i="7"/>
  <c r="J131" i="7"/>
  <c r="K131" i="7" s="1"/>
  <c r="H132" i="7"/>
  <c r="I132" i="7"/>
  <c r="J132" i="7"/>
  <c r="H133" i="7"/>
  <c r="I133" i="7"/>
  <c r="J133" i="7"/>
  <c r="K133" i="7"/>
  <c r="H134" i="7"/>
  <c r="K134" i="7" s="1"/>
  <c r="I134" i="7"/>
  <c r="J134" i="7"/>
  <c r="H135" i="7"/>
  <c r="K135" i="7" s="1"/>
  <c r="I135" i="7"/>
  <c r="J135" i="7"/>
  <c r="H136" i="7"/>
  <c r="K136" i="7" s="1"/>
  <c r="I136" i="7"/>
  <c r="J136" i="7"/>
  <c r="H137" i="7"/>
  <c r="I137" i="7"/>
  <c r="K137" i="7" s="1"/>
  <c r="J137" i="7"/>
  <c r="H138" i="7"/>
  <c r="I138" i="7"/>
  <c r="J138" i="7"/>
  <c r="H139" i="7"/>
  <c r="I139" i="7"/>
  <c r="J139" i="7"/>
  <c r="K139" i="7" s="1"/>
  <c r="H140" i="7"/>
  <c r="I140" i="7"/>
  <c r="J140" i="7"/>
  <c r="H141" i="7"/>
  <c r="I141" i="7"/>
  <c r="J141" i="7"/>
  <c r="K141" i="7"/>
  <c r="H142" i="7"/>
  <c r="K142" i="7" s="1"/>
  <c r="I142" i="7"/>
  <c r="J142" i="7"/>
  <c r="H143" i="7"/>
  <c r="K143" i="7" s="1"/>
  <c r="I143" i="7"/>
  <c r="J143" i="7"/>
  <c r="H144" i="7"/>
  <c r="K144" i="7" s="1"/>
  <c r="I144" i="7"/>
  <c r="J144" i="7"/>
  <c r="H145" i="7"/>
  <c r="I145" i="7"/>
  <c r="K145" i="7" s="1"/>
  <c r="J145" i="7"/>
  <c r="H146" i="7"/>
  <c r="I146" i="7"/>
  <c r="J146" i="7"/>
  <c r="H147" i="7"/>
  <c r="I147" i="7"/>
  <c r="J147" i="7"/>
  <c r="K147" i="7" s="1"/>
  <c r="H148" i="7"/>
  <c r="I148" i="7"/>
  <c r="J148" i="7"/>
  <c r="H149" i="7"/>
  <c r="I149" i="7"/>
  <c r="J149" i="7"/>
  <c r="K149" i="7"/>
  <c r="H150" i="7"/>
  <c r="K150" i="7" s="1"/>
  <c r="I150" i="7"/>
  <c r="J150" i="7"/>
  <c r="H151" i="7"/>
  <c r="K151" i="7" s="1"/>
  <c r="I151" i="7"/>
  <c r="J151" i="7"/>
  <c r="H152" i="7"/>
  <c r="K152" i="7" s="1"/>
  <c r="I152" i="7"/>
  <c r="J152" i="7"/>
  <c r="H153" i="7"/>
  <c r="I153" i="7"/>
  <c r="K153" i="7" s="1"/>
  <c r="J153" i="7"/>
  <c r="H154" i="7"/>
  <c r="I154" i="7"/>
  <c r="J154" i="7"/>
  <c r="H155" i="7"/>
  <c r="I155" i="7"/>
  <c r="J155" i="7"/>
  <c r="K155" i="7" s="1"/>
  <c r="H156" i="7"/>
  <c r="I156" i="7"/>
  <c r="J156" i="7"/>
  <c r="H157" i="7"/>
  <c r="I157" i="7"/>
  <c r="J157" i="7"/>
  <c r="K157" i="7"/>
  <c r="H158" i="7"/>
  <c r="K158" i="7" s="1"/>
  <c r="I158" i="7"/>
  <c r="J158" i="7"/>
  <c r="H159" i="7"/>
  <c r="K159" i="7" s="1"/>
  <c r="I159" i="7"/>
  <c r="J159" i="7"/>
  <c r="H160" i="7"/>
  <c r="K160" i="7" s="1"/>
  <c r="I160" i="7"/>
  <c r="J160" i="7"/>
  <c r="H161" i="7"/>
  <c r="I161" i="7"/>
  <c r="K161" i="7" s="1"/>
  <c r="J161" i="7"/>
  <c r="H162" i="7"/>
  <c r="I162" i="7"/>
  <c r="J162" i="7"/>
  <c r="H163" i="7"/>
  <c r="I163" i="7"/>
  <c r="J163" i="7"/>
  <c r="K163" i="7" s="1"/>
  <c r="H164" i="7"/>
  <c r="I164" i="7"/>
  <c r="J164" i="7"/>
  <c r="H165" i="7"/>
  <c r="I165" i="7"/>
  <c r="J165" i="7"/>
  <c r="K165" i="7"/>
  <c r="H166" i="7"/>
  <c r="K166" i="7" s="1"/>
  <c r="I166" i="7"/>
  <c r="J166" i="7"/>
  <c r="H167" i="7"/>
  <c r="K167" i="7" s="1"/>
  <c r="I167" i="7"/>
  <c r="J167" i="7"/>
  <c r="H168" i="7"/>
  <c r="K168" i="7" s="1"/>
  <c r="I168" i="7"/>
  <c r="J168" i="7"/>
  <c r="H169" i="7"/>
  <c r="I169" i="7"/>
  <c r="K169" i="7" s="1"/>
  <c r="J169" i="7"/>
  <c r="H170" i="7"/>
  <c r="I170" i="7"/>
  <c r="J170" i="7"/>
  <c r="H171" i="7"/>
  <c r="I171" i="7"/>
  <c r="J171" i="7"/>
  <c r="K171" i="7" s="1"/>
  <c r="H172" i="7"/>
  <c r="I172" i="7"/>
  <c r="J172" i="7"/>
  <c r="H173" i="7"/>
  <c r="I173" i="7"/>
  <c r="J173" i="7"/>
  <c r="K173" i="7"/>
  <c r="H174" i="7"/>
  <c r="K174" i="7" s="1"/>
  <c r="I174" i="7"/>
  <c r="J174" i="7"/>
  <c r="H175" i="7"/>
  <c r="K175" i="7" s="1"/>
  <c r="I175" i="7"/>
  <c r="J175" i="7"/>
  <c r="H176" i="7"/>
  <c r="K176" i="7" s="1"/>
  <c r="I176" i="7"/>
  <c r="J176" i="7"/>
  <c r="H177" i="7"/>
  <c r="I177" i="7"/>
  <c r="K177" i="7" s="1"/>
  <c r="J177" i="7"/>
  <c r="H178" i="7"/>
  <c r="I178" i="7"/>
  <c r="J178" i="7"/>
  <c r="H179" i="7"/>
  <c r="I179" i="7"/>
  <c r="J179" i="7"/>
  <c r="K179" i="7" s="1"/>
  <c r="H180" i="7"/>
  <c r="I180" i="7"/>
  <c r="J180" i="7"/>
  <c r="H181" i="7"/>
  <c r="I181" i="7"/>
  <c r="J181" i="7"/>
  <c r="K181" i="7"/>
  <c r="H182" i="7"/>
  <c r="K182" i="7" s="1"/>
  <c r="I182" i="7"/>
  <c r="J182" i="7"/>
  <c r="H183" i="7"/>
  <c r="K183" i="7" s="1"/>
  <c r="I183" i="7"/>
  <c r="J183" i="7"/>
  <c r="H184" i="7"/>
  <c r="K184" i="7" s="1"/>
  <c r="I184" i="7"/>
  <c r="J184" i="7"/>
  <c r="H185" i="7"/>
  <c r="I185" i="7"/>
  <c r="K185" i="7" s="1"/>
  <c r="J185" i="7"/>
  <c r="H186" i="7"/>
  <c r="I186" i="7"/>
  <c r="J186" i="7"/>
  <c r="H187" i="7"/>
  <c r="I187" i="7"/>
  <c r="J187" i="7"/>
  <c r="K187" i="7" s="1"/>
  <c r="H188" i="7"/>
  <c r="I188" i="7"/>
  <c r="J188" i="7"/>
  <c r="H189" i="7"/>
  <c r="I189" i="7"/>
  <c r="J189" i="7"/>
  <c r="K189" i="7"/>
  <c r="H190" i="7"/>
  <c r="K190" i="7" s="1"/>
  <c r="I190" i="7"/>
  <c r="J190" i="7"/>
  <c r="H191" i="7"/>
  <c r="K191" i="7" s="1"/>
  <c r="I191" i="7"/>
  <c r="J191" i="7"/>
  <c r="H192" i="7"/>
  <c r="K192" i="7" s="1"/>
  <c r="I192" i="7"/>
  <c r="J192" i="7"/>
  <c r="H193" i="7"/>
  <c r="I193" i="7"/>
  <c r="K193" i="7" s="1"/>
  <c r="J193" i="7"/>
  <c r="H194" i="7"/>
  <c r="I194" i="7"/>
  <c r="J194" i="7"/>
  <c r="H195" i="7"/>
  <c r="I195" i="7"/>
  <c r="J195" i="7"/>
  <c r="K195" i="7" s="1"/>
  <c r="H196" i="7"/>
  <c r="I196" i="7"/>
  <c r="J196" i="7"/>
  <c r="H197" i="7"/>
  <c r="I197" i="7"/>
  <c r="J197" i="7"/>
  <c r="K197" i="7"/>
  <c r="H198" i="7"/>
  <c r="K198" i="7" s="1"/>
  <c r="I198" i="7"/>
  <c r="J198" i="7"/>
  <c r="H199" i="7"/>
  <c r="K199" i="7" s="1"/>
  <c r="I199" i="7"/>
  <c r="J199" i="7"/>
  <c r="H200" i="7"/>
  <c r="K200" i="7" s="1"/>
  <c r="I200" i="7"/>
  <c r="J200" i="7"/>
  <c r="H201" i="7"/>
  <c r="I201" i="7"/>
  <c r="K201" i="7" s="1"/>
  <c r="J201" i="7"/>
  <c r="H202" i="7"/>
  <c r="I202" i="7"/>
  <c r="J202" i="7"/>
  <c r="H203" i="7"/>
  <c r="I203" i="7"/>
  <c r="J203" i="7"/>
  <c r="K203" i="7" s="1"/>
  <c r="H204" i="7"/>
  <c r="I204" i="7"/>
  <c r="J204" i="7"/>
  <c r="H205" i="7"/>
  <c r="I205" i="7"/>
  <c r="J205" i="7"/>
  <c r="K205" i="7"/>
  <c r="H206" i="7"/>
  <c r="K206" i="7" s="1"/>
  <c r="I206" i="7"/>
  <c r="J206" i="7"/>
  <c r="H207" i="7"/>
  <c r="K207" i="7" s="1"/>
  <c r="I207" i="7"/>
  <c r="J207" i="7"/>
  <c r="H208" i="7"/>
  <c r="K208" i="7" s="1"/>
  <c r="I208" i="7"/>
  <c r="J208" i="7"/>
  <c r="H209" i="7"/>
  <c r="I209" i="7"/>
  <c r="K209" i="7" s="1"/>
  <c r="J209" i="7"/>
  <c r="H210" i="7"/>
  <c r="I210" i="7"/>
  <c r="J210" i="7"/>
  <c r="H211" i="7"/>
  <c r="I211" i="7"/>
  <c r="J211" i="7"/>
  <c r="K211" i="7" s="1"/>
  <c r="H212" i="7"/>
  <c r="I212" i="7"/>
  <c r="J212" i="7"/>
  <c r="H213" i="7"/>
  <c r="I213" i="7"/>
  <c r="J213" i="7"/>
  <c r="K213" i="7"/>
  <c r="H214" i="7"/>
  <c r="K214" i="7" s="1"/>
  <c r="I214" i="7"/>
  <c r="J214" i="7"/>
  <c r="H215" i="7"/>
  <c r="K215" i="7" s="1"/>
  <c r="I215" i="7"/>
  <c r="J215" i="7"/>
  <c r="H216" i="7"/>
  <c r="K216" i="7" s="1"/>
  <c r="I216" i="7"/>
  <c r="J216" i="7"/>
  <c r="H217" i="7"/>
  <c r="I217" i="7"/>
  <c r="K217" i="7" s="1"/>
  <c r="J217" i="7"/>
  <c r="H218" i="7"/>
  <c r="I218" i="7"/>
  <c r="J218" i="7"/>
  <c r="H219" i="7"/>
  <c r="I219" i="7"/>
  <c r="J219" i="7"/>
  <c r="K219" i="7" s="1"/>
  <c r="H220" i="7"/>
  <c r="I220" i="7"/>
  <c r="J220" i="7"/>
  <c r="H221" i="7"/>
  <c r="I221" i="7"/>
  <c r="J221" i="7"/>
  <c r="K221" i="7"/>
  <c r="H222" i="7"/>
  <c r="K222" i="7" s="1"/>
  <c r="I222" i="7"/>
  <c r="J222" i="7"/>
  <c r="H223" i="7"/>
  <c r="K223" i="7" s="1"/>
  <c r="I223" i="7"/>
  <c r="J223" i="7"/>
  <c r="H224" i="7"/>
  <c r="K224" i="7" s="1"/>
  <c r="I224" i="7"/>
  <c r="J224" i="7"/>
  <c r="H225" i="7"/>
  <c r="I225" i="7"/>
  <c r="K225" i="7" s="1"/>
  <c r="J225" i="7"/>
  <c r="H226" i="7"/>
  <c r="I226" i="7"/>
  <c r="J226" i="7"/>
  <c r="H227" i="7"/>
  <c r="I227" i="7"/>
  <c r="J227" i="7"/>
  <c r="K227" i="7" s="1"/>
  <c r="H228" i="7"/>
  <c r="I228" i="7"/>
  <c r="J228" i="7"/>
  <c r="H229" i="7"/>
  <c r="I229" i="7"/>
  <c r="J229" i="7"/>
  <c r="K229" i="7"/>
  <c r="H230" i="7"/>
  <c r="K230" i="7" s="1"/>
  <c r="I230" i="7"/>
  <c r="J230" i="7"/>
  <c r="H231" i="7"/>
  <c r="K231" i="7" s="1"/>
  <c r="I231" i="7"/>
  <c r="J231" i="7"/>
  <c r="H232" i="7"/>
  <c r="K232" i="7" s="1"/>
  <c r="I232" i="7"/>
  <c r="J232" i="7"/>
  <c r="H233" i="7"/>
  <c r="I233" i="7"/>
  <c r="K233" i="7" s="1"/>
  <c r="J233" i="7"/>
  <c r="H234" i="7"/>
  <c r="I234" i="7"/>
  <c r="J234" i="7"/>
  <c r="H235" i="7"/>
  <c r="I235" i="7"/>
  <c r="J235" i="7"/>
  <c r="K235" i="7" s="1"/>
  <c r="H236" i="7"/>
  <c r="I236" i="7"/>
  <c r="J236" i="7"/>
  <c r="H237" i="7"/>
  <c r="I237" i="7"/>
  <c r="J237" i="7"/>
  <c r="K237" i="7"/>
  <c r="H238" i="7"/>
  <c r="K238" i="7" s="1"/>
  <c r="I238" i="7"/>
  <c r="J238" i="7"/>
  <c r="H239" i="7"/>
  <c r="K239" i="7" s="1"/>
  <c r="I239" i="7"/>
  <c r="J239" i="7"/>
  <c r="H240" i="7"/>
  <c r="K240" i="7" s="1"/>
  <c r="I240" i="7"/>
  <c r="J240" i="7"/>
  <c r="H241" i="7"/>
  <c r="I241" i="7"/>
  <c r="K241" i="7" s="1"/>
  <c r="J241" i="7"/>
  <c r="H242" i="7"/>
  <c r="I242" i="7"/>
  <c r="J242" i="7"/>
  <c r="H243" i="7"/>
  <c r="I243" i="7"/>
  <c r="J243" i="7"/>
  <c r="K243" i="7" s="1"/>
  <c r="H244" i="7"/>
  <c r="I244" i="7"/>
  <c r="J244" i="7"/>
  <c r="H245" i="7"/>
  <c r="I245" i="7"/>
  <c r="J245" i="7"/>
  <c r="K245" i="7"/>
  <c r="H246" i="7"/>
  <c r="K246" i="7" s="1"/>
  <c r="I246" i="7"/>
  <c r="J246" i="7"/>
  <c r="H247" i="7"/>
  <c r="K247" i="7" s="1"/>
  <c r="I247" i="7"/>
  <c r="J247" i="7"/>
  <c r="H248" i="7"/>
  <c r="K248" i="7" s="1"/>
  <c r="I248" i="7"/>
  <c r="J248" i="7"/>
  <c r="H249" i="7"/>
  <c r="I249" i="7"/>
  <c r="K249" i="7" s="1"/>
  <c r="J249" i="7"/>
  <c r="H250" i="7"/>
  <c r="I250" i="7"/>
  <c r="J250" i="7"/>
  <c r="H251" i="7"/>
  <c r="I251" i="7"/>
  <c r="J251" i="7"/>
  <c r="K251" i="7" s="1"/>
  <c r="H252" i="7"/>
  <c r="I252" i="7"/>
  <c r="J252" i="7"/>
  <c r="H253" i="7"/>
  <c r="I253" i="7"/>
  <c r="J253" i="7"/>
  <c r="K253" i="7"/>
  <c r="H254" i="7"/>
  <c r="K254" i="7" s="1"/>
  <c r="I254" i="7"/>
  <c r="J254" i="7"/>
  <c r="H255" i="7"/>
  <c r="K255" i="7" s="1"/>
  <c r="I255" i="7"/>
  <c r="J255" i="7"/>
  <c r="H256" i="7"/>
  <c r="K256" i="7" s="1"/>
  <c r="I256" i="7"/>
  <c r="J256" i="7"/>
  <c r="H257" i="7"/>
  <c r="I257" i="7"/>
  <c r="K257" i="7" s="1"/>
  <c r="J257" i="7"/>
  <c r="H258" i="7"/>
  <c r="I258" i="7"/>
  <c r="J258" i="7"/>
  <c r="H259" i="7"/>
  <c r="I259" i="7"/>
  <c r="J259" i="7"/>
  <c r="K259" i="7" s="1"/>
  <c r="H260" i="7"/>
  <c r="I260" i="7"/>
  <c r="J260" i="7"/>
  <c r="H261" i="7"/>
  <c r="I261" i="7"/>
  <c r="J261" i="7"/>
  <c r="K261" i="7"/>
  <c r="H262" i="7"/>
  <c r="K262" i="7" s="1"/>
  <c r="I262" i="7"/>
  <c r="J262" i="7"/>
  <c r="H263" i="7"/>
  <c r="K263" i="7" s="1"/>
  <c r="I263" i="7"/>
  <c r="J263" i="7"/>
  <c r="H264" i="7"/>
  <c r="K264" i="7" s="1"/>
  <c r="I264" i="7"/>
  <c r="J264" i="7"/>
  <c r="H265" i="7"/>
  <c r="I265" i="7"/>
  <c r="K265" i="7" s="1"/>
  <c r="J265" i="7"/>
  <c r="H266" i="7"/>
  <c r="I266" i="7"/>
  <c r="J266" i="7"/>
  <c r="H267" i="7"/>
  <c r="I267" i="7"/>
  <c r="J267" i="7"/>
  <c r="K267" i="7" s="1"/>
  <c r="H268" i="7"/>
  <c r="I268" i="7"/>
  <c r="J268" i="7"/>
  <c r="H269" i="7"/>
  <c r="I269" i="7"/>
  <c r="J269" i="7"/>
  <c r="K269" i="7"/>
  <c r="H270" i="7"/>
  <c r="K270" i="7" s="1"/>
  <c r="I270" i="7"/>
  <c r="J270" i="7"/>
  <c r="H271" i="7"/>
  <c r="K271" i="7" s="1"/>
  <c r="I271" i="7"/>
  <c r="J271" i="7"/>
  <c r="H272" i="7"/>
  <c r="K272" i="7" s="1"/>
  <c r="I272" i="7"/>
  <c r="J272" i="7"/>
  <c r="H273" i="7"/>
  <c r="I273" i="7"/>
  <c r="K273" i="7" s="1"/>
  <c r="J273" i="7"/>
  <c r="H274" i="7"/>
  <c r="I274" i="7"/>
  <c r="J274" i="7"/>
  <c r="H275" i="7"/>
  <c r="I275" i="7"/>
  <c r="J275" i="7"/>
  <c r="K275" i="7" s="1"/>
  <c r="H276" i="7"/>
  <c r="I276" i="7"/>
  <c r="J276" i="7"/>
  <c r="H277" i="7"/>
  <c r="I277" i="7"/>
  <c r="J277" i="7"/>
  <c r="K277" i="7"/>
  <c r="H278" i="7"/>
  <c r="K278" i="7" s="1"/>
  <c r="I278" i="7"/>
  <c r="J278" i="7"/>
  <c r="H279" i="7"/>
  <c r="K279" i="7" s="1"/>
  <c r="I279" i="7"/>
  <c r="J279" i="7"/>
  <c r="H280" i="7"/>
  <c r="K280" i="7" s="1"/>
  <c r="I280" i="7"/>
  <c r="J280" i="7"/>
  <c r="H281" i="7"/>
  <c r="I281" i="7"/>
  <c r="K281" i="7" s="1"/>
  <c r="J281" i="7"/>
  <c r="H282" i="7"/>
  <c r="I282" i="7"/>
  <c r="J282" i="7"/>
  <c r="H283" i="7"/>
  <c r="I283" i="7"/>
  <c r="J283" i="7"/>
  <c r="K283" i="7" s="1"/>
  <c r="H284" i="7"/>
  <c r="I284" i="7"/>
  <c r="J284" i="7"/>
  <c r="H285" i="7"/>
  <c r="I285" i="7"/>
  <c r="J285" i="7"/>
  <c r="K285" i="7"/>
  <c r="H286" i="7"/>
  <c r="K286" i="7" s="1"/>
  <c r="I286" i="7"/>
  <c r="J286" i="7"/>
  <c r="H287" i="7"/>
  <c r="K287" i="7" s="1"/>
  <c r="I287" i="7"/>
  <c r="J287" i="7"/>
  <c r="H288" i="7"/>
  <c r="K288" i="7" s="1"/>
  <c r="I288" i="7"/>
  <c r="J288" i="7"/>
  <c r="H289" i="7"/>
  <c r="I289" i="7"/>
  <c r="K289" i="7" s="1"/>
  <c r="J289" i="7"/>
  <c r="H290" i="7"/>
  <c r="I290" i="7"/>
  <c r="J290" i="7"/>
  <c r="H291" i="7"/>
  <c r="I291" i="7"/>
  <c r="J291" i="7"/>
  <c r="K291" i="7" s="1"/>
  <c r="H292" i="7"/>
  <c r="I292" i="7"/>
  <c r="J292" i="7"/>
  <c r="H293" i="7"/>
  <c r="I293" i="7"/>
  <c r="J293" i="7"/>
  <c r="K293" i="7"/>
  <c r="H294" i="7"/>
  <c r="K294" i="7" s="1"/>
  <c r="I294" i="7"/>
  <c r="J294" i="7"/>
  <c r="H295" i="7"/>
  <c r="K295" i="7" s="1"/>
  <c r="I295" i="7"/>
  <c r="J295" i="7"/>
  <c r="H296" i="7"/>
  <c r="K296" i="7" s="1"/>
  <c r="I296" i="7"/>
  <c r="J296" i="7"/>
  <c r="H297" i="7"/>
  <c r="I297" i="7"/>
  <c r="K297" i="7" s="1"/>
  <c r="J297" i="7"/>
  <c r="H298" i="7"/>
  <c r="I298" i="7"/>
  <c r="J298" i="7"/>
  <c r="H299" i="7"/>
  <c r="I299" i="7"/>
  <c r="J299" i="7"/>
  <c r="K299" i="7" s="1"/>
  <c r="H300" i="7"/>
  <c r="I300" i="7"/>
  <c r="J300" i="7"/>
  <c r="H301" i="7"/>
  <c r="I301" i="7"/>
  <c r="J301" i="7"/>
  <c r="K301" i="7"/>
  <c r="H302" i="7"/>
  <c r="K302" i="7" s="1"/>
  <c r="I302" i="7"/>
  <c r="J302" i="7"/>
  <c r="H303" i="7"/>
  <c r="K303" i="7" s="1"/>
  <c r="I303" i="7"/>
  <c r="J303" i="7"/>
  <c r="H304" i="7"/>
  <c r="K304" i="7" s="1"/>
  <c r="I304" i="7"/>
  <c r="J304" i="7"/>
  <c r="H305" i="7"/>
  <c r="I305" i="7"/>
  <c r="K305" i="7" s="1"/>
  <c r="J305" i="7"/>
  <c r="H306" i="7"/>
  <c r="I306" i="7"/>
  <c r="J306" i="7"/>
  <c r="H307" i="7"/>
  <c r="I307" i="7"/>
  <c r="J307" i="7"/>
  <c r="K307" i="7" s="1"/>
  <c r="H308" i="7"/>
  <c r="I308" i="7"/>
  <c r="J308" i="7"/>
  <c r="H309" i="7"/>
  <c r="I309" i="7"/>
  <c r="J309" i="7"/>
  <c r="K309" i="7"/>
  <c r="H310" i="7"/>
  <c r="K310" i="7" s="1"/>
  <c r="I310" i="7"/>
  <c r="J310" i="7"/>
  <c r="H311" i="7"/>
  <c r="K311" i="7" s="1"/>
  <c r="I311" i="7"/>
  <c r="J311" i="7"/>
  <c r="H312" i="7"/>
  <c r="K312" i="7" s="1"/>
  <c r="I312" i="7"/>
  <c r="J312" i="7"/>
  <c r="H313" i="7"/>
  <c r="I313" i="7"/>
  <c r="K313" i="7" s="1"/>
  <c r="J313" i="7"/>
  <c r="H314" i="7"/>
  <c r="I314" i="7"/>
  <c r="J314" i="7"/>
  <c r="H315" i="7"/>
  <c r="I315" i="7"/>
  <c r="J315" i="7"/>
  <c r="K315" i="7" s="1"/>
  <c r="H316" i="7"/>
  <c r="I316" i="7"/>
  <c r="J316" i="7"/>
  <c r="H317" i="7"/>
  <c r="I317" i="7"/>
  <c r="J317" i="7"/>
  <c r="K317" i="7"/>
  <c r="H318" i="7"/>
  <c r="K318" i="7" s="1"/>
  <c r="I318" i="7"/>
  <c r="J318" i="7"/>
  <c r="H319" i="7"/>
  <c r="K319" i="7" s="1"/>
  <c r="I319" i="7"/>
  <c r="J319" i="7"/>
  <c r="H320" i="7"/>
  <c r="K320" i="7" s="1"/>
  <c r="I320" i="7"/>
  <c r="J320" i="7"/>
  <c r="H321" i="7"/>
  <c r="I321" i="7"/>
  <c r="K321" i="7" s="1"/>
  <c r="J321" i="7"/>
  <c r="H322" i="7"/>
  <c r="I322" i="7"/>
  <c r="J322" i="7"/>
  <c r="H323" i="7"/>
  <c r="I323" i="7"/>
  <c r="J323" i="7"/>
  <c r="K323" i="7" s="1"/>
  <c r="H324" i="7"/>
  <c r="I324" i="7"/>
  <c r="J324" i="7"/>
  <c r="H325" i="7"/>
  <c r="I325" i="7"/>
  <c r="J325" i="7"/>
  <c r="K325" i="7"/>
  <c r="H326" i="7"/>
  <c r="K326" i="7" s="1"/>
  <c r="I326" i="7"/>
  <c r="J326" i="7"/>
  <c r="H327" i="7"/>
  <c r="K327" i="7" s="1"/>
  <c r="I327" i="7"/>
  <c r="J327" i="7"/>
  <c r="H328" i="7"/>
  <c r="K328" i="7" s="1"/>
  <c r="I328" i="7"/>
  <c r="J328" i="7"/>
  <c r="H329" i="7"/>
  <c r="I329" i="7"/>
  <c r="K329" i="7" s="1"/>
  <c r="J329" i="7"/>
  <c r="H330" i="7"/>
  <c r="I330" i="7"/>
  <c r="J330" i="7"/>
  <c r="H331" i="7"/>
  <c r="I331" i="7"/>
  <c r="J331" i="7"/>
  <c r="K331" i="7" s="1"/>
  <c r="H332" i="7"/>
  <c r="I332" i="7"/>
  <c r="J332" i="7"/>
  <c r="H333" i="7"/>
  <c r="I333" i="7"/>
  <c r="J333" i="7"/>
  <c r="K333" i="7"/>
  <c r="H334" i="7"/>
  <c r="K334" i="7" s="1"/>
  <c r="I334" i="7"/>
  <c r="J334" i="7"/>
  <c r="H335" i="7"/>
  <c r="K335" i="7" s="1"/>
  <c r="I335" i="7"/>
  <c r="J335" i="7"/>
  <c r="H336" i="7"/>
  <c r="K336" i="7" s="1"/>
  <c r="I336" i="7"/>
  <c r="J336" i="7"/>
  <c r="H337" i="7"/>
  <c r="I337" i="7"/>
  <c r="K337" i="7" s="1"/>
  <c r="J337" i="7"/>
  <c r="H338" i="7"/>
  <c r="I338" i="7"/>
  <c r="J338" i="7"/>
  <c r="H339" i="7"/>
  <c r="I339" i="7"/>
  <c r="J339" i="7"/>
  <c r="K339" i="7" s="1"/>
  <c r="H340" i="7"/>
  <c r="I340" i="7"/>
  <c r="J340" i="7"/>
  <c r="H341" i="7"/>
  <c r="I341" i="7"/>
  <c r="J341" i="7"/>
  <c r="K341" i="7"/>
  <c r="H342" i="7"/>
  <c r="K342" i="7" s="1"/>
  <c r="I342" i="7"/>
  <c r="J342" i="7"/>
  <c r="H343" i="7"/>
  <c r="K343" i="7" s="1"/>
  <c r="I343" i="7"/>
  <c r="J343" i="7"/>
  <c r="H344" i="7"/>
  <c r="K344" i="7" s="1"/>
  <c r="I344" i="7"/>
  <c r="J344" i="7"/>
  <c r="H345" i="7"/>
  <c r="I345" i="7"/>
  <c r="K345" i="7" s="1"/>
  <c r="J345" i="7"/>
  <c r="H346" i="7"/>
  <c r="I346" i="7"/>
  <c r="J346" i="7"/>
  <c r="H347" i="7"/>
  <c r="I347" i="7"/>
  <c r="J347" i="7"/>
  <c r="K347" i="7" s="1"/>
  <c r="H348" i="7"/>
  <c r="I348" i="7"/>
  <c r="J348" i="7"/>
  <c r="H349" i="7"/>
  <c r="I349" i="7"/>
  <c r="J349" i="7"/>
  <c r="K349" i="7"/>
  <c r="H350" i="7"/>
  <c r="K350" i="7" s="1"/>
  <c r="I350" i="7"/>
  <c r="J350" i="7"/>
  <c r="H351" i="7"/>
  <c r="K351" i="7" s="1"/>
  <c r="I351" i="7"/>
  <c r="J351" i="7"/>
  <c r="H352" i="7"/>
  <c r="K352" i="7" s="1"/>
  <c r="I352" i="7"/>
  <c r="J352" i="7"/>
  <c r="H353" i="7"/>
  <c r="I353" i="7"/>
  <c r="K353" i="7" s="1"/>
  <c r="J353" i="7"/>
  <c r="H354" i="7"/>
  <c r="I354" i="7"/>
  <c r="J354" i="7"/>
  <c r="H355" i="7"/>
  <c r="I355" i="7"/>
  <c r="J355" i="7"/>
  <c r="K355" i="7" s="1"/>
  <c r="H356" i="7"/>
  <c r="I356" i="7"/>
  <c r="J356" i="7"/>
  <c r="H357" i="7"/>
  <c r="I357" i="7"/>
  <c r="J357" i="7"/>
  <c r="K357" i="7"/>
  <c r="H358" i="7"/>
  <c r="K358" i="7" s="1"/>
  <c r="I358" i="7"/>
  <c r="J358" i="7"/>
  <c r="H359" i="7"/>
  <c r="K359" i="7" s="1"/>
  <c r="I359" i="7"/>
  <c r="J359" i="7"/>
  <c r="H360" i="7"/>
  <c r="K360" i="7" s="1"/>
  <c r="I360" i="7"/>
  <c r="J360" i="7"/>
  <c r="H361" i="7"/>
  <c r="I361" i="7"/>
  <c r="K361" i="7" s="1"/>
  <c r="J361" i="7"/>
  <c r="H362" i="7"/>
  <c r="I362" i="7"/>
  <c r="J362" i="7"/>
  <c r="H363" i="7"/>
  <c r="I363" i="7"/>
  <c r="J363" i="7"/>
  <c r="K363" i="7" s="1"/>
  <c r="H364" i="7"/>
  <c r="I364" i="7"/>
  <c r="J364" i="7"/>
  <c r="H365" i="7"/>
  <c r="I365" i="7"/>
  <c r="J365" i="7"/>
  <c r="K365" i="7"/>
  <c r="H366" i="7"/>
  <c r="K366" i="7" s="1"/>
  <c r="I366" i="7"/>
  <c r="J366" i="7"/>
  <c r="H367" i="7"/>
  <c r="K367" i="7" s="1"/>
  <c r="I367" i="7"/>
  <c r="J367" i="7"/>
  <c r="H368" i="7"/>
  <c r="K368" i="7" s="1"/>
  <c r="I368" i="7"/>
  <c r="J368" i="7"/>
  <c r="H369" i="7"/>
  <c r="I369" i="7"/>
  <c r="K369" i="7" s="1"/>
  <c r="J369" i="7"/>
  <c r="H370" i="7"/>
  <c r="I370" i="7"/>
  <c r="J370" i="7"/>
  <c r="H371" i="7"/>
  <c r="I371" i="7"/>
  <c r="J371" i="7"/>
  <c r="K371" i="7" s="1"/>
  <c r="H372" i="7"/>
  <c r="I372" i="7"/>
  <c r="J372" i="7"/>
  <c r="H373" i="7"/>
  <c r="I373" i="7"/>
  <c r="J373" i="7"/>
  <c r="K373" i="7"/>
  <c r="H374" i="7"/>
  <c r="K374" i="7" s="1"/>
  <c r="I374" i="7"/>
  <c r="J374" i="7"/>
  <c r="H375" i="7"/>
  <c r="K375" i="7" s="1"/>
  <c r="I375" i="7"/>
  <c r="J375" i="7"/>
  <c r="H376" i="7"/>
  <c r="K376" i="7" s="1"/>
  <c r="I376" i="7"/>
  <c r="J376" i="7"/>
  <c r="H377" i="7"/>
  <c r="I377" i="7"/>
  <c r="K377" i="7" s="1"/>
  <c r="J377" i="7"/>
  <c r="H378" i="7"/>
  <c r="I378" i="7"/>
  <c r="J378" i="7"/>
  <c r="H379" i="7"/>
  <c r="I379" i="7"/>
  <c r="J379" i="7"/>
  <c r="K379" i="7" s="1"/>
  <c r="H380" i="7"/>
  <c r="I380" i="7"/>
  <c r="J380" i="7"/>
  <c r="H381" i="7"/>
  <c r="I381" i="7"/>
  <c r="J381" i="7"/>
  <c r="K381" i="7"/>
  <c r="H382" i="7"/>
  <c r="K382" i="7" s="1"/>
  <c r="I382" i="7"/>
  <c r="J382" i="7"/>
  <c r="H383" i="7"/>
  <c r="K383" i="7" s="1"/>
  <c r="I383" i="7"/>
  <c r="J383" i="7"/>
  <c r="H384" i="7"/>
  <c r="K384" i="7" s="1"/>
  <c r="I384" i="7"/>
  <c r="J384" i="7"/>
  <c r="H385" i="7"/>
  <c r="I385" i="7"/>
  <c r="K385" i="7" s="1"/>
  <c r="J385" i="7"/>
  <c r="H386" i="7"/>
  <c r="I386" i="7"/>
  <c r="J386" i="7"/>
  <c r="H387" i="7"/>
  <c r="K387" i="7" s="1"/>
  <c r="I387" i="7"/>
  <c r="J387" i="7"/>
  <c r="H388" i="7"/>
  <c r="I388" i="7"/>
  <c r="J388" i="7"/>
  <c r="H389" i="7"/>
  <c r="I389" i="7"/>
  <c r="J389" i="7"/>
  <c r="K389" i="7"/>
  <c r="H390" i="7"/>
  <c r="K390" i="7" s="1"/>
  <c r="I390" i="7"/>
  <c r="J390" i="7"/>
  <c r="H391" i="7"/>
  <c r="K391" i="7" s="1"/>
  <c r="I391" i="7"/>
  <c r="J391" i="7"/>
  <c r="H392" i="7"/>
  <c r="K392" i="7" s="1"/>
  <c r="I392" i="7"/>
  <c r="J392" i="7"/>
  <c r="H393" i="7"/>
  <c r="I393" i="7"/>
  <c r="K393" i="7" s="1"/>
  <c r="J393" i="7"/>
  <c r="H394" i="7"/>
  <c r="I394" i="7"/>
  <c r="J394" i="7"/>
  <c r="H395" i="7"/>
  <c r="I395" i="7"/>
  <c r="J395" i="7"/>
  <c r="K395" i="7" s="1"/>
  <c r="H396" i="7"/>
  <c r="I396" i="7"/>
  <c r="J396" i="7"/>
  <c r="H397" i="7"/>
  <c r="I397" i="7"/>
  <c r="J397" i="7"/>
  <c r="K397" i="7"/>
  <c r="H398" i="7"/>
  <c r="K398" i="7" s="1"/>
  <c r="I398" i="7"/>
  <c r="J398" i="7"/>
  <c r="H399" i="7"/>
  <c r="K399" i="7" s="1"/>
  <c r="I399" i="7"/>
  <c r="J399" i="7"/>
  <c r="H400" i="7"/>
  <c r="K400" i="7" s="1"/>
  <c r="I400" i="7"/>
  <c r="J400" i="7"/>
  <c r="H401" i="7"/>
  <c r="I401" i="7"/>
  <c r="K401" i="7" s="1"/>
  <c r="J401" i="7"/>
  <c r="H402" i="7"/>
  <c r="I402" i="7"/>
  <c r="J402" i="7"/>
  <c r="H403" i="7"/>
  <c r="I403" i="7"/>
  <c r="J403" i="7"/>
  <c r="H404" i="7"/>
  <c r="I404" i="7"/>
  <c r="J404" i="7"/>
  <c r="H405" i="7"/>
  <c r="I405" i="7"/>
  <c r="J405" i="7"/>
  <c r="K405" i="7"/>
  <c r="H406" i="7"/>
  <c r="K406" i="7" s="1"/>
  <c r="I406" i="7"/>
  <c r="J406" i="7"/>
  <c r="H407" i="7"/>
  <c r="K407" i="7" s="1"/>
  <c r="I407" i="7"/>
  <c r="J407" i="7"/>
  <c r="H408" i="7"/>
  <c r="K408" i="7" s="1"/>
  <c r="I408" i="7"/>
  <c r="J408" i="7"/>
  <c r="H409" i="7"/>
  <c r="I409" i="7"/>
  <c r="K409" i="7" s="1"/>
  <c r="J409" i="7"/>
  <c r="H410" i="7"/>
  <c r="I410" i="7"/>
  <c r="J410" i="7"/>
  <c r="H411" i="7"/>
  <c r="I411" i="7"/>
  <c r="J411" i="7"/>
  <c r="K411" i="7" s="1"/>
  <c r="H412" i="7"/>
  <c r="I412" i="7"/>
  <c r="J412" i="7"/>
  <c r="H413" i="7"/>
  <c r="I413" i="7"/>
  <c r="J413" i="7"/>
  <c r="K413" i="7"/>
  <c r="H414" i="7"/>
  <c r="K414" i="7" s="1"/>
  <c r="I414" i="7"/>
  <c r="J414" i="7"/>
  <c r="H415" i="7"/>
  <c r="K415" i="7" s="1"/>
  <c r="I415" i="7"/>
  <c r="J415" i="7"/>
  <c r="H416" i="7"/>
  <c r="K416" i="7" s="1"/>
  <c r="I416" i="7"/>
  <c r="J416" i="7"/>
  <c r="H417" i="7"/>
  <c r="I417" i="7"/>
  <c r="K417" i="7" s="1"/>
  <c r="J417" i="7"/>
  <c r="H418" i="7"/>
  <c r="I418" i="7"/>
  <c r="J418" i="7"/>
  <c r="H419" i="7"/>
  <c r="K419" i="7" s="1"/>
  <c r="I419" i="7"/>
  <c r="J419" i="7"/>
  <c r="H420" i="7"/>
  <c r="I420" i="7"/>
  <c r="J420" i="7"/>
  <c r="H421" i="7"/>
  <c r="I421" i="7"/>
  <c r="J421" i="7"/>
  <c r="K421" i="7"/>
  <c r="H422" i="7"/>
  <c r="K422" i="7" s="1"/>
  <c r="I422" i="7"/>
  <c r="J422" i="7"/>
  <c r="H423" i="7"/>
  <c r="K423" i="7" s="1"/>
  <c r="I423" i="7"/>
  <c r="J423" i="7"/>
  <c r="H424" i="7"/>
  <c r="K424" i="7" s="1"/>
  <c r="I424" i="7"/>
  <c r="J424" i="7"/>
  <c r="H425" i="7"/>
  <c r="I425" i="7"/>
  <c r="K425" i="7" s="1"/>
  <c r="J425" i="7"/>
  <c r="H426" i="7"/>
  <c r="I426" i="7"/>
  <c r="J426" i="7"/>
  <c r="H427" i="7"/>
  <c r="I427" i="7"/>
  <c r="J427" i="7"/>
  <c r="K427" i="7" s="1"/>
  <c r="H428" i="7"/>
  <c r="I428" i="7"/>
  <c r="J428" i="7"/>
  <c r="H429" i="7"/>
  <c r="I429" i="7"/>
  <c r="J429" i="7"/>
  <c r="K429" i="7"/>
  <c r="H430" i="7"/>
  <c r="K430" i="7" s="1"/>
  <c r="I430" i="7"/>
  <c r="J430" i="7"/>
  <c r="H431" i="7"/>
  <c r="K431" i="7" s="1"/>
  <c r="I431" i="7"/>
  <c r="J431" i="7"/>
  <c r="H432" i="7"/>
  <c r="K432" i="7" s="1"/>
  <c r="I432" i="7"/>
  <c r="J432" i="7"/>
  <c r="H433" i="7"/>
  <c r="I433" i="7"/>
  <c r="K433" i="7" s="1"/>
  <c r="J433" i="7"/>
  <c r="H434" i="7"/>
  <c r="I434" i="7"/>
  <c r="J434" i="7"/>
  <c r="H435" i="7"/>
  <c r="I435" i="7"/>
  <c r="J435" i="7"/>
  <c r="H436" i="7"/>
  <c r="I436" i="7"/>
  <c r="J436" i="7"/>
  <c r="H437" i="7"/>
  <c r="I437" i="7"/>
  <c r="J437" i="7"/>
  <c r="K437" i="7"/>
  <c r="H438" i="7"/>
  <c r="K438" i="7" s="1"/>
  <c r="I438" i="7"/>
  <c r="J438" i="7"/>
  <c r="H439" i="7"/>
  <c r="K439" i="7" s="1"/>
  <c r="I439" i="7"/>
  <c r="J439" i="7"/>
  <c r="H440" i="7"/>
  <c r="K440" i="7" s="1"/>
  <c r="I440" i="7"/>
  <c r="J440" i="7"/>
  <c r="H441" i="7"/>
  <c r="I441" i="7"/>
  <c r="K441" i="7" s="1"/>
  <c r="J441" i="7"/>
  <c r="H442" i="7"/>
  <c r="I442" i="7"/>
  <c r="J442" i="7"/>
  <c r="H443" i="7"/>
  <c r="I443" i="7"/>
  <c r="J443" i="7"/>
  <c r="K443" i="7" s="1"/>
  <c r="H444" i="7"/>
  <c r="I444" i="7"/>
  <c r="J444" i="7"/>
  <c r="H445" i="7"/>
  <c r="I445" i="7"/>
  <c r="J445" i="7"/>
  <c r="K445" i="7"/>
  <c r="H446" i="7"/>
  <c r="K446" i="7" s="1"/>
  <c r="I446" i="7"/>
  <c r="J446" i="7"/>
  <c r="H447" i="7"/>
  <c r="K447" i="7" s="1"/>
  <c r="I447" i="7"/>
  <c r="J447" i="7"/>
  <c r="H448" i="7"/>
  <c r="K448" i="7" s="1"/>
  <c r="I448" i="7"/>
  <c r="J448" i="7"/>
  <c r="H449" i="7"/>
  <c r="I449" i="7"/>
  <c r="K449" i="7" s="1"/>
  <c r="J449" i="7"/>
  <c r="H450" i="7"/>
  <c r="I450" i="7"/>
  <c r="J450" i="7"/>
  <c r="H451" i="7"/>
  <c r="K451" i="7" s="1"/>
  <c r="I451" i="7"/>
  <c r="J451" i="7"/>
  <c r="H452" i="7"/>
  <c r="I452" i="7"/>
  <c r="J452" i="7"/>
  <c r="H453" i="7"/>
  <c r="I453" i="7"/>
  <c r="J453" i="7"/>
  <c r="K453" i="7"/>
  <c r="H454" i="7"/>
  <c r="K454" i="7" s="1"/>
  <c r="I454" i="7"/>
  <c r="J454" i="7"/>
  <c r="H455" i="7"/>
  <c r="K455" i="7" s="1"/>
  <c r="I455" i="7"/>
  <c r="J455" i="7"/>
  <c r="H456" i="7"/>
  <c r="K456" i="7" s="1"/>
  <c r="I456" i="7"/>
  <c r="J456" i="7"/>
  <c r="H457" i="7"/>
  <c r="I457" i="7"/>
  <c r="K457" i="7" s="1"/>
  <c r="J457" i="7"/>
  <c r="H458" i="7"/>
  <c r="I458" i="7"/>
  <c r="J458" i="7"/>
  <c r="H459" i="7"/>
  <c r="I459" i="7"/>
  <c r="J459" i="7"/>
  <c r="K459" i="7" s="1"/>
  <c r="H460" i="7"/>
  <c r="I460" i="7"/>
  <c r="J460" i="7"/>
  <c r="H461" i="7"/>
  <c r="I461" i="7"/>
  <c r="J461" i="7"/>
  <c r="K461" i="7"/>
  <c r="H462" i="7"/>
  <c r="K462" i="7" s="1"/>
  <c r="I462" i="7"/>
  <c r="J462" i="7"/>
  <c r="H463" i="7"/>
  <c r="K463" i="7" s="1"/>
  <c r="I463" i="7"/>
  <c r="J463" i="7"/>
  <c r="H464" i="7"/>
  <c r="K464" i="7" s="1"/>
  <c r="I464" i="7"/>
  <c r="J464" i="7"/>
  <c r="H465" i="7"/>
  <c r="I465" i="7"/>
  <c r="K465" i="7" s="1"/>
  <c r="J465" i="7"/>
  <c r="H466" i="7"/>
  <c r="I466" i="7"/>
  <c r="J466" i="7"/>
  <c r="H467" i="7"/>
  <c r="I467" i="7"/>
  <c r="J467" i="7"/>
  <c r="H468" i="7"/>
  <c r="I468" i="7"/>
  <c r="J468" i="7"/>
  <c r="H469" i="7"/>
  <c r="I469" i="7"/>
  <c r="J469" i="7"/>
  <c r="K469" i="7"/>
  <c r="H470" i="7"/>
  <c r="K470" i="7" s="1"/>
  <c r="I470" i="7"/>
  <c r="J470" i="7"/>
  <c r="H471" i="7"/>
  <c r="K471" i="7" s="1"/>
  <c r="I471" i="7"/>
  <c r="J471" i="7"/>
  <c r="H472" i="7"/>
  <c r="K472" i="7" s="1"/>
  <c r="I472" i="7"/>
  <c r="J472" i="7"/>
  <c r="H473" i="7"/>
  <c r="I473" i="7"/>
  <c r="K473" i="7" s="1"/>
  <c r="J473" i="7"/>
  <c r="H474" i="7"/>
  <c r="I474" i="7"/>
  <c r="J474" i="7"/>
  <c r="H475" i="7"/>
  <c r="I475" i="7"/>
  <c r="J475" i="7"/>
  <c r="K475" i="7" s="1"/>
  <c r="H476" i="7"/>
  <c r="I476" i="7"/>
  <c r="J476" i="7"/>
  <c r="H477" i="7"/>
  <c r="I477" i="7"/>
  <c r="J477" i="7"/>
  <c r="K477" i="7"/>
  <c r="H478" i="7"/>
  <c r="K478" i="7" s="1"/>
  <c r="I478" i="7"/>
  <c r="J478" i="7"/>
  <c r="H479" i="7"/>
  <c r="K479" i="7" s="1"/>
  <c r="I479" i="7"/>
  <c r="J479" i="7"/>
  <c r="H480" i="7"/>
  <c r="K480" i="7" s="1"/>
  <c r="I480" i="7"/>
  <c r="J480" i="7"/>
  <c r="H481" i="7"/>
  <c r="I481" i="7"/>
  <c r="K481" i="7" s="1"/>
  <c r="J481" i="7"/>
  <c r="H482" i="7"/>
  <c r="I482" i="7"/>
  <c r="J482" i="7"/>
  <c r="H483" i="7"/>
  <c r="K483" i="7" s="1"/>
  <c r="I483" i="7"/>
  <c r="J483" i="7"/>
  <c r="H484" i="7"/>
  <c r="I484" i="7"/>
  <c r="J484" i="7"/>
  <c r="H485" i="7"/>
  <c r="I485" i="7"/>
  <c r="J485" i="7"/>
  <c r="K485" i="7"/>
  <c r="H486" i="7"/>
  <c r="K486" i="7" s="1"/>
  <c r="I486" i="7"/>
  <c r="J486" i="7"/>
  <c r="H487" i="7"/>
  <c r="K487" i="7" s="1"/>
  <c r="I487" i="7"/>
  <c r="J487" i="7"/>
  <c r="H488" i="7"/>
  <c r="K488" i="7" s="1"/>
  <c r="I488" i="7"/>
  <c r="J488" i="7"/>
  <c r="H489" i="7"/>
  <c r="I489" i="7"/>
  <c r="K489" i="7" s="1"/>
  <c r="J489" i="7"/>
  <c r="H490" i="7"/>
  <c r="I490" i="7"/>
  <c r="J490" i="7"/>
  <c r="H491" i="7"/>
  <c r="I491" i="7"/>
  <c r="J491" i="7"/>
  <c r="K491" i="7" s="1"/>
  <c r="H492" i="7"/>
  <c r="I492" i="7"/>
  <c r="J492" i="7"/>
  <c r="H493" i="7"/>
  <c r="I493" i="7"/>
  <c r="J493" i="7"/>
  <c r="K493" i="7"/>
  <c r="H494" i="7"/>
  <c r="K494" i="7" s="1"/>
  <c r="I494" i="7"/>
  <c r="J494" i="7"/>
  <c r="H495" i="7"/>
  <c r="K495" i="7" s="1"/>
  <c r="I495" i="7"/>
  <c r="J495" i="7"/>
  <c r="H496" i="7"/>
  <c r="K496" i="7" s="1"/>
  <c r="I496" i="7"/>
  <c r="J496" i="7"/>
  <c r="H497" i="7"/>
  <c r="I497" i="7"/>
  <c r="K497" i="7" s="1"/>
  <c r="J497" i="7"/>
  <c r="H498" i="7"/>
  <c r="I498" i="7"/>
  <c r="J498" i="7"/>
  <c r="H499" i="7"/>
  <c r="I499" i="7"/>
  <c r="J499" i="7"/>
  <c r="H500" i="7"/>
  <c r="I500" i="7"/>
  <c r="J500" i="7"/>
  <c r="H501" i="7"/>
  <c r="I501" i="7"/>
  <c r="J501" i="7"/>
  <c r="K501" i="7"/>
  <c r="H502" i="7"/>
  <c r="K502" i="7" s="1"/>
  <c r="I502" i="7"/>
  <c r="J502" i="7"/>
  <c r="H503" i="7"/>
  <c r="K503" i="7" s="1"/>
  <c r="I503" i="7"/>
  <c r="J503" i="7"/>
  <c r="H504" i="7"/>
  <c r="K504" i="7" s="1"/>
  <c r="I504" i="7"/>
  <c r="J504" i="7"/>
  <c r="H505" i="7"/>
  <c r="I505" i="7"/>
  <c r="K505" i="7" s="1"/>
  <c r="J505" i="7"/>
  <c r="H506" i="7"/>
  <c r="I506" i="7"/>
  <c r="J506" i="7"/>
  <c r="H507" i="7"/>
  <c r="I507" i="7"/>
  <c r="J507" i="7"/>
  <c r="K507" i="7" s="1"/>
  <c r="H508" i="7"/>
  <c r="I508" i="7"/>
  <c r="J508" i="7"/>
  <c r="H509" i="7"/>
  <c r="I509" i="7"/>
  <c r="J509" i="7"/>
  <c r="K509" i="7"/>
  <c r="H510" i="7"/>
  <c r="K510" i="7" s="1"/>
  <c r="I510" i="7"/>
  <c r="J510" i="7"/>
  <c r="H511" i="7"/>
  <c r="K511" i="7" s="1"/>
  <c r="I511" i="7"/>
  <c r="J511" i="7"/>
  <c r="H512" i="7"/>
  <c r="K512" i="7" s="1"/>
  <c r="I512" i="7"/>
  <c r="J512" i="7"/>
  <c r="H513" i="7"/>
  <c r="I513" i="7"/>
  <c r="K513" i="7" s="1"/>
  <c r="J513" i="7"/>
  <c r="H514" i="7"/>
  <c r="I514" i="7"/>
  <c r="J514" i="7"/>
  <c r="H515" i="7"/>
  <c r="K515" i="7" s="1"/>
  <c r="I515" i="7"/>
  <c r="J515" i="7"/>
  <c r="H516" i="7"/>
  <c r="I516" i="7"/>
  <c r="J516" i="7"/>
  <c r="H517" i="7"/>
  <c r="I517" i="7"/>
  <c r="J517" i="7"/>
  <c r="K517" i="7"/>
  <c r="H518" i="7"/>
  <c r="I518" i="7"/>
  <c r="J518" i="7"/>
  <c r="K518" i="7"/>
  <c r="H519" i="7"/>
  <c r="I519" i="7"/>
  <c r="J519" i="7"/>
  <c r="K519" i="7"/>
  <c r="H520" i="7"/>
  <c r="I520" i="7"/>
  <c r="J520" i="7"/>
  <c r="K520" i="7"/>
  <c r="H521" i="7"/>
  <c r="I521" i="7"/>
  <c r="J521" i="7"/>
  <c r="K521" i="7"/>
  <c r="H522" i="7"/>
  <c r="I522" i="7"/>
  <c r="J522" i="7"/>
  <c r="K522" i="7"/>
  <c r="H523" i="7"/>
  <c r="I523" i="7"/>
  <c r="J523" i="7"/>
  <c r="K523" i="7"/>
  <c r="H524" i="7"/>
  <c r="I524" i="7"/>
  <c r="J524" i="7"/>
  <c r="K524" i="7"/>
  <c r="H525" i="7"/>
  <c r="I525" i="7"/>
  <c r="J525" i="7"/>
  <c r="K525" i="7"/>
  <c r="H526" i="7"/>
  <c r="I526" i="7"/>
  <c r="J526" i="7"/>
  <c r="K526" i="7"/>
  <c r="H527" i="7"/>
  <c r="I527" i="7"/>
  <c r="J527" i="7"/>
  <c r="K527" i="7"/>
  <c r="H528" i="7"/>
  <c r="I528" i="7"/>
  <c r="J528" i="7"/>
  <c r="K528" i="7"/>
  <c r="H529" i="7"/>
  <c r="I529" i="7"/>
  <c r="J529" i="7"/>
  <c r="K529" i="7"/>
  <c r="H530" i="7"/>
  <c r="I530" i="7"/>
  <c r="J530" i="7"/>
  <c r="K530" i="7"/>
  <c r="H531" i="7"/>
  <c r="I531" i="7"/>
  <c r="J531" i="7"/>
  <c r="K531" i="7"/>
  <c r="H532" i="7"/>
  <c r="I532" i="7"/>
  <c r="J532" i="7"/>
  <c r="K532" i="7"/>
  <c r="H533" i="7"/>
  <c r="I533" i="7"/>
  <c r="J533" i="7"/>
  <c r="K533" i="7"/>
  <c r="H534" i="7"/>
  <c r="I534" i="7"/>
  <c r="J534" i="7"/>
  <c r="K534" i="7"/>
  <c r="H535" i="7"/>
  <c r="I535" i="7"/>
  <c r="J535" i="7"/>
  <c r="K535" i="7"/>
  <c r="H536" i="7"/>
  <c r="I536" i="7"/>
  <c r="J536" i="7"/>
  <c r="K536" i="7"/>
  <c r="H537" i="7"/>
  <c r="I537" i="7"/>
  <c r="J537" i="7"/>
  <c r="K537" i="7"/>
  <c r="H538" i="7"/>
  <c r="I538" i="7"/>
  <c r="J538" i="7"/>
  <c r="K538" i="7"/>
  <c r="H539" i="7"/>
  <c r="I539" i="7"/>
  <c r="J539" i="7"/>
  <c r="K539" i="7"/>
  <c r="H540" i="7"/>
  <c r="I540" i="7"/>
  <c r="J540" i="7"/>
  <c r="K540" i="7"/>
  <c r="H541" i="7"/>
  <c r="I541" i="7"/>
  <c r="J541" i="7"/>
  <c r="K541" i="7"/>
  <c r="H542" i="7"/>
  <c r="I542" i="7"/>
  <c r="J542" i="7"/>
  <c r="K542" i="7"/>
  <c r="H543" i="7"/>
  <c r="I543" i="7"/>
  <c r="J543" i="7"/>
  <c r="K543" i="7"/>
  <c r="H544" i="7"/>
  <c r="I544" i="7"/>
  <c r="J544" i="7"/>
  <c r="K544" i="7"/>
  <c r="H545" i="7"/>
  <c r="I545" i="7"/>
  <c r="J545" i="7"/>
  <c r="K545" i="7"/>
  <c r="H546" i="7"/>
  <c r="I546" i="7"/>
  <c r="J546" i="7"/>
  <c r="K546" i="7"/>
  <c r="H547" i="7"/>
  <c r="I547" i="7"/>
  <c r="J547" i="7"/>
  <c r="K547" i="7"/>
  <c r="H548" i="7"/>
  <c r="I548" i="7"/>
  <c r="J548" i="7"/>
  <c r="K548" i="7"/>
  <c r="H549" i="7"/>
  <c r="I549" i="7"/>
  <c r="J549" i="7"/>
  <c r="K549" i="7"/>
  <c r="H550" i="7"/>
  <c r="I550" i="7"/>
  <c r="J550" i="7"/>
  <c r="K550" i="7"/>
  <c r="H551" i="7"/>
  <c r="I551" i="7"/>
  <c r="J551" i="7"/>
  <c r="K551" i="7"/>
  <c r="H552" i="7"/>
  <c r="I552" i="7"/>
  <c r="J552" i="7"/>
  <c r="K552" i="7"/>
  <c r="H553" i="7"/>
  <c r="I553" i="7"/>
  <c r="J553" i="7"/>
  <c r="K553" i="7"/>
  <c r="H554" i="7"/>
  <c r="I554" i="7"/>
  <c r="J554" i="7"/>
  <c r="K554" i="7"/>
  <c r="H555" i="7"/>
  <c r="I555" i="7"/>
  <c r="J555" i="7"/>
  <c r="K555" i="7"/>
  <c r="H556" i="7"/>
  <c r="I556" i="7"/>
  <c r="J556" i="7"/>
  <c r="K556" i="7"/>
  <c r="H557" i="7"/>
  <c r="I557" i="7"/>
  <c r="J557" i="7"/>
  <c r="K557" i="7"/>
  <c r="H558" i="7"/>
  <c r="I558" i="7"/>
  <c r="J558" i="7"/>
  <c r="K558" i="7"/>
  <c r="H559" i="7"/>
  <c r="I559" i="7"/>
  <c r="J559" i="7"/>
  <c r="K559" i="7"/>
  <c r="H560" i="7"/>
  <c r="I560" i="7"/>
  <c r="J560" i="7"/>
  <c r="K560" i="7"/>
  <c r="H561" i="7"/>
  <c r="I561" i="7"/>
  <c r="J561" i="7"/>
  <c r="K561" i="7"/>
  <c r="H562" i="7"/>
  <c r="I562" i="7"/>
  <c r="J562" i="7"/>
  <c r="K562" i="7"/>
  <c r="H563" i="7"/>
  <c r="I563" i="7"/>
  <c r="J563" i="7"/>
  <c r="K563" i="7"/>
  <c r="H564" i="7"/>
  <c r="I564" i="7"/>
  <c r="J564" i="7"/>
  <c r="K564" i="7"/>
  <c r="H565" i="7"/>
  <c r="I565" i="7"/>
  <c r="J565" i="7"/>
  <c r="K565" i="7"/>
  <c r="H566" i="7"/>
  <c r="I566" i="7"/>
  <c r="J566" i="7"/>
  <c r="K566" i="7"/>
  <c r="H567" i="7"/>
  <c r="I567" i="7"/>
  <c r="J567" i="7"/>
  <c r="K567" i="7"/>
  <c r="H568" i="7"/>
  <c r="I568" i="7"/>
  <c r="J568" i="7"/>
  <c r="K568" i="7"/>
  <c r="H569" i="7"/>
  <c r="I569" i="7"/>
  <c r="J569" i="7"/>
  <c r="K569" i="7"/>
  <c r="H570" i="7"/>
  <c r="I570" i="7"/>
  <c r="J570" i="7"/>
  <c r="K570" i="7"/>
  <c r="H571" i="7"/>
  <c r="I571" i="7"/>
  <c r="J571" i="7"/>
  <c r="K571" i="7"/>
  <c r="H572" i="7"/>
  <c r="I572" i="7"/>
  <c r="J572" i="7"/>
  <c r="K572" i="7"/>
  <c r="H573" i="7"/>
  <c r="I573" i="7"/>
  <c r="J573" i="7"/>
  <c r="K573" i="7"/>
  <c r="H574" i="7"/>
  <c r="I574" i="7"/>
  <c r="J574" i="7"/>
  <c r="K574" i="7"/>
  <c r="H575" i="7"/>
  <c r="I575" i="7"/>
  <c r="J575" i="7"/>
  <c r="K575" i="7"/>
  <c r="H576" i="7"/>
  <c r="I576" i="7"/>
  <c r="J576" i="7"/>
  <c r="K576" i="7"/>
  <c r="H577" i="7"/>
  <c r="I577" i="7"/>
  <c r="J577" i="7"/>
  <c r="K577" i="7"/>
  <c r="H578" i="7"/>
  <c r="I578" i="7"/>
  <c r="J578" i="7"/>
  <c r="K578" i="7"/>
  <c r="H579" i="7"/>
  <c r="I579" i="7"/>
  <c r="J579" i="7"/>
  <c r="K579" i="7"/>
  <c r="H580" i="7"/>
  <c r="I580" i="7"/>
  <c r="J580" i="7"/>
  <c r="K580" i="7"/>
  <c r="H581" i="7"/>
  <c r="I581" i="7"/>
  <c r="J581" i="7"/>
  <c r="K581" i="7"/>
  <c r="H582" i="7"/>
  <c r="I582" i="7"/>
  <c r="J582" i="7"/>
  <c r="K582" i="7"/>
  <c r="H583" i="7"/>
  <c r="I583" i="7"/>
  <c r="J583" i="7"/>
  <c r="K583" i="7"/>
  <c r="H584" i="7"/>
  <c r="I584" i="7"/>
  <c r="J584" i="7"/>
  <c r="K584" i="7"/>
  <c r="H585" i="7"/>
  <c r="I585" i="7"/>
  <c r="J585" i="7"/>
  <c r="K585" i="7"/>
  <c r="H586" i="7"/>
  <c r="I586" i="7"/>
  <c r="J586" i="7"/>
  <c r="K586" i="7"/>
  <c r="H587" i="7"/>
  <c r="I587" i="7"/>
  <c r="J587" i="7"/>
  <c r="K587" i="7"/>
  <c r="H588" i="7"/>
  <c r="I588" i="7"/>
  <c r="J588" i="7"/>
  <c r="K588" i="7"/>
  <c r="H589" i="7"/>
  <c r="I589" i="7"/>
  <c r="J589" i="7"/>
  <c r="K589" i="7"/>
  <c r="H590" i="7"/>
  <c r="I590" i="7"/>
  <c r="J590" i="7"/>
  <c r="K590" i="7"/>
  <c r="H591" i="7"/>
  <c r="I591" i="7"/>
  <c r="J591" i="7"/>
  <c r="K591" i="7"/>
  <c r="H592" i="7"/>
  <c r="I592" i="7"/>
  <c r="J592" i="7"/>
  <c r="K592" i="7"/>
  <c r="H593" i="7"/>
  <c r="I593" i="7"/>
  <c r="J593" i="7"/>
  <c r="K593" i="7"/>
  <c r="H594" i="7"/>
  <c r="I594" i="7"/>
  <c r="J594" i="7"/>
  <c r="K594" i="7"/>
  <c r="H595" i="7"/>
  <c r="I595" i="7"/>
  <c r="J595" i="7"/>
  <c r="K595" i="7"/>
  <c r="H596" i="7"/>
  <c r="I596" i="7"/>
  <c r="J596" i="7"/>
  <c r="K596" i="7"/>
  <c r="H597" i="7"/>
  <c r="I597" i="7"/>
  <c r="J597" i="7"/>
  <c r="K597" i="7"/>
  <c r="H598" i="7"/>
  <c r="I598" i="7"/>
  <c r="J598" i="7"/>
  <c r="K598" i="7"/>
  <c r="H599" i="7"/>
  <c r="I599" i="7"/>
  <c r="J599" i="7"/>
  <c r="K599" i="7"/>
  <c r="H600" i="7"/>
  <c r="I600" i="7"/>
  <c r="J600" i="7"/>
  <c r="K600" i="7"/>
  <c r="H601" i="7"/>
  <c r="I601" i="7"/>
  <c r="J601" i="7"/>
  <c r="K601" i="7"/>
  <c r="H602" i="7"/>
  <c r="I602" i="7"/>
  <c r="J602" i="7"/>
  <c r="K602" i="7"/>
  <c r="H603" i="7"/>
  <c r="I603" i="7"/>
  <c r="J603" i="7"/>
  <c r="K603" i="7"/>
  <c r="H604" i="7"/>
  <c r="I604" i="7"/>
  <c r="J604" i="7"/>
  <c r="K604" i="7"/>
  <c r="H605" i="7"/>
  <c r="I605" i="7"/>
  <c r="J605" i="7"/>
  <c r="K605" i="7"/>
  <c r="H606" i="7"/>
  <c r="I606" i="7"/>
  <c r="J606" i="7"/>
  <c r="K606" i="7"/>
  <c r="H607" i="7"/>
  <c r="I607" i="7"/>
  <c r="J607" i="7"/>
  <c r="K607" i="7"/>
  <c r="H608" i="7"/>
  <c r="I608" i="7"/>
  <c r="J608" i="7"/>
  <c r="K608" i="7"/>
  <c r="H609" i="7"/>
  <c r="I609" i="7"/>
  <c r="J609" i="7"/>
  <c r="K609" i="7"/>
  <c r="H610" i="7"/>
  <c r="I610" i="7"/>
  <c r="J610" i="7"/>
  <c r="K610" i="7"/>
  <c r="H611" i="7"/>
  <c r="I611" i="7"/>
  <c r="J611" i="7"/>
  <c r="K611" i="7"/>
  <c r="H612" i="7"/>
  <c r="I612" i="7"/>
  <c r="J612" i="7"/>
  <c r="K612" i="7"/>
  <c r="H613" i="7"/>
  <c r="I613" i="7"/>
  <c r="J613" i="7"/>
  <c r="K613" i="7"/>
  <c r="H614" i="7"/>
  <c r="I614" i="7"/>
  <c r="J614" i="7"/>
  <c r="K614" i="7"/>
  <c r="H615" i="7"/>
  <c r="I615" i="7"/>
  <c r="J615" i="7"/>
  <c r="K615" i="7"/>
  <c r="H616" i="7"/>
  <c r="I616" i="7"/>
  <c r="J616" i="7"/>
  <c r="K616" i="7"/>
  <c r="H617" i="7"/>
  <c r="I617" i="7"/>
  <c r="J617" i="7"/>
  <c r="K617" i="7"/>
  <c r="H618" i="7"/>
  <c r="I618" i="7"/>
  <c r="J618" i="7"/>
  <c r="K618" i="7"/>
  <c r="H619" i="7"/>
  <c r="I619" i="7"/>
  <c r="J619" i="7"/>
  <c r="K619" i="7"/>
  <c r="H620" i="7"/>
  <c r="I620" i="7"/>
  <c r="J620" i="7"/>
  <c r="K620" i="7"/>
  <c r="H621" i="7"/>
  <c r="I621" i="7"/>
  <c r="J621" i="7"/>
  <c r="K621" i="7"/>
  <c r="H622" i="7"/>
  <c r="I622" i="7"/>
  <c r="J622" i="7"/>
  <c r="K622" i="7"/>
  <c r="H623" i="7"/>
  <c r="I623" i="7"/>
  <c r="J623" i="7"/>
  <c r="K623" i="7"/>
  <c r="H624" i="7"/>
  <c r="I624" i="7"/>
  <c r="J624" i="7"/>
  <c r="K624" i="7"/>
  <c r="H625" i="7"/>
  <c r="I625" i="7"/>
  <c r="J625" i="7"/>
  <c r="K625" i="7"/>
  <c r="H626" i="7"/>
  <c r="I626" i="7"/>
  <c r="J626" i="7"/>
  <c r="K626" i="7"/>
  <c r="H627" i="7"/>
  <c r="I627" i="7"/>
  <c r="J627" i="7"/>
  <c r="K627" i="7"/>
  <c r="H628" i="7"/>
  <c r="I628" i="7"/>
  <c r="J628" i="7"/>
  <c r="K628" i="7"/>
  <c r="H629" i="7"/>
  <c r="I629" i="7"/>
  <c r="J629" i="7"/>
  <c r="K629" i="7"/>
  <c r="H630" i="7"/>
  <c r="I630" i="7"/>
  <c r="J630" i="7"/>
  <c r="K630" i="7"/>
  <c r="H631" i="7"/>
  <c r="I631" i="7"/>
  <c r="J631" i="7"/>
  <c r="K631" i="7"/>
  <c r="H632" i="7"/>
  <c r="I632" i="7"/>
  <c r="J632" i="7"/>
  <c r="K632" i="7"/>
  <c r="H633" i="7"/>
  <c r="I633" i="7"/>
  <c r="J633" i="7"/>
  <c r="K633" i="7"/>
  <c r="H634" i="7"/>
  <c r="I634" i="7"/>
  <c r="J634" i="7"/>
  <c r="K634" i="7"/>
  <c r="H635" i="7"/>
  <c r="I635" i="7"/>
  <c r="J635" i="7"/>
  <c r="K635" i="7"/>
  <c r="H636" i="7"/>
  <c r="I636" i="7"/>
  <c r="J636" i="7"/>
  <c r="K636" i="7"/>
  <c r="H637" i="7"/>
  <c r="I637" i="7"/>
  <c r="J637" i="7"/>
  <c r="K637" i="7"/>
  <c r="H638" i="7"/>
  <c r="I638" i="7"/>
  <c r="J638" i="7"/>
  <c r="K638" i="7"/>
  <c r="H639" i="7"/>
  <c r="I639" i="7"/>
  <c r="J639" i="7"/>
  <c r="K639" i="7"/>
  <c r="H640" i="7"/>
  <c r="I640" i="7"/>
  <c r="J640" i="7"/>
  <c r="K640" i="7"/>
  <c r="H641" i="7"/>
  <c r="I641" i="7"/>
  <c r="J641" i="7"/>
  <c r="K641" i="7"/>
  <c r="H642" i="7"/>
  <c r="I642" i="7"/>
  <c r="J642" i="7"/>
  <c r="K642" i="7"/>
  <c r="H643" i="7"/>
  <c r="I643" i="7"/>
  <c r="J643" i="7"/>
  <c r="K643" i="7"/>
  <c r="H644" i="7"/>
  <c r="I644" i="7"/>
  <c r="J644" i="7"/>
  <c r="K644" i="7"/>
  <c r="H645" i="7"/>
  <c r="I645" i="7"/>
  <c r="J645" i="7"/>
  <c r="K645" i="7"/>
  <c r="H646" i="7"/>
  <c r="I646" i="7"/>
  <c r="J646" i="7"/>
  <c r="K646" i="7"/>
  <c r="H647" i="7"/>
  <c r="I647" i="7"/>
  <c r="J647" i="7"/>
  <c r="K647" i="7"/>
  <c r="H648" i="7"/>
  <c r="I648" i="7"/>
  <c r="J648" i="7"/>
  <c r="K648" i="7"/>
  <c r="H649" i="7"/>
  <c r="I649" i="7"/>
  <c r="J649" i="7"/>
  <c r="K649" i="7"/>
  <c r="H650" i="7"/>
  <c r="I650" i="7"/>
  <c r="J650" i="7"/>
  <c r="K650" i="7"/>
  <c r="H651" i="7"/>
  <c r="I651" i="7"/>
  <c r="J651" i="7"/>
  <c r="K651" i="7"/>
  <c r="H652" i="7"/>
  <c r="I652" i="7"/>
  <c r="J652" i="7"/>
  <c r="K652" i="7"/>
  <c r="H653" i="7"/>
  <c r="I653" i="7"/>
  <c r="J653" i="7"/>
  <c r="K653" i="7"/>
  <c r="H654" i="7"/>
  <c r="I654" i="7"/>
  <c r="J654" i="7"/>
  <c r="K654" i="7"/>
  <c r="H655" i="7"/>
  <c r="I655" i="7"/>
  <c r="J655" i="7"/>
  <c r="K655" i="7"/>
  <c r="H656" i="7"/>
  <c r="I656" i="7"/>
  <c r="J656" i="7"/>
  <c r="K656" i="7"/>
  <c r="H657" i="7"/>
  <c r="I657" i="7"/>
  <c r="J657" i="7"/>
  <c r="K657" i="7"/>
  <c r="H658" i="7"/>
  <c r="I658" i="7"/>
  <c r="J658" i="7"/>
  <c r="K658" i="7"/>
  <c r="H659" i="7"/>
  <c r="I659" i="7"/>
  <c r="J659" i="7"/>
  <c r="K659" i="7"/>
  <c r="H660" i="7"/>
  <c r="I660" i="7"/>
  <c r="J660" i="7"/>
  <c r="K660" i="7"/>
  <c r="H661" i="7"/>
  <c r="I661" i="7"/>
  <c r="J661" i="7"/>
  <c r="K661" i="7"/>
  <c r="H662" i="7"/>
  <c r="I662" i="7"/>
  <c r="J662" i="7"/>
  <c r="K662" i="7"/>
  <c r="H663" i="7"/>
  <c r="I663" i="7"/>
  <c r="J663" i="7"/>
  <c r="K663" i="7"/>
  <c r="H664" i="7"/>
  <c r="I664" i="7"/>
  <c r="J664" i="7"/>
  <c r="K664" i="7"/>
  <c r="H665" i="7"/>
  <c r="I665" i="7"/>
  <c r="J665" i="7"/>
  <c r="K665" i="7"/>
  <c r="H666" i="7"/>
  <c r="I666" i="7"/>
  <c r="J666" i="7"/>
  <c r="K666" i="7"/>
  <c r="H667" i="7"/>
  <c r="I667" i="7"/>
  <c r="J667" i="7"/>
  <c r="K667" i="7"/>
  <c r="H668" i="7"/>
  <c r="I668" i="7"/>
  <c r="J668" i="7"/>
  <c r="K668" i="7"/>
  <c r="H669" i="7"/>
  <c r="I669" i="7"/>
  <c r="J669" i="7"/>
  <c r="K669" i="7"/>
  <c r="H670" i="7"/>
  <c r="I670" i="7"/>
  <c r="J670" i="7"/>
  <c r="K670" i="7"/>
  <c r="H671" i="7"/>
  <c r="I671" i="7"/>
  <c r="J671" i="7"/>
  <c r="K671" i="7"/>
  <c r="H672" i="7"/>
  <c r="I672" i="7"/>
  <c r="J672" i="7"/>
  <c r="K672" i="7"/>
  <c r="H673" i="7"/>
  <c r="I673" i="7"/>
  <c r="J673" i="7"/>
  <c r="K673" i="7"/>
  <c r="H674" i="7"/>
  <c r="I674" i="7"/>
  <c r="J674" i="7"/>
  <c r="K674" i="7"/>
  <c r="H675" i="7"/>
  <c r="I675" i="7"/>
  <c r="J675" i="7"/>
  <c r="K675" i="7"/>
  <c r="H676" i="7"/>
  <c r="I676" i="7"/>
  <c r="J676" i="7"/>
  <c r="K676" i="7"/>
  <c r="H677" i="7"/>
  <c r="I677" i="7"/>
  <c r="J677" i="7"/>
  <c r="K677" i="7"/>
  <c r="H678" i="7"/>
  <c r="I678" i="7"/>
  <c r="J678" i="7"/>
  <c r="K678" i="7"/>
  <c r="H679" i="7"/>
  <c r="I679" i="7"/>
  <c r="J679" i="7"/>
  <c r="K679" i="7"/>
  <c r="H680" i="7"/>
  <c r="I680" i="7"/>
  <c r="J680" i="7"/>
  <c r="K680" i="7"/>
  <c r="H681" i="7"/>
  <c r="I681" i="7"/>
  <c r="J681" i="7"/>
  <c r="K681" i="7"/>
  <c r="H682" i="7"/>
  <c r="I682" i="7"/>
  <c r="J682" i="7"/>
  <c r="K682" i="7"/>
  <c r="H683" i="7"/>
  <c r="I683" i="7"/>
  <c r="J683" i="7"/>
  <c r="K683" i="7"/>
  <c r="H684" i="7"/>
  <c r="I684" i="7"/>
  <c r="J684" i="7"/>
  <c r="K684" i="7"/>
  <c r="H685" i="7"/>
  <c r="I685" i="7"/>
  <c r="J685" i="7"/>
  <c r="K685" i="7"/>
  <c r="H686" i="7"/>
  <c r="I686" i="7"/>
  <c r="J686" i="7"/>
  <c r="K686" i="7"/>
  <c r="H687" i="7"/>
  <c r="I687" i="7"/>
  <c r="J687" i="7"/>
  <c r="K687" i="7"/>
  <c r="H688" i="7"/>
  <c r="I688" i="7"/>
  <c r="J688" i="7"/>
  <c r="K688" i="7"/>
  <c r="H689" i="7"/>
  <c r="I689" i="7"/>
  <c r="J689" i="7"/>
  <c r="K689" i="7"/>
  <c r="H690" i="7"/>
  <c r="I690" i="7"/>
  <c r="J690" i="7"/>
  <c r="K690" i="7"/>
  <c r="H691" i="7"/>
  <c r="I691" i="7"/>
  <c r="J691" i="7"/>
  <c r="K691" i="7"/>
  <c r="H692" i="7"/>
  <c r="I692" i="7"/>
  <c r="J692" i="7"/>
  <c r="K692" i="7"/>
  <c r="H693" i="7"/>
  <c r="I693" i="7"/>
  <c r="J693" i="7"/>
  <c r="K693" i="7"/>
  <c r="H694" i="7"/>
  <c r="I694" i="7"/>
  <c r="J694" i="7"/>
  <c r="K694" i="7"/>
  <c r="H695" i="7"/>
  <c r="I695" i="7"/>
  <c r="J695" i="7"/>
  <c r="K695" i="7"/>
  <c r="H696" i="7"/>
  <c r="I696" i="7"/>
  <c r="J696" i="7"/>
  <c r="K696" i="7"/>
  <c r="H697" i="7"/>
  <c r="I697" i="7"/>
  <c r="J697" i="7"/>
  <c r="K697" i="7"/>
  <c r="H698" i="7"/>
  <c r="I698" i="7"/>
  <c r="J698" i="7"/>
  <c r="K698" i="7"/>
  <c r="H699" i="7"/>
  <c r="I699" i="7"/>
  <c r="J699" i="7"/>
  <c r="K699" i="7"/>
  <c r="H700" i="7"/>
  <c r="I700" i="7"/>
  <c r="J700" i="7"/>
  <c r="K700" i="7"/>
  <c r="H701" i="7"/>
  <c r="I701" i="7"/>
  <c r="J701" i="7"/>
  <c r="K701" i="7"/>
  <c r="H702" i="7"/>
  <c r="I702" i="7"/>
  <c r="J702" i="7"/>
  <c r="K702" i="7"/>
  <c r="H703" i="7"/>
  <c r="I703" i="7"/>
  <c r="J703" i="7"/>
  <c r="K703" i="7"/>
  <c r="H704" i="7"/>
  <c r="I704" i="7"/>
  <c r="J704" i="7"/>
  <c r="K704" i="7"/>
  <c r="H705" i="7"/>
  <c r="I705" i="7"/>
  <c r="J705" i="7"/>
  <c r="K705" i="7"/>
  <c r="H706" i="7"/>
  <c r="I706" i="7"/>
  <c r="J706" i="7"/>
  <c r="K706" i="7"/>
  <c r="H707" i="7"/>
  <c r="I707" i="7"/>
  <c r="J707" i="7"/>
  <c r="K707" i="7"/>
  <c r="H708" i="7"/>
  <c r="I708" i="7"/>
  <c r="J708" i="7"/>
  <c r="K708" i="7"/>
  <c r="H709" i="7"/>
  <c r="I709" i="7"/>
  <c r="J709" i="7"/>
  <c r="K709" i="7"/>
  <c r="H710" i="7"/>
  <c r="I710" i="7"/>
  <c r="J710" i="7"/>
  <c r="K710" i="7"/>
  <c r="H711" i="7"/>
  <c r="I711" i="7"/>
  <c r="J711" i="7"/>
  <c r="K711" i="7"/>
  <c r="H712" i="7"/>
  <c r="I712" i="7"/>
  <c r="J712" i="7"/>
  <c r="K712" i="7"/>
  <c r="H713" i="7"/>
  <c r="I713" i="7"/>
  <c r="J713" i="7"/>
  <c r="K713" i="7"/>
  <c r="H714" i="7"/>
  <c r="I714" i="7"/>
  <c r="J714" i="7"/>
  <c r="K714" i="7"/>
  <c r="H715" i="7"/>
  <c r="I715" i="7"/>
  <c r="J715" i="7"/>
  <c r="K715" i="7"/>
  <c r="H716" i="7"/>
  <c r="I716" i="7"/>
  <c r="J716" i="7"/>
  <c r="K716" i="7"/>
  <c r="H717" i="7"/>
  <c r="I717" i="7"/>
  <c r="J717" i="7"/>
  <c r="K717" i="7"/>
  <c r="H718" i="7"/>
  <c r="I718" i="7"/>
  <c r="J718" i="7"/>
  <c r="K718" i="7"/>
  <c r="H719" i="7"/>
  <c r="I719" i="7"/>
  <c r="J719" i="7"/>
  <c r="K719" i="7"/>
  <c r="H720" i="7"/>
  <c r="I720" i="7"/>
  <c r="J720" i="7"/>
  <c r="K720" i="7"/>
  <c r="H721" i="7"/>
  <c r="I721" i="7"/>
  <c r="J721" i="7"/>
  <c r="K721" i="7"/>
  <c r="H722" i="7"/>
  <c r="I722" i="7"/>
  <c r="J722" i="7"/>
  <c r="K722" i="7"/>
  <c r="H723" i="7"/>
  <c r="I723" i="7"/>
  <c r="J723" i="7"/>
  <c r="K723" i="7"/>
  <c r="H724" i="7"/>
  <c r="I724" i="7"/>
  <c r="J724" i="7"/>
  <c r="K724" i="7"/>
  <c r="H725" i="7"/>
  <c r="I725" i="7"/>
  <c r="J725" i="7"/>
  <c r="K725" i="7"/>
  <c r="H726" i="7"/>
  <c r="I726" i="7"/>
  <c r="J726" i="7"/>
  <c r="K726" i="7"/>
  <c r="H727" i="7"/>
  <c r="I727" i="7"/>
  <c r="J727" i="7"/>
  <c r="K727" i="7"/>
  <c r="H728" i="7"/>
  <c r="I728" i="7"/>
  <c r="J728" i="7"/>
  <c r="K728" i="7"/>
  <c r="H729" i="7"/>
  <c r="I729" i="7"/>
  <c r="J729" i="7"/>
  <c r="K729" i="7"/>
  <c r="H730" i="7"/>
  <c r="I730" i="7"/>
  <c r="J730" i="7"/>
  <c r="K730" i="7"/>
  <c r="H731" i="7"/>
  <c r="I731" i="7"/>
  <c r="J731" i="7"/>
  <c r="K731" i="7"/>
  <c r="H732" i="7"/>
  <c r="I732" i="7"/>
  <c r="J732" i="7"/>
  <c r="K732" i="7"/>
  <c r="H733" i="7"/>
  <c r="I733" i="7"/>
  <c r="J733" i="7"/>
  <c r="K733" i="7"/>
  <c r="H734" i="7"/>
  <c r="I734" i="7"/>
  <c r="J734" i="7"/>
  <c r="K734" i="7"/>
  <c r="H735" i="7"/>
  <c r="I735" i="7"/>
  <c r="J735" i="7"/>
  <c r="K735" i="7"/>
  <c r="H736" i="7"/>
  <c r="I736" i="7"/>
  <c r="J736" i="7"/>
  <c r="K736" i="7"/>
  <c r="H737" i="7"/>
  <c r="I737" i="7"/>
  <c r="J737" i="7"/>
  <c r="K737" i="7"/>
  <c r="H738" i="7"/>
  <c r="I738" i="7"/>
  <c r="J738" i="7"/>
  <c r="K738" i="7"/>
  <c r="H739" i="7"/>
  <c r="I739" i="7"/>
  <c r="J739" i="7"/>
  <c r="K739" i="7"/>
  <c r="H740" i="7"/>
  <c r="I740" i="7"/>
  <c r="J740" i="7"/>
  <c r="K740" i="7"/>
  <c r="H741" i="7"/>
  <c r="I741" i="7"/>
  <c r="J741" i="7"/>
  <c r="K741" i="7"/>
  <c r="H742" i="7"/>
  <c r="I742" i="7"/>
  <c r="J742" i="7"/>
  <c r="K742" i="7"/>
  <c r="H743" i="7"/>
  <c r="I743" i="7"/>
  <c r="J743" i="7"/>
  <c r="K743" i="7"/>
  <c r="H744" i="7"/>
  <c r="I744" i="7"/>
  <c r="J744" i="7"/>
  <c r="K744" i="7"/>
  <c r="H745" i="7"/>
  <c r="I745" i="7"/>
  <c r="J745" i="7"/>
  <c r="K745" i="7"/>
  <c r="H746" i="7"/>
  <c r="I746" i="7"/>
  <c r="J746" i="7"/>
  <c r="K746" i="7"/>
  <c r="H747" i="7"/>
  <c r="I747" i="7"/>
  <c r="J747" i="7"/>
  <c r="K747" i="7"/>
  <c r="H748" i="7"/>
  <c r="I748" i="7"/>
  <c r="J748" i="7"/>
  <c r="K748" i="7"/>
  <c r="H749" i="7"/>
  <c r="I749" i="7"/>
  <c r="J749" i="7"/>
  <c r="K749" i="7"/>
  <c r="H750" i="7"/>
  <c r="I750" i="7"/>
  <c r="J750" i="7"/>
  <c r="K750" i="7"/>
  <c r="H751" i="7"/>
  <c r="I751" i="7"/>
  <c r="J751" i="7"/>
  <c r="K751" i="7"/>
  <c r="H752" i="7"/>
  <c r="I752" i="7"/>
  <c r="J752" i="7"/>
  <c r="K752" i="7"/>
  <c r="H753" i="7"/>
  <c r="I753" i="7"/>
  <c r="J753" i="7"/>
  <c r="K753" i="7"/>
  <c r="H754" i="7"/>
  <c r="I754" i="7"/>
  <c r="J754" i="7"/>
  <c r="K754" i="7"/>
  <c r="H755" i="7"/>
  <c r="I755" i="7"/>
  <c r="J755" i="7"/>
  <c r="K755" i="7"/>
  <c r="H756" i="7"/>
  <c r="I756" i="7"/>
  <c r="J756" i="7"/>
  <c r="K756" i="7"/>
  <c r="H757" i="7"/>
  <c r="I757" i="7"/>
  <c r="J757" i="7"/>
  <c r="K757" i="7"/>
  <c r="H758" i="7"/>
  <c r="I758" i="7"/>
  <c r="J758" i="7"/>
  <c r="K758" i="7"/>
  <c r="H759" i="7"/>
  <c r="I759" i="7"/>
  <c r="J759" i="7"/>
  <c r="K759" i="7"/>
  <c r="H760" i="7"/>
  <c r="I760" i="7"/>
  <c r="J760" i="7"/>
  <c r="K760" i="7"/>
  <c r="H761" i="7"/>
  <c r="I761" i="7"/>
  <c r="J761" i="7"/>
  <c r="K761" i="7"/>
  <c r="H762" i="7"/>
  <c r="I762" i="7"/>
  <c r="J762" i="7"/>
  <c r="K762" i="7"/>
  <c r="H763" i="7"/>
  <c r="I763" i="7"/>
  <c r="J763" i="7"/>
  <c r="K763" i="7"/>
  <c r="H764" i="7"/>
  <c r="I764" i="7"/>
  <c r="J764" i="7"/>
  <c r="K764" i="7"/>
  <c r="H765" i="7"/>
  <c r="I765" i="7"/>
  <c r="J765" i="7"/>
  <c r="K765" i="7"/>
  <c r="H766" i="7"/>
  <c r="I766" i="7"/>
  <c r="J766" i="7"/>
  <c r="K766" i="7"/>
  <c r="H767" i="7"/>
  <c r="I767" i="7"/>
  <c r="J767" i="7"/>
  <c r="K767" i="7"/>
  <c r="H768" i="7"/>
  <c r="I768" i="7"/>
  <c r="J768" i="7"/>
  <c r="K768" i="7"/>
  <c r="H769" i="7"/>
  <c r="I769" i="7"/>
  <c r="J769" i="7"/>
  <c r="K769" i="7"/>
  <c r="H770" i="7"/>
  <c r="I770" i="7"/>
  <c r="J770" i="7"/>
  <c r="K770" i="7"/>
  <c r="H771" i="7"/>
  <c r="I771" i="7"/>
  <c r="J771" i="7"/>
  <c r="K771" i="7"/>
  <c r="H772" i="7"/>
  <c r="I772" i="7"/>
  <c r="J772" i="7"/>
  <c r="K772" i="7"/>
  <c r="H773" i="7"/>
  <c r="I773" i="7"/>
  <c r="J773" i="7"/>
  <c r="K773" i="7"/>
  <c r="H774" i="7"/>
  <c r="I774" i="7"/>
  <c r="J774" i="7"/>
  <c r="K774" i="7"/>
  <c r="H775" i="7"/>
  <c r="I775" i="7"/>
  <c r="J775" i="7"/>
  <c r="K775" i="7"/>
  <c r="H776" i="7"/>
  <c r="I776" i="7"/>
  <c r="J776" i="7"/>
  <c r="K776" i="7"/>
  <c r="H777" i="7"/>
  <c r="I777" i="7"/>
  <c r="J777" i="7"/>
  <c r="K777" i="7"/>
  <c r="H778" i="7"/>
  <c r="I778" i="7"/>
  <c r="J778" i="7"/>
  <c r="K778" i="7"/>
  <c r="H779" i="7"/>
  <c r="I779" i="7"/>
  <c r="J779" i="7"/>
  <c r="K779" i="7"/>
  <c r="H780" i="7"/>
  <c r="I780" i="7"/>
  <c r="J780" i="7"/>
  <c r="K780" i="7"/>
  <c r="H781" i="7"/>
  <c r="I781" i="7"/>
  <c r="J781" i="7"/>
  <c r="K781" i="7"/>
  <c r="H782" i="7"/>
  <c r="I782" i="7"/>
  <c r="J782" i="7"/>
  <c r="K782" i="7"/>
  <c r="H783" i="7"/>
  <c r="I783" i="7"/>
  <c r="J783" i="7"/>
  <c r="K783" i="7"/>
  <c r="H784" i="7"/>
  <c r="I784" i="7"/>
  <c r="J784" i="7"/>
  <c r="K784" i="7"/>
  <c r="H785" i="7"/>
  <c r="I785" i="7"/>
  <c r="J785" i="7"/>
  <c r="K785" i="7"/>
  <c r="H786" i="7"/>
  <c r="I786" i="7"/>
  <c r="J786" i="7"/>
  <c r="K786" i="7"/>
  <c r="H787" i="7"/>
  <c r="I787" i="7"/>
  <c r="J787" i="7"/>
  <c r="K787" i="7"/>
  <c r="H788" i="7"/>
  <c r="I788" i="7"/>
  <c r="J788" i="7"/>
  <c r="K788" i="7"/>
  <c r="H789" i="7"/>
  <c r="I789" i="7"/>
  <c r="J789" i="7"/>
  <c r="K789" i="7"/>
  <c r="H790" i="7"/>
  <c r="I790" i="7"/>
  <c r="J790" i="7"/>
  <c r="K790" i="7"/>
  <c r="H791" i="7"/>
  <c r="I791" i="7"/>
  <c r="J791" i="7"/>
  <c r="K791" i="7"/>
  <c r="H792" i="7"/>
  <c r="I792" i="7"/>
  <c r="J792" i="7"/>
  <c r="K792" i="7"/>
  <c r="H793" i="7"/>
  <c r="I793" i="7"/>
  <c r="J793" i="7"/>
  <c r="K793" i="7"/>
  <c r="H794" i="7"/>
  <c r="I794" i="7"/>
  <c r="J794" i="7"/>
  <c r="K794" i="7"/>
  <c r="H795" i="7"/>
  <c r="I795" i="7"/>
  <c r="J795" i="7"/>
  <c r="K795" i="7"/>
  <c r="H796" i="7"/>
  <c r="I796" i="7"/>
  <c r="J796" i="7"/>
  <c r="K796" i="7"/>
  <c r="H797" i="7"/>
  <c r="I797" i="7"/>
  <c r="J797" i="7"/>
  <c r="K797" i="7"/>
  <c r="H798" i="7"/>
  <c r="I798" i="7"/>
  <c r="J798" i="7"/>
  <c r="K798" i="7"/>
  <c r="H799" i="7"/>
  <c r="I799" i="7"/>
  <c r="J799" i="7"/>
  <c r="K799" i="7"/>
  <c r="H800" i="7"/>
  <c r="I800" i="7"/>
  <c r="J800" i="7"/>
  <c r="K800" i="7"/>
  <c r="H801" i="7"/>
  <c r="I801" i="7"/>
  <c r="J801" i="7"/>
  <c r="K801" i="7"/>
  <c r="H802" i="7"/>
  <c r="I802" i="7"/>
  <c r="J802" i="7"/>
  <c r="K802" i="7"/>
  <c r="H803" i="7"/>
  <c r="I803" i="7"/>
  <c r="J803" i="7"/>
  <c r="K803" i="7"/>
  <c r="H804" i="7"/>
  <c r="I804" i="7"/>
  <c r="J804" i="7"/>
  <c r="K804" i="7"/>
  <c r="H805" i="7"/>
  <c r="I805" i="7"/>
  <c r="J805" i="7"/>
  <c r="K805" i="7"/>
  <c r="H806" i="7"/>
  <c r="I806" i="7"/>
  <c r="J806" i="7"/>
  <c r="K806" i="7"/>
  <c r="H807" i="7"/>
  <c r="I807" i="7"/>
  <c r="J807" i="7"/>
  <c r="K807" i="7"/>
  <c r="H808" i="7"/>
  <c r="I808" i="7"/>
  <c r="J808" i="7"/>
  <c r="K808" i="7"/>
  <c r="H809" i="7"/>
  <c r="I809" i="7"/>
  <c r="J809" i="7"/>
  <c r="K809" i="7"/>
  <c r="H810" i="7"/>
  <c r="I810" i="7"/>
  <c r="J810" i="7"/>
  <c r="K810" i="7"/>
  <c r="H811" i="7"/>
  <c r="I811" i="7"/>
  <c r="J811" i="7"/>
  <c r="K811" i="7"/>
  <c r="H812" i="7"/>
  <c r="I812" i="7"/>
  <c r="J812" i="7"/>
  <c r="K812" i="7"/>
  <c r="H813" i="7"/>
  <c r="I813" i="7"/>
  <c r="J813" i="7"/>
  <c r="K813" i="7"/>
  <c r="H814" i="7"/>
  <c r="I814" i="7"/>
  <c r="J814" i="7"/>
  <c r="K814" i="7"/>
  <c r="H815" i="7"/>
  <c r="I815" i="7"/>
  <c r="J815" i="7"/>
  <c r="K815" i="7"/>
  <c r="H816" i="7"/>
  <c r="I816" i="7"/>
  <c r="J816" i="7"/>
  <c r="K816" i="7"/>
  <c r="H817" i="7"/>
  <c r="I817" i="7"/>
  <c r="J817" i="7"/>
  <c r="K817" i="7"/>
  <c r="H818" i="7"/>
  <c r="I818" i="7"/>
  <c r="J818" i="7"/>
  <c r="K818" i="7"/>
  <c r="H819" i="7"/>
  <c r="I819" i="7"/>
  <c r="J819" i="7"/>
  <c r="K819" i="7"/>
  <c r="H820" i="7"/>
  <c r="I820" i="7"/>
  <c r="J820" i="7"/>
  <c r="K820" i="7"/>
  <c r="H821" i="7"/>
  <c r="I821" i="7"/>
  <c r="J821" i="7"/>
  <c r="K821" i="7"/>
  <c r="H822" i="7"/>
  <c r="I822" i="7"/>
  <c r="J822" i="7"/>
  <c r="K822" i="7"/>
  <c r="H823" i="7"/>
  <c r="I823" i="7"/>
  <c r="J823" i="7"/>
  <c r="K823" i="7"/>
  <c r="H824" i="7"/>
  <c r="I824" i="7"/>
  <c r="J824" i="7"/>
  <c r="K824" i="7"/>
  <c r="H825" i="7"/>
  <c r="I825" i="7"/>
  <c r="J825" i="7"/>
  <c r="K825" i="7"/>
  <c r="H826" i="7"/>
  <c r="I826" i="7"/>
  <c r="J826" i="7"/>
  <c r="K826" i="7"/>
  <c r="H827" i="7"/>
  <c r="I827" i="7"/>
  <c r="J827" i="7"/>
  <c r="K827" i="7"/>
  <c r="H828" i="7"/>
  <c r="I828" i="7"/>
  <c r="J828" i="7"/>
  <c r="K828" i="7"/>
  <c r="H829" i="7"/>
  <c r="I829" i="7"/>
  <c r="J829" i="7"/>
  <c r="K829" i="7"/>
  <c r="H830" i="7"/>
  <c r="I830" i="7"/>
  <c r="J830" i="7"/>
  <c r="K830" i="7"/>
  <c r="H831" i="7"/>
  <c r="I831" i="7"/>
  <c r="J831" i="7"/>
  <c r="K831" i="7"/>
  <c r="H832" i="7"/>
  <c r="I832" i="7"/>
  <c r="J832" i="7"/>
  <c r="K832" i="7"/>
  <c r="H833" i="7"/>
  <c r="I833" i="7"/>
  <c r="J833" i="7"/>
  <c r="K833" i="7"/>
  <c r="H834" i="7"/>
  <c r="I834" i="7"/>
  <c r="J834" i="7"/>
  <c r="K834" i="7"/>
  <c r="H835" i="7"/>
  <c r="I835" i="7"/>
  <c r="J835" i="7"/>
  <c r="K835" i="7"/>
  <c r="H836" i="7"/>
  <c r="I836" i="7"/>
  <c r="J836" i="7"/>
  <c r="K836" i="7"/>
  <c r="H837" i="7"/>
  <c r="I837" i="7"/>
  <c r="J837" i="7"/>
  <c r="K837" i="7"/>
  <c r="H838" i="7"/>
  <c r="I838" i="7"/>
  <c r="J838" i="7"/>
  <c r="K838" i="7"/>
  <c r="H839" i="7"/>
  <c r="I839" i="7"/>
  <c r="J839" i="7"/>
  <c r="K839" i="7"/>
  <c r="H840" i="7"/>
  <c r="I840" i="7"/>
  <c r="J840" i="7"/>
  <c r="K840" i="7"/>
  <c r="H841" i="7"/>
  <c r="I841" i="7"/>
  <c r="J841" i="7"/>
  <c r="K841" i="7"/>
  <c r="H842" i="7"/>
  <c r="I842" i="7"/>
  <c r="J842" i="7"/>
  <c r="K842" i="7"/>
  <c r="H843" i="7"/>
  <c r="I843" i="7"/>
  <c r="J843" i="7"/>
  <c r="K843" i="7"/>
  <c r="H844" i="7"/>
  <c r="I844" i="7"/>
  <c r="J844" i="7"/>
  <c r="K844" i="7"/>
  <c r="H845" i="7"/>
  <c r="I845" i="7"/>
  <c r="J845" i="7"/>
  <c r="K845" i="7"/>
  <c r="H846" i="7"/>
  <c r="I846" i="7"/>
  <c r="J846" i="7"/>
  <c r="K846" i="7"/>
  <c r="H847" i="7"/>
  <c r="I847" i="7"/>
  <c r="J847" i="7"/>
  <c r="K847" i="7"/>
  <c r="H848" i="7"/>
  <c r="I848" i="7"/>
  <c r="J848" i="7"/>
  <c r="K848" i="7"/>
  <c r="H849" i="7"/>
  <c r="I849" i="7"/>
  <c r="J849" i="7"/>
  <c r="K849" i="7"/>
  <c r="H850" i="7"/>
  <c r="I850" i="7"/>
  <c r="J850" i="7"/>
  <c r="K850" i="7"/>
  <c r="H851" i="7"/>
  <c r="I851" i="7"/>
  <c r="J851" i="7"/>
  <c r="K851" i="7"/>
  <c r="H852" i="7"/>
  <c r="I852" i="7"/>
  <c r="J852" i="7"/>
  <c r="K852" i="7"/>
  <c r="H853" i="7"/>
  <c r="I853" i="7"/>
  <c r="J853" i="7"/>
  <c r="K853" i="7"/>
  <c r="H854" i="7"/>
  <c r="I854" i="7"/>
  <c r="J854" i="7"/>
  <c r="K854" i="7"/>
  <c r="H855" i="7"/>
  <c r="I855" i="7"/>
  <c r="J855" i="7"/>
  <c r="K855" i="7"/>
  <c r="H856" i="7"/>
  <c r="I856" i="7"/>
  <c r="J856" i="7"/>
  <c r="K856" i="7"/>
  <c r="H857" i="7"/>
  <c r="I857" i="7"/>
  <c r="J857" i="7"/>
  <c r="K857" i="7"/>
  <c r="H858" i="7"/>
  <c r="I858" i="7"/>
  <c r="J858" i="7"/>
  <c r="K858" i="7"/>
  <c r="H859" i="7"/>
  <c r="I859" i="7"/>
  <c r="J859" i="7"/>
  <c r="K859" i="7"/>
  <c r="H860" i="7"/>
  <c r="I860" i="7"/>
  <c r="J860" i="7"/>
  <c r="K860" i="7"/>
  <c r="H861" i="7"/>
  <c r="I861" i="7"/>
  <c r="J861" i="7"/>
  <c r="K861" i="7"/>
  <c r="H862" i="7"/>
  <c r="I862" i="7"/>
  <c r="J862" i="7"/>
  <c r="K862" i="7"/>
  <c r="H863" i="7"/>
  <c r="I863" i="7"/>
  <c r="J863" i="7"/>
  <c r="K863" i="7"/>
  <c r="H864" i="7"/>
  <c r="I864" i="7"/>
  <c r="J864" i="7"/>
  <c r="K864" i="7"/>
  <c r="H865" i="7"/>
  <c r="I865" i="7"/>
  <c r="J865" i="7"/>
  <c r="K865" i="7"/>
  <c r="H866" i="7"/>
  <c r="I866" i="7"/>
  <c r="J866" i="7"/>
  <c r="K866" i="7"/>
  <c r="H867" i="7"/>
  <c r="I867" i="7"/>
  <c r="J867" i="7"/>
  <c r="K867" i="7"/>
  <c r="H868" i="7"/>
  <c r="I868" i="7"/>
  <c r="J868" i="7"/>
  <c r="K868" i="7"/>
  <c r="H869" i="7"/>
  <c r="I869" i="7"/>
  <c r="J869" i="7"/>
  <c r="K869" i="7"/>
  <c r="H870" i="7"/>
  <c r="I870" i="7"/>
  <c r="J870" i="7"/>
  <c r="K870" i="7"/>
  <c r="H871" i="7"/>
  <c r="I871" i="7"/>
  <c r="J871" i="7"/>
  <c r="K871" i="7"/>
  <c r="H872" i="7"/>
  <c r="I872" i="7"/>
  <c r="J872" i="7"/>
  <c r="K872" i="7"/>
  <c r="H873" i="7"/>
  <c r="I873" i="7"/>
  <c r="J873" i="7"/>
  <c r="K873" i="7"/>
  <c r="H874" i="7"/>
  <c r="I874" i="7"/>
  <c r="J874" i="7"/>
  <c r="K874" i="7"/>
  <c r="H875" i="7"/>
  <c r="I875" i="7"/>
  <c r="J875" i="7"/>
  <c r="K875" i="7"/>
  <c r="H876" i="7"/>
  <c r="I876" i="7"/>
  <c r="J876" i="7"/>
  <c r="K876" i="7"/>
  <c r="H877" i="7"/>
  <c r="I877" i="7"/>
  <c r="J877" i="7"/>
  <c r="K877" i="7"/>
  <c r="H878" i="7"/>
  <c r="I878" i="7"/>
  <c r="J878" i="7"/>
  <c r="K878" i="7"/>
  <c r="H879" i="7"/>
  <c r="I879" i="7"/>
  <c r="J879" i="7"/>
  <c r="K879" i="7"/>
  <c r="H880" i="7"/>
  <c r="I880" i="7"/>
  <c r="J880" i="7"/>
  <c r="K880" i="7"/>
  <c r="H881" i="7"/>
  <c r="I881" i="7"/>
  <c r="J881" i="7"/>
  <c r="K881" i="7"/>
  <c r="H882" i="7"/>
  <c r="I882" i="7"/>
  <c r="J882" i="7"/>
  <c r="K882" i="7"/>
  <c r="H883" i="7"/>
  <c r="I883" i="7"/>
  <c r="J883" i="7"/>
  <c r="K883" i="7"/>
  <c r="H884" i="7"/>
  <c r="I884" i="7"/>
  <c r="J884" i="7"/>
  <c r="K884" i="7"/>
  <c r="H885" i="7"/>
  <c r="I885" i="7"/>
  <c r="J885" i="7"/>
  <c r="K885" i="7"/>
  <c r="H886" i="7"/>
  <c r="I886" i="7"/>
  <c r="J886" i="7"/>
  <c r="K886" i="7"/>
  <c r="H887" i="7"/>
  <c r="I887" i="7"/>
  <c r="J887" i="7"/>
  <c r="K887" i="7"/>
  <c r="H888" i="7"/>
  <c r="I888" i="7"/>
  <c r="J888" i="7"/>
  <c r="K888" i="7"/>
  <c r="H889" i="7"/>
  <c r="I889" i="7"/>
  <c r="J889" i="7"/>
  <c r="K889" i="7"/>
  <c r="H890" i="7"/>
  <c r="I890" i="7"/>
  <c r="J890" i="7"/>
  <c r="K890" i="7"/>
  <c r="H891" i="7"/>
  <c r="I891" i="7"/>
  <c r="J891" i="7"/>
  <c r="K891" i="7"/>
  <c r="H892" i="7"/>
  <c r="I892" i="7"/>
  <c r="J892" i="7"/>
  <c r="K892" i="7"/>
  <c r="H893" i="7"/>
  <c r="I893" i="7"/>
  <c r="J893" i="7"/>
  <c r="K893" i="7"/>
  <c r="H894" i="7"/>
  <c r="I894" i="7"/>
  <c r="J894" i="7"/>
  <c r="K894" i="7"/>
  <c r="H895" i="7"/>
  <c r="I895" i="7"/>
  <c r="J895" i="7"/>
  <c r="K895" i="7"/>
  <c r="H896" i="7"/>
  <c r="I896" i="7"/>
  <c r="J896" i="7"/>
  <c r="K896" i="7"/>
  <c r="H897" i="7"/>
  <c r="I897" i="7"/>
  <c r="J897" i="7"/>
  <c r="K897" i="7"/>
  <c r="H898" i="7"/>
  <c r="I898" i="7"/>
  <c r="J898" i="7"/>
  <c r="K898" i="7"/>
  <c r="H899" i="7"/>
  <c r="I899" i="7"/>
  <c r="J899" i="7"/>
  <c r="K899" i="7"/>
  <c r="H900" i="7"/>
  <c r="I900" i="7"/>
  <c r="J900" i="7"/>
  <c r="K900" i="7"/>
  <c r="H901" i="7"/>
  <c r="I901" i="7"/>
  <c r="J901" i="7"/>
  <c r="K901" i="7"/>
  <c r="H902" i="7"/>
  <c r="I902" i="7"/>
  <c r="J902" i="7"/>
  <c r="K902" i="7"/>
  <c r="H903" i="7"/>
  <c r="I903" i="7"/>
  <c r="J903" i="7"/>
  <c r="K903" i="7"/>
  <c r="H904" i="7"/>
  <c r="I904" i="7"/>
  <c r="J904" i="7"/>
  <c r="K904" i="7"/>
  <c r="H905" i="7"/>
  <c r="I905" i="7"/>
  <c r="J905" i="7"/>
  <c r="K905" i="7"/>
  <c r="H906" i="7"/>
  <c r="I906" i="7"/>
  <c r="J906" i="7"/>
  <c r="K906" i="7"/>
  <c r="H907" i="7"/>
  <c r="I907" i="7"/>
  <c r="J907" i="7"/>
  <c r="K907" i="7"/>
  <c r="H908" i="7"/>
  <c r="I908" i="7"/>
  <c r="J908" i="7"/>
  <c r="K908" i="7"/>
  <c r="H909" i="7"/>
  <c r="I909" i="7"/>
  <c r="J909" i="7"/>
  <c r="K909" i="7"/>
  <c r="H910" i="7"/>
  <c r="I910" i="7"/>
  <c r="J910" i="7"/>
  <c r="K910" i="7"/>
  <c r="H911" i="7"/>
  <c r="I911" i="7"/>
  <c r="J911" i="7"/>
  <c r="K911" i="7"/>
  <c r="H912" i="7"/>
  <c r="I912" i="7"/>
  <c r="J912" i="7"/>
  <c r="K912" i="7"/>
  <c r="H913" i="7"/>
  <c r="I913" i="7"/>
  <c r="J913" i="7"/>
  <c r="K913" i="7"/>
  <c r="H914" i="7"/>
  <c r="I914" i="7"/>
  <c r="J914" i="7"/>
  <c r="K914" i="7"/>
  <c r="H915" i="7"/>
  <c r="I915" i="7"/>
  <c r="J915" i="7"/>
  <c r="K915" i="7"/>
  <c r="H916" i="7"/>
  <c r="I916" i="7"/>
  <c r="J916" i="7"/>
  <c r="K916" i="7"/>
  <c r="H917" i="7"/>
  <c r="I917" i="7"/>
  <c r="J917" i="7"/>
  <c r="K917" i="7"/>
  <c r="H918" i="7"/>
  <c r="I918" i="7"/>
  <c r="J918" i="7"/>
  <c r="K918" i="7"/>
  <c r="H919" i="7"/>
  <c r="I919" i="7"/>
  <c r="J919" i="7"/>
  <c r="K919" i="7"/>
  <c r="H920" i="7"/>
  <c r="I920" i="7"/>
  <c r="J920" i="7"/>
  <c r="K920" i="7"/>
  <c r="H921" i="7"/>
  <c r="I921" i="7"/>
  <c r="J921" i="7"/>
  <c r="K921" i="7"/>
  <c r="H922" i="7"/>
  <c r="I922" i="7"/>
  <c r="J922" i="7"/>
  <c r="K922" i="7"/>
  <c r="H923" i="7"/>
  <c r="I923" i="7"/>
  <c r="J923" i="7"/>
  <c r="K923" i="7"/>
  <c r="H924" i="7"/>
  <c r="I924" i="7"/>
  <c r="J924" i="7"/>
  <c r="K924" i="7"/>
  <c r="H925" i="7"/>
  <c r="I925" i="7"/>
  <c r="J925" i="7"/>
  <c r="K925" i="7"/>
  <c r="H926" i="7"/>
  <c r="I926" i="7"/>
  <c r="J926" i="7"/>
  <c r="K926" i="7"/>
  <c r="H927" i="7"/>
  <c r="I927" i="7"/>
  <c r="J927" i="7"/>
  <c r="K927" i="7"/>
  <c r="H928" i="7"/>
  <c r="I928" i="7"/>
  <c r="J928" i="7"/>
  <c r="K928" i="7"/>
  <c r="H929" i="7"/>
  <c r="I929" i="7"/>
  <c r="J929" i="7"/>
  <c r="K929" i="7"/>
  <c r="H930" i="7"/>
  <c r="I930" i="7"/>
  <c r="J930" i="7"/>
  <c r="K930" i="7"/>
  <c r="H931" i="7"/>
  <c r="I931" i="7"/>
  <c r="J931" i="7"/>
  <c r="K931" i="7"/>
  <c r="H932" i="7"/>
  <c r="I932" i="7"/>
  <c r="J932" i="7"/>
  <c r="K932" i="7"/>
  <c r="H933" i="7"/>
  <c r="I933" i="7"/>
  <c r="J933" i="7"/>
  <c r="K933" i="7"/>
  <c r="H934" i="7"/>
  <c r="I934" i="7"/>
  <c r="J934" i="7"/>
  <c r="K934" i="7"/>
  <c r="H935" i="7"/>
  <c r="I935" i="7"/>
  <c r="J935" i="7"/>
  <c r="K935" i="7"/>
  <c r="H936" i="7"/>
  <c r="I936" i="7"/>
  <c r="J936" i="7"/>
  <c r="K936" i="7"/>
  <c r="H937" i="7"/>
  <c r="I937" i="7"/>
  <c r="J937" i="7"/>
  <c r="K937" i="7"/>
  <c r="H938" i="7"/>
  <c r="I938" i="7"/>
  <c r="J938" i="7"/>
  <c r="K938" i="7"/>
  <c r="H939" i="7"/>
  <c r="I939" i="7"/>
  <c r="J939" i="7"/>
  <c r="K939" i="7"/>
  <c r="H940" i="7"/>
  <c r="I940" i="7"/>
  <c r="J940" i="7"/>
  <c r="K940" i="7"/>
  <c r="H941" i="7"/>
  <c r="I941" i="7"/>
  <c r="J941" i="7"/>
  <c r="K941" i="7"/>
  <c r="H942" i="7"/>
  <c r="I942" i="7"/>
  <c r="J942" i="7"/>
  <c r="K942" i="7"/>
  <c r="H943" i="7"/>
  <c r="I943" i="7"/>
  <c r="J943" i="7"/>
  <c r="K943" i="7"/>
  <c r="H944" i="7"/>
  <c r="I944" i="7"/>
  <c r="J944" i="7"/>
  <c r="K944" i="7"/>
  <c r="H945" i="7"/>
  <c r="I945" i="7"/>
  <c r="J945" i="7"/>
  <c r="K945" i="7"/>
  <c r="H946" i="7"/>
  <c r="I946" i="7"/>
  <c r="J946" i="7"/>
  <c r="K946" i="7"/>
  <c r="H947" i="7"/>
  <c r="I947" i="7"/>
  <c r="J947" i="7"/>
  <c r="K947" i="7"/>
  <c r="H948" i="7"/>
  <c r="I948" i="7"/>
  <c r="J948" i="7"/>
  <c r="K948" i="7"/>
  <c r="H949" i="7"/>
  <c r="I949" i="7"/>
  <c r="J949" i="7"/>
  <c r="K949" i="7"/>
  <c r="H950" i="7"/>
  <c r="I950" i="7"/>
  <c r="J950" i="7"/>
  <c r="K950" i="7"/>
  <c r="H951" i="7"/>
  <c r="I951" i="7"/>
  <c r="J951" i="7"/>
  <c r="K951" i="7"/>
  <c r="H952" i="7"/>
  <c r="I952" i="7"/>
  <c r="J952" i="7"/>
  <c r="K952" i="7"/>
  <c r="H953" i="7"/>
  <c r="I953" i="7"/>
  <c r="J953" i="7"/>
  <c r="K953" i="7"/>
  <c r="H954" i="7"/>
  <c r="I954" i="7"/>
  <c r="J954" i="7"/>
  <c r="K954" i="7"/>
  <c r="H955" i="7"/>
  <c r="I955" i="7"/>
  <c r="J955" i="7"/>
  <c r="K955" i="7"/>
  <c r="H956" i="7"/>
  <c r="I956" i="7"/>
  <c r="J956" i="7"/>
  <c r="K956" i="7"/>
  <c r="H957" i="7"/>
  <c r="I957" i="7"/>
  <c r="J957" i="7"/>
  <c r="K957" i="7"/>
  <c r="H958" i="7"/>
  <c r="I958" i="7"/>
  <c r="J958" i="7"/>
  <c r="K958" i="7"/>
  <c r="H959" i="7"/>
  <c r="I959" i="7"/>
  <c r="J959" i="7"/>
  <c r="K959" i="7"/>
  <c r="H960" i="7"/>
  <c r="I960" i="7"/>
  <c r="J960" i="7"/>
  <c r="K960" i="7"/>
  <c r="H961" i="7"/>
  <c r="I961" i="7"/>
  <c r="J961" i="7"/>
  <c r="K961" i="7"/>
  <c r="H962" i="7"/>
  <c r="I962" i="7"/>
  <c r="J962" i="7"/>
  <c r="K962" i="7"/>
  <c r="H963" i="7"/>
  <c r="I963" i="7"/>
  <c r="J963" i="7"/>
  <c r="K963" i="7"/>
  <c r="H964" i="7"/>
  <c r="I964" i="7"/>
  <c r="J964" i="7"/>
  <c r="K964" i="7"/>
  <c r="H965" i="7"/>
  <c r="I965" i="7"/>
  <c r="J965" i="7"/>
  <c r="K965" i="7"/>
  <c r="H966" i="7"/>
  <c r="I966" i="7"/>
  <c r="J966" i="7"/>
  <c r="K966" i="7"/>
  <c r="H967" i="7"/>
  <c r="I967" i="7"/>
  <c r="J967" i="7"/>
  <c r="K967" i="7"/>
  <c r="H968" i="7"/>
  <c r="I968" i="7"/>
  <c r="J968" i="7"/>
  <c r="K968" i="7"/>
  <c r="H969" i="7"/>
  <c r="I969" i="7"/>
  <c r="J969" i="7"/>
  <c r="K969" i="7"/>
  <c r="H970" i="7"/>
  <c r="I970" i="7"/>
  <c r="J970" i="7"/>
  <c r="K970" i="7"/>
  <c r="H971" i="7"/>
  <c r="I971" i="7"/>
  <c r="J971" i="7"/>
  <c r="K971" i="7"/>
  <c r="H972" i="7"/>
  <c r="I972" i="7"/>
  <c r="J972" i="7"/>
  <c r="K972" i="7"/>
  <c r="H973" i="7"/>
  <c r="I973" i="7"/>
  <c r="J973" i="7"/>
  <c r="K973" i="7"/>
  <c r="H974" i="7"/>
  <c r="I974" i="7"/>
  <c r="J974" i="7"/>
  <c r="K974" i="7"/>
  <c r="H975" i="7"/>
  <c r="I975" i="7"/>
  <c r="J975" i="7"/>
  <c r="K975" i="7"/>
  <c r="H976" i="7"/>
  <c r="I976" i="7"/>
  <c r="J976" i="7"/>
  <c r="K976" i="7"/>
  <c r="H977" i="7"/>
  <c r="I977" i="7"/>
  <c r="J977" i="7"/>
  <c r="K977" i="7"/>
  <c r="H978" i="7"/>
  <c r="I978" i="7"/>
  <c r="J978" i="7"/>
  <c r="K978" i="7"/>
  <c r="H979" i="7"/>
  <c r="I979" i="7"/>
  <c r="J979" i="7"/>
  <c r="K979" i="7"/>
  <c r="H980" i="7"/>
  <c r="I980" i="7"/>
  <c r="J980" i="7"/>
  <c r="K980" i="7"/>
  <c r="H981" i="7"/>
  <c r="I981" i="7"/>
  <c r="J981" i="7"/>
  <c r="K981" i="7"/>
  <c r="H982" i="7"/>
  <c r="I982" i="7"/>
  <c r="J982" i="7"/>
  <c r="K982" i="7"/>
  <c r="H983" i="7"/>
  <c r="I983" i="7"/>
  <c r="J983" i="7"/>
  <c r="K983" i="7"/>
  <c r="H984" i="7"/>
  <c r="I984" i="7"/>
  <c r="J984" i="7"/>
  <c r="K984" i="7"/>
  <c r="H985" i="7"/>
  <c r="I985" i="7"/>
  <c r="J985" i="7"/>
  <c r="K985" i="7"/>
  <c r="H986" i="7"/>
  <c r="I986" i="7"/>
  <c r="J986" i="7"/>
  <c r="K986" i="7"/>
  <c r="H987" i="7"/>
  <c r="I987" i="7"/>
  <c r="J987" i="7"/>
  <c r="K987" i="7"/>
  <c r="H988" i="7"/>
  <c r="I988" i="7"/>
  <c r="J988" i="7"/>
  <c r="K988" i="7"/>
  <c r="H989" i="7"/>
  <c r="I989" i="7"/>
  <c r="J989" i="7"/>
  <c r="K989" i="7"/>
  <c r="H990" i="7"/>
  <c r="I990" i="7"/>
  <c r="J990" i="7"/>
  <c r="K990" i="7"/>
  <c r="H991" i="7"/>
  <c r="I991" i="7"/>
  <c r="J991" i="7"/>
  <c r="K991" i="7"/>
  <c r="H992" i="7"/>
  <c r="I992" i="7"/>
  <c r="J992" i="7"/>
  <c r="K992" i="7"/>
  <c r="H993" i="7"/>
  <c r="I993" i="7"/>
  <c r="J993" i="7"/>
  <c r="K993" i="7"/>
  <c r="H994" i="7"/>
  <c r="I994" i="7"/>
  <c r="J994" i="7"/>
  <c r="K994" i="7"/>
  <c r="H995" i="7"/>
  <c r="I995" i="7"/>
  <c r="J995" i="7"/>
  <c r="K995" i="7"/>
  <c r="H996" i="7"/>
  <c r="I996" i="7"/>
  <c r="J996" i="7"/>
  <c r="K996" i="7"/>
  <c r="H997" i="7"/>
  <c r="I997" i="7"/>
  <c r="J997" i="7"/>
  <c r="K997" i="7"/>
  <c r="H998" i="7"/>
  <c r="I998" i="7"/>
  <c r="J998" i="7"/>
  <c r="K998" i="7"/>
  <c r="H999" i="7"/>
  <c r="I999" i="7"/>
  <c r="J999" i="7"/>
  <c r="K999" i="7"/>
  <c r="H1000" i="7"/>
  <c r="I1000" i="7"/>
  <c r="J1000" i="7"/>
  <c r="K1000" i="7"/>
  <c r="H1001" i="7"/>
  <c r="I1001" i="7"/>
  <c r="J1001" i="7"/>
  <c r="K1001" i="7"/>
  <c r="H1002" i="7"/>
  <c r="I1002" i="7"/>
  <c r="J1002" i="7"/>
  <c r="K1002" i="7"/>
  <c r="H1003" i="7"/>
  <c r="I1003" i="7"/>
  <c r="J1003" i="7"/>
  <c r="K1003" i="7"/>
  <c r="H1004" i="7"/>
  <c r="I1004" i="7"/>
  <c r="J1004" i="7"/>
  <c r="K1004" i="7"/>
  <c r="H1005" i="7"/>
  <c r="I1005" i="7"/>
  <c r="J1005" i="7"/>
  <c r="K1005" i="7"/>
  <c r="H1006" i="7"/>
  <c r="I1006" i="7"/>
  <c r="J1006" i="7"/>
  <c r="K1006" i="7"/>
  <c r="H1007" i="7"/>
  <c r="I1007" i="7"/>
  <c r="J1007" i="7"/>
  <c r="K1007" i="7"/>
  <c r="H1008" i="7"/>
  <c r="I1008" i="7"/>
  <c r="J1008" i="7"/>
  <c r="K1008" i="7"/>
  <c r="H1009" i="7"/>
  <c r="I1009" i="7"/>
  <c r="J1009" i="7"/>
  <c r="K1009" i="7"/>
  <c r="H1010" i="7"/>
  <c r="I1010" i="7"/>
  <c r="J1010" i="7"/>
  <c r="K1010" i="7"/>
  <c r="H1011" i="7"/>
  <c r="I1011" i="7"/>
  <c r="J1011" i="7"/>
  <c r="K1011" i="7"/>
  <c r="H1012" i="7"/>
  <c r="I1012" i="7"/>
  <c r="J1012" i="7"/>
  <c r="K1012" i="7"/>
  <c r="H1013" i="7"/>
  <c r="I1013" i="7"/>
  <c r="J1013" i="7"/>
  <c r="K1013" i="7"/>
  <c r="H1014" i="7"/>
  <c r="I1014" i="7"/>
  <c r="J1014" i="7"/>
  <c r="K1014" i="7"/>
  <c r="H1015" i="7"/>
  <c r="I1015" i="7"/>
  <c r="J1015" i="7"/>
  <c r="K1015" i="7"/>
  <c r="H1016" i="7"/>
  <c r="I1016" i="7"/>
  <c r="J1016" i="7"/>
  <c r="K1016" i="7"/>
  <c r="H1017" i="7"/>
  <c r="I1017" i="7"/>
  <c r="J1017" i="7"/>
  <c r="K1017" i="7"/>
  <c r="H1018" i="7"/>
  <c r="I1018" i="7"/>
  <c r="J1018" i="7"/>
  <c r="K1018" i="7"/>
  <c r="H1019" i="7"/>
  <c r="I1019" i="7"/>
  <c r="J1019" i="7"/>
  <c r="K1019" i="7"/>
  <c r="H1020" i="7"/>
  <c r="I1020" i="7"/>
  <c r="J1020" i="7"/>
  <c r="K1020" i="7"/>
  <c r="H1021" i="7"/>
  <c r="I1021" i="7"/>
  <c r="J1021" i="7"/>
  <c r="K1021" i="7"/>
  <c r="H1022" i="7"/>
  <c r="I1022" i="7"/>
  <c r="J1022" i="7"/>
  <c r="K1022" i="7"/>
  <c r="H1023" i="7"/>
  <c r="I1023" i="7"/>
  <c r="J1023" i="7"/>
  <c r="K1023" i="7"/>
  <c r="H1024" i="7"/>
  <c r="I1024" i="7"/>
  <c r="J1024" i="7"/>
  <c r="K1024" i="7"/>
  <c r="H1025" i="7"/>
  <c r="I1025" i="7"/>
  <c r="J1025" i="7"/>
  <c r="K1025" i="7"/>
  <c r="H1026" i="7"/>
  <c r="I1026" i="7"/>
  <c r="J1026" i="7"/>
  <c r="K1026" i="7"/>
  <c r="H1027" i="7"/>
  <c r="I1027" i="7"/>
  <c r="J1027" i="7"/>
  <c r="K1027" i="7"/>
  <c r="H1028" i="7"/>
  <c r="I1028" i="7"/>
  <c r="J1028" i="7"/>
  <c r="K1028" i="7"/>
  <c r="H1029" i="7"/>
  <c r="I1029" i="7"/>
  <c r="J1029" i="7"/>
  <c r="K1029" i="7"/>
  <c r="H1030" i="7"/>
  <c r="I1030" i="7"/>
  <c r="J1030" i="7"/>
  <c r="K1030" i="7"/>
  <c r="H1031" i="7"/>
  <c r="I1031" i="7"/>
  <c r="J1031" i="7"/>
  <c r="K1031" i="7"/>
  <c r="H1032" i="7"/>
  <c r="I1032" i="7"/>
  <c r="J1032" i="7"/>
  <c r="K1032" i="7"/>
  <c r="H1033" i="7"/>
  <c r="I1033" i="7"/>
  <c r="J1033" i="7"/>
  <c r="K1033" i="7"/>
  <c r="H1034" i="7"/>
  <c r="I1034" i="7"/>
  <c r="J1034" i="7"/>
  <c r="K1034" i="7"/>
  <c r="H1035" i="7"/>
  <c r="I1035" i="7"/>
  <c r="J1035" i="7"/>
  <c r="K1035" i="7"/>
  <c r="H1036" i="7"/>
  <c r="I1036" i="7"/>
  <c r="J1036" i="7"/>
  <c r="K1036" i="7"/>
  <c r="H1037" i="7"/>
  <c r="I1037" i="7"/>
  <c r="J1037" i="7"/>
  <c r="K1037" i="7"/>
  <c r="H1038" i="7"/>
  <c r="I1038" i="7"/>
  <c r="J1038" i="7"/>
  <c r="K1038" i="7"/>
  <c r="H1039" i="7"/>
  <c r="I1039" i="7"/>
  <c r="J1039" i="7"/>
  <c r="K1039" i="7"/>
  <c r="H1040" i="7"/>
  <c r="I1040" i="7"/>
  <c r="J1040" i="7"/>
  <c r="K1040" i="7"/>
  <c r="H1041" i="7"/>
  <c r="I1041" i="7"/>
  <c r="J1041" i="7"/>
  <c r="K1041" i="7"/>
  <c r="H1042" i="7"/>
  <c r="I1042" i="7"/>
  <c r="J1042" i="7"/>
  <c r="K1042" i="7"/>
  <c r="H1043" i="7"/>
  <c r="I1043" i="7"/>
  <c r="J1043" i="7"/>
  <c r="K1043" i="7"/>
  <c r="H1044" i="7"/>
  <c r="I1044" i="7"/>
  <c r="J1044" i="7"/>
  <c r="K1044" i="7"/>
  <c r="H1045" i="7"/>
  <c r="I1045" i="7"/>
  <c r="J1045" i="7"/>
  <c r="K1045" i="7"/>
  <c r="H1046" i="7"/>
  <c r="I1046" i="7"/>
  <c r="J1046" i="7"/>
  <c r="K1046" i="7"/>
  <c r="H1047" i="7"/>
  <c r="I1047" i="7"/>
  <c r="J1047" i="7"/>
  <c r="K1047" i="7"/>
  <c r="H1048" i="7"/>
  <c r="I1048" i="7"/>
  <c r="J1048" i="7"/>
  <c r="K1048" i="7"/>
  <c r="H1049" i="7"/>
  <c r="I1049" i="7"/>
  <c r="J1049" i="7"/>
  <c r="K1049" i="7"/>
  <c r="H1050" i="7"/>
  <c r="I1050" i="7"/>
  <c r="J1050" i="7"/>
  <c r="K1050" i="7"/>
  <c r="H1051" i="7"/>
  <c r="I1051" i="7"/>
  <c r="J1051" i="7"/>
  <c r="K1051" i="7"/>
  <c r="H1052" i="7"/>
  <c r="I1052" i="7"/>
  <c r="J1052" i="7"/>
  <c r="K1052" i="7"/>
  <c r="H1053" i="7"/>
  <c r="I1053" i="7"/>
  <c r="J1053" i="7"/>
  <c r="K1053" i="7"/>
  <c r="H1054" i="7"/>
  <c r="I1054" i="7"/>
  <c r="J1054" i="7"/>
  <c r="K1054" i="7"/>
  <c r="H1055" i="7"/>
  <c r="I1055" i="7"/>
  <c r="J1055" i="7"/>
  <c r="K1055" i="7"/>
  <c r="H1056" i="7"/>
  <c r="I1056" i="7"/>
  <c r="J1056" i="7"/>
  <c r="K1056" i="7"/>
  <c r="H1057" i="7"/>
  <c r="I1057" i="7"/>
  <c r="J1057" i="7"/>
  <c r="K1057" i="7"/>
  <c r="H1058" i="7"/>
  <c r="I1058" i="7"/>
  <c r="J1058" i="7"/>
  <c r="K1058" i="7"/>
  <c r="H1059" i="7"/>
  <c r="I1059" i="7"/>
  <c r="J1059" i="7"/>
  <c r="K1059" i="7"/>
  <c r="H1060" i="7"/>
  <c r="I1060" i="7"/>
  <c r="J1060" i="7"/>
  <c r="K1060" i="7"/>
  <c r="H1061" i="7"/>
  <c r="I1061" i="7"/>
  <c r="J1061" i="7"/>
  <c r="K1061" i="7"/>
  <c r="H1062" i="7"/>
  <c r="I1062" i="7"/>
  <c r="J1062" i="7"/>
  <c r="K1062" i="7"/>
  <c r="H1063" i="7"/>
  <c r="I1063" i="7"/>
  <c r="J1063" i="7"/>
  <c r="K1063" i="7"/>
  <c r="H1064" i="7"/>
  <c r="I1064" i="7"/>
  <c r="J1064" i="7"/>
  <c r="K1064" i="7"/>
  <c r="H1065" i="7"/>
  <c r="I1065" i="7"/>
  <c r="J1065" i="7"/>
  <c r="K1065" i="7"/>
  <c r="H1066" i="7"/>
  <c r="I1066" i="7"/>
  <c r="J1066" i="7"/>
  <c r="K1066" i="7"/>
  <c r="H1067" i="7"/>
  <c r="I1067" i="7"/>
  <c r="J1067" i="7"/>
  <c r="K1067" i="7"/>
  <c r="H1068" i="7"/>
  <c r="I1068" i="7"/>
  <c r="J1068" i="7"/>
  <c r="K1068" i="7"/>
  <c r="H1069" i="7"/>
  <c r="I1069" i="7"/>
  <c r="J1069" i="7"/>
  <c r="K1069" i="7"/>
  <c r="H1070" i="7"/>
  <c r="I1070" i="7"/>
  <c r="J1070" i="7"/>
  <c r="K1070" i="7"/>
  <c r="H1071" i="7"/>
  <c r="I1071" i="7"/>
  <c r="J1071" i="7"/>
  <c r="K1071" i="7"/>
  <c r="H1072" i="7"/>
  <c r="I1072" i="7"/>
  <c r="J1072" i="7"/>
  <c r="K1072" i="7"/>
  <c r="H1073" i="7"/>
  <c r="I1073" i="7"/>
  <c r="J1073" i="7"/>
  <c r="K1073" i="7"/>
  <c r="H1074" i="7"/>
  <c r="I1074" i="7"/>
  <c r="J1074" i="7"/>
  <c r="K1074" i="7"/>
  <c r="H1075" i="7"/>
  <c r="I1075" i="7"/>
  <c r="J1075" i="7"/>
  <c r="K1075" i="7"/>
  <c r="H1076" i="7"/>
  <c r="I1076" i="7"/>
  <c r="J1076" i="7"/>
  <c r="K1076" i="7"/>
  <c r="H1077" i="7"/>
  <c r="I1077" i="7"/>
  <c r="J1077" i="7"/>
  <c r="K1077" i="7"/>
  <c r="H1078" i="7"/>
  <c r="I1078" i="7"/>
  <c r="J1078" i="7"/>
  <c r="K1078" i="7"/>
  <c r="H1079" i="7"/>
  <c r="I1079" i="7"/>
  <c r="J1079" i="7"/>
  <c r="K1079" i="7"/>
  <c r="H1080" i="7"/>
  <c r="I1080" i="7"/>
  <c r="J1080" i="7"/>
  <c r="K1080" i="7"/>
  <c r="H1081" i="7"/>
  <c r="I1081" i="7"/>
  <c r="J1081" i="7"/>
  <c r="K1081" i="7"/>
  <c r="H1082" i="7"/>
  <c r="I1082" i="7"/>
  <c r="J1082" i="7"/>
  <c r="K1082" i="7"/>
  <c r="H1083" i="7"/>
  <c r="I1083" i="7"/>
  <c r="J1083" i="7"/>
  <c r="K1083" i="7"/>
  <c r="H1084" i="7"/>
  <c r="I1084" i="7"/>
  <c r="J1084" i="7"/>
  <c r="K1084" i="7"/>
  <c r="H1085" i="7"/>
  <c r="I1085" i="7"/>
  <c r="J1085" i="7"/>
  <c r="K1085" i="7"/>
  <c r="H1086" i="7"/>
  <c r="I1086" i="7"/>
  <c r="J1086" i="7"/>
  <c r="K1086" i="7"/>
  <c r="H1087" i="7"/>
  <c r="I1087" i="7"/>
  <c r="J1087" i="7"/>
  <c r="K1087" i="7"/>
  <c r="H1088" i="7"/>
  <c r="I1088" i="7"/>
  <c r="J1088" i="7"/>
  <c r="K1088" i="7"/>
  <c r="H1089" i="7"/>
  <c r="I1089" i="7"/>
  <c r="J1089" i="7"/>
  <c r="K1089" i="7"/>
  <c r="H1090" i="7"/>
  <c r="I1090" i="7"/>
  <c r="J1090" i="7"/>
  <c r="K1090" i="7"/>
  <c r="H1091" i="7"/>
  <c r="I1091" i="7"/>
  <c r="J1091" i="7"/>
  <c r="K1091" i="7"/>
  <c r="H1092" i="7"/>
  <c r="I1092" i="7"/>
  <c r="J1092" i="7"/>
  <c r="K1092" i="7"/>
  <c r="H1093" i="7"/>
  <c r="I1093" i="7"/>
  <c r="J1093" i="7"/>
  <c r="K1093" i="7"/>
  <c r="H1094" i="7"/>
  <c r="I1094" i="7"/>
  <c r="J1094" i="7"/>
  <c r="K1094" i="7"/>
  <c r="H1095" i="7"/>
  <c r="I1095" i="7"/>
  <c r="J1095" i="7"/>
  <c r="K1095" i="7"/>
  <c r="H1096" i="7"/>
  <c r="I1096" i="7"/>
  <c r="J1096" i="7"/>
  <c r="K1096" i="7"/>
  <c r="H1097" i="7"/>
  <c r="I1097" i="7"/>
  <c r="J1097" i="7"/>
  <c r="K1097" i="7"/>
  <c r="H1098" i="7"/>
  <c r="I1098" i="7"/>
  <c r="J1098" i="7"/>
  <c r="K1098" i="7"/>
  <c r="H1099" i="7"/>
  <c r="I1099" i="7"/>
  <c r="J1099" i="7"/>
  <c r="K1099" i="7"/>
  <c r="H1100" i="7"/>
  <c r="I1100" i="7"/>
  <c r="J1100" i="7"/>
  <c r="K1100" i="7"/>
  <c r="H1101" i="7"/>
  <c r="I1101" i="7"/>
  <c r="J1101" i="7"/>
  <c r="K1101" i="7"/>
  <c r="H1102" i="7"/>
  <c r="I1102" i="7"/>
  <c r="J1102" i="7"/>
  <c r="K1102" i="7"/>
  <c r="H1103" i="7"/>
  <c r="I1103" i="7"/>
  <c r="J1103" i="7"/>
  <c r="K1103" i="7"/>
  <c r="H1104" i="7"/>
  <c r="I1104" i="7"/>
  <c r="J1104" i="7"/>
  <c r="K1104" i="7"/>
  <c r="H1105" i="7"/>
  <c r="I1105" i="7"/>
  <c r="J1105" i="7"/>
  <c r="K1105" i="7"/>
  <c r="H1106" i="7"/>
  <c r="I1106" i="7"/>
  <c r="J1106" i="7"/>
  <c r="K1106" i="7"/>
  <c r="H1107" i="7"/>
  <c r="I1107" i="7"/>
  <c r="J1107" i="7"/>
  <c r="K1107" i="7"/>
  <c r="H1108" i="7"/>
  <c r="I1108" i="7"/>
  <c r="J1108" i="7"/>
  <c r="K1108" i="7"/>
  <c r="H1109" i="7"/>
  <c r="I1109" i="7"/>
  <c r="J1109" i="7"/>
  <c r="K1109" i="7"/>
  <c r="H1110" i="7"/>
  <c r="I1110" i="7"/>
  <c r="J1110" i="7"/>
  <c r="K1110" i="7"/>
  <c r="H1111" i="7"/>
  <c r="I1111" i="7"/>
  <c r="J1111" i="7"/>
  <c r="K1111" i="7"/>
  <c r="H1112" i="7"/>
  <c r="I1112" i="7"/>
  <c r="J1112" i="7"/>
  <c r="K1112" i="7"/>
  <c r="H1113" i="7"/>
  <c r="I1113" i="7"/>
  <c r="J1113" i="7"/>
  <c r="K1113" i="7"/>
  <c r="H1114" i="7"/>
  <c r="I1114" i="7"/>
  <c r="J1114" i="7"/>
  <c r="K1114" i="7"/>
  <c r="H1115" i="7"/>
  <c r="I1115" i="7"/>
  <c r="J1115" i="7"/>
  <c r="K1115" i="7"/>
  <c r="H1116" i="7"/>
  <c r="I1116" i="7"/>
  <c r="J1116" i="7"/>
  <c r="K1116" i="7"/>
  <c r="H1117" i="7"/>
  <c r="I1117" i="7"/>
  <c r="J1117" i="7"/>
  <c r="K1117" i="7"/>
  <c r="H1118" i="7"/>
  <c r="I1118" i="7"/>
  <c r="J1118" i="7"/>
  <c r="K1118" i="7"/>
  <c r="H1119" i="7"/>
  <c r="I1119" i="7"/>
  <c r="J1119" i="7"/>
  <c r="K1119" i="7"/>
  <c r="H1120" i="7"/>
  <c r="I1120" i="7"/>
  <c r="J1120" i="7"/>
  <c r="K1120" i="7"/>
  <c r="H1121" i="7"/>
  <c r="I1121" i="7"/>
  <c r="J1121" i="7"/>
  <c r="K1121" i="7"/>
  <c r="H1122" i="7"/>
  <c r="I1122" i="7"/>
  <c r="J1122" i="7"/>
  <c r="K1122" i="7"/>
  <c r="H1123" i="7"/>
  <c r="I1123" i="7"/>
  <c r="J1123" i="7"/>
  <c r="K1123" i="7"/>
  <c r="H1124" i="7"/>
  <c r="I1124" i="7"/>
  <c r="J1124" i="7"/>
  <c r="K1124" i="7"/>
  <c r="H1125" i="7"/>
  <c r="I1125" i="7"/>
  <c r="J1125" i="7"/>
  <c r="K1125" i="7"/>
  <c r="H1126" i="7"/>
  <c r="I1126" i="7"/>
  <c r="J1126" i="7"/>
  <c r="K1126" i="7"/>
  <c r="H1127" i="7"/>
  <c r="I1127" i="7"/>
  <c r="J1127" i="7"/>
  <c r="K1127" i="7"/>
  <c r="H1128" i="7"/>
  <c r="I1128" i="7"/>
  <c r="J1128" i="7"/>
  <c r="K1128" i="7"/>
  <c r="H1129" i="7"/>
  <c r="I1129" i="7"/>
  <c r="J1129" i="7"/>
  <c r="K1129" i="7"/>
  <c r="H1130" i="7"/>
  <c r="I1130" i="7"/>
  <c r="J1130" i="7"/>
  <c r="K1130" i="7"/>
  <c r="H1131" i="7"/>
  <c r="I1131" i="7"/>
  <c r="J1131" i="7"/>
  <c r="K1131" i="7"/>
  <c r="H1132" i="7"/>
  <c r="I1132" i="7"/>
  <c r="J1132" i="7"/>
  <c r="K1132" i="7"/>
  <c r="H1133" i="7"/>
  <c r="I1133" i="7"/>
  <c r="J1133" i="7"/>
  <c r="K1133" i="7"/>
  <c r="H1134" i="7"/>
  <c r="I1134" i="7"/>
  <c r="J1134" i="7"/>
  <c r="K1134" i="7"/>
  <c r="H1135" i="7"/>
  <c r="I1135" i="7"/>
  <c r="J1135" i="7"/>
  <c r="K1135" i="7"/>
  <c r="H1136" i="7"/>
  <c r="I1136" i="7"/>
  <c r="J1136" i="7"/>
  <c r="K1136" i="7"/>
  <c r="H1137" i="7"/>
  <c r="I1137" i="7"/>
  <c r="J1137" i="7"/>
  <c r="K1137" i="7"/>
  <c r="H1138" i="7"/>
  <c r="I1138" i="7"/>
  <c r="J1138" i="7"/>
  <c r="K1138" i="7"/>
  <c r="H1139" i="7"/>
  <c r="I1139" i="7"/>
  <c r="J1139" i="7"/>
  <c r="K1139" i="7"/>
  <c r="H1140" i="7"/>
  <c r="I1140" i="7"/>
  <c r="J1140" i="7"/>
  <c r="K1140" i="7"/>
  <c r="H1141" i="7"/>
  <c r="I1141" i="7"/>
  <c r="J1141" i="7"/>
  <c r="K1141" i="7"/>
  <c r="H1142" i="7"/>
  <c r="I1142" i="7"/>
  <c r="J1142" i="7"/>
  <c r="K1142" i="7"/>
  <c r="H1143" i="7"/>
  <c r="I1143" i="7"/>
  <c r="J1143" i="7"/>
  <c r="K1143" i="7"/>
  <c r="H1144" i="7"/>
  <c r="I1144" i="7"/>
  <c r="J1144" i="7"/>
  <c r="K1144" i="7"/>
  <c r="H1145" i="7"/>
  <c r="I1145" i="7"/>
  <c r="J1145" i="7"/>
  <c r="K1145" i="7"/>
  <c r="H1146" i="7"/>
  <c r="I1146" i="7"/>
  <c r="J1146" i="7"/>
  <c r="K1146" i="7"/>
  <c r="H1147" i="7"/>
  <c r="I1147" i="7"/>
  <c r="J1147" i="7"/>
  <c r="K1147" i="7"/>
  <c r="H1148" i="7"/>
  <c r="I1148" i="7"/>
  <c r="J1148" i="7"/>
  <c r="K1148" i="7"/>
  <c r="H1149" i="7"/>
  <c r="I1149" i="7"/>
  <c r="J1149" i="7"/>
  <c r="K1149" i="7"/>
  <c r="H1150" i="7"/>
  <c r="I1150" i="7"/>
  <c r="J1150" i="7"/>
  <c r="K1150" i="7"/>
  <c r="H1151" i="7"/>
  <c r="I1151" i="7"/>
  <c r="J1151" i="7"/>
  <c r="K1151" i="7"/>
  <c r="H1152" i="7"/>
  <c r="I1152" i="7"/>
  <c r="J1152" i="7"/>
  <c r="K1152" i="7"/>
  <c r="H1153" i="7"/>
  <c r="I1153" i="7"/>
  <c r="J1153" i="7"/>
  <c r="K1153" i="7"/>
  <c r="H1154" i="7"/>
  <c r="I1154" i="7"/>
  <c r="J1154" i="7"/>
  <c r="K1154" i="7"/>
  <c r="H1155" i="7"/>
  <c r="I1155" i="7"/>
  <c r="J1155" i="7"/>
  <c r="K1155" i="7"/>
  <c r="H1156" i="7"/>
  <c r="I1156" i="7"/>
  <c r="J1156" i="7"/>
  <c r="K1156" i="7"/>
  <c r="H1157" i="7"/>
  <c r="I1157" i="7"/>
  <c r="J1157" i="7"/>
  <c r="K1157" i="7"/>
  <c r="H1158" i="7"/>
  <c r="I1158" i="7"/>
  <c r="J1158" i="7"/>
  <c r="K1158" i="7"/>
  <c r="H1159" i="7"/>
  <c r="I1159" i="7"/>
  <c r="J1159" i="7"/>
  <c r="K1159" i="7"/>
  <c r="H1160" i="7"/>
  <c r="I1160" i="7"/>
  <c r="J1160" i="7"/>
  <c r="K1160" i="7"/>
  <c r="H1161" i="7"/>
  <c r="I1161" i="7"/>
  <c r="J1161" i="7"/>
  <c r="K1161" i="7"/>
  <c r="H1162" i="7"/>
  <c r="I1162" i="7"/>
  <c r="J1162" i="7"/>
  <c r="K1162" i="7"/>
  <c r="H1163" i="7"/>
  <c r="I1163" i="7"/>
  <c r="J1163" i="7"/>
  <c r="K1163" i="7"/>
  <c r="H1164" i="7"/>
  <c r="I1164" i="7"/>
  <c r="J1164" i="7"/>
  <c r="K1164" i="7"/>
  <c r="H1165" i="7"/>
  <c r="I1165" i="7"/>
  <c r="J1165" i="7"/>
  <c r="K1165" i="7"/>
  <c r="H1166" i="7"/>
  <c r="I1166" i="7"/>
  <c r="J1166" i="7"/>
  <c r="K1166" i="7"/>
  <c r="H1167" i="7"/>
  <c r="I1167" i="7"/>
  <c r="J1167" i="7"/>
  <c r="K1167" i="7"/>
  <c r="H1168" i="7"/>
  <c r="I1168" i="7"/>
  <c r="J1168" i="7"/>
  <c r="K1168" i="7"/>
  <c r="H1169" i="7"/>
  <c r="I1169" i="7"/>
  <c r="J1169" i="7"/>
  <c r="K1169" i="7"/>
  <c r="H1170" i="7"/>
  <c r="I1170" i="7"/>
  <c r="J1170" i="7"/>
  <c r="K1170" i="7"/>
  <c r="H1171" i="7"/>
  <c r="I1171" i="7"/>
  <c r="J1171" i="7"/>
  <c r="K1171" i="7"/>
  <c r="H1172" i="7"/>
  <c r="I1172" i="7"/>
  <c r="J1172" i="7"/>
  <c r="K1172" i="7"/>
  <c r="H1173" i="7"/>
  <c r="I1173" i="7"/>
  <c r="J1173" i="7"/>
  <c r="K1173" i="7"/>
  <c r="H1174" i="7"/>
  <c r="I1174" i="7"/>
  <c r="J1174" i="7"/>
  <c r="K1174" i="7"/>
  <c r="H1175" i="7"/>
  <c r="I1175" i="7"/>
  <c r="J1175" i="7"/>
  <c r="K1175" i="7"/>
  <c r="H1176" i="7"/>
  <c r="I1176" i="7"/>
  <c r="J1176" i="7"/>
  <c r="K1176" i="7"/>
  <c r="H1177" i="7"/>
  <c r="I1177" i="7"/>
  <c r="J1177" i="7"/>
  <c r="K1177" i="7"/>
  <c r="H1178" i="7"/>
  <c r="I1178" i="7"/>
  <c r="J1178" i="7"/>
  <c r="K1178" i="7"/>
  <c r="H1179" i="7"/>
  <c r="I1179" i="7"/>
  <c r="J1179" i="7"/>
  <c r="K1179" i="7"/>
  <c r="H1180" i="7"/>
  <c r="I1180" i="7"/>
  <c r="J1180" i="7"/>
  <c r="K1180" i="7"/>
  <c r="H1181" i="7"/>
  <c r="I1181" i="7"/>
  <c r="J1181" i="7"/>
  <c r="K1181" i="7"/>
  <c r="H1182" i="7"/>
  <c r="I1182" i="7"/>
  <c r="J1182" i="7"/>
  <c r="K1182" i="7"/>
  <c r="H1183" i="7"/>
  <c r="I1183" i="7"/>
  <c r="J1183" i="7"/>
  <c r="K1183" i="7"/>
  <c r="H1184" i="7"/>
  <c r="I1184" i="7"/>
  <c r="J1184" i="7"/>
  <c r="K1184" i="7"/>
  <c r="H1185" i="7"/>
  <c r="I1185" i="7"/>
  <c r="J1185" i="7"/>
  <c r="K1185" i="7"/>
  <c r="H1186" i="7"/>
  <c r="I1186" i="7"/>
  <c r="J1186" i="7"/>
  <c r="K1186" i="7"/>
  <c r="H1187" i="7"/>
  <c r="I1187" i="7"/>
  <c r="J1187" i="7"/>
  <c r="K1187" i="7"/>
  <c r="H1188" i="7"/>
  <c r="I1188" i="7"/>
  <c r="J1188" i="7"/>
  <c r="K1188" i="7"/>
  <c r="H1189" i="7"/>
  <c r="I1189" i="7"/>
  <c r="J1189" i="7"/>
  <c r="K1189" i="7"/>
  <c r="H1190" i="7"/>
  <c r="I1190" i="7"/>
  <c r="J1190" i="7"/>
  <c r="K1190" i="7"/>
  <c r="H1191" i="7"/>
  <c r="I1191" i="7"/>
  <c r="J1191" i="7"/>
  <c r="K1191" i="7"/>
  <c r="H1192" i="7"/>
  <c r="I1192" i="7"/>
  <c r="J1192" i="7"/>
  <c r="K1192" i="7"/>
  <c r="H1193" i="7"/>
  <c r="I1193" i="7"/>
  <c r="J1193" i="7"/>
  <c r="K1193" i="7"/>
  <c r="H1194" i="7"/>
  <c r="I1194" i="7"/>
  <c r="J1194" i="7"/>
  <c r="K1194" i="7"/>
  <c r="H1195" i="7"/>
  <c r="I1195" i="7"/>
  <c r="J1195" i="7"/>
  <c r="K1195" i="7"/>
  <c r="H1196" i="7"/>
  <c r="I1196" i="7"/>
  <c r="J1196" i="7"/>
  <c r="K1196" i="7"/>
  <c r="H1197" i="7"/>
  <c r="I1197" i="7"/>
  <c r="J1197" i="7"/>
  <c r="K1197" i="7"/>
  <c r="H1198" i="7"/>
  <c r="I1198" i="7"/>
  <c r="J1198" i="7"/>
  <c r="K1198" i="7"/>
  <c r="H1199" i="7"/>
  <c r="I1199" i="7"/>
  <c r="J1199" i="7"/>
  <c r="K1199" i="7"/>
  <c r="H1200" i="7"/>
  <c r="I1200" i="7"/>
  <c r="J1200" i="7"/>
  <c r="K1200" i="7"/>
  <c r="H1201" i="7"/>
  <c r="I1201" i="7"/>
  <c r="J1201" i="7"/>
  <c r="K1201" i="7"/>
  <c r="H1202" i="7"/>
  <c r="I1202" i="7"/>
  <c r="J1202" i="7"/>
  <c r="K1202" i="7"/>
  <c r="H1203" i="7"/>
  <c r="I1203" i="7"/>
  <c r="J1203" i="7"/>
  <c r="K1203" i="7"/>
  <c r="H1204" i="7"/>
  <c r="I1204" i="7"/>
  <c r="J1204" i="7"/>
  <c r="K1204" i="7"/>
  <c r="H1205" i="7"/>
  <c r="I1205" i="7"/>
  <c r="J1205" i="7"/>
  <c r="K1205" i="7"/>
  <c r="H1206" i="7"/>
  <c r="I1206" i="7"/>
  <c r="J1206" i="7"/>
  <c r="K1206" i="7"/>
  <c r="H1207" i="7"/>
  <c r="I1207" i="7"/>
  <c r="J1207" i="7"/>
  <c r="K1207" i="7"/>
  <c r="H1208" i="7"/>
  <c r="I1208" i="7"/>
  <c r="J1208" i="7"/>
  <c r="K1208" i="7"/>
  <c r="H1209" i="7"/>
  <c r="I1209" i="7"/>
  <c r="J1209" i="7"/>
  <c r="K1209" i="7"/>
  <c r="H1210" i="7"/>
  <c r="I1210" i="7"/>
  <c r="J1210" i="7"/>
  <c r="K1210" i="7"/>
  <c r="H1211" i="7"/>
  <c r="I1211" i="7"/>
  <c r="J1211" i="7"/>
  <c r="K1211" i="7"/>
  <c r="H1212" i="7"/>
  <c r="I1212" i="7"/>
  <c r="J1212" i="7"/>
  <c r="K1212" i="7"/>
  <c r="H1213" i="7"/>
  <c r="I1213" i="7"/>
  <c r="J1213" i="7"/>
  <c r="K1213" i="7"/>
  <c r="H1214" i="7"/>
  <c r="I1214" i="7"/>
  <c r="J1214" i="7"/>
  <c r="K1214" i="7"/>
  <c r="H1215" i="7"/>
  <c r="I1215" i="7"/>
  <c r="J1215" i="7"/>
  <c r="K1215" i="7"/>
  <c r="H1216" i="7"/>
  <c r="I1216" i="7"/>
  <c r="J1216" i="7"/>
  <c r="K1216" i="7"/>
  <c r="H1217" i="7"/>
  <c r="I1217" i="7"/>
  <c r="J1217" i="7"/>
  <c r="K1217" i="7"/>
  <c r="H1218" i="7"/>
  <c r="I1218" i="7"/>
  <c r="J1218" i="7"/>
  <c r="K1218" i="7"/>
  <c r="H1219" i="7"/>
  <c r="I1219" i="7"/>
  <c r="J1219" i="7"/>
  <c r="K1219" i="7"/>
  <c r="H1220" i="7"/>
  <c r="I1220" i="7"/>
  <c r="J1220" i="7"/>
  <c r="K1220" i="7"/>
  <c r="H1221" i="7"/>
  <c r="I1221" i="7"/>
  <c r="J1221" i="7"/>
  <c r="K1221" i="7"/>
  <c r="H1222" i="7"/>
  <c r="I1222" i="7"/>
  <c r="J1222" i="7"/>
  <c r="K1222" i="7"/>
  <c r="H1223" i="7"/>
  <c r="I1223" i="7"/>
  <c r="J1223" i="7"/>
  <c r="K1223" i="7"/>
  <c r="H1224" i="7"/>
  <c r="I1224" i="7"/>
  <c r="J1224" i="7"/>
  <c r="K1224" i="7"/>
  <c r="H1225" i="7"/>
  <c r="I1225" i="7"/>
  <c r="J1225" i="7"/>
  <c r="K1225" i="7"/>
  <c r="H1226" i="7"/>
  <c r="I1226" i="7"/>
  <c r="J1226" i="7"/>
  <c r="K1226" i="7"/>
  <c r="H1227" i="7"/>
  <c r="I1227" i="7"/>
  <c r="J1227" i="7"/>
  <c r="K1227" i="7"/>
  <c r="H1228" i="7"/>
  <c r="I1228" i="7"/>
  <c r="J1228" i="7"/>
  <c r="K1228" i="7"/>
  <c r="H1229" i="7"/>
  <c r="I1229" i="7"/>
  <c r="J1229" i="7"/>
  <c r="K1229" i="7"/>
  <c r="H1230" i="7"/>
  <c r="I1230" i="7"/>
  <c r="J1230" i="7"/>
  <c r="K1230" i="7"/>
  <c r="H1231" i="7"/>
  <c r="I1231" i="7"/>
  <c r="J1231" i="7"/>
  <c r="K1231" i="7"/>
  <c r="H1232" i="7"/>
  <c r="I1232" i="7"/>
  <c r="J1232" i="7"/>
  <c r="K1232" i="7"/>
  <c r="H1233" i="7"/>
  <c r="I1233" i="7"/>
  <c r="J1233" i="7"/>
  <c r="K1233" i="7"/>
  <c r="H1234" i="7"/>
  <c r="I1234" i="7"/>
  <c r="J1234" i="7"/>
  <c r="K1234" i="7"/>
  <c r="H1235" i="7"/>
  <c r="I1235" i="7"/>
  <c r="J1235" i="7"/>
  <c r="K1235" i="7"/>
  <c r="H1236" i="7"/>
  <c r="I1236" i="7"/>
  <c r="J1236" i="7"/>
  <c r="K1236" i="7"/>
  <c r="H1237" i="7"/>
  <c r="I1237" i="7"/>
  <c r="J1237" i="7"/>
  <c r="K1237" i="7"/>
  <c r="H1238" i="7"/>
  <c r="I1238" i="7"/>
  <c r="J1238" i="7"/>
  <c r="K1238" i="7"/>
  <c r="H1239" i="7"/>
  <c r="I1239" i="7"/>
  <c r="J1239" i="7"/>
  <c r="K1239" i="7"/>
  <c r="H1240" i="7"/>
  <c r="I1240" i="7"/>
  <c r="J1240" i="7"/>
  <c r="K1240" i="7"/>
  <c r="H1241" i="7"/>
  <c r="I1241" i="7"/>
  <c r="J1241" i="7"/>
  <c r="K1241" i="7"/>
  <c r="H1242" i="7"/>
  <c r="I1242" i="7"/>
  <c r="J1242" i="7"/>
  <c r="K1242" i="7"/>
  <c r="H1243" i="7"/>
  <c r="I1243" i="7"/>
  <c r="J1243" i="7"/>
  <c r="K1243" i="7"/>
  <c r="H1244" i="7"/>
  <c r="I1244" i="7"/>
  <c r="J1244" i="7"/>
  <c r="K1244" i="7"/>
  <c r="H1245" i="7"/>
  <c r="I1245" i="7"/>
  <c r="J1245" i="7"/>
  <c r="K1245" i="7"/>
  <c r="H1246" i="7"/>
  <c r="I1246" i="7"/>
  <c r="J1246" i="7"/>
  <c r="K1246" i="7"/>
  <c r="H1247" i="7"/>
  <c r="I1247" i="7"/>
  <c r="J1247" i="7"/>
  <c r="K1247" i="7"/>
  <c r="H1248" i="7"/>
  <c r="I1248" i="7"/>
  <c r="J1248" i="7"/>
  <c r="K1248" i="7"/>
  <c r="H1249" i="7"/>
  <c r="I1249" i="7"/>
  <c r="J1249" i="7"/>
  <c r="K1249" i="7"/>
  <c r="H1250" i="7"/>
  <c r="I1250" i="7"/>
  <c r="J1250" i="7"/>
  <c r="K1250" i="7"/>
  <c r="H1251" i="7"/>
  <c r="I1251" i="7"/>
  <c r="J1251" i="7"/>
  <c r="K1251" i="7"/>
  <c r="H1252" i="7"/>
  <c r="I1252" i="7"/>
  <c r="J1252" i="7"/>
  <c r="K1252" i="7"/>
  <c r="H1253" i="7"/>
  <c r="I1253" i="7"/>
  <c r="J1253" i="7"/>
  <c r="K1253" i="7"/>
  <c r="H1254" i="7"/>
  <c r="I1254" i="7"/>
  <c r="J1254" i="7"/>
  <c r="K1254" i="7"/>
  <c r="H1255" i="7"/>
  <c r="I1255" i="7"/>
  <c r="J1255" i="7"/>
  <c r="K1255" i="7"/>
  <c r="H1256" i="7"/>
  <c r="I1256" i="7"/>
  <c r="J1256" i="7"/>
  <c r="K1256" i="7"/>
  <c r="H1257" i="7"/>
  <c r="I1257" i="7"/>
  <c r="J1257" i="7"/>
  <c r="K1257" i="7"/>
  <c r="H1258" i="7"/>
  <c r="I1258" i="7"/>
  <c r="J1258" i="7"/>
  <c r="K1258" i="7"/>
  <c r="H1259" i="7"/>
  <c r="I1259" i="7"/>
  <c r="J1259" i="7"/>
  <c r="K1259" i="7"/>
  <c r="H1260" i="7"/>
  <c r="I1260" i="7"/>
  <c r="J1260" i="7"/>
  <c r="K1260" i="7"/>
  <c r="H1261" i="7"/>
  <c r="I1261" i="7"/>
  <c r="J1261" i="7"/>
  <c r="K1261" i="7"/>
  <c r="H1262" i="7"/>
  <c r="I1262" i="7"/>
  <c r="J1262" i="7"/>
  <c r="K1262" i="7"/>
  <c r="H1263" i="7"/>
  <c r="I1263" i="7"/>
  <c r="J1263" i="7"/>
  <c r="K1263" i="7"/>
  <c r="H1264" i="7"/>
  <c r="I1264" i="7"/>
  <c r="J1264" i="7"/>
  <c r="K1264" i="7"/>
  <c r="H1265" i="7"/>
  <c r="I1265" i="7"/>
  <c r="J1265" i="7"/>
  <c r="K1265" i="7"/>
  <c r="H1266" i="7"/>
  <c r="I1266" i="7"/>
  <c r="J1266" i="7"/>
  <c r="K1266" i="7"/>
  <c r="H1267" i="7"/>
  <c r="I1267" i="7"/>
  <c r="J1267" i="7"/>
  <c r="K1267" i="7"/>
  <c r="H1268" i="7"/>
  <c r="I1268" i="7"/>
  <c r="J1268" i="7"/>
  <c r="K1268" i="7"/>
  <c r="H1269" i="7"/>
  <c r="I1269" i="7"/>
  <c r="J1269" i="7"/>
  <c r="K1269" i="7"/>
  <c r="H1270" i="7"/>
  <c r="I1270" i="7"/>
  <c r="J1270" i="7"/>
  <c r="K1270" i="7"/>
  <c r="H1271" i="7"/>
  <c r="I1271" i="7"/>
  <c r="J1271" i="7"/>
  <c r="K1271" i="7"/>
  <c r="H1272" i="7"/>
  <c r="I1272" i="7"/>
  <c r="J1272" i="7"/>
  <c r="K1272" i="7"/>
  <c r="H1273" i="7"/>
  <c r="I1273" i="7"/>
  <c r="J1273" i="7"/>
  <c r="K1273" i="7"/>
  <c r="H1274" i="7"/>
  <c r="I1274" i="7"/>
  <c r="J1274" i="7"/>
  <c r="K1274" i="7"/>
  <c r="H1275" i="7"/>
  <c r="I1275" i="7"/>
  <c r="J1275" i="7"/>
  <c r="K1275" i="7"/>
  <c r="H1276" i="7"/>
  <c r="I1276" i="7"/>
  <c r="J1276" i="7"/>
  <c r="K1276" i="7"/>
  <c r="H1277" i="7"/>
  <c r="I1277" i="7"/>
  <c r="J1277" i="7"/>
  <c r="K1277" i="7"/>
  <c r="H1278" i="7"/>
  <c r="I1278" i="7"/>
  <c r="J1278" i="7"/>
  <c r="K1278" i="7"/>
  <c r="H1279" i="7"/>
  <c r="I1279" i="7"/>
  <c r="J1279" i="7"/>
  <c r="K1279" i="7"/>
  <c r="H1280" i="7"/>
  <c r="I1280" i="7"/>
  <c r="J1280" i="7"/>
  <c r="K1280" i="7"/>
  <c r="H1281" i="7"/>
  <c r="I1281" i="7"/>
  <c r="J1281" i="7"/>
  <c r="K1281" i="7"/>
  <c r="H1282" i="7"/>
  <c r="I1282" i="7"/>
  <c r="J1282" i="7"/>
  <c r="K1282" i="7"/>
  <c r="H1283" i="7"/>
  <c r="I1283" i="7"/>
  <c r="J1283" i="7"/>
  <c r="K1283" i="7"/>
  <c r="H1284" i="7"/>
  <c r="I1284" i="7"/>
  <c r="J1284" i="7"/>
  <c r="K1284" i="7"/>
  <c r="H1285" i="7"/>
  <c r="I1285" i="7"/>
  <c r="J1285" i="7"/>
  <c r="K1285" i="7"/>
  <c r="H1286" i="7"/>
  <c r="I1286" i="7"/>
  <c r="K1286" i="7" s="1"/>
  <c r="J1286" i="7"/>
  <c r="H1287" i="7"/>
  <c r="I1287" i="7"/>
  <c r="J1287" i="7"/>
  <c r="K1287" i="7"/>
  <c r="H1288" i="7"/>
  <c r="I1288" i="7"/>
  <c r="K1288" i="7" s="1"/>
  <c r="J1288" i="7"/>
  <c r="H1289" i="7"/>
  <c r="I1289" i="7"/>
  <c r="J1289" i="7"/>
  <c r="K1289" i="7"/>
  <c r="H1290" i="7"/>
  <c r="I1290" i="7"/>
  <c r="K1290" i="7" s="1"/>
  <c r="J1290" i="7"/>
  <c r="H1291" i="7"/>
  <c r="I1291" i="7"/>
  <c r="J1291" i="7"/>
  <c r="K1291" i="7"/>
  <c r="H1292" i="7"/>
  <c r="I1292" i="7"/>
  <c r="K1292" i="7" s="1"/>
  <c r="J1292" i="7"/>
  <c r="H1293" i="7"/>
  <c r="I1293" i="7"/>
  <c r="J1293" i="7"/>
  <c r="K1293" i="7"/>
  <c r="H1294" i="7"/>
  <c r="I1294" i="7"/>
  <c r="K1294" i="7" s="1"/>
  <c r="J1294" i="7"/>
  <c r="H1295" i="7"/>
  <c r="K1295" i="7" s="1"/>
  <c r="I1295" i="7"/>
  <c r="J1295" i="7"/>
  <c r="H1296" i="7"/>
  <c r="I1296" i="7"/>
  <c r="K1296" i="7" s="1"/>
  <c r="J1296" i="7"/>
  <c r="H1297" i="7"/>
  <c r="K1297" i="7" s="1"/>
  <c r="I1297" i="7"/>
  <c r="J1297" i="7"/>
  <c r="H1298" i="7"/>
  <c r="I1298" i="7"/>
  <c r="K1298" i="7" s="1"/>
  <c r="J1298" i="7"/>
  <c r="H1299" i="7"/>
  <c r="K1299" i="7" s="1"/>
  <c r="I1299" i="7"/>
  <c r="J1299" i="7"/>
  <c r="H1300" i="7"/>
  <c r="I1300" i="7"/>
  <c r="K1300" i="7" s="1"/>
  <c r="J1300" i="7"/>
  <c r="H1301" i="7"/>
  <c r="I1301" i="7"/>
  <c r="J1301" i="7"/>
  <c r="K1301" i="7"/>
  <c r="H1302" i="7"/>
  <c r="I1302" i="7"/>
  <c r="K1302" i="7" s="1"/>
  <c r="J1302" i="7"/>
  <c r="H1303" i="7"/>
  <c r="I1303" i="7"/>
  <c r="J1303" i="7"/>
  <c r="K1303" i="7"/>
  <c r="H1304" i="7"/>
  <c r="I1304" i="7"/>
  <c r="K1304" i="7" s="1"/>
  <c r="J1304" i="7"/>
  <c r="H1305" i="7"/>
  <c r="K1305" i="7" s="1"/>
  <c r="I1305" i="7"/>
  <c r="J1305" i="7"/>
  <c r="H1306" i="7"/>
  <c r="I1306" i="7"/>
  <c r="K1306" i="7" s="1"/>
  <c r="J1306" i="7"/>
  <c r="H1307" i="7"/>
  <c r="K1307" i="7" s="1"/>
  <c r="I1307" i="7"/>
  <c r="J1307" i="7"/>
  <c r="H1308" i="7"/>
  <c r="I1308" i="7"/>
  <c r="K1308" i="7" s="1"/>
  <c r="J1308" i="7"/>
  <c r="H1309" i="7"/>
  <c r="K1309" i="7" s="1"/>
  <c r="I1309" i="7"/>
  <c r="J1309" i="7"/>
  <c r="H1310" i="7"/>
  <c r="I1310" i="7"/>
  <c r="K1310" i="7" s="1"/>
  <c r="J1310" i="7"/>
  <c r="H1311" i="7"/>
  <c r="K1311" i="7" s="1"/>
  <c r="I1311" i="7"/>
  <c r="J1311" i="7"/>
  <c r="H1312" i="7"/>
  <c r="I1312" i="7"/>
  <c r="K1312" i="7" s="1"/>
  <c r="J1312" i="7"/>
  <c r="H1313" i="7"/>
  <c r="K1313" i="7" s="1"/>
  <c r="I1313" i="7"/>
  <c r="J1313" i="7"/>
  <c r="H1314" i="7"/>
  <c r="I1314" i="7"/>
  <c r="K1314" i="7" s="1"/>
  <c r="J1314" i="7"/>
  <c r="H1315" i="7"/>
  <c r="I1315" i="7"/>
  <c r="J1315" i="7"/>
  <c r="H1316" i="7"/>
  <c r="I1316" i="7"/>
  <c r="K1316" i="7" s="1"/>
  <c r="J1316" i="7"/>
  <c r="H1317" i="7"/>
  <c r="I1317" i="7"/>
  <c r="J1317" i="7"/>
  <c r="K1317" i="7"/>
  <c r="H1318" i="7"/>
  <c r="I1318" i="7"/>
  <c r="K1318" i="7" s="1"/>
  <c r="J1318" i="7"/>
  <c r="H1319" i="7"/>
  <c r="I1319" i="7"/>
  <c r="J1319" i="7"/>
  <c r="K1319" i="7"/>
  <c r="H1320" i="7"/>
  <c r="K1320" i="7" s="1"/>
  <c r="I1320" i="7"/>
  <c r="J1320" i="7"/>
  <c r="H1321" i="7"/>
  <c r="K1321" i="7" s="1"/>
  <c r="I1321" i="7"/>
  <c r="J1321" i="7"/>
  <c r="H1322" i="7"/>
  <c r="K1322" i="7" s="1"/>
  <c r="I1322" i="7"/>
  <c r="J1322" i="7"/>
  <c r="H1323" i="7"/>
  <c r="K1323" i="7" s="1"/>
  <c r="I1323" i="7"/>
  <c r="J1323" i="7"/>
  <c r="H1324" i="7"/>
  <c r="I1324" i="7"/>
  <c r="J1324" i="7"/>
  <c r="H1325" i="7"/>
  <c r="K1325" i="7" s="1"/>
  <c r="I1325" i="7"/>
  <c r="J1325" i="7"/>
  <c r="H1326" i="7"/>
  <c r="I1326" i="7"/>
  <c r="J1326" i="7"/>
  <c r="H1327" i="7"/>
  <c r="K1327" i="7" s="1"/>
  <c r="I1327" i="7"/>
  <c r="J1327" i="7"/>
  <c r="H1328" i="7"/>
  <c r="I1328" i="7"/>
  <c r="J1328" i="7"/>
  <c r="H1329" i="7"/>
  <c r="K1329" i="7" s="1"/>
  <c r="I1329" i="7"/>
  <c r="J1329" i="7"/>
  <c r="H1330" i="7"/>
  <c r="K1330" i="7" s="1"/>
  <c r="I1330" i="7"/>
  <c r="J1330" i="7"/>
  <c r="H1331" i="7"/>
  <c r="K1331" i="7" s="1"/>
  <c r="I1331" i="7"/>
  <c r="J1331" i="7"/>
  <c r="H1332" i="7"/>
  <c r="I1332" i="7"/>
  <c r="J1332" i="7"/>
  <c r="H1333" i="7"/>
  <c r="I1333" i="7"/>
  <c r="J1333" i="7"/>
  <c r="K1333" i="7"/>
  <c r="H1334" i="7"/>
  <c r="I1334" i="7"/>
  <c r="J1334" i="7"/>
  <c r="H1335" i="7"/>
  <c r="I1335" i="7"/>
  <c r="J1335" i="7"/>
  <c r="K1335" i="7"/>
  <c r="H1336" i="7"/>
  <c r="K1336" i="7" s="1"/>
  <c r="I1336" i="7"/>
  <c r="J1336" i="7"/>
  <c r="H1337" i="7"/>
  <c r="K1337" i="7" s="1"/>
  <c r="I1337" i="7"/>
  <c r="J1337" i="7"/>
  <c r="H1338" i="7"/>
  <c r="K1338" i="7" s="1"/>
  <c r="I1338" i="7"/>
  <c r="J1338" i="7"/>
  <c r="H1339" i="7"/>
  <c r="K1339" i="7" s="1"/>
  <c r="I1339" i="7"/>
  <c r="J1339" i="7"/>
  <c r="H1340" i="7"/>
  <c r="I1340" i="7"/>
  <c r="J1340" i="7"/>
  <c r="H1341" i="7"/>
  <c r="K1341" i="7" s="1"/>
  <c r="I1341" i="7"/>
  <c r="J1341" i="7"/>
  <c r="H1342" i="7"/>
  <c r="I1342" i="7"/>
  <c r="J1342" i="7"/>
  <c r="H1343" i="7"/>
  <c r="K1343" i="7" s="1"/>
  <c r="I1343" i="7"/>
  <c r="J1343" i="7"/>
  <c r="H1344" i="7"/>
  <c r="I1344" i="7"/>
  <c r="J1344" i="7"/>
  <c r="H1345" i="7"/>
  <c r="K1345" i="7" s="1"/>
  <c r="I1345" i="7"/>
  <c r="J1345" i="7"/>
  <c r="H1346" i="7"/>
  <c r="K1346" i="7" s="1"/>
  <c r="I1346" i="7"/>
  <c r="J1346" i="7"/>
  <c r="H1347" i="7"/>
  <c r="I1347" i="7"/>
  <c r="J1347" i="7"/>
  <c r="H1348" i="7"/>
  <c r="I1348" i="7"/>
  <c r="J1348" i="7"/>
  <c r="H1349" i="7"/>
  <c r="I1349" i="7"/>
  <c r="J1349" i="7"/>
  <c r="K1349" i="7"/>
  <c r="H1350" i="7"/>
  <c r="I1350" i="7"/>
  <c r="J1350" i="7"/>
  <c r="H1351" i="7"/>
  <c r="I1351" i="7"/>
  <c r="J1351" i="7"/>
  <c r="K1351" i="7"/>
  <c r="H1352" i="7"/>
  <c r="K1352" i="7" s="1"/>
  <c r="I1352" i="7"/>
  <c r="J1352" i="7"/>
  <c r="H1353" i="7"/>
  <c r="K1353" i="7" s="1"/>
  <c r="I1353" i="7"/>
  <c r="J1353" i="7"/>
  <c r="H1354" i="7"/>
  <c r="K1354" i="7" s="1"/>
  <c r="I1354" i="7"/>
  <c r="J1354" i="7"/>
  <c r="H1355" i="7"/>
  <c r="K1355" i="7" s="1"/>
  <c r="I1355" i="7"/>
  <c r="J1355" i="7"/>
  <c r="H1356" i="7"/>
  <c r="I1356" i="7"/>
  <c r="J1356" i="7"/>
  <c r="H1357" i="7"/>
  <c r="K1357" i="7" s="1"/>
  <c r="I1357" i="7"/>
  <c r="J1357" i="7"/>
  <c r="H1358" i="7"/>
  <c r="I1358" i="7"/>
  <c r="J1358" i="7"/>
  <c r="H1359" i="7"/>
  <c r="K1359" i="7" s="1"/>
  <c r="I1359" i="7"/>
  <c r="J1359" i="7"/>
  <c r="H1360" i="7"/>
  <c r="I1360" i="7"/>
  <c r="J1360" i="7"/>
  <c r="H1361" i="7"/>
  <c r="K1361" i="7" s="1"/>
  <c r="I1361" i="7"/>
  <c r="J1361" i="7"/>
  <c r="H1362" i="7"/>
  <c r="K1362" i="7" s="1"/>
  <c r="I1362" i="7"/>
  <c r="J1362" i="7"/>
  <c r="H1363" i="7"/>
  <c r="K1363" i="7" s="1"/>
  <c r="I1363" i="7"/>
  <c r="J1363" i="7"/>
  <c r="H1364" i="7"/>
  <c r="I1364" i="7"/>
  <c r="J1364" i="7"/>
  <c r="H1365" i="7"/>
  <c r="I1365" i="7"/>
  <c r="J1365" i="7"/>
  <c r="K1365" i="7" s="1"/>
  <c r="H1366" i="7"/>
  <c r="I1366" i="7"/>
  <c r="J1366" i="7"/>
  <c r="H1367" i="7"/>
  <c r="I1367" i="7"/>
  <c r="J1367" i="7"/>
  <c r="K1367" i="7"/>
  <c r="H1368" i="7"/>
  <c r="K1368" i="7" s="1"/>
  <c r="I1368" i="7"/>
  <c r="J1368" i="7"/>
  <c r="H1369" i="7"/>
  <c r="K1369" i="7" s="1"/>
  <c r="I1369" i="7"/>
  <c r="J1369" i="7"/>
  <c r="H1370" i="7"/>
  <c r="K1370" i="7" s="1"/>
  <c r="I1370" i="7"/>
  <c r="J1370" i="7"/>
  <c r="H1371" i="7"/>
  <c r="K1371" i="7" s="1"/>
  <c r="I1371" i="7"/>
  <c r="J1371" i="7"/>
  <c r="H1372" i="7"/>
  <c r="I1372" i="7"/>
  <c r="J1372" i="7"/>
  <c r="H1373" i="7"/>
  <c r="K1373" i="7" s="1"/>
  <c r="I1373" i="7"/>
  <c r="J1373" i="7"/>
  <c r="H1374" i="7"/>
  <c r="I1374" i="7"/>
  <c r="J1374" i="7"/>
  <c r="H1375" i="7"/>
  <c r="K1375" i="7" s="1"/>
  <c r="I1375" i="7"/>
  <c r="J1375" i="7"/>
  <c r="H1376" i="7"/>
  <c r="I1376" i="7"/>
  <c r="J1376" i="7"/>
  <c r="H1377" i="7"/>
  <c r="K1377" i="7" s="1"/>
  <c r="I1377" i="7"/>
  <c r="J1377" i="7"/>
  <c r="H1378" i="7"/>
  <c r="K1378" i="7" s="1"/>
  <c r="I1378" i="7"/>
  <c r="J1378" i="7"/>
  <c r="H1379" i="7"/>
  <c r="I1379" i="7"/>
  <c r="J1379" i="7"/>
  <c r="H1380" i="7"/>
  <c r="I1380" i="7"/>
  <c r="J1380" i="7"/>
  <c r="H1381" i="7"/>
  <c r="I1381" i="7"/>
  <c r="J1381" i="7"/>
  <c r="K1381" i="7" s="1"/>
  <c r="H1382" i="7"/>
  <c r="I1382" i="7"/>
  <c r="J1382" i="7"/>
  <c r="H1383" i="7"/>
  <c r="I1383" i="7"/>
  <c r="J1383" i="7"/>
  <c r="K1383" i="7"/>
  <c r="H1384" i="7"/>
  <c r="K1384" i="7" s="1"/>
  <c r="I1384" i="7"/>
  <c r="J1384" i="7"/>
  <c r="H1385" i="7"/>
  <c r="K1385" i="7" s="1"/>
  <c r="I1385" i="7"/>
  <c r="J1385" i="7"/>
  <c r="H1386" i="7"/>
  <c r="K1386" i="7" s="1"/>
  <c r="I1386" i="7"/>
  <c r="J1386" i="7"/>
  <c r="H1387" i="7"/>
  <c r="K1387" i="7" s="1"/>
  <c r="I1387" i="7"/>
  <c r="J1387" i="7"/>
  <c r="H1388" i="7"/>
  <c r="I1388" i="7"/>
  <c r="J1388" i="7"/>
  <c r="H1389" i="7"/>
  <c r="K1389" i="7" s="1"/>
  <c r="I1389" i="7"/>
  <c r="J1389" i="7"/>
  <c r="H1390" i="7"/>
  <c r="I1390" i="7"/>
  <c r="J1390" i="7"/>
  <c r="H1391" i="7"/>
  <c r="K1391" i="7" s="1"/>
  <c r="I1391" i="7"/>
  <c r="J1391" i="7"/>
  <c r="H1392" i="7"/>
  <c r="I1392" i="7"/>
  <c r="J1392" i="7"/>
  <c r="H1393" i="7"/>
  <c r="K1393" i="7" s="1"/>
  <c r="I1393" i="7"/>
  <c r="J1393" i="7"/>
  <c r="H1394" i="7"/>
  <c r="K1394" i="7" s="1"/>
  <c r="I1394" i="7"/>
  <c r="J1394" i="7"/>
  <c r="H1395" i="7"/>
  <c r="I1395" i="7"/>
  <c r="J1395" i="7"/>
  <c r="H1396" i="7"/>
  <c r="I1396" i="7"/>
  <c r="J1396" i="7"/>
  <c r="H1397" i="7"/>
  <c r="I1397" i="7"/>
  <c r="J1397" i="7"/>
  <c r="K1397" i="7" s="1"/>
  <c r="H1398" i="7"/>
  <c r="I1398" i="7"/>
  <c r="J1398" i="7"/>
  <c r="H1399" i="7"/>
  <c r="I1399" i="7"/>
  <c r="J1399" i="7"/>
  <c r="K1399" i="7"/>
  <c r="H1400" i="7"/>
  <c r="K1400" i="7" s="1"/>
  <c r="I1400" i="7"/>
  <c r="J1400" i="7"/>
  <c r="H1401" i="7"/>
  <c r="K1401" i="7" s="1"/>
  <c r="I1401" i="7"/>
  <c r="J1401" i="7"/>
  <c r="H1402" i="7"/>
  <c r="K1402" i="7" s="1"/>
  <c r="I1402" i="7"/>
  <c r="J1402" i="7"/>
  <c r="H1403" i="7"/>
  <c r="K1403" i="7" s="1"/>
  <c r="I1403" i="7"/>
  <c r="J1403" i="7"/>
  <c r="H1404" i="7"/>
  <c r="I1404" i="7"/>
  <c r="J1404" i="7"/>
  <c r="H1405" i="7"/>
  <c r="K1405" i="7" s="1"/>
  <c r="I1405" i="7"/>
  <c r="J1405" i="7"/>
  <c r="H1406" i="7"/>
  <c r="I1406" i="7"/>
  <c r="J1406" i="7"/>
  <c r="H1407" i="7"/>
  <c r="K1407" i="7" s="1"/>
  <c r="I1407" i="7"/>
  <c r="J1407" i="7"/>
  <c r="H1408" i="7"/>
  <c r="I1408" i="7"/>
  <c r="J1408" i="7"/>
  <c r="H1409" i="7"/>
  <c r="K1409" i="7" s="1"/>
  <c r="I1409" i="7"/>
  <c r="J1409" i="7"/>
  <c r="H1410" i="7"/>
  <c r="K1410" i="7" s="1"/>
  <c r="I1410" i="7"/>
  <c r="J1410" i="7"/>
  <c r="H1411" i="7"/>
  <c r="K1411" i="7" s="1"/>
  <c r="I1411" i="7"/>
  <c r="J1411" i="7"/>
  <c r="H1412" i="7"/>
  <c r="I1412" i="7"/>
  <c r="J1412" i="7"/>
  <c r="H1413" i="7"/>
  <c r="I1413" i="7"/>
  <c r="J1413" i="7"/>
  <c r="K1413" i="7" s="1"/>
  <c r="H1414" i="7"/>
  <c r="I1414" i="7"/>
  <c r="J1414" i="7"/>
  <c r="H1415" i="7"/>
  <c r="I1415" i="7"/>
  <c r="J1415" i="7"/>
  <c r="K1415" i="7"/>
  <c r="H1416" i="7"/>
  <c r="K1416" i="7" s="1"/>
  <c r="I1416" i="7"/>
  <c r="J1416" i="7"/>
  <c r="H1417" i="7"/>
  <c r="K1417" i="7" s="1"/>
  <c r="I1417" i="7"/>
  <c r="J1417" i="7"/>
  <c r="H1418" i="7"/>
  <c r="K1418" i="7" s="1"/>
  <c r="I1418" i="7"/>
  <c r="J1418" i="7"/>
  <c r="H1419" i="7"/>
  <c r="K1419" i="7" s="1"/>
  <c r="I1419" i="7"/>
  <c r="J1419" i="7"/>
  <c r="H1420" i="7"/>
  <c r="I1420" i="7"/>
  <c r="J1420" i="7"/>
  <c r="H1421" i="7"/>
  <c r="K1421" i="7" s="1"/>
  <c r="I1421" i="7"/>
  <c r="J1421" i="7"/>
  <c r="H1422" i="7"/>
  <c r="I1422" i="7"/>
  <c r="J1422" i="7"/>
  <c r="H1423" i="7"/>
  <c r="K1423" i="7" s="1"/>
  <c r="I1423" i="7"/>
  <c r="J1423" i="7"/>
  <c r="H1424" i="7"/>
  <c r="I1424" i="7"/>
  <c r="J1424" i="7"/>
  <c r="H1425" i="7"/>
  <c r="K1425" i="7" s="1"/>
  <c r="I1425" i="7"/>
  <c r="J1425" i="7"/>
  <c r="H1426" i="7"/>
  <c r="K1426" i="7" s="1"/>
  <c r="I1426" i="7"/>
  <c r="J1426" i="7"/>
  <c r="H1427" i="7"/>
  <c r="K1427" i="7" s="1"/>
  <c r="I1427" i="7"/>
  <c r="J1427" i="7"/>
  <c r="H1428" i="7"/>
  <c r="I1428" i="7"/>
  <c r="J1428" i="7"/>
  <c r="H1429" i="7"/>
  <c r="I1429" i="7"/>
  <c r="J1429" i="7"/>
  <c r="K1429" i="7" s="1"/>
  <c r="H1430" i="7"/>
  <c r="I1430" i="7"/>
  <c r="J1430" i="7"/>
  <c r="H1431" i="7"/>
  <c r="I1431" i="7"/>
  <c r="J1431" i="7"/>
  <c r="K1431" i="7"/>
  <c r="H1432" i="7"/>
  <c r="K1432" i="7" s="1"/>
  <c r="I1432" i="7"/>
  <c r="J1432" i="7"/>
  <c r="H1433" i="7"/>
  <c r="K1433" i="7" s="1"/>
  <c r="I1433" i="7"/>
  <c r="J1433" i="7"/>
  <c r="H1434" i="7"/>
  <c r="K1434" i="7" s="1"/>
  <c r="I1434" i="7"/>
  <c r="J1434" i="7"/>
  <c r="H1435" i="7"/>
  <c r="K1435" i="7" s="1"/>
  <c r="I1435" i="7"/>
  <c r="J1435" i="7"/>
  <c r="H1436" i="7"/>
  <c r="I1436" i="7"/>
  <c r="J1436" i="7"/>
  <c r="H1437" i="7"/>
  <c r="K1437" i="7" s="1"/>
  <c r="I1437" i="7"/>
  <c r="J1437" i="7"/>
  <c r="H1438" i="7"/>
  <c r="I1438" i="7"/>
  <c r="J1438" i="7"/>
  <c r="H1439" i="7"/>
  <c r="I1439" i="7"/>
  <c r="J1439" i="7"/>
  <c r="K1439" i="7"/>
  <c r="H1440" i="7"/>
  <c r="I1440" i="7"/>
  <c r="J1440" i="7"/>
  <c r="H1441" i="7"/>
  <c r="K1441" i="7" s="1"/>
  <c r="I1441" i="7"/>
  <c r="J1441" i="7"/>
  <c r="H1442" i="7"/>
  <c r="K1442" i="7" s="1"/>
  <c r="I1442" i="7"/>
  <c r="J1442" i="7"/>
  <c r="H1443" i="7"/>
  <c r="I1443" i="7"/>
  <c r="J1443" i="7"/>
  <c r="H1444" i="7"/>
  <c r="I1444" i="7"/>
  <c r="J1444" i="7"/>
  <c r="H1445" i="7"/>
  <c r="I1445" i="7"/>
  <c r="J1445" i="7"/>
  <c r="K1445" i="7" s="1"/>
  <c r="H1446" i="7"/>
  <c r="I1446" i="7"/>
  <c r="J1446" i="7"/>
  <c r="H1447" i="7"/>
  <c r="I1447" i="7"/>
  <c r="J1447" i="7"/>
  <c r="K1447" i="7"/>
  <c r="H1448" i="7"/>
  <c r="K1448" i="7" s="1"/>
  <c r="I1448" i="7"/>
  <c r="J1448" i="7"/>
  <c r="H1449" i="7"/>
  <c r="K1449" i="7" s="1"/>
  <c r="I1449" i="7"/>
  <c r="J1449" i="7"/>
  <c r="H1450" i="7"/>
  <c r="K1450" i="7" s="1"/>
  <c r="I1450" i="7"/>
  <c r="J1450" i="7"/>
  <c r="H1451" i="7"/>
  <c r="K1451" i="7" s="1"/>
  <c r="I1451" i="7"/>
  <c r="J1451" i="7"/>
  <c r="H1452" i="7"/>
  <c r="I1452" i="7"/>
  <c r="J1452" i="7"/>
  <c r="H1453" i="7"/>
  <c r="K1453" i="7" s="1"/>
  <c r="I1453" i="7"/>
  <c r="J1453" i="7"/>
  <c r="H1454" i="7"/>
  <c r="I1454" i="7"/>
  <c r="J1454" i="7"/>
  <c r="H1455" i="7"/>
  <c r="K1455" i="7" s="1"/>
  <c r="I1455" i="7"/>
  <c r="J1455" i="7"/>
  <c r="H1456" i="7"/>
  <c r="I1456" i="7"/>
  <c r="J1456" i="7"/>
  <c r="K1456" i="7"/>
  <c r="H1457" i="7"/>
  <c r="K1457" i="7" s="1"/>
  <c r="I1457" i="7"/>
  <c r="J1457" i="7"/>
  <c r="H1458" i="7"/>
  <c r="I1458" i="7"/>
  <c r="J1458" i="7"/>
  <c r="K1458" i="7"/>
  <c r="H1459" i="7"/>
  <c r="K1459" i="7" s="1"/>
  <c r="I1459" i="7"/>
  <c r="J1459" i="7"/>
  <c r="H1460" i="7"/>
  <c r="I1460" i="7"/>
  <c r="J1460" i="7"/>
  <c r="K1460" i="7"/>
  <c r="H1461" i="7"/>
  <c r="K1461" i="7" s="1"/>
  <c r="I1461" i="7"/>
  <c r="J1461" i="7"/>
  <c r="H1462" i="7"/>
  <c r="I1462" i="7"/>
  <c r="J1462" i="7"/>
  <c r="K1462" i="7"/>
  <c r="H1463" i="7"/>
  <c r="K1463" i="7" s="1"/>
  <c r="I1463" i="7"/>
  <c r="J1463" i="7"/>
  <c r="H1464" i="7"/>
  <c r="I1464" i="7"/>
  <c r="J1464" i="7"/>
  <c r="K1464" i="7"/>
  <c r="H1465" i="7"/>
  <c r="K1465" i="7" s="1"/>
  <c r="I1465" i="7"/>
  <c r="J1465" i="7"/>
  <c r="H1466" i="7"/>
  <c r="I1466" i="7"/>
  <c r="J1466" i="7"/>
  <c r="K1466" i="7"/>
  <c r="H1467" i="7"/>
  <c r="K1467" i="7" s="1"/>
  <c r="I1467" i="7"/>
  <c r="J1467" i="7"/>
  <c r="H1468" i="7"/>
  <c r="I1468" i="7"/>
  <c r="J1468" i="7"/>
  <c r="K1468" i="7"/>
  <c r="H1469" i="7"/>
  <c r="K1469" i="7" s="1"/>
  <c r="I1469" i="7"/>
  <c r="J1469" i="7"/>
  <c r="H1470" i="7"/>
  <c r="I1470" i="7"/>
  <c r="J1470" i="7"/>
  <c r="K1470" i="7"/>
  <c r="H1471" i="7"/>
  <c r="K1471" i="7" s="1"/>
  <c r="I1471" i="7"/>
  <c r="J1471" i="7"/>
  <c r="H1472" i="7"/>
  <c r="I1472" i="7"/>
  <c r="J1472" i="7"/>
  <c r="K1472" i="7"/>
  <c r="H1473" i="7"/>
  <c r="K1473" i="7" s="1"/>
  <c r="I1473" i="7"/>
  <c r="J1473" i="7"/>
  <c r="H1474" i="7"/>
  <c r="I1474" i="7"/>
  <c r="J1474" i="7"/>
  <c r="K1474" i="7"/>
  <c r="H1475" i="7"/>
  <c r="K1475" i="7" s="1"/>
  <c r="I1475" i="7"/>
  <c r="J1475" i="7"/>
  <c r="H1476" i="7"/>
  <c r="I1476" i="7"/>
  <c r="J1476" i="7"/>
  <c r="K1476" i="7"/>
  <c r="H1477" i="7"/>
  <c r="K1477" i="7" s="1"/>
  <c r="I1477" i="7"/>
  <c r="J1477" i="7"/>
  <c r="H1478" i="7"/>
  <c r="I1478" i="7"/>
  <c r="J1478" i="7"/>
  <c r="K1478" i="7"/>
  <c r="H1479" i="7"/>
  <c r="K1479" i="7" s="1"/>
  <c r="I1479" i="7"/>
  <c r="J1479" i="7"/>
  <c r="H1480" i="7"/>
  <c r="I1480" i="7"/>
  <c r="J1480" i="7"/>
  <c r="K1480" i="7"/>
  <c r="H1481" i="7"/>
  <c r="K1481" i="7" s="1"/>
  <c r="I1481" i="7"/>
  <c r="J1481" i="7"/>
  <c r="H1482" i="7"/>
  <c r="I1482" i="7"/>
  <c r="J1482" i="7"/>
  <c r="K1482" i="7"/>
  <c r="H1483" i="7"/>
  <c r="K1483" i="7" s="1"/>
  <c r="I1483" i="7"/>
  <c r="J1483" i="7"/>
  <c r="H1484" i="7"/>
  <c r="I1484" i="7"/>
  <c r="J1484" i="7"/>
  <c r="K1484" i="7"/>
  <c r="H1485" i="7"/>
  <c r="K1485" i="7" s="1"/>
  <c r="I1485" i="7"/>
  <c r="J1485" i="7"/>
  <c r="H1486" i="7"/>
  <c r="I1486" i="7"/>
  <c r="J1486" i="7"/>
  <c r="K1486" i="7"/>
  <c r="H1487" i="7"/>
  <c r="K1487" i="7" s="1"/>
  <c r="I1487" i="7"/>
  <c r="J1487" i="7"/>
  <c r="H1488" i="7"/>
  <c r="I1488" i="7"/>
  <c r="J1488" i="7"/>
  <c r="K1488" i="7"/>
  <c r="H1489" i="7"/>
  <c r="K1489" i="7" s="1"/>
  <c r="I1489" i="7"/>
  <c r="J1489" i="7"/>
  <c r="H1490" i="7"/>
  <c r="I1490" i="7"/>
  <c r="J1490" i="7"/>
  <c r="K1490" i="7"/>
  <c r="H1491" i="7"/>
  <c r="K1491" i="7" s="1"/>
  <c r="I1491" i="7"/>
  <c r="J1491" i="7"/>
  <c r="H1492" i="7"/>
  <c r="I1492" i="7"/>
  <c r="J1492" i="7"/>
  <c r="K1492" i="7"/>
  <c r="H1493" i="7"/>
  <c r="K1493" i="7" s="1"/>
  <c r="I1493" i="7"/>
  <c r="J1493" i="7"/>
  <c r="H1494" i="7"/>
  <c r="I1494" i="7"/>
  <c r="J1494" i="7"/>
  <c r="K1494" i="7"/>
  <c r="H1495" i="7"/>
  <c r="K1495" i="7" s="1"/>
  <c r="I1495" i="7"/>
  <c r="J1495" i="7"/>
  <c r="H1496" i="7"/>
  <c r="I1496" i="7"/>
  <c r="J1496" i="7"/>
  <c r="K1496" i="7"/>
  <c r="H1497" i="7"/>
  <c r="K1497" i="7" s="1"/>
  <c r="I1497" i="7"/>
  <c r="J1497" i="7"/>
  <c r="H1498" i="7"/>
  <c r="I1498" i="7"/>
  <c r="J1498" i="7"/>
  <c r="K1498" i="7"/>
  <c r="H1499" i="7"/>
  <c r="K1499" i="7" s="1"/>
  <c r="I1499" i="7"/>
  <c r="J1499" i="7"/>
  <c r="H1500" i="7"/>
  <c r="I1500" i="7"/>
  <c r="J1500" i="7"/>
  <c r="K1500" i="7"/>
  <c r="H1501" i="7"/>
  <c r="K1501" i="7" s="1"/>
  <c r="I1501" i="7"/>
  <c r="J1501" i="7"/>
  <c r="H1502" i="7"/>
  <c r="I1502" i="7"/>
  <c r="J1502" i="7"/>
  <c r="K1502" i="7"/>
  <c r="H1503" i="7"/>
  <c r="K1503" i="7" s="1"/>
  <c r="I1503" i="7"/>
  <c r="J1503" i="7"/>
  <c r="H1504" i="7"/>
  <c r="I1504" i="7"/>
  <c r="J1504" i="7"/>
  <c r="K1504" i="7"/>
  <c r="H1505" i="7"/>
  <c r="K1505" i="7" s="1"/>
  <c r="I1505" i="7"/>
  <c r="J1505" i="7"/>
  <c r="H1506" i="7"/>
  <c r="I1506" i="7"/>
  <c r="J1506" i="7"/>
  <c r="K1506" i="7"/>
  <c r="H1507" i="7"/>
  <c r="K1507" i="7" s="1"/>
  <c r="I1507" i="7"/>
  <c r="J1507" i="7"/>
  <c r="H1508" i="7"/>
  <c r="I1508" i="7"/>
  <c r="J1508" i="7"/>
  <c r="K1508" i="7"/>
  <c r="H1509" i="7"/>
  <c r="K1509" i="7" s="1"/>
  <c r="I1509" i="7"/>
  <c r="J1509" i="7"/>
  <c r="H1510" i="7"/>
  <c r="I1510" i="7"/>
  <c r="J1510" i="7"/>
  <c r="K1510" i="7"/>
  <c r="H1511" i="7"/>
  <c r="K1511" i="7" s="1"/>
  <c r="I1511" i="7"/>
  <c r="J1511" i="7"/>
  <c r="H1512" i="7"/>
  <c r="I1512" i="7"/>
  <c r="J1512" i="7"/>
  <c r="K1512" i="7"/>
  <c r="H1513" i="7"/>
  <c r="K1513" i="7" s="1"/>
  <c r="I1513" i="7"/>
  <c r="J1513" i="7"/>
  <c r="H1514" i="7"/>
  <c r="I1514" i="7"/>
  <c r="J1514" i="7"/>
  <c r="K1514" i="7"/>
  <c r="H1515" i="7"/>
  <c r="K1515" i="7" s="1"/>
  <c r="I1515" i="7"/>
  <c r="J1515" i="7"/>
  <c r="H1516" i="7"/>
  <c r="I1516" i="7"/>
  <c r="J1516" i="7"/>
  <c r="K1516" i="7"/>
  <c r="H1517" i="7"/>
  <c r="K1517" i="7" s="1"/>
  <c r="I1517" i="7"/>
  <c r="J1517" i="7"/>
  <c r="H1518" i="7"/>
  <c r="I1518" i="7"/>
  <c r="J1518" i="7"/>
  <c r="K1518" i="7"/>
  <c r="H1519" i="7"/>
  <c r="K1519" i="7" s="1"/>
  <c r="I1519" i="7"/>
  <c r="J1519" i="7"/>
  <c r="H1520" i="7"/>
  <c r="I1520" i="7"/>
  <c r="J1520" i="7"/>
  <c r="K1520" i="7"/>
  <c r="H1521" i="7"/>
  <c r="K1521" i="7" s="1"/>
  <c r="I1521" i="7"/>
  <c r="J1521" i="7"/>
  <c r="H1522" i="7"/>
  <c r="I1522" i="7"/>
  <c r="J1522" i="7"/>
  <c r="K1522" i="7"/>
  <c r="H1523" i="7"/>
  <c r="K1523" i="7" s="1"/>
  <c r="I1523" i="7"/>
  <c r="J1523" i="7"/>
  <c r="H1524" i="7"/>
  <c r="I1524" i="7"/>
  <c r="J1524" i="7"/>
  <c r="K1524" i="7"/>
  <c r="H1525" i="7"/>
  <c r="K1525" i="7" s="1"/>
  <c r="I1525" i="7"/>
  <c r="J1525" i="7"/>
  <c r="H1526" i="7"/>
  <c r="I1526" i="7"/>
  <c r="J1526" i="7"/>
  <c r="K1526" i="7"/>
  <c r="H1527" i="7"/>
  <c r="K1527" i="7" s="1"/>
  <c r="I1527" i="7"/>
  <c r="J1527" i="7"/>
  <c r="H1528" i="7"/>
  <c r="I1528" i="7"/>
  <c r="K1528" i="7" s="1"/>
  <c r="J1528" i="7"/>
  <c r="H1529" i="7"/>
  <c r="K1529" i="7" s="1"/>
  <c r="I1529" i="7"/>
  <c r="J1529" i="7"/>
  <c r="H1530" i="7"/>
  <c r="I1530" i="7"/>
  <c r="K1530" i="7" s="1"/>
  <c r="J1530" i="7"/>
  <c r="H1531" i="7"/>
  <c r="K1531" i="7" s="1"/>
  <c r="I1531" i="7"/>
  <c r="J1531" i="7"/>
  <c r="H1532" i="7"/>
  <c r="I1532" i="7"/>
  <c r="J1532" i="7"/>
  <c r="K1532" i="7"/>
  <c r="H1533" i="7"/>
  <c r="K1533" i="7" s="1"/>
  <c r="I1533" i="7"/>
  <c r="J1533" i="7"/>
  <c r="H1534" i="7"/>
  <c r="I1534" i="7"/>
  <c r="J1534" i="7"/>
  <c r="K1534" i="7"/>
  <c r="H1535" i="7"/>
  <c r="K1535" i="7" s="1"/>
  <c r="I1535" i="7"/>
  <c r="J1535" i="7"/>
  <c r="H1536" i="7"/>
  <c r="I1536" i="7"/>
  <c r="K1536" i="7" s="1"/>
  <c r="J1536" i="7"/>
  <c r="H1537" i="7"/>
  <c r="K1537" i="7" s="1"/>
  <c r="I1537" i="7"/>
  <c r="J1537" i="7"/>
  <c r="H1538" i="7"/>
  <c r="I1538" i="7"/>
  <c r="K1538" i="7" s="1"/>
  <c r="J1538" i="7"/>
  <c r="H1539" i="7"/>
  <c r="K1539" i="7" s="1"/>
  <c r="I1539" i="7"/>
  <c r="J1539" i="7"/>
  <c r="H1540" i="7"/>
  <c r="I1540" i="7"/>
  <c r="J1540" i="7"/>
  <c r="K1540" i="7"/>
  <c r="H1541" i="7"/>
  <c r="K1541" i="7" s="1"/>
  <c r="I1541" i="7"/>
  <c r="J1541" i="7"/>
  <c r="H1542" i="7"/>
  <c r="I1542" i="7"/>
  <c r="J1542" i="7"/>
  <c r="K1542" i="7"/>
  <c r="H1543" i="7"/>
  <c r="K1543" i="7" s="1"/>
  <c r="I1543" i="7"/>
  <c r="J1543" i="7"/>
  <c r="H1544" i="7"/>
  <c r="I1544" i="7"/>
  <c r="K1544" i="7" s="1"/>
  <c r="J1544" i="7"/>
  <c r="H1545" i="7"/>
  <c r="I1545" i="7"/>
  <c r="J1545" i="7"/>
  <c r="H1546" i="7"/>
  <c r="I1546" i="7"/>
  <c r="K1546" i="7" s="1"/>
  <c r="J1546" i="7"/>
  <c r="H1547" i="7"/>
  <c r="I1547" i="7"/>
  <c r="J1547" i="7"/>
  <c r="H1548" i="7"/>
  <c r="I1548" i="7"/>
  <c r="J1548" i="7"/>
  <c r="K1548" i="7"/>
  <c r="H1549" i="7"/>
  <c r="K1549" i="7" s="1"/>
  <c r="I1549" i="7"/>
  <c r="J1549" i="7"/>
  <c r="H1550" i="7"/>
  <c r="I1550" i="7"/>
  <c r="J1550" i="7"/>
  <c r="K1550" i="7"/>
  <c r="H1551" i="7"/>
  <c r="K1551" i="7" s="1"/>
  <c r="I1551" i="7"/>
  <c r="J1551" i="7"/>
  <c r="H1552" i="7"/>
  <c r="I1552" i="7"/>
  <c r="K1552" i="7" s="1"/>
  <c r="J1552" i="7"/>
  <c r="H1553" i="7"/>
  <c r="I1553" i="7"/>
  <c r="J1553" i="7"/>
  <c r="H1554" i="7"/>
  <c r="I1554" i="7"/>
  <c r="K1554" i="7" s="1"/>
  <c r="J1554" i="7"/>
  <c r="H1555" i="7"/>
  <c r="I1555" i="7"/>
  <c r="J1555" i="7"/>
  <c r="H1556" i="7"/>
  <c r="I1556" i="7"/>
  <c r="J1556" i="7"/>
  <c r="K1556" i="7"/>
  <c r="H1557" i="7"/>
  <c r="I1557" i="7"/>
  <c r="J1557" i="7"/>
  <c r="H1558" i="7"/>
  <c r="I1558" i="7"/>
  <c r="J1558" i="7"/>
  <c r="K1558" i="7"/>
  <c r="H1559" i="7"/>
  <c r="K1559" i="7" s="1"/>
  <c r="I1559" i="7"/>
  <c r="J1559" i="7"/>
  <c r="H1560" i="7"/>
  <c r="I1560" i="7"/>
  <c r="K1560" i="7" s="1"/>
  <c r="J1560" i="7"/>
  <c r="H1561" i="7"/>
  <c r="I1561" i="7"/>
  <c r="J1561" i="7"/>
  <c r="H1562" i="7"/>
  <c r="I1562" i="7"/>
  <c r="J1562" i="7"/>
  <c r="H1563" i="7"/>
  <c r="I1563" i="7"/>
  <c r="J1563" i="7"/>
  <c r="H1564" i="7"/>
  <c r="I1564" i="7"/>
  <c r="J1564" i="7"/>
  <c r="K1564" i="7"/>
  <c r="H1565" i="7"/>
  <c r="I1565" i="7"/>
  <c r="J1565" i="7"/>
  <c r="H1566" i="7"/>
  <c r="I1566" i="7"/>
  <c r="J1566" i="7"/>
  <c r="K1566" i="7"/>
  <c r="H1567" i="7"/>
  <c r="K1567" i="7" s="1"/>
  <c r="I1567" i="7"/>
  <c r="J1567" i="7"/>
  <c r="H1568" i="7"/>
  <c r="I1568" i="7"/>
  <c r="K1568" i="7" s="1"/>
  <c r="J1568" i="7"/>
  <c r="H1569" i="7"/>
  <c r="I1569" i="7"/>
  <c r="J1569" i="7"/>
  <c r="H1570" i="7"/>
  <c r="I1570" i="7"/>
  <c r="K1570" i="7" s="1"/>
  <c r="J1570" i="7"/>
  <c r="H1571" i="7"/>
  <c r="I1571" i="7"/>
  <c r="J1571" i="7"/>
  <c r="H1572" i="7"/>
  <c r="I1572" i="7"/>
  <c r="J1572" i="7"/>
  <c r="K1572" i="7"/>
  <c r="H1573" i="7"/>
  <c r="I1573" i="7"/>
  <c r="J1573" i="7"/>
  <c r="H1574" i="7"/>
  <c r="I1574" i="7"/>
  <c r="J1574" i="7"/>
  <c r="K1574" i="7"/>
  <c r="H1575" i="7"/>
  <c r="K1575" i="7" s="1"/>
  <c r="I1575" i="7"/>
  <c r="J1575" i="7"/>
  <c r="H1576" i="7"/>
  <c r="I1576" i="7"/>
  <c r="K1576" i="7" s="1"/>
  <c r="J1576" i="7"/>
  <c r="H1577" i="7"/>
  <c r="I1577" i="7"/>
  <c r="J1577" i="7"/>
  <c r="H1578" i="7"/>
  <c r="I1578" i="7"/>
  <c r="K1578" i="7" s="1"/>
  <c r="J1578" i="7"/>
  <c r="H1579" i="7"/>
  <c r="I1579" i="7"/>
  <c r="J1579" i="7"/>
  <c r="H1580" i="7"/>
  <c r="I1580" i="7"/>
  <c r="J1580" i="7"/>
  <c r="K1580" i="7"/>
  <c r="H1581" i="7"/>
  <c r="I1581" i="7"/>
  <c r="J1581" i="7"/>
  <c r="H1582" i="7"/>
  <c r="I1582" i="7"/>
  <c r="J1582" i="7"/>
  <c r="K1582" i="7"/>
  <c r="H1583" i="7"/>
  <c r="K1583" i="7" s="1"/>
  <c r="I1583" i="7"/>
  <c r="J1583" i="7"/>
  <c r="H1584" i="7"/>
  <c r="I1584" i="7"/>
  <c r="K1584" i="7" s="1"/>
  <c r="J1584" i="7"/>
  <c r="H1585" i="7"/>
  <c r="I1585" i="7"/>
  <c r="J1585" i="7"/>
  <c r="H1586" i="7"/>
  <c r="I1586" i="7"/>
  <c r="K1586" i="7" s="1"/>
  <c r="J1586" i="7"/>
  <c r="H1587" i="7"/>
  <c r="I1587" i="7"/>
  <c r="J1587" i="7"/>
  <c r="H1588" i="7"/>
  <c r="I1588" i="7"/>
  <c r="J1588" i="7"/>
  <c r="K1588" i="7"/>
  <c r="H1589" i="7"/>
  <c r="I1589" i="7"/>
  <c r="J1589" i="7"/>
  <c r="H1590" i="7"/>
  <c r="K1590" i="7" s="1"/>
  <c r="I1590" i="7"/>
  <c r="J1590" i="7"/>
  <c r="H1591" i="7"/>
  <c r="K1591" i="7" s="1"/>
  <c r="I1591" i="7"/>
  <c r="J1591" i="7"/>
  <c r="H1592" i="7"/>
  <c r="I1592" i="7"/>
  <c r="J1592" i="7"/>
  <c r="H1593" i="7"/>
  <c r="I1593" i="7"/>
  <c r="J1593" i="7"/>
  <c r="H1594" i="7"/>
  <c r="I1594" i="7"/>
  <c r="K1594" i="7" s="1"/>
  <c r="J1594" i="7"/>
  <c r="H1595" i="7"/>
  <c r="I1595" i="7"/>
  <c r="J1595" i="7"/>
  <c r="H1596" i="7"/>
  <c r="I1596" i="7"/>
  <c r="J1596" i="7"/>
  <c r="K1596" i="7"/>
  <c r="H1597" i="7"/>
  <c r="I1597" i="7"/>
  <c r="J1597" i="7"/>
  <c r="H1598" i="7"/>
  <c r="K1598" i="7" s="1"/>
  <c r="I1598" i="7"/>
  <c r="J1598" i="7"/>
  <c r="H1599" i="7"/>
  <c r="K1599" i="7" s="1"/>
  <c r="I1599" i="7"/>
  <c r="J1599" i="7"/>
  <c r="H1600" i="7"/>
  <c r="K1600" i="7" s="1"/>
  <c r="I1600" i="7"/>
  <c r="J1600" i="7"/>
  <c r="H1601" i="7"/>
  <c r="I1601" i="7"/>
  <c r="J1601" i="7"/>
  <c r="H1602" i="7"/>
  <c r="I1602" i="7"/>
  <c r="K1602" i="7" s="1"/>
  <c r="J1602" i="7"/>
  <c r="H1603" i="7"/>
  <c r="I1603" i="7"/>
  <c r="J1603" i="7"/>
  <c r="H1604" i="7"/>
  <c r="I1604" i="7"/>
  <c r="J1604" i="7"/>
  <c r="K1604" i="7"/>
  <c r="H1605" i="7"/>
  <c r="I1605" i="7"/>
  <c r="J1605" i="7"/>
  <c r="H1606" i="7"/>
  <c r="K1606" i="7" s="1"/>
  <c r="I1606" i="7"/>
  <c r="J1606" i="7"/>
  <c r="H1607" i="7"/>
  <c r="K1607" i="7" s="1"/>
  <c r="I1607" i="7"/>
  <c r="J1607" i="7"/>
  <c r="H1608" i="7"/>
  <c r="K1608" i="7" s="1"/>
  <c r="I1608" i="7"/>
  <c r="J1608" i="7"/>
  <c r="H1609" i="7"/>
  <c r="I1609" i="7"/>
  <c r="J1609" i="7"/>
  <c r="H1610" i="7"/>
  <c r="I1610" i="7"/>
  <c r="J1610" i="7"/>
  <c r="H1611" i="7"/>
  <c r="I1611" i="7"/>
  <c r="J1611" i="7"/>
  <c r="H1612" i="7"/>
  <c r="I1612" i="7"/>
  <c r="J1612" i="7"/>
  <c r="K1612" i="7"/>
  <c r="H1613" i="7"/>
  <c r="I1613" i="7"/>
  <c r="J1613" i="7"/>
  <c r="H1614" i="7"/>
  <c r="K1614" i="7" s="1"/>
  <c r="I1614" i="7"/>
  <c r="J1614" i="7"/>
  <c r="H1615" i="7"/>
  <c r="K1615" i="7" s="1"/>
  <c r="I1615" i="7"/>
  <c r="J1615" i="7"/>
  <c r="H1616" i="7"/>
  <c r="K1616" i="7" s="1"/>
  <c r="I1616" i="7"/>
  <c r="J1616" i="7"/>
  <c r="H1617" i="7"/>
  <c r="I1617" i="7"/>
  <c r="J1617" i="7"/>
  <c r="H1618" i="7"/>
  <c r="I1618" i="7"/>
  <c r="K1618" i="7" s="1"/>
  <c r="J1618" i="7"/>
  <c r="H1619" i="7"/>
  <c r="I1619" i="7"/>
  <c r="J1619" i="7"/>
  <c r="H1620" i="7"/>
  <c r="I1620" i="7"/>
  <c r="J1620" i="7"/>
  <c r="K1620" i="7"/>
  <c r="H1621" i="7"/>
  <c r="I1621" i="7"/>
  <c r="J1621" i="7"/>
  <c r="H1622" i="7"/>
  <c r="K1622" i="7" s="1"/>
  <c r="I1622" i="7"/>
  <c r="J1622" i="7"/>
  <c r="H1623" i="7"/>
  <c r="K1623" i="7" s="1"/>
  <c r="I1623" i="7"/>
  <c r="J1623" i="7"/>
  <c r="H1624" i="7"/>
  <c r="K1624" i="7" s="1"/>
  <c r="I1624" i="7"/>
  <c r="J1624" i="7"/>
  <c r="H1625" i="7"/>
  <c r="I1625" i="7"/>
  <c r="J1625" i="7"/>
  <c r="H1626" i="7"/>
  <c r="I1626" i="7"/>
  <c r="J1626" i="7"/>
  <c r="H1627" i="7"/>
  <c r="I1627" i="7"/>
  <c r="J1627" i="7"/>
  <c r="H1628" i="7"/>
  <c r="I1628" i="7"/>
  <c r="J1628" i="7"/>
  <c r="K1628" i="7"/>
  <c r="H1629" i="7"/>
  <c r="I1629" i="7"/>
  <c r="J1629" i="7"/>
  <c r="H1630" i="7"/>
  <c r="K1630" i="7" s="1"/>
  <c r="I1630" i="7"/>
  <c r="J1630" i="7"/>
  <c r="H1631" i="7"/>
  <c r="K1631" i="7" s="1"/>
  <c r="I1631" i="7"/>
  <c r="J1631" i="7"/>
  <c r="H1632" i="7"/>
  <c r="K1632" i="7" s="1"/>
  <c r="I1632" i="7"/>
  <c r="J1632" i="7"/>
  <c r="H1633" i="7"/>
  <c r="I1633" i="7"/>
  <c r="J1633" i="7"/>
  <c r="H1634" i="7"/>
  <c r="I1634" i="7"/>
  <c r="K1634" i="7" s="1"/>
  <c r="J1634" i="7"/>
  <c r="H1635" i="7"/>
  <c r="I1635" i="7"/>
  <c r="J1635" i="7"/>
  <c r="H1636" i="7"/>
  <c r="I1636" i="7"/>
  <c r="J1636" i="7"/>
  <c r="K1636" i="7"/>
  <c r="H1637" i="7"/>
  <c r="I1637" i="7"/>
  <c r="J1637" i="7"/>
  <c r="H1638" i="7"/>
  <c r="K1638" i="7" s="1"/>
  <c r="I1638" i="7"/>
  <c r="J1638" i="7"/>
  <c r="H1639" i="7"/>
  <c r="K1639" i="7" s="1"/>
  <c r="I1639" i="7"/>
  <c r="J1639" i="7"/>
  <c r="H1640" i="7"/>
  <c r="K1640" i="7" s="1"/>
  <c r="I1640" i="7"/>
  <c r="J1640" i="7"/>
  <c r="H1641" i="7"/>
  <c r="I1641" i="7"/>
  <c r="J1641" i="7"/>
  <c r="H1642" i="7"/>
  <c r="I1642" i="7"/>
  <c r="J1642" i="7"/>
  <c r="H1643" i="7"/>
  <c r="I1643" i="7"/>
  <c r="J1643" i="7"/>
  <c r="H1644" i="7"/>
  <c r="I1644" i="7"/>
  <c r="J1644" i="7"/>
  <c r="K1644" i="7"/>
  <c r="H1645" i="7"/>
  <c r="I1645" i="7"/>
  <c r="J1645" i="7"/>
  <c r="H1646" i="7"/>
  <c r="K1646" i="7" s="1"/>
  <c r="I1646" i="7"/>
  <c r="J1646" i="7"/>
  <c r="H1647" i="7"/>
  <c r="K1647" i="7" s="1"/>
  <c r="I1647" i="7"/>
  <c r="J1647" i="7"/>
  <c r="H1648" i="7"/>
  <c r="K1648" i="7" s="1"/>
  <c r="I1648" i="7"/>
  <c r="J1648" i="7"/>
  <c r="H1649" i="7"/>
  <c r="I1649" i="7"/>
  <c r="J1649" i="7"/>
  <c r="H1650" i="7"/>
  <c r="I1650" i="7"/>
  <c r="K1650" i="7" s="1"/>
  <c r="J1650" i="7"/>
  <c r="H1651" i="7"/>
  <c r="I1651" i="7"/>
  <c r="J1651" i="7"/>
  <c r="H1652" i="7"/>
  <c r="I1652" i="7"/>
  <c r="J1652" i="7"/>
  <c r="K1652" i="7"/>
  <c r="H1653" i="7"/>
  <c r="I1653" i="7"/>
  <c r="J1653" i="7"/>
  <c r="H1654" i="7"/>
  <c r="K1654" i="7" s="1"/>
  <c r="I1654" i="7"/>
  <c r="J1654" i="7"/>
  <c r="H1655" i="7"/>
  <c r="K1655" i="7" s="1"/>
  <c r="I1655" i="7"/>
  <c r="J1655" i="7"/>
  <c r="H1656" i="7"/>
  <c r="I1656" i="7"/>
  <c r="J1656" i="7"/>
  <c r="H1657" i="7"/>
  <c r="I1657" i="7"/>
  <c r="J1657" i="7"/>
  <c r="H1658" i="7"/>
  <c r="I1658" i="7"/>
  <c r="K1658" i="7" s="1"/>
  <c r="J1658" i="7"/>
  <c r="H1659" i="7"/>
  <c r="I1659" i="7"/>
  <c r="J1659" i="7"/>
  <c r="H1660" i="7"/>
  <c r="I1660" i="7"/>
  <c r="J1660" i="7"/>
  <c r="K1660" i="7"/>
  <c r="H1661" i="7"/>
  <c r="I1661" i="7"/>
  <c r="J1661" i="7"/>
  <c r="H1662" i="7"/>
  <c r="K1662" i="7" s="1"/>
  <c r="I1662" i="7"/>
  <c r="J1662" i="7"/>
  <c r="H1663" i="7"/>
  <c r="K1663" i="7" s="1"/>
  <c r="I1663" i="7"/>
  <c r="J1663" i="7"/>
  <c r="H1664" i="7"/>
  <c r="K1664" i="7" s="1"/>
  <c r="I1664" i="7"/>
  <c r="J1664" i="7"/>
  <c r="H1665" i="7"/>
  <c r="I1665" i="7"/>
  <c r="J1665" i="7"/>
  <c r="H1666" i="7"/>
  <c r="I1666" i="7"/>
  <c r="K1666" i="7" s="1"/>
  <c r="J1666" i="7"/>
  <c r="H1667" i="7"/>
  <c r="I1667" i="7"/>
  <c r="J1667" i="7"/>
  <c r="H1668" i="7"/>
  <c r="I1668" i="7"/>
  <c r="J1668" i="7"/>
  <c r="K1668" i="7"/>
  <c r="H1669" i="7"/>
  <c r="I1669" i="7"/>
  <c r="J1669" i="7"/>
  <c r="H1670" i="7"/>
  <c r="K1670" i="7" s="1"/>
  <c r="I1670" i="7"/>
  <c r="J1670" i="7"/>
  <c r="H1671" i="7"/>
  <c r="K1671" i="7" s="1"/>
  <c r="I1671" i="7"/>
  <c r="J1671" i="7"/>
  <c r="H1672" i="7"/>
  <c r="K1672" i="7" s="1"/>
  <c r="I1672" i="7"/>
  <c r="J1672" i="7"/>
  <c r="H1673" i="7"/>
  <c r="I1673" i="7"/>
  <c r="J1673" i="7"/>
  <c r="H1674" i="7"/>
  <c r="I1674" i="7"/>
  <c r="J1674" i="7"/>
  <c r="H1675" i="7"/>
  <c r="I1675" i="7"/>
  <c r="J1675" i="7"/>
  <c r="H1676" i="7"/>
  <c r="I1676" i="7"/>
  <c r="J1676" i="7"/>
  <c r="K1676" i="7"/>
  <c r="H1677" i="7"/>
  <c r="I1677" i="7"/>
  <c r="J1677" i="7"/>
  <c r="H1678" i="7"/>
  <c r="K1678" i="7" s="1"/>
  <c r="I1678" i="7"/>
  <c r="J1678" i="7"/>
  <c r="H1679" i="7"/>
  <c r="K1679" i="7" s="1"/>
  <c r="I1679" i="7"/>
  <c r="J1679" i="7"/>
  <c r="H1680" i="7"/>
  <c r="K1680" i="7" s="1"/>
  <c r="I1680" i="7"/>
  <c r="J1680" i="7"/>
  <c r="H1681" i="7"/>
  <c r="I1681" i="7"/>
  <c r="J1681" i="7"/>
  <c r="H1682" i="7"/>
  <c r="I1682" i="7"/>
  <c r="K1682" i="7" s="1"/>
  <c r="J1682" i="7"/>
  <c r="H1683" i="7"/>
  <c r="I1683" i="7"/>
  <c r="J1683" i="7"/>
  <c r="H1684" i="7"/>
  <c r="I1684" i="7"/>
  <c r="J1684" i="7"/>
  <c r="K1684" i="7"/>
  <c r="H1685" i="7"/>
  <c r="I1685" i="7"/>
  <c r="J1685" i="7"/>
  <c r="H1686" i="7"/>
  <c r="K1686" i="7" s="1"/>
  <c r="I1686" i="7"/>
  <c r="J1686" i="7"/>
  <c r="H1687" i="7"/>
  <c r="K1687" i="7" s="1"/>
  <c r="I1687" i="7"/>
  <c r="J1687" i="7"/>
  <c r="H1688" i="7"/>
  <c r="K1688" i="7" s="1"/>
  <c r="I1688" i="7"/>
  <c r="J1688" i="7"/>
  <c r="H1689" i="7"/>
  <c r="I1689" i="7"/>
  <c r="J1689" i="7"/>
  <c r="H1690" i="7"/>
  <c r="I1690" i="7"/>
  <c r="J1690" i="7"/>
  <c r="H1691" i="7"/>
  <c r="I1691" i="7"/>
  <c r="J1691" i="7"/>
  <c r="H1692" i="7"/>
  <c r="I1692" i="7"/>
  <c r="J1692" i="7"/>
  <c r="K1692" i="7"/>
  <c r="H1693" i="7"/>
  <c r="I1693" i="7"/>
  <c r="J1693" i="7"/>
  <c r="H1694" i="7"/>
  <c r="K1694" i="7" s="1"/>
  <c r="I1694" i="7"/>
  <c r="J1694" i="7"/>
  <c r="H1695" i="7"/>
  <c r="K1695" i="7" s="1"/>
  <c r="I1695" i="7"/>
  <c r="J1695" i="7"/>
  <c r="H1696" i="7"/>
  <c r="K1696" i="7" s="1"/>
  <c r="I1696" i="7"/>
  <c r="J1696" i="7"/>
  <c r="H1697" i="7"/>
  <c r="I1697" i="7"/>
  <c r="J1697" i="7"/>
  <c r="H1698" i="7"/>
  <c r="I1698" i="7"/>
  <c r="K1698" i="7" s="1"/>
  <c r="J1698" i="7"/>
  <c r="H1699" i="7"/>
  <c r="I1699" i="7"/>
  <c r="J1699" i="7"/>
  <c r="H1700" i="7"/>
  <c r="I1700" i="7"/>
  <c r="J1700" i="7"/>
  <c r="K1700" i="7"/>
  <c r="H1701" i="7"/>
  <c r="I1701" i="7"/>
  <c r="J1701" i="7"/>
  <c r="H1702" i="7"/>
  <c r="K1702" i="7" s="1"/>
  <c r="I1702" i="7"/>
  <c r="J1702" i="7"/>
  <c r="H1703" i="7"/>
  <c r="K1703" i="7" s="1"/>
  <c r="I1703" i="7"/>
  <c r="J1703" i="7"/>
  <c r="H1704" i="7"/>
  <c r="K1704" i="7" s="1"/>
  <c r="I1704" i="7"/>
  <c r="J1704" i="7"/>
  <c r="H1705" i="7"/>
  <c r="I1705" i="7"/>
  <c r="J1705" i="7"/>
  <c r="H1706" i="7"/>
  <c r="K1706" i="7" s="1"/>
  <c r="I1706" i="7"/>
  <c r="J1706" i="7"/>
  <c r="H1707" i="7"/>
  <c r="I1707" i="7"/>
  <c r="J1707" i="7"/>
  <c r="H1708" i="7"/>
  <c r="I1708" i="7"/>
  <c r="J1708" i="7"/>
  <c r="K1708" i="7"/>
  <c r="H1709" i="7"/>
  <c r="I1709" i="7"/>
  <c r="J1709" i="7"/>
  <c r="H1710" i="7"/>
  <c r="K1710" i="7" s="1"/>
  <c r="I1710" i="7"/>
  <c r="J1710" i="7"/>
  <c r="H1711" i="7"/>
  <c r="K1711" i="7" s="1"/>
  <c r="I1711" i="7"/>
  <c r="J1711" i="7"/>
  <c r="H1712" i="7"/>
  <c r="K1712" i="7" s="1"/>
  <c r="I1712" i="7"/>
  <c r="J1712" i="7"/>
  <c r="H1713" i="7"/>
  <c r="I1713" i="7"/>
  <c r="J1713" i="7"/>
  <c r="H1714" i="7"/>
  <c r="I1714" i="7"/>
  <c r="K1714" i="7" s="1"/>
  <c r="J1714" i="7"/>
  <c r="H1715" i="7"/>
  <c r="I1715" i="7"/>
  <c r="J1715" i="7"/>
  <c r="H1716" i="7"/>
  <c r="I1716" i="7"/>
  <c r="J1716" i="7"/>
  <c r="K1716" i="7"/>
  <c r="H1717" i="7"/>
  <c r="I1717" i="7"/>
  <c r="J1717" i="7"/>
  <c r="H1718" i="7"/>
  <c r="K1718" i="7" s="1"/>
  <c r="I1718" i="7"/>
  <c r="J1718" i="7"/>
  <c r="H1719" i="7"/>
  <c r="K1719" i="7" s="1"/>
  <c r="I1719" i="7"/>
  <c r="J1719" i="7"/>
  <c r="H1720" i="7"/>
  <c r="I1720" i="7"/>
  <c r="J1720" i="7"/>
  <c r="H1721" i="7"/>
  <c r="I1721" i="7"/>
  <c r="J1721" i="7"/>
  <c r="H1722" i="7"/>
  <c r="K1722" i="7" s="1"/>
  <c r="I1722" i="7"/>
  <c r="J1722" i="7"/>
  <c r="H1723" i="7"/>
  <c r="I1723" i="7"/>
  <c r="J1723" i="7"/>
  <c r="H1724" i="7"/>
  <c r="I1724" i="7"/>
  <c r="J1724" i="7"/>
  <c r="K1724" i="7"/>
  <c r="H1725" i="7"/>
  <c r="I1725" i="7"/>
  <c r="J1725" i="7"/>
  <c r="H1726" i="7"/>
  <c r="K1726" i="7" s="1"/>
  <c r="I1726" i="7"/>
  <c r="J1726" i="7"/>
  <c r="H1727" i="7"/>
  <c r="K1727" i="7" s="1"/>
  <c r="I1727" i="7"/>
  <c r="J1727" i="7"/>
  <c r="H1728" i="7"/>
  <c r="I1728" i="7"/>
  <c r="J1728" i="7"/>
  <c r="H1729" i="7"/>
  <c r="I1729" i="7"/>
  <c r="J1729" i="7"/>
  <c r="H1730" i="7"/>
  <c r="I1730" i="7"/>
  <c r="J1730" i="7"/>
  <c r="H1731" i="7"/>
  <c r="I1731" i="7"/>
  <c r="J1731" i="7"/>
  <c r="H1732" i="7"/>
  <c r="I1732" i="7"/>
  <c r="J1732" i="7"/>
  <c r="K1732" i="7"/>
  <c r="H1733" i="7"/>
  <c r="I1733" i="7"/>
  <c r="J1733" i="7"/>
  <c r="H1734" i="7"/>
  <c r="K1734" i="7" s="1"/>
  <c r="I1734" i="7"/>
  <c r="J1734" i="7"/>
  <c r="H1735" i="7"/>
  <c r="K1735" i="7" s="1"/>
  <c r="I1735" i="7"/>
  <c r="J1735" i="7"/>
  <c r="H1736" i="7"/>
  <c r="K1736" i="7" s="1"/>
  <c r="I1736" i="7"/>
  <c r="J1736" i="7"/>
  <c r="H1737" i="7"/>
  <c r="I1737" i="7"/>
  <c r="J1737" i="7"/>
  <c r="H1738" i="7"/>
  <c r="I1738" i="7"/>
  <c r="J1738" i="7"/>
  <c r="H1739" i="7"/>
  <c r="I1739" i="7"/>
  <c r="J1739" i="7"/>
  <c r="H1740" i="7"/>
  <c r="I1740" i="7"/>
  <c r="J1740" i="7"/>
  <c r="K1740" i="7"/>
  <c r="H1741" i="7"/>
  <c r="I1741" i="7"/>
  <c r="J1741" i="7"/>
  <c r="H1742" i="7"/>
  <c r="K1742" i="7" s="1"/>
  <c r="I1742" i="7"/>
  <c r="J1742" i="7"/>
  <c r="H1743" i="7"/>
  <c r="K1743" i="7" s="1"/>
  <c r="I1743" i="7"/>
  <c r="J1743" i="7"/>
  <c r="H1744" i="7"/>
  <c r="I1744" i="7"/>
  <c r="J1744" i="7"/>
  <c r="H1745" i="7"/>
  <c r="I1745" i="7"/>
  <c r="J1745" i="7"/>
  <c r="H1746" i="7"/>
  <c r="I1746" i="7"/>
  <c r="K1746" i="7" s="1"/>
  <c r="J1746" i="7"/>
  <c r="H1747" i="7"/>
  <c r="I1747" i="7"/>
  <c r="J1747" i="7"/>
  <c r="H1748" i="7"/>
  <c r="I1748" i="7"/>
  <c r="J1748" i="7"/>
  <c r="K1748" i="7"/>
  <c r="H1749" i="7"/>
  <c r="I1749" i="7"/>
  <c r="J1749" i="7"/>
  <c r="H1750" i="7"/>
  <c r="K1750" i="7" s="1"/>
  <c r="I1750" i="7"/>
  <c r="J1750" i="7"/>
  <c r="H1751" i="7"/>
  <c r="K1751" i="7" s="1"/>
  <c r="I1751" i="7"/>
  <c r="J1751" i="7"/>
  <c r="H1752" i="7"/>
  <c r="K1752" i="7" s="1"/>
  <c r="I1752" i="7"/>
  <c r="J1752" i="7"/>
  <c r="H1753" i="7"/>
  <c r="I1753" i="7"/>
  <c r="J1753" i="7"/>
  <c r="H1754" i="7"/>
  <c r="I1754" i="7"/>
  <c r="J1754" i="7"/>
  <c r="H1755" i="7"/>
  <c r="I1755" i="7"/>
  <c r="J1755" i="7"/>
  <c r="H1756" i="7"/>
  <c r="I1756" i="7"/>
  <c r="J1756" i="7"/>
  <c r="K1756" i="7"/>
  <c r="H1757" i="7"/>
  <c r="I1757" i="7"/>
  <c r="J1757" i="7"/>
  <c r="H1758" i="7"/>
  <c r="K1758" i="7" s="1"/>
  <c r="I1758" i="7"/>
  <c r="J1758" i="7"/>
  <c r="H1759" i="7"/>
  <c r="K1759" i="7" s="1"/>
  <c r="I1759" i="7"/>
  <c r="J1759" i="7"/>
  <c r="H1760" i="7"/>
  <c r="I1760" i="7"/>
  <c r="J1760" i="7"/>
  <c r="H1761" i="7"/>
  <c r="I1761" i="7"/>
  <c r="J1761" i="7"/>
  <c r="H1762" i="7"/>
  <c r="I1762" i="7"/>
  <c r="K1762" i="7" s="1"/>
  <c r="J1762" i="7"/>
  <c r="H1763" i="7"/>
  <c r="I1763" i="7"/>
  <c r="J1763" i="7"/>
  <c r="H1764" i="7"/>
  <c r="I1764" i="7"/>
  <c r="J1764" i="7"/>
  <c r="K1764" i="7"/>
  <c r="H1765" i="7"/>
  <c r="I1765" i="7"/>
  <c r="J1765" i="7"/>
  <c r="H1766" i="7"/>
  <c r="K1766" i="7" s="1"/>
  <c r="I1766" i="7"/>
  <c r="J1766" i="7"/>
  <c r="H1767" i="7"/>
  <c r="K1767" i="7" s="1"/>
  <c r="I1767" i="7"/>
  <c r="J1767" i="7"/>
  <c r="H1768" i="7"/>
  <c r="K1768" i="7" s="1"/>
  <c r="I1768" i="7"/>
  <c r="J1768" i="7"/>
  <c r="H1769" i="7"/>
  <c r="I1769" i="7"/>
  <c r="J1769" i="7"/>
  <c r="H1770" i="7"/>
  <c r="K1770" i="7" s="1"/>
  <c r="I1770" i="7"/>
  <c r="J1770" i="7"/>
  <c r="H1771" i="7"/>
  <c r="I1771" i="7"/>
  <c r="J1771" i="7"/>
  <c r="H1772" i="7"/>
  <c r="I1772" i="7"/>
  <c r="J1772" i="7"/>
  <c r="K1772" i="7"/>
  <c r="H1773" i="7"/>
  <c r="I1773" i="7"/>
  <c r="J1773" i="7"/>
  <c r="H1774" i="7"/>
  <c r="K1774" i="7" s="1"/>
  <c r="I1774" i="7"/>
  <c r="J1774" i="7"/>
  <c r="H1775" i="7"/>
  <c r="K1775" i="7" s="1"/>
  <c r="I1775" i="7"/>
  <c r="J1775" i="7"/>
  <c r="H1776" i="7"/>
  <c r="I1776" i="7"/>
  <c r="J1776" i="7"/>
  <c r="H1777" i="7"/>
  <c r="K1777" i="7" s="1"/>
  <c r="I1777" i="7"/>
  <c r="J1777" i="7"/>
  <c r="H1778" i="7"/>
  <c r="I1778" i="7"/>
  <c r="J1778" i="7"/>
  <c r="H1779" i="7"/>
  <c r="I1779" i="7"/>
  <c r="J1779" i="7"/>
  <c r="H1780" i="7"/>
  <c r="I1780" i="7"/>
  <c r="J1780" i="7"/>
  <c r="H1781" i="7"/>
  <c r="K1781" i="7" s="1"/>
  <c r="I1781" i="7"/>
  <c r="J1781" i="7"/>
  <c r="H1782" i="7"/>
  <c r="I1782" i="7"/>
  <c r="J1782" i="7"/>
  <c r="H1783" i="7"/>
  <c r="K1783" i="7" s="1"/>
  <c r="I1783" i="7"/>
  <c r="J1783" i="7"/>
  <c r="H1784" i="7"/>
  <c r="I1784" i="7"/>
  <c r="J1784" i="7"/>
  <c r="H1785" i="7"/>
  <c r="K1785" i="7" s="1"/>
  <c r="I1785" i="7"/>
  <c r="J1785" i="7"/>
  <c r="H1786" i="7"/>
  <c r="I1786" i="7"/>
  <c r="J1786" i="7"/>
  <c r="H1787" i="7"/>
  <c r="K1787" i="7" s="1"/>
  <c r="I1787" i="7"/>
  <c r="J1787" i="7"/>
  <c r="H1788" i="7"/>
  <c r="I1788" i="7"/>
  <c r="J1788" i="7"/>
  <c r="H1789" i="7"/>
  <c r="K1789" i="7" s="1"/>
  <c r="I1789" i="7"/>
  <c r="J1789" i="7"/>
  <c r="H1790" i="7"/>
  <c r="I1790" i="7"/>
  <c r="J1790" i="7"/>
  <c r="H1791" i="7"/>
  <c r="K1791" i="7" s="1"/>
  <c r="I1791" i="7"/>
  <c r="J1791" i="7"/>
  <c r="H1792" i="7"/>
  <c r="I1792" i="7"/>
  <c r="J1792" i="7"/>
  <c r="H1793" i="7"/>
  <c r="K1793" i="7" s="1"/>
  <c r="I1793" i="7"/>
  <c r="J1793" i="7"/>
  <c r="H1794" i="7"/>
  <c r="I1794" i="7"/>
  <c r="J1794" i="7"/>
  <c r="H1795" i="7"/>
  <c r="I1795" i="7"/>
  <c r="J1795" i="7"/>
  <c r="H1796" i="7"/>
  <c r="I1796" i="7"/>
  <c r="J1796" i="7"/>
  <c r="H1797" i="7"/>
  <c r="K1797" i="7" s="1"/>
  <c r="I1797" i="7"/>
  <c r="J1797" i="7"/>
  <c r="H1798" i="7"/>
  <c r="I1798" i="7"/>
  <c r="J1798" i="7"/>
  <c r="H1799" i="7"/>
  <c r="K1799" i="7" s="1"/>
  <c r="I1799" i="7"/>
  <c r="J1799" i="7"/>
  <c r="H1800" i="7"/>
  <c r="I1800" i="7"/>
  <c r="J1800" i="7"/>
  <c r="H1801" i="7"/>
  <c r="I1801" i="7"/>
  <c r="J1801" i="7"/>
  <c r="H1802" i="7"/>
  <c r="I1802" i="7"/>
  <c r="J1802" i="7"/>
  <c r="H1803" i="7"/>
  <c r="I1803" i="7"/>
  <c r="J1803" i="7"/>
  <c r="H1804" i="7"/>
  <c r="I1804" i="7"/>
  <c r="J1804" i="7"/>
  <c r="H1805" i="7"/>
  <c r="K1805" i="7" s="1"/>
  <c r="I1805" i="7"/>
  <c r="J1805" i="7"/>
  <c r="H1806" i="7"/>
  <c r="I1806" i="7"/>
  <c r="J1806" i="7"/>
  <c r="H1807" i="7"/>
  <c r="K1807" i="7" s="1"/>
  <c r="I1807" i="7"/>
  <c r="J1807" i="7"/>
  <c r="H1808" i="7"/>
  <c r="I1808" i="7"/>
  <c r="J1808" i="7"/>
  <c r="H1809" i="7"/>
  <c r="I1809" i="7"/>
  <c r="J1809" i="7"/>
  <c r="H1810" i="7"/>
  <c r="I1810" i="7"/>
  <c r="J1810" i="7"/>
  <c r="H1811" i="7"/>
  <c r="I1811" i="7"/>
  <c r="J1811" i="7"/>
  <c r="H1812" i="7"/>
  <c r="I1812" i="7"/>
  <c r="J1812" i="7"/>
  <c r="H1813" i="7"/>
  <c r="K1813" i="7" s="1"/>
  <c r="I1813" i="7"/>
  <c r="J1813" i="7"/>
  <c r="H1814" i="7"/>
  <c r="I1814" i="7"/>
  <c r="J1814" i="7"/>
  <c r="H1815" i="7"/>
  <c r="K1815" i="7" s="1"/>
  <c r="I1815" i="7"/>
  <c r="J1815" i="7"/>
  <c r="H1816" i="7"/>
  <c r="I1816" i="7"/>
  <c r="J1816" i="7"/>
  <c r="H1817" i="7"/>
  <c r="I1817" i="7"/>
  <c r="J1817" i="7"/>
  <c r="H1818" i="7"/>
  <c r="I1818" i="7"/>
  <c r="J1818" i="7"/>
  <c r="H1819" i="7"/>
  <c r="I1819" i="7"/>
  <c r="J1819" i="7"/>
  <c r="H1820" i="7"/>
  <c r="I1820" i="7"/>
  <c r="J1820" i="7"/>
  <c r="H1821" i="7"/>
  <c r="K1821" i="7" s="1"/>
  <c r="I1821" i="7"/>
  <c r="J1821" i="7"/>
  <c r="H1822" i="7"/>
  <c r="I1822" i="7"/>
  <c r="J1822" i="7"/>
  <c r="H1823" i="7"/>
  <c r="K1823" i="7" s="1"/>
  <c r="I1823" i="7"/>
  <c r="J1823" i="7"/>
  <c r="H1824" i="7"/>
  <c r="I1824" i="7"/>
  <c r="J1824" i="7"/>
  <c r="H1825" i="7"/>
  <c r="I1825" i="7"/>
  <c r="J1825" i="7"/>
  <c r="H1826" i="7"/>
  <c r="I1826" i="7"/>
  <c r="J1826" i="7"/>
  <c r="H1827" i="7"/>
  <c r="I1827" i="7"/>
  <c r="J1827" i="7"/>
  <c r="H1828" i="7"/>
  <c r="I1828" i="7"/>
  <c r="J1828" i="7"/>
  <c r="H1829" i="7"/>
  <c r="K1829" i="7" s="1"/>
  <c r="I1829" i="7"/>
  <c r="J1829" i="7"/>
  <c r="H1830" i="7"/>
  <c r="I1830" i="7"/>
  <c r="J1830" i="7"/>
  <c r="H1831" i="7"/>
  <c r="K1831" i="7" s="1"/>
  <c r="I1831" i="7"/>
  <c r="J1831" i="7"/>
  <c r="H1832" i="7"/>
  <c r="I1832" i="7"/>
  <c r="J1832" i="7"/>
  <c r="H1833" i="7"/>
  <c r="I1833" i="7"/>
  <c r="J1833" i="7"/>
  <c r="H1834" i="7"/>
  <c r="I1834" i="7"/>
  <c r="J1834" i="7"/>
  <c r="H1835" i="7"/>
  <c r="I1835" i="7"/>
  <c r="J1835" i="7"/>
  <c r="H1836" i="7"/>
  <c r="I1836" i="7"/>
  <c r="J1836" i="7"/>
  <c r="H1837" i="7"/>
  <c r="K1837" i="7" s="1"/>
  <c r="I1837" i="7"/>
  <c r="J1837" i="7"/>
  <c r="H1838" i="7"/>
  <c r="I1838" i="7"/>
  <c r="J1838" i="7"/>
  <c r="H1839" i="7"/>
  <c r="K1839" i="7" s="1"/>
  <c r="I1839" i="7"/>
  <c r="J1839" i="7"/>
  <c r="H1840" i="7"/>
  <c r="I1840" i="7"/>
  <c r="J1840" i="7"/>
  <c r="H1841" i="7"/>
  <c r="I1841" i="7"/>
  <c r="J1841" i="7"/>
  <c r="H1842" i="7"/>
  <c r="I1842" i="7"/>
  <c r="J1842" i="7"/>
  <c r="H1843" i="7"/>
  <c r="I1843" i="7"/>
  <c r="J1843" i="7"/>
  <c r="H1844" i="7"/>
  <c r="I1844" i="7"/>
  <c r="J1844" i="7"/>
  <c r="H1845" i="7"/>
  <c r="K1845" i="7" s="1"/>
  <c r="I1845" i="7"/>
  <c r="J1845" i="7"/>
  <c r="H1846" i="7"/>
  <c r="I1846" i="7"/>
  <c r="J1846" i="7"/>
  <c r="H1847" i="7"/>
  <c r="K1847" i="7" s="1"/>
  <c r="I1847" i="7"/>
  <c r="J1847" i="7"/>
  <c r="H1848" i="7"/>
  <c r="I1848" i="7"/>
  <c r="J1848" i="7"/>
  <c r="H1849" i="7"/>
  <c r="I1849" i="7"/>
  <c r="J1849" i="7"/>
  <c r="H1850" i="7"/>
  <c r="I1850" i="7"/>
  <c r="J1850" i="7"/>
  <c r="H1851" i="7"/>
  <c r="I1851" i="7"/>
  <c r="J1851" i="7"/>
  <c r="H1852" i="7"/>
  <c r="I1852" i="7"/>
  <c r="J1852" i="7"/>
  <c r="H1853" i="7"/>
  <c r="K1853" i="7" s="1"/>
  <c r="I1853" i="7"/>
  <c r="J1853" i="7"/>
  <c r="H1854" i="7"/>
  <c r="I1854" i="7"/>
  <c r="J1854" i="7"/>
  <c r="H1855" i="7"/>
  <c r="K1855" i="7" s="1"/>
  <c r="I1855" i="7"/>
  <c r="J1855" i="7"/>
  <c r="H1856" i="7"/>
  <c r="I1856" i="7"/>
  <c r="J1856" i="7"/>
  <c r="H1857" i="7"/>
  <c r="I1857" i="7"/>
  <c r="J1857" i="7"/>
  <c r="H1858" i="7"/>
  <c r="I1858" i="7"/>
  <c r="J1858" i="7"/>
  <c r="H1859" i="7"/>
  <c r="I1859" i="7"/>
  <c r="J1859" i="7"/>
  <c r="H1860" i="7"/>
  <c r="I1860" i="7"/>
  <c r="J1860" i="7"/>
  <c r="H1861" i="7"/>
  <c r="K1861" i="7" s="1"/>
  <c r="I1861" i="7"/>
  <c r="J1861" i="7"/>
  <c r="H1862" i="7"/>
  <c r="I1862" i="7"/>
  <c r="J1862" i="7"/>
  <c r="H1863" i="7"/>
  <c r="K1863" i="7" s="1"/>
  <c r="I1863" i="7"/>
  <c r="J1863" i="7"/>
  <c r="H1864" i="7"/>
  <c r="I1864" i="7"/>
  <c r="J1864" i="7"/>
  <c r="H1865" i="7"/>
  <c r="I1865" i="7"/>
  <c r="J1865" i="7"/>
  <c r="H1866" i="7"/>
  <c r="I1866" i="7"/>
  <c r="J1866" i="7"/>
  <c r="H1867" i="7"/>
  <c r="I1867" i="7"/>
  <c r="J1867" i="7"/>
  <c r="H1868" i="7"/>
  <c r="I1868" i="7"/>
  <c r="J1868" i="7"/>
  <c r="H1869" i="7"/>
  <c r="K1869" i="7" s="1"/>
  <c r="I1869" i="7"/>
  <c r="J1869" i="7"/>
  <c r="H1870" i="7"/>
  <c r="I1870" i="7"/>
  <c r="J1870" i="7"/>
  <c r="K1870" i="7"/>
  <c r="H1871" i="7"/>
  <c r="I1871" i="7"/>
  <c r="J1871" i="7"/>
  <c r="H1872" i="7"/>
  <c r="I1872" i="7"/>
  <c r="J1872" i="7"/>
  <c r="H1873" i="7"/>
  <c r="I1873" i="7"/>
  <c r="J1873" i="7"/>
  <c r="H1874" i="7"/>
  <c r="I1874" i="7"/>
  <c r="J1874" i="7"/>
  <c r="K1874" i="7"/>
  <c r="H1875" i="7"/>
  <c r="I1875" i="7"/>
  <c r="J1875" i="7"/>
  <c r="H1876" i="7"/>
  <c r="K1876" i="7" s="1"/>
  <c r="I1876" i="7"/>
  <c r="J1876" i="7"/>
  <c r="H1877" i="7"/>
  <c r="I1877" i="7"/>
  <c r="J1877" i="7"/>
  <c r="H1878" i="7"/>
  <c r="I1878" i="7"/>
  <c r="K1878" i="7" s="1"/>
  <c r="J1878" i="7"/>
  <c r="H1879" i="7"/>
  <c r="I1879" i="7"/>
  <c r="J1879" i="7"/>
  <c r="H1880" i="7"/>
  <c r="K1880" i="7" s="1"/>
  <c r="I1880" i="7"/>
  <c r="J1880" i="7"/>
  <c r="H1881" i="7"/>
  <c r="I1881" i="7"/>
  <c r="J1881" i="7"/>
  <c r="H1882" i="7"/>
  <c r="I1882" i="7"/>
  <c r="J1882" i="7"/>
  <c r="K1882" i="7"/>
  <c r="H1883" i="7"/>
  <c r="I1883" i="7"/>
  <c r="J1883" i="7"/>
  <c r="H1884" i="7"/>
  <c r="K1884" i="7" s="1"/>
  <c r="I1884" i="7"/>
  <c r="J1884" i="7"/>
  <c r="H1885" i="7"/>
  <c r="K1885" i="7" s="1"/>
  <c r="I1885" i="7"/>
  <c r="J1885" i="7"/>
  <c r="H1886" i="7"/>
  <c r="K1886" i="7" s="1"/>
  <c r="I1886" i="7"/>
  <c r="J1886" i="7"/>
  <c r="H1887" i="7"/>
  <c r="K1887" i="7" s="1"/>
  <c r="I1887" i="7"/>
  <c r="J1887" i="7"/>
  <c r="H1888" i="7"/>
  <c r="I1888" i="7"/>
  <c r="J1888" i="7"/>
  <c r="H1889" i="7"/>
  <c r="K1889" i="7" s="1"/>
  <c r="I1889" i="7"/>
  <c r="J1889" i="7"/>
  <c r="H1890" i="7"/>
  <c r="I1890" i="7"/>
  <c r="J1890" i="7"/>
  <c r="H1891" i="7"/>
  <c r="I1891" i="7"/>
  <c r="J1891" i="7"/>
  <c r="H1892" i="7"/>
  <c r="K1892" i="7" s="1"/>
  <c r="I1892" i="7"/>
  <c r="J1892" i="7"/>
  <c r="H1893" i="7"/>
  <c r="K1893" i="7" s="1"/>
  <c r="I1893" i="7"/>
  <c r="J1893" i="7"/>
  <c r="H1894" i="7"/>
  <c r="K1894" i="7" s="1"/>
  <c r="I1894" i="7"/>
  <c r="J1894" i="7"/>
  <c r="H1895" i="7"/>
  <c r="K1895" i="7" s="1"/>
  <c r="I1895" i="7"/>
  <c r="J1895" i="7"/>
  <c r="H1896" i="7"/>
  <c r="I1896" i="7"/>
  <c r="J1896" i="7"/>
  <c r="H1897" i="7"/>
  <c r="K1897" i="7" s="1"/>
  <c r="I1897" i="7"/>
  <c r="J1897" i="7"/>
  <c r="H1898" i="7"/>
  <c r="I1898" i="7"/>
  <c r="J1898" i="7"/>
  <c r="H1899" i="7"/>
  <c r="I1899" i="7"/>
  <c r="J1899" i="7"/>
  <c r="H1900" i="7"/>
  <c r="K1900" i="7" s="1"/>
  <c r="I1900" i="7"/>
  <c r="J1900" i="7"/>
  <c r="H1901" i="7"/>
  <c r="K1901" i="7" s="1"/>
  <c r="I1901" i="7"/>
  <c r="J1901" i="7"/>
  <c r="H1902" i="7"/>
  <c r="K1902" i="7" s="1"/>
  <c r="I1902" i="7"/>
  <c r="J1902" i="7"/>
  <c r="H1903" i="7"/>
  <c r="K1903" i="7" s="1"/>
  <c r="I1903" i="7"/>
  <c r="J1903" i="7"/>
  <c r="H1904" i="7"/>
  <c r="I1904" i="7"/>
  <c r="J1904" i="7"/>
  <c r="H1905" i="7"/>
  <c r="I1905" i="7"/>
  <c r="J1905" i="7"/>
  <c r="H1906" i="7"/>
  <c r="I1906" i="7"/>
  <c r="J1906" i="7"/>
  <c r="H1907" i="7"/>
  <c r="I1907" i="7"/>
  <c r="J1907" i="7"/>
  <c r="H1908" i="7"/>
  <c r="K1908" i="7" s="1"/>
  <c r="I1908" i="7"/>
  <c r="J1908" i="7"/>
  <c r="H1909" i="7"/>
  <c r="I1909" i="7"/>
  <c r="J1909" i="7"/>
  <c r="H1910" i="7"/>
  <c r="K1910" i="7" s="1"/>
  <c r="I1910" i="7"/>
  <c r="J1910" i="7"/>
  <c r="H1911" i="7"/>
  <c r="K1911" i="7" s="1"/>
  <c r="I1911" i="7"/>
  <c r="J1911" i="7"/>
  <c r="H1912" i="7"/>
  <c r="I1912" i="7"/>
  <c r="J1912" i="7"/>
  <c r="H1913" i="7"/>
  <c r="I1913" i="7"/>
  <c r="J1913" i="7"/>
  <c r="H1914" i="7"/>
  <c r="I1914" i="7"/>
  <c r="J1914" i="7"/>
  <c r="H1915" i="7"/>
  <c r="I1915" i="7"/>
  <c r="J1915" i="7"/>
  <c r="H1916" i="7"/>
  <c r="K1916" i="7" s="1"/>
  <c r="I1916" i="7"/>
  <c r="J1916" i="7"/>
  <c r="H1917" i="7"/>
  <c r="I1917" i="7"/>
  <c r="J1917" i="7"/>
  <c r="H1918" i="7"/>
  <c r="K1918" i="7" s="1"/>
  <c r="I1918" i="7"/>
  <c r="J1918" i="7"/>
  <c r="H1919" i="7"/>
  <c r="K1919" i="7" s="1"/>
  <c r="I1919" i="7"/>
  <c r="J1919" i="7"/>
  <c r="H1920" i="7"/>
  <c r="I1920" i="7"/>
  <c r="J1920" i="7"/>
  <c r="H1921" i="7"/>
  <c r="I1921" i="7"/>
  <c r="J1921" i="7"/>
  <c r="H1922" i="7"/>
  <c r="I1922" i="7"/>
  <c r="J1922" i="7"/>
  <c r="H1923" i="7"/>
  <c r="I1923" i="7"/>
  <c r="J1923" i="7"/>
  <c r="H1924" i="7"/>
  <c r="K1924" i="7" s="1"/>
  <c r="I1924" i="7"/>
  <c r="J1924" i="7"/>
  <c r="H1925" i="7"/>
  <c r="I1925" i="7"/>
  <c r="J1925" i="7"/>
  <c r="H1926" i="7"/>
  <c r="K1926" i="7" s="1"/>
  <c r="I1926" i="7"/>
  <c r="J1926" i="7"/>
  <c r="H1927" i="7"/>
  <c r="K1927" i="7" s="1"/>
  <c r="I1927" i="7"/>
  <c r="J1927" i="7"/>
  <c r="H1928" i="7"/>
  <c r="I1928" i="7"/>
  <c r="J1928" i="7"/>
  <c r="H1929" i="7"/>
  <c r="I1929" i="7"/>
  <c r="J1929" i="7"/>
  <c r="H1930" i="7"/>
  <c r="I1930" i="7"/>
  <c r="J1930" i="7"/>
  <c r="H1931" i="7"/>
  <c r="I1931" i="7"/>
  <c r="J1931" i="7"/>
  <c r="H1932" i="7"/>
  <c r="K1932" i="7" s="1"/>
  <c r="I1932" i="7"/>
  <c r="J1932" i="7"/>
  <c r="H1933" i="7"/>
  <c r="I1933" i="7"/>
  <c r="J1933" i="7"/>
  <c r="H1934" i="7"/>
  <c r="K1934" i="7" s="1"/>
  <c r="I1934" i="7"/>
  <c r="J1934" i="7"/>
  <c r="H1935" i="7"/>
  <c r="K1935" i="7" s="1"/>
  <c r="I1935" i="7"/>
  <c r="J1935" i="7"/>
  <c r="H1936" i="7"/>
  <c r="I1936" i="7"/>
  <c r="J1936" i="7"/>
  <c r="H1937" i="7"/>
  <c r="I1937" i="7"/>
  <c r="J1937" i="7"/>
  <c r="H1938" i="7"/>
  <c r="I1938" i="7"/>
  <c r="J1938" i="7"/>
  <c r="H1939" i="7"/>
  <c r="I1939" i="7"/>
  <c r="J1939" i="7"/>
  <c r="H1940" i="7"/>
  <c r="K1940" i="7" s="1"/>
  <c r="I1940" i="7"/>
  <c r="J1940" i="7"/>
  <c r="H1941" i="7"/>
  <c r="I1941" i="7"/>
  <c r="J1941" i="7"/>
  <c r="H1942" i="7"/>
  <c r="K1942" i="7" s="1"/>
  <c r="I1942" i="7"/>
  <c r="J1942" i="7"/>
  <c r="H1943" i="7"/>
  <c r="K1943" i="7" s="1"/>
  <c r="I1943" i="7"/>
  <c r="J1943" i="7"/>
  <c r="H1944" i="7"/>
  <c r="I1944" i="7"/>
  <c r="J1944" i="7"/>
  <c r="H1945" i="7"/>
  <c r="I1945" i="7"/>
  <c r="J1945" i="7"/>
  <c r="H1946" i="7"/>
  <c r="I1946" i="7"/>
  <c r="J1946" i="7"/>
  <c r="H1947" i="7"/>
  <c r="I1947" i="7"/>
  <c r="J1947" i="7"/>
  <c r="H1948" i="7"/>
  <c r="K1948" i="7" s="1"/>
  <c r="I1948" i="7"/>
  <c r="J1948" i="7"/>
  <c r="H1949" i="7"/>
  <c r="I1949" i="7"/>
  <c r="J1949" i="7"/>
  <c r="H1950" i="7"/>
  <c r="K1950" i="7" s="1"/>
  <c r="I1950" i="7"/>
  <c r="J1950" i="7"/>
  <c r="H1951" i="7"/>
  <c r="K1951" i="7" s="1"/>
  <c r="I1951" i="7"/>
  <c r="J1951" i="7"/>
  <c r="H1952" i="7"/>
  <c r="I1952" i="7"/>
  <c r="J1952" i="7"/>
  <c r="H1953" i="7"/>
  <c r="I1953" i="7"/>
  <c r="J1953" i="7"/>
  <c r="H1954" i="7"/>
  <c r="I1954" i="7"/>
  <c r="J1954" i="7"/>
  <c r="H1955" i="7"/>
  <c r="I1955" i="7"/>
  <c r="J1955" i="7"/>
  <c r="H1956" i="7"/>
  <c r="K1956" i="7" s="1"/>
  <c r="I1956" i="7"/>
  <c r="J1956" i="7"/>
  <c r="H1957" i="7"/>
  <c r="I1957" i="7"/>
  <c r="J1957" i="7"/>
  <c r="H1958" i="7"/>
  <c r="K1958" i="7" s="1"/>
  <c r="I1958" i="7"/>
  <c r="J1958" i="7"/>
  <c r="H1959" i="7"/>
  <c r="K1959" i="7" s="1"/>
  <c r="I1959" i="7"/>
  <c r="J1959" i="7"/>
  <c r="H1960" i="7"/>
  <c r="I1960" i="7"/>
  <c r="J1960" i="7"/>
  <c r="H1961" i="7"/>
  <c r="I1961" i="7"/>
  <c r="J1961" i="7"/>
  <c r="H1962" i="7"/>
  <c r="I1962" i="7"/>
  <c r="J1962" i="7"/>
  <c r="H1963" i="7"/>
  <c r="I1963" i="7"/>
  <c r="J1963" i="7"/>
  <c r="H1964" i="7"/>
  <c r="K1964" i="7" s="1"/>
  <c r="I1964" i="7"/>
  <c r="J1964" i="7"/>
  <c r="H1965" i="7"/>
  <c r="I1965" i="7"/>
  <c r="J1965" i="7"/>
  <c r="H1966" i="7"/>
  <c r="K1966" i="7" s="1"/>
  <c r="I1966" i="7"/>
  <c r="J1966" i="7"/>
  <c r="H1967" i="7"/>
  <c r="K1967" i="7" s="1"/>
  <c r="I1967" i="7"/>
  <c r="J1967" i="7"/>
  <c r="H1968" i="7"/>
  <c r="I1968" i="7"/>
  <c r="J1968" i="7"/>
  <c r="H1969" i="7"/>
  <c r="I1969" i="7"/>
  <c r="J1969" i="7"/>
  <c r="H1970" i="7"/>
  <c r="I1970" i="7"/>
  <c r="J1970" i="7"/>
  <c r="H1971" i="7"/>
  <c r="I1971" i="7"/>
  <c r="J1971" i="7"/>
  <c r="H1972" i="7"/>
  <c r="K1972" i="7" s="1"/>
  <c r="I1972" i="7"/>
  <c r="J1972" i="7"/>
  <c r="H1973" i="7"/>
  <c r="I1973" i="7"/>
  <c r="J1973" i="7"/>
  <c r="H1974" i="7"/>
  <c r="K1974" i="7" s="1"/>
  <c r="I1974" i="7"/>
  <c r="J1974" i="7"/>
  <c r="H1975" i="7"/>
  <c r="K1975" i="7" s="1"/>
  <c r="I1975" i="7"/>
  <c r="J1975" i="7"/>
  <c r="H1976" i="7"/>
  <c r="I1976" i="7"/>
  <c r="J1976" i="7"/>
  <c r="H1977" i="7"/>
  <c r="I1977" i="7"/>
  <c r="J1977" i="7"/>
  <c r="H1978" i="7"/>
  <c r="I1978" i="7"/>
  <c r="J1978" i="7"/>
  <c r="H1979" i="7"/>
  <c r="I1979" i="7"/>
  <c r="J1979" i="7"/>
  <c r="H1980" i="7"/>
  <c r="K1980" i="7" s="1"/>
  <c r="I1980" i="7"/>
  <c r="J1980" i="7"/>
  <c r="H1981" i="7"/>
  <c r="I1981" i="7"/>
  <c r="J1981" i="7"/>
  <c r="H1982" i="7"/>
  <c r="K1982" i="7" s="1"/>
  <c r="I1982" i="7"/>
  <c r="J1982" i="7"/>
  <c r="H1983" i="7"/>
  <c r="K1983" i="7" s="1"/>
  <c r="I1983" i="7"/>
  <c r="J1983" i="7"/>
  <c r="H1984" i="7"/>
  <c r="I1984" i="7"/>
  <c r="J1984" i="7"/>
  <c r="H1985" i="7"/>
  <c r="I1985" i="7"/>
  <c r="J1985" i="7"/>
  <c r="H1986" i="7"/>
  <c r="I1986" i="7"/>
  <c r="J1986" i="7"/>
  <c r="H1987" i="7"/>
  <c r="I1987" i="7"/>
  <c r="J1987" i="7"/>
  <c r="H1988" i="7"/>
  <c r="K1988" i="7" s="1"/>
  <c r="I1988" i="7"/>
  <c r="J1988" i="7"/>
  <c r="H1989" i="7"/>
  <c r="I1989" i="7"/>
  <c r="J1989" i="7"/>
  <c r="H1990" i="7"/>
  <c r="K1990" i="7" s="1"/>
  <c r="I1990" i="7"/>
  <c r="J1990" i="7"/>
  <c r="H1991" i="7"/>
  <c r="K1991" i="7" s="1"/>
  <c r="I1991" i="7"/>
  <c r="J1991" i="7"/>
  <c r="H1992" i="7"/>
  <c r="I1992" i="7"/>
  <c r="J1992" i="7"/>
  <c r="H1993" i="7"/>
  <c r="I1993" i="7"/>
  <c r="J1993" i="7"/>
  <c r="H1994" i="7"/>
  <c r="I1994" i="7"/>
  <c r="J1994" i="7"/>
  <c r="H1995" i="7"/>
  <c r="I1995" i="7"/>
  <c r="J1995" i="7"/>
  <c r="H1996" i="7"/>
  <c r="K1996" i="7" s="1"/>
  <c r="I1996" i="7"/>
  <c r="J1996" i="7"/>
  <c r="H1997" i="7"/>
  <c r="I1997" i="7"/>
  <c r="J1997" i="7"/>
  <c r="H1998" i="7"/>
  <c r="K1998" i="7" s="1"/>
  <c r="I1998" i="7"/>
  <c r="J1998" i="7"/>
  <c r="H1999" i="7"/>
  <c r="K1999" i="7" s="1"/>
  <c r="I1999" i="7"/>
  <c r="J1999" i="7"/>
  <c r="H2000" i="7"/>
  <c r="I2000" i="7"/>
  <c r="J2000" i="7"/>
  <c r="H2001" i="7"/>
  <c r="I2001" i="7"/>
  <c r="J2001" i="7"/>
  <c r="H2002" i="7"/>
  <c r="I2002" i="7"/>
  <c r="J2002" i="7"/>
  <c r="H2003" i="7"/>
  <c r="I2003" i="7"/>
  <c r="J2003" i="7"/>
  <c r="H2004" i="7"/>
  <c r="K2004" i="7" s="1"/>
  <c r="I2004" i="7"/>
  <c r="J2004" i="7"/>
  <c r="H2005" i="7"/>
  <c r="I2005" i="7"/>
  <c r="J2005" i="7"/>
  <c r="H2006" i="7"/>
  <c r="K2006" i="7" s="1"/>
  <c r="I2006" i="7"/>
  <c r="J2006" i="7"/>
  <c r="H2007" i="7"/>
  <c r="K2007" i="7" s="1"/>
  <c r="I2007" i="7"/>
  <c r="J2007" i="7"/>
  <c r="H2008" i="7"/>
  <c r="I2008" i="7"/>
  <c r="J2008" i="7"/>
  <c r="H2009" i="7"/>
  <c r="I2009" i="7"/>
  <c r="J2009" i="7"/>
  <c r="H2010" i="7"/>
  <c r="I2010" i="7"/>
  <c r="J2010" i="7"/>
  <c r="H2011" i="7"/>
  <c r="I2011" i="7"/>
  <c r="J2011" i="7"/>
  <c r="H2012" i="7"/>
  <c r="K2012" i="7" s="1"/>
  <c r="I2012" i="7"/>
  <c r="J2012" i="7"/>
  <c r="H2013" i="7"/>
  <c r="I2013" i="7"/>
  <c r="J2013" i="7"/>
  <c r="H2014" i="7"/>
  <c r="K2014" i="7" s="1"/>
  <c r="I2014" i="7"/>
  <c r="J2014" i="7"/>
  <c r="H2015" i="7"/>
  <c r="K2015" i="7" s="1"/>
  <c r="I2015" i="7"/>
  <c r="J2015" i="7"/>
  <c r="H2016" i="7"/>
  <c r="I2016" i="7"/>
  <c r="J2016" i="7"/>
  <c r="H2017" i="7"/>
  <c r="I2017" i="7"/>
  <c r="J2017" i="7"/>
  <c r="H2018" i="7"/>
  <c r="I2018" i="7"/>
  <c r="J2018" i="7"/>
  <c r="H2019" i="7"/>
  <c r="I2019" i="7"/>
  <c r="J2019" i="7"/>
  <c r="H2020" i="7"/>
  <c r="I2020" i="7"/>
  <c r="J2020" i="7"/>
  <c r="K2020" i="7"/>
  <c r="H2021" i="7"/>
  <c r="I2021" i="7"/>
  <c r="J2021" i="7"/>
  <c r="H2022" i="7"/>
  <c r="K2022" i="7" s="1"/>
  <c r="I2022" i="7"/>
  <c r="J2022" i="7"/>
  <c r="H2023" i="7"/>
  <c r="I2023" i="7"/>
  <c r="J2023" i="7"/>
  <c r="H2024" i="7"/>
  <c r="K2024" i="7" s="1"/>
  <c r="I2024" i="7"/>
  <c r="J2024" i="7"/>
  <c r="H2025" i="7"/>
  <c r="K2025" i="7" s="1"/>
  <c r="I2025" i="7"/>
  <c r="J2025" i="7"/>
  <c r="H2026" i="7"/>
  <c r="K2026" i="7" s="1"/>
  <c r="I2026" i="7"/>
  <c r="J2026" i="7"/>
  <c r="H2027" i="7"/>
  <c r="K2027" i="7" s="1"/>
  <c r="I2027" i="7"/>
  <c r="J2027" i="7"/>
  <c r="H2028" i="7"/>
  <c r="K2028" i="7" s="1"/>
  <c r="I2028" i="7"/>
  <c r="J2028" i="7"/>
  <c r="H2029" i="7"/>
  <c r="I2029" i="7"/>
  <c r="J2029" i="7"/>
  <c r="H2030" i="7"/>
  <c r="K2030" i="7" s="1"/>
  <c r="I2030" i="7"/>
  <c r="J2030" i="7"/>
  <c r="H2031" i="7"/>
  <c r="I2031" i="7"/>
  <c r="J2031" i="7"/>
  <c r="H2032" i="7"/>
  <c r="K2032" i="7" s="1"/>
  <c r="I2032" i="7"/>
  <c r="J2032" i="7"/>
  <c r="H2033" i="7"/>
  <c r="K2033" i="7" s="1"/>
  <c r="I2033" i="7"/>
  <c r="J2033" i="7"/>
  <c r="H2034" i="7"/>
  <c r="K2034" i="7" s="1"/>
  <c r="I2034" i="7"/>
  <c r="J2034" i="7"/>
  <c r="H2035" i="7"/>
  <c r="K2035" i="7" s="1"/>
  <c r="I2035" i="7"/>
  <c r="J2035" i="7"/>
  <c r="H2036" i="7"/>
  <c r="K2036" i="7" s="1"/>
  <c r="I2036" i="7"/>
  <c r="J2036" i="7"/>
  <c r="H2037" i="7"/>
  <c r="I2037" i="7"/>
  <c r="J2037" i="7"/>
  <c r="H2038" i="7"/>
  <c r="K2038" i="7" s="1"/>
  <c r="I2038" i="7"/>
  <c r="J2038" i="7"/>
  <c r="H2039" i="7"/>
  <c r="I2039" i="7"/>
  <c r="J2039" i="7"/>
  <c r="H2040" i="7"/>
  <c r="I2040" i="7"/>
  <c r="J2040" i="7"/>
  <c r="H2041" i="7"/>
  <c r="K2041" i="7" s="1"/>
  <c r="I2041" i="7"/>
  <c r="J2041" i="7"/>
  <c r="H2042" i="7"/>
  <c r="I2042" i="7"/>
  <c r="J2042" i="7"/>
  <c r="H2043" i="7"/>
  <c r="K2043" i="7" s="1"/>
  <c r="I2043" i="7"/>
  <c r="J2043" i="7"/>
  <c r="H2044" i="7"/>
  <c r="I2044" i="7"/>
  <c r="J2044" i="7"/>
  <c r="H2045" i="7"/>
  <c r="I2045" i="7"/>
  <c r="J2045" i="7"/>
  <c r="H2046" i="7"/>
  <c r="I2046" i="7"/>
  <c r="J2046" i="7"/>
  <c r="H2047" i="7"/>
  <c r="I2047" i="7"/>
  <c r="J2047" i="7"/>
  <c r="H2048" i="7"/>
  <c r="I2048" i="7"/>
  <c r="J2048" i="7"/>
  <c r="H2049" i="7"/>
  <c r="K2049" i="7" s="1"/>
  <c r="I2049" i="7"/>
  <c r="J2049" i="7"/>
  <c r="H2050" i="7"/>
  <c r="I2050" i="7"/>
  <c r="J2050" i="7"/>
  <c r="H2051" i="7"/>
  <c r="K2051" i="7" s="1"/>
  <c r="I2051" i="7"/>
  <c r="J2051" i="7"/>
  <c r="H2052" i="7"/>
  <c r="I2052" i="7"/>
  <c r="J2052" i="7"/>
  <c r="H2053" i="7"/>
  <c r="I2053" i="7"/>
  <c r="J2053" i="7"/>
  <c r="H2054" i="7"/>
  <c r="I2054" i="7"/>
  <c r="J2054" i="7"/>
  <c r="H2055" i="7"/>
  <c r="I2055" i="7"/>
  <c r="J2055" i="7"/>
  <c r="H2056" i="7"/>
  <c r="I2056" i="7"/>
  <c r="J2056" i="7"/>
  <c r="H2057" i="7"/>
  <c r="K2057" i="7" s="1"/>
  <c r="I2057" i="7"/>
  <c r="J2057" i="7"/>
  <c r="H2058" i="7"/>
  <c r="I2058" i="7"/>
  <c r="J2058" i="7"/>
  <c r="H2059" i="7"/>
  <c r="K2059" i="7" s="1"/>
  <c r="I2059" i="7"/>
  <c r="J2059" i="7"/>
  <c r="H2060" i="7"/>
  <c r="I2060" i="7"/>
  <c r="J2060" i="7"/>
  <c r="H2061" i="7"/>
  <c r="I2061" i="7"/>
  <c r="J2061" i="7"/>
  <c r="H2062" i="7"/>
  <c r="I2062" i="7"/>
  <c r="J2062" i="7"/>
  <c r="H2063" i="7"/>
  <c r="I2063" i="7"/>
  <c r="J2063" i="7"/>
  <c r="H2064" i="7"/>
  <c r="I2064" i="7"/>
  <c r="J2064" i="7"/>
  <c r="H2065" i="7"/>
  <c r="K2065" i="7" s="1"/>
  <c r="I2065" i="7"/>
  <c r="J2065" i="7"/>
  <c r="H2066" i="7"/>
  <c r="I2066" i="7"/>
  <c r="J2066" i="7"/>
  <c r="H2067" i="7"/>
  <c r="K2067" i="7" s="1"/>
  <c r="I2067" i="7"/>
  <c r="J2067" i="7"/>
  <c r="H2068" i="7"/>
  <c r="I2068" i="7"/>
  <c r="J2068" i="7"/>
  <c r="H2069" i="7"/>
  <c r="I2069" i="7"/>
  <c r="J2069" i="7"/>
  <c r="H2070" i="7"/>
  <c r="I2070" i="7"/>
  <c r="J2070" i="7"/>
  <c r="H2071" i="7"/>
  <c r="I2071" i="7"/>
  <c r="J2071" i="7"/>
  <c r="H2072" i="7"/>
  <c r="I2072" i="7"/>
  <c r="J2072" i="7"/>
  <c r="H2073" i="7"/>
  <c r="K2073" i="7" s="1"/>
  <c r="I2073" i="7"/>
  <c r="J2073" i="7"/>
  <c r="H2074" i="7"/>
  <c r="I2074" i="7"/>
  <c r="J2074" i="7"/>
  <c r="H2075" i="7"/>
  <c r="K2075" i="7" s="1"/>
  <c r="I2075" i="7"/>
  <c r="J2075" i="7"/>
  <c r="H2076" i="7"/>
  <c r="I2076" i="7"/>
  <c r="J2076" i="7"/>
  <c r="H2077" i="7"/>
  <c r="I2077" i="7"/>
  <c r="J2077" i="7"/>
  <c r="H2078" i="7"/>
  <c r="I2078" i="7"/>
  <c r="J2078" i="7"/>
  <c r="H2079" i="7"/>
  <c r="I2079" i="7"/>
  <c r="J2079" i="7"/>
  <c r="H2080" i="7"/>
  <c r="I2080" i="7"/>
  <c r="J2080" i="7"/>
  <c r="H2081" i="7"/>
  <c r="K2081" i="7" s="1"/>
  <c r="I2081" i="7"/>
  <c r="J2081" i="7"/>
  <c r="H2082" i="7"/>
  <c r="I2082" i="7"/>
  <c r="J2082" i="7"/>
  <c r="H2083" i="7"/>
  <c r="K2083" i="7" s="1"/>
  <c r="I2083" i="7"/>
  <c r="J2083" i="7"/>
  <c r="H2084" i="7"/>
  <c r="I2084" i="7"/>
  <c r="J2084" i="7"/>
  <c r="H2085" i="7"/>
  <c r="I2085" i="7"/>
  <c r="J2085" i="7"/>
  <c r="H2086" i="7"/>
  <c r="I2086" i="7"/>
  <c r="J2086" i="7"/>
  <c r="H2087" i="7"/>
  <c r="I2087" i="7"/>
  <c r="J2087" i="7"/>
  <c r="H2088" i="7"/>
  <c r="I2088" i="7"/>
  <c r="J2088" i="7"/>
  <c r="H2089" i="7"/>
  <c r="K2089" i="7" s="1"/>
  <c r="I2089" i="7"/>
  <c r="J2089" i="7"/>
  <c r="H2090" i="7"/>
  <c r="I2090" i="7"/>
  <c r="J2090" i="7"/>
  <c r="H2091" i="7"/>
  <c r="K2091" i="7" s="1"/>
  <c r="I2091" i="7"/>
  <c r="J2091" i="7"/>
  <c r="H2092" i="7"/>
  <c r="I2092" i="7"/>
  <c r="J2092" i="7"/>
  <c r="H2093" i="7"/>
  <c r="I2093" i="7"/>
  <c r="J2093" i="7"/>
  <c r="H2094" i="7"/>
  <c r="I2094" i="7"/>
  <c r="J2094" i="7"/>
  <c r="H2095" i="7"/>
  <c r="I2095" i="7"/>
  <c r="J2095" i="7"/>
  <c r="H2096" i="7"/>
  <c r="I2096" i="7"/>
  <c r="J2096" i="7"/>
  <c r="H2097" i="7"/>
  <c r="K2097" i="7" s="1"/>
  <c r="I2097" i="7"/>
  <c r="J2097" i="7"/>
  <c r="H2098" i="7"/>
  <c r="I2098" i="7"/>
  <c r="J2098" i="7"/>
  <c r="H2099" i="7"/>
  <c r="K2099" i="7" s="1"/>
  <c r="I2099" i="7"/>
  <c r="J2099" i="7"/>
  <c r="H2100" i="7"/>
  <c r="I2100" i="7"/>
  <c r="J2100" i="7"/>
  <c r="H2101" i="7"/>
  <c r="I2101" i="7"/>
  <c r="J2101" i="7"/>
  <c r="H2102" i="7"/>
  <c r="I2102" i="7"/>
  <c r="J2102" i="7"/>
  <c r="H2103" i="7"/>
  <c r="I2103" i="7"/>
  <c r="J2103" i="7"/>
  <c r="H2104" i="7"/>
  <c r="I2104" i="7"/>
  <c r="J2104" i="7"/>
  <c r="H2105" i="7"/>
  <c r="K2105" i="7" s="1"/>
  <c r="I2105" i="7"/>
  <c r="J2105" i="7"/>
  <c r="H2106" i="7"/>
  <c r="I2106" i="7"/>
  <c r="J2106" i="7"/>
  <c r="H2107" i="7"/>
  <c r="K2107" i="7" s="1"/>
  <c r="I2107" i="7"/>
  <c r="J2107" i="7"/>
  <c r="H2108" i="7"/>
  <c r="I2108" i="7"/>
  <c r="J2108" i="7"/>
  <c r="H2109" i="7"/>
  <c r="I2109" i="7"/>
  <c r="J2109" i="7"/>
  <c r="H2110" i="7"/>
  <c r="I2110" i="7"/>
  <c r="J2110" i="7"/>
  <c r="H2111" i="7"/>
  <c r="I2111" i="7"/>
  <c r="J2111" i="7"/>
  <c r="H2112" i="7"/>
  <c r="I2112" i="7"/>
  <c r="J2112" i="7"/>
  <c r="H2113" i="7"/>
  <c r="K2113" i="7" s="1"/>
  <c r="I2113" i="7"/>
  <c r="J2113" i="7"/>
  <c r="H2114" i="7"/>
  <c r="I2114" i="7"/>
  <c r="J2114" i="7"/>
  <c r="H2115" i="7"/>
  <c r="K2115" i="7" s="1"/>
  <c r="I2115" i="7"/>
  <c r="J2115" i="7"/>
  <c r="H2116" i="7"/>
  <c r="I2116" i="7"/>
  <c r="J2116" i="7"/>
  <c r="H2117" i="7"/>
  <c r="I2117" i="7"/>
  <c r="J2117" i="7"/>
  <c r="H2118" i="7"/>
  <c r="I2118" i="7"/>
  <c r="J2118" i="7"/>
  <c r="H2119" i="7"/>
  <c r="I2119" i="7"/>
  <c r="J2119" i="7"/>
  <c r="H2120" i="7"/>
  <c r="I2120" i="7"/>
  <c r="J2120" i="7"/>
  <c r="H2121" i="7"/>
  <c r="K2121" i="7" s="1"/>
  <c r="I2121" i="7"/>
  <c r="J2121" i="7"/>
  <c r="H2122" i="7"/>
  <c r="I2122" i="7"/>
  <c r="J2122" i="7"/>
  <c r="H2123" i="7"/>
  <c r="K2123" i="7" s="1"/>
  <c r="I2123" i="7"/>
  <c r="J2123" i="7"/>
  <c r="H2124" i="7"/>
  <c r="I2124" i="7"/>
  <c r="J2124" i="7"/>
  <c r="H2125" i="7"/>
  <c r="I2125" i="7"/>
  <c r="K2125" i="7" s="1"/>
  <c r="J2125" i="7"/>
  <c r="H2126" i="7"/>
  <c r="I2126" i="7"/>
  <c r="J2126" i="7"/>
  <c r="H2127" i="7"/>
  <c r="K2127" i="7" s="1"/>
  <c r="I2127" i="7"/>
  <c r="J2127" i="7"/>
  <c r="H2128" i="7"/>
  <c r="K2128" i="7" s="1"/>
  <c r="I2128" i="7"/>
  <c r="J2128" i="7"/>
  <c r="H2129" i="7"/>
  <c r="I2129" i="7"/>
  <c r="J2129" i="7"/>
  <c r="K2129" i="7"/>
  <c r="H2130" i="7"/>
  <c r="I2130" i="7"/>
  <c r="J2130" i="7"/>
  <c r="H2131" i="7"/>
  <c r="K2131" i="7" s="1"/>
  <c r="I2131" i="7"/>
  <c r="J2131" i="7"/>
  <c r="H2132" i="7"/>
  <c r="K2132" i="7" s="1"/>
  <c r="I2132" i="7"/>
  <c r="J2132" i="7"/>
  <c r="H2133" i="7"/>
  <c r="I2133" i="7"/>
  <c r="J2133" i="7"/>
  <c r="K2133" i="7"/>
  <c r="H2134" i="7"/>
  <c r="I2134" i="7"/>
  <c r="J2134" i="7"/>
  <c r="H2135" i="7"/>
  <c r="K2135" i="7" s="1"/>
  <c r="I2135" i="7"/>
  <c r="J2135" i="7"/>
  <c r="H2136" i="7"/>
  <c r="I2136" i="7"/>
  <c r="J2136" i="7"/>
  <c r="H2137" i="7"/>
  <c r="I2137" i="7"/>
  <c r="K2137" i="7" s="1"/>
  <c r="J2137" i="7"/>
  <c r="H2138" i="7"/>
  <c r="I2138" i="7"/>
  <c r="J2138" i="7"/>
  <c r="H2139" i="7"/>
  <c r="K2139" i="7" s="1"/>
  <c r="I2139" i="7"/>
  <c r="J2139" i="7"/>
  <c r="H2140" i="7"/>
  <c r="I2140" i="7"/>
  <c r="J2140" i="7"/>
  <c r="H2141" i="7"/>
  <c r="I2141" i="7"/>
  <c r="K2141" i="7" s="1"/>
  <c r="J2141" i="7"/>
  <c r="H2142" i="7"/>
  <c r="I2142" i="7"/>
  <c r="J2142" i="7"/>
  <c r="H2143" i="7"/>
  <c r="K2143" i="7" s="1"/>
  <c r="I2143" i="7"/>
  <c r="J2143" i="7"/>
  <c r="H2144" i="7"/>
  <c r="K2144" i="7" s="1"/>
  <c r="I2144" i="7"/>
  <c r="J2144" i="7"/>
  <c r="H2145" i="7"/>
  <c r="I2145" i="7"/>
  <c r="J2145" i="7"/>
  <c r="K2145" i="7"/>
  <c r="H2146" i="7"/>
  <c r="I2146" i="7"/>
  <c r="J2146" i="7"/>
  <c r="H2147" i="7"/>
  <c r="K2147" i="7" s="1"/>
  <c r="I2147" i="7"/>
  <c r="J2147" i="7"/>
  <c r="H2148" i="7"/>
  <c r="K2148" i="7" s="1"/>
  <c r="I2148" i="7"/>
  <c r="J2148" i="7"/>
  <c r="H2149" i="7"/>
  <c r="I2149" i="7"/>
  <c r="J2149" i="7"/>
  <c r="K2149" i="7"/>
  <c r="H2150" i="7"/>
  <c r="I2150" i="7"/>
  <c r="J2150" i="7"/>
  <c r="H2151" i="7"/>
  <c r="K2151" i="7" s="1"/>
  <c r="I2151" i="7"/>
  <c r="J2151" i="7"/>
  <c r="H2152" i="7"/>
  <c r="I2152" i="7"/>
  <c r="J2152" i="7"/>
  <c r="H2153" i="7"/>
  <c r="I2153" i="7"/>
  <c r="K2153" i="7" s="1"/>
  <c r="J2153" i="7"/>
  <c r="H2154" i="7"/>
  <c r="I2154" i="7"/>
  <c r="J2154" i="7"/>
  <c r="H2155" i="7"/>
  <c r="K2155" i="7" s="1"/>
  <c r="I2155" i="7"/>
  <c r="J2155" i="7"/>
  <c r="H2156" i="7"/>
  <c r="I2156" i="7"/>
  <c r="J2156" i="7"/>
  <c r="H2157" i="7"/>
  <c r="I2157" i="7"/>
  <c r="K2157" i="7" s="1"/>
  <c r="J2157" i="7"/>
  <c r="H2158" i="7"/>
  <c r="I2158" i="7"/>
  <c r="J2158" i="7"/>
  <c r="H2159" i="7"/>
  <c r="K2159" i="7" s="1"/>
  <c r="I2159" i="7"/>
  <c r="J2159" i="7"/>
  <c r="H2160" i="7"/>
  <c r="K2160" i="7" s="1"/>
  <c r="I2160" i="7"/>
  <c r="J2160" i="7"/>
  <c r="H2161" i="7"/>
  <c r="I2161" i="7"/>
  <c r="J2161" i="7"/>
  <c r="K2161" i="7"/>
  <c r="H2162" i="7"/>
  <c r="I2162" i="7"/>
  <c r="J2162" i="7"/>
  <c r="H2163" i="7"/>
  <c r="K2163" i="7" s="1"/>
  <c r="I2163" i="7"/>
  <c r="J2163" i="7"/>
  <c r="H2164" i="7"/>
  <c r="K2164" i="7" s="1"/>
  <c r="I2164" i="7"/>
  <c r="J2164" i="7"/>
  <c r="H2165" i="7"/>
  <c r="I2165" i="7"/>
  <c r="J2165" i="7"/>
  <c r="K2165" i="7"/>
  <c r="H2166" i="7"/>
  <c r="I2166" i="7"/>
  <c r="J2166" i="7"/>
  <c r="H2167" i="7"/>
  <c r="K2167" i="7" s="1"/>
  <c r="I2167" i="7"/>
  <c r="J2167" i="7"/>
  <c r="H2168" i="7"/>
  <c r="I2168" i="7"/>
  <c r="J2168" i="7"/>
  <c r="H2169" i="7"/>
  <c r="I2169" i="7"/>
  <c r="K2169" i="7" s="1"/>
  <c r="J2169" i="7"/>
  <c r="H2170" i="7"/>
  <c r="I2170" i="7"/>
  <c r="J2170" i="7"/>
  <c r="H2171" i="7"/>
  <c r="K2171" i="7" s="1"/>
  <c r="I2171" i="7"/>
  <c r="J2171" i="7"/>
  <c r="H2172" i="7"/>
  <c r="I2172" i="7"/>
  <c r="J2172" i="7"/>
  <c r="H2173" i="7"/>
  <c r="I2173" i="7"/>
  <c r="K2173" i="7" s="1"/>
  <c r="J2173" i="7"/>
  <c r="H2174" i="7"/>
  <c r="I2174" i="7"/>
  <c r="J2174" i="7"/>
  <c r="H2175" i="7"/>
  <c r="K2175" i="7" s="1"/>
  <c r="I2175" i="7"/>
  <c r="J2175" i="7"/>
  <c r="H2176" i="7"/>
  <c r="K2176" i="7" s="1"/>
  <c r="I2176" i="7"/>
  <c r="J2176" i="7"/>
  <c r="H2177" i="7"/>
  <c r="I2177" i="7"/>
  <c r="J2177" i="7"/>
  <c r="K2177" i="7"/>
  <c r="H2178" i="7"/>
  <c r="I2178" i="7"/>
  <c r="J2178" i="7"/>
  <c r="H2179" i="7"/>
  <c r="K2179" i="7" s="1"/>
  <c r="I2179" i="7"/>
  <c r="J2179" i="7"/>
  <c r="H2180" i="7"/>
  <c r="K2180" i="7" s="1"/>
  <c r="I2180" i="7"/>
  <c r="J2180" i="7"/>
  <c r="H2181" i="7"/>
  <c r="I2181" i="7"/>
  <c r="J2181" i="7"/>
  <c r="K2181" i="7"/>
  <c r="H2182" i="7"/>
  <c r="I2182" i="7"/>
  <c r="J2182" i="7"/>
  <c r="H2183" i="7"/>
  <c r="K2183" i="7" s="1"/>
  <c r="I2183" i="7"/>
  <c r="J2183" i="7"/>
  <c r="H2184" i="7"/>
  <c r="I2184" i="7"/>
  <c r="J2184" i="7"/>
  <c r="H2185" i="7"/>
  <c r="I2185" i="7"/>
  <c r="K2185" i="7" s="1"/>
  <c r="J2185" i="7"/>
  <c r="H2186" i="7"/>
  <c r="I2186" i="7"/>
  <c r="J2186" i="7"/>
  <c r="H2187" i="7"/>
  <c r="K2187" i="7" s="1"/>
  <c r="I2187" i="7"/>
  <c r="J2187" i="7"/>
  <c r="H2188" i="7"/>
  <c r="I2188" i="7"/>
  <c r="J2188" i="7"/>
  <c r="H2189" i="7"/>
  <c r="I2189" i="7"/>
  <c r="K2189" i="7" s="1"/>
  <c r="J2189" i="7"/>
  <c r="H2190" i="7"/>
  <c r="I2190" i="7"/>
  <c r="J2190" i="7"/>
  <c r="H2191" i="7"/>
  <c r="K2191" i="7" s="1"/>
  <c r="I2191" i="7"/>
  <c r="J2191" i="7"/>
  <c r="H2192" i="7"/>
  <c r="K2192" i="7" s="1"/>
  <c r="I2192" i="7"/>
  <c r="J2192" i="7"/>
  <c r="H2193" i="7"/>
  <c r="I2193" i="7"/>
  <c r="J2193" i="7"/>
  <c r="K2193" i="7"/>
  <c r="H2194" i="7"/>
  <c r="I2194" i="7"/>
  <c r="J2194" i="7"/>
  <c r="H2195" i="7"/>
  <c r="K2195" i="7" s="1"/>
  <c r="I2195" i="7"/>
  <c r="J2195" i="7"/>
  <c r="H2196" i="7"/>
  <c r="K2196" i="7" s="1"/>
  <c r="I2196" i="7"/>
  <c r="J2196" i="7"/>
  <c r="H2197" i="7"/>
  <c r="I2197" i="7"/>
  <c r="J2197" i="7"/>
  <c r="K2197" i="7"/>
  <c r="H2198" i="7"/>
  <c r="I2198" i="7"/>
  <c r="J2198" i="7"/>
  <c r="H2199" i="7"/>
  <c r="K2199" i="7" s="1"/>
  <c r="I2199" i="7"/>
  <c r="J2199" i="7"/>
  <c r="H2200" i="7"/>
  <c r="I2200" i="7"/>
  <c r="J2200" i="7"/>
  <c r="H2201" i="7"/>
  <c r="I2201" i="7"/>
  <c r="K2201" i="7" s="1"/>
  <c r="J2201" i="7"/>
  <c r="H2202" i="7"/>
  <c r="I2202" i="7"/>
  <c r="J2202" i="7"/>
  <c r="H2203" i="7"/>
  <c r="K2203" i="7" s="1"/>
  <c r="I2203" i="7"/>
  <c r="J2203" i="7"/>
  <c r="H2204" i="7"/>
  <c r="I2204" i="7"/>
  <c r="J2204" i="7"/>
  <c r="H2205" i="7"/>
  <c r="I2205" i="7"/>
  <c r="K2205" i="7" s="1"/>
  <c r="J2205" i="7"/>
  <c r="H2206" i="7"/>
  <c r="I2206" i="7"/>
  <c r="J2206" i="7"/>
  <c r="H2207" i="7"/>
  <c r="K2207" i="7" s="1"/>
  <c r="I2207" i="7"/>
  <c r="J2207" i="7"/>
  <c r="H2208" i="7"/>
  <c r="K2208" i="7" s="1"/>
  <c r="I2208" i="7"/>
  <c r="J2208" i="7"/>
  <c r="H2209" i="7"/>
  <c r="I2209" i="7"/>
  <c r="J2209" i="7"/>
  <c r="K2209" i="7"/>
  <c r="H2210" i="7"/>
  <c r="I2210" i="7"/>
  <c r="J2210" i="7"/>
  <c r="H2211" i="7"/>
  <c r="K2211" i="7" s="1"/>
  <c r="I2211" i="7"/>
  <c r="J2211" i="7"/>
  <c r="H2212" i="7"/>
  <c r="K2212" i="7" s="1"/>
  <c r="I2212" i="7"/>
  <c r="J2212" i="7"/>
  <c r="H2213" i="7"/>
  <c r="I2213" i="7"/>
  <c r="J2213" i="7"/>
  <c r="K2213" i="7"/>
  <c r="H2214" i="7"/>
  <c r="I2214" i="7"/>
  <c r="J2214" i="7"/>
  <c r="H2215" i="7"/>
  <c r="K2215" i="7" s="1"/>
  <c r="I2215" i="7"/>
  <c r="J2215" i="7"/>
  <c r="H2216" i="7"/>
  <c r="I2216" i="7"/>
  <c r="J2216" i="7"/>
  <c r="H2217" i="7"/>
  <c r="I2217" i="7"/>
  <c r="K2217" i="7" s="1"/>
  <c r="J2217" i="7"/>
  <c r="H2218" i="7"/>
  <c r="I2218" i="7"/>
  <c r="J2218" i="7"/>
  <c r="H2219" i="7"/>
  <c r="K2219" i="7" s="1"/>
  <c r="I2219" i="7"/>
  <c r="J2219" i="7"/>
  <c r="H2220" i="7"/>
  <c r="I2220" i="7"/>
  <c r="J2220" i="7"/>
  <c r="H2221" i="7"/>
  <c r="I2221" i="7"/>
  <c r="K2221" i="7" s="1"/>
  <c r="J2221" i="7"/>
  <c r="H2222" i="7"/>
  <c r="I2222" i="7"/>
  <c r="J2222" i="7"/>
  <c r="H2223" i="7"/>
  <c r="K2223" i="7" s="1"/>
  <c r="I2223" i="7"/>
  <c r="J2223" i="7"/>
  <c r="H2224" i="7"/>
  <c r="K2224" i="7" s="1"/>
  <c r="I2224" i="7"/>
  <c r="J2224" i="7"/>
  <c r="H2225" i="7"/>
  <c r="I2225" i="7"/>
  <c r="J2225" i="7"/>
  <c r="K2225" i="7"/>
  <c r="H2226" i="7"/>
  <c r="I2226" i="7"/>
  <c r="J2226" i="7"/>
  <c r="H2227" i="7"/>
  <c r="K2227" i="7" s="1"/>
  <c r="I2227" i="7"/>
  <c r="J2227" i="7"/>
  <c r="H2228" i="7"/>
  <c r="K2228" i="7" s="1"/>
  <c r="I2228" i="7"/>
  <c r="J2228" i="7"/>
  <c r="H2229" i="7"/>
  <c r="I2229" i="7"/>
  <c r="J2229" i="7"/>
  <c r="K2229" i="7"/>
  <c r="H2230" i="7"/>
  <c r="I2230" i="7"/>
  <c r="J2230" i="7"/>
  <c r="H2231" i="7"/>
  <c r="K2231" i="7" s="1"/>
  <c r="I2231" i="7"/>
  <c r="J2231" i="7"/>
  <c r="H2232" i="7"/>
  <c r="I2232" i="7"/>
  <c r="J2232" i="7"/>
  <c r="H2233" i="7"/>
  <c r="I2233" i="7"/>
  <c r="K2233" i="7" s="1"/>
  <c r="J2233" i="7"/>
  <c r="H2234" i="7"/>
  <c r="I2234" i="7"/>
  <c r="J2234" i="7"/>
  <c r="H2235" i="7"/>
  <c r="K2235" i="7" s="1"/>
  <c r="I2235" i="7"/>
  <c r="J2235" i="7"/>
  <c r="H2236" i="7"/>
  <c r="I2236" i="7"/>
  <c r="J2236" i="7"/>
  <c r="H2237" i="7"/>
  <c r="I2237" i="7"/>
  <c r="K2237" i="7" s="1"/>
  <c r="J2237" i="7"/>
  <c r="H2238" i="7"/>
  <c r="I2238" i="7"/>
  <c r="J2238" i="7"/>
  <c r="H2239" i="7"/>
  <c r="K2239" i="7" s="1"/>
  <c r="I2239" i="7"/>
  <c r="J2239" i="7"/>
  <c r="H2240" i="7"/>
  <c r="K2240" i="7" s="1"/>
  <c r="I2240" i="7"/>
  <c r="J2240" i="7"/>
  <c r="H2241" i="7"/>
  <c r="I2241" i="7"/>
  <c r="J2241" i="7"/>
  <c r="K2241" i="7"/>
  <c r="H2242" i="7"/>
  <c r="I2242" i="7"/>
  <c r="J2242" i="7"/>
  <c r="H2243" i="7"/>
  <c r="K2243" i="7" s="1"/>
  <c r="I2243" i="7"/>
  <c r="J2243" i="7"/>
  <c r="H2244" i="7"/>
  <c r="K2244" i="7" s="1"/>
  <c r="I2244" i="7"/>
  <c r="J2244" i="7"/>
  <c r="H2245" i="7"/>
  <c r="I2245" i="7"/>
  <c r="J2245" i="7"/>
  <c r="K2245" i="7"/>
  <c r="H2246" i="7"/>
  <c r="I2246" i="7"/>
  <c r="J2246" i="7"/>
  <c r="H2247" i="7"/>
  <c r="K2247" i="7" s="1"/>
  <c r="I2247" i="7"/>
  <c r="J2247" i="7"/>
  <c r="H2248" i="7"/>
  <c r="I2248" i="7"/>
  <c r="J2248" i="7"/>
  <c r="H2249" i="7"/>
  <c r="I2249" i="7"/>
  <c r="K2249" i="7" s="1"/>
  <c r="J2249" i="7"/>
  <c r="H2250" i="7"/>
  <c r="I2250" i="7"/>
  <c r="J2250" i="7"/>
  <c r="H2251" i="7"/>
  <c r="K2251" i="7" s="1"/>
  <c r="I2251" i="7"/>
  <c r="J2251" i="7"/>
  <c r="H2252" i="7"/>
  <c r="I2252" i="7"/>
  <c r="J2252" i="7"/>
  <c r="H2253" i="7"/>
  <c r="I2253" i="7"/>
  <c r="K2253" i="7" s="1"/>
  <c r="J2253" i="7"/>
  <c r="H2254" i="7"/>
  <c r="I2254" i="7"/>
  <c r="J2254" i="7"/>
  <c r="H2255" i="7"/>
  <c r="K2255" i="7" s="1"/>
  <c r="I2255" i="7"/>
  <c r="J2255" i="7"/>
  <c r="H2256" i="7"/>
  <c r="K2256" i="7" s="1"/>
  <c r="I2256" i="7"/>
  <c r="J2256" i="7"/>
  <c r="H2257" i="7"/>
  <c r="I2257" i="7"/>
  <c r="J2257" i="7"/>
  <c r="K2257" i="7"/>
  <c r="H2258" i="7"/>
  <c r="I2258" i="7"/>
  <c r="J2258" i="7"/>
  <c r="H2259" i="7"/>
  <c r="K2259" i="7" s="1"/>
  <c r="I2259" i="7"/>
  <c r="J2259" i="7"/>
  <c r="H2260" i="7"/>
  <c r="K2260" i="7" s="1"/>
  <c r="I2260" i="7"/>
  <c r="J2260" i="7"/>
  <c r="H2261" i="7"/>
  <c r="I2261" i="7"/>
  <c r="J2261" i="7"/>
  <c r="K2261" i="7"/>
  <c r="H2262" i="7"/>
  <c r="I2262" i="7"/>
  <c r="J2262" i="7"/>
  <c r="H2263" i="7"/>
  <c r="K2263" i="7" s="1"/>
  <c r="I2263" i="7"/>
  <c r="J2263" i="7"/>
  <c r="H2264" i="7"/>
  <c r="I2264" i="7"/>
  <c r="J2264" i="7"/>
  <c r="H2265" i="7"/>
  <c r="I2265" i="7"/>
  <c r="K2265" i="7" s="1"/>
  <c r="J2265" i="7"/>
  <c r="H2266" i="7"/>
  <c r="I2266" i="7"/>
  <c r="J2266" i="7"/>
  <c r="H2267" i="7"/>
  <c r="K2267" i="7" s="1"/>
  <c r="I2267" i="7"/>
  <c r="J2267" i="7"/>
  <c r="H2268" i="7"/>
  <c r="I2268" i="7"/>
  <c r="J2268" i="7"/>
  <c r="H2269" i="7"/>
  <c r="I2269" i="7"/>
  <c r="K2269" i="7" s="1"/>
  <c r="J2269" i="7"/>
  <c r="H2270" i="7"/>
  <c r="I2270" i="7"/>
  <c r="J2270" i="7"/>
  <c r="H2271" i="7"/>
  <c r="K2271" i="7" s="1"/>
  <c r="I2271" i="7"/>
  <c r="J2271" i="7"/>
  <c r="H2272" i="7"/>
  <c r="K2272" i="7" s="1"/>
  <c r="I2272" i="7"/>
  <c r="J2272" i="7"/>
  <c r="H2273" i="7"/>
  <c r="I2273" i="7"/>
  <c r="J2273" i="7"/>
  <c r="K2273" i="7"/>
  <c r="H2274" i="7"/>
  <c r="I2274" i="7"/>
  <c r="J2274" i="7"/>
  <c r="H2275" i="7"/>
  <c r="K2275" i="7" s="1"/>
  <c r="I2275" i="7"/>
  <c r="J2275" i="7"/>
  <c r="H2276" i="7"/>
  <c r="K2276" i="7" s="1"/>
  <c r="I2276" i="7"/>
  <c r="J2276" i="7"/>
  <c r="H2277" i="7"/>
  <c r="I2277" i="7"/>
  <c r="J2277" i="7"/>
  <c r="K2277" i="7"/>
  <c r="H2278" i="7"/>
  <c r="I2278" i="7"/>
  <c r="J2278" i="7"/>
  <c r="H2279" i="7"/>
  <c r="K2279" i="7" s="1"/>
  <c r="I2279" i="7"/>
  <c r="J2279" i="7"/>
  <c r="H2280" i="7"/>
  <c r="I2280" i="7"/>
  <c r="J2280" i="7"/>
  <c r="H2281" i="7"/>
  <c r="I2281" i="7"/>
  <c r="K2281" i="7" s="1"/>
  <c r="J2281" i="7"/>
  <c r="H2282" i="7"/>
  <c r="I2282" i="7"/>
  <c r="J2282" i="7"/>
  <c r="H2283" i="7"/>
  <c r="K2283" i="7" s="1"/>
  <c r="I2283" i="7"/>
  <c r="J2283" i="7"/>
  <c r="H2284" i="7"/>
  <c r="I2284" i="7"/>
  <c r="J2284" i="7"/>
  <c r="H2285" i="7"/>
  <c r="I2285" i="7"/>
  <c r="K2285" i="7" s="1"/>
  <c r="J2285" i="7"/>
  <c r="H2286" i="7"/>
  <c r="I2286" i="7"/>
  <c r="J2286" i="7"/>
  <c r="H2287" i="7"/>
  <c r="K2287" i="7" s="1"/>
  <c r="I2287" i="7"/>
  <c r="J2287" i="7"/>
  <c r="H2288" i="7"/>
  <c r="K2288" i="7" s="1"/>
  <c r="I2288" i="7"/>
  <c r="J2288" i="7"/>
  <c r="H2289" i="7"/>
  <c r="I2289" i="7"/>
  <c r="J2289" i="7"/>
  <c r="K2289" i="7"/>
  <c r="H2290" i="7"/>
  <c r="I2290" i="7"/>
  <c r="J2290" i="7"/>
  <c r="H2291" i="7"/>
  <c r="K2291" i="7" s="1"/>
  <c r="I2291" i="7"/>
  <c r="J2291" i="7"/>
  <c r="H2292" i="7"/>
  <c r="K2292" i="7" s="1"/>
  <c r="I2292" i="7"/>
  <c r="J2292" i="7"/>
  <c r="H2293" i="7"/>
  <c r="I2293" i="7"/>
  <c r="J2293" i="7"/>
  <c r="K2293" i="7"/>
  <c r="H2294" i="7"/>
  <c r="I2294" i="7"/>
  <c r="J2294" i="7"/>
  <c r="H2295" i="7"/>
  <c r="K2295" i="7" s="1"/>
  <c r="I2295" i="7"/>
  <c r="J2295" i="7"/>
  <c r="H2296" i="7"/>
  <c r="I2296" i="7"/>
  <c r="J2296" i="7"/>
  <c r="H2297" i="7"/>
  <c r="I2297" i="7"/>
  <c r="K2297" i="7" s="1"/>
  <c r="J2297" i="7"/>
  <c r="H2298" i="7"/>
  <c r="I2298" i="7"/>
  <c r="J2298" i="7"/>
  <c r="H2299" i="7"/>
  <c r="K2299" i="7" s="1"/>
  <c r="I2299" i="7"/>
  <c r="J2299" i="7"/>
  <c r="H2300" i="7"/>
  <c r="I2300" i="7"/>
  <c r="J2300" i="7"/>
  <c r="H2301" i="7"/>
  <c r="I2301" i="7"/>
  <c r="K2301" i="7" s="1"/>
  <c r="J2301" i="7"/>
  <c r="H2302" i="7"/>
  <c r="I2302" i="7"/>
  <c r="J2302" i="7"/>
  <c r="H2303" i="7"/>
  <c r="K2303" i="7" s="1"/>
  <c r="I2303" i="7"/>
  <c r="J2303" i="7"/>
  <c r="H2304" i="7"/>
  <c r="K2304" i="7" s="1"/>
  <c r="I2304" i="7"/>
  <c r="J2304" i="7"/>
  <c r="H2305" i="7"/>
  <c r="I2305" i="7"/>
  <c r="J2305" i="7"/>
  <c r="K2305" i="7"/>
  <c r="H2306" i="7"/>
  <c r="I2306" i="7"/>
  <c r="J2306" i="7"/>
  <c r="H2307" i="7"/>
  <c r="K2307" i="7" s="1"/>
  <c r="I2307" i="7"/>
  <c r="J2307" i="7"/>
  <c r="H2308" i="7"/>
  <c r="K2308" i="7" s="1"/>
  <c r="I2308" i="7"/>
  <c r="J2308" i="7"/>
  <c r="H2309" i="7"/>
  <c r="I2309" i="7"/>
  <c r="J2309" i="7"/>
  <c r="K2309" i="7"/>
  <c r="H2310" i="7"/>
  <c r="I2310" i="7"/>
  <c r="J2310" i="7"/>
  <c r="H2311" i="7"/>
  <c r="K2311" i="7" s="1"/>
  <c r="I2311" i="7"/>
  <c r="J2311" i="7"/>
  <c r="H2312" i="7"/>
  <c r="I2312" i="7"/>
  <c r="J2312" i="7"/>
  <c r="H2313" i="7"/>
  <c r="I2313" i="7"/>
  <c r="K2313" i="7" s="1"/>
  <c r="J2313" i="7"/>
  <c r="H2314" i="7"/>
  <c r="I2314" i="7"/>
  <c r="J2314" i="7"/>
  <c r="H2315" i="7"/>
  <c r="K2315" i="7" s="1"/>
  <c r="I2315" i="7"/>
  <c r="J2315" i="7"/>
  <c r="H2316" i="7"/>
  <c r="I2316" i="7"/>
  <c r="J2316" i="7"/>
  <c r="H2317" i="7"/>
  <c r="I2317" i="7"/>
  <c r="K2317" i="7" s="1"/>
  <c r="J2317" i="7"/>
  <c r="H2318" i="7"/>
  <c r="I2318" i="7"/>
  <c r="J2318" i="7"/>
  <c r="H2319" i="7"/>
  <c r="K2319" i="7" s="1"/>
  <c r="I2319" i="7"/>
  <c r="J2319" i="7"/>
  <c r="H2320" i="7"/>
  <c r="K2320" i="7" s="1"/>
  <c r="I2320" i="7"/>
  <c r="J2320" i="7"/>
  <c r="H2321" i="7"/>
  <c r="I2321" i="7"/>
  <c r="J2321" i="7"/>
  <c r="K2321" i="7"/>
  <c r="H2322" i="7"/>
  <c r="I2322" i="7"/>
  <c r="J2322" i="7"/>
  <c r="H2323" i="7"/>
  <c r="K2323" i="7" s="1"/>
  <c r="I2323" i="7"/>
  <c r="J2323" i="7"/>
  <c r="H2324" i="7"/>
  <c r="K2324" i="7" s="1"/>
  <c r="I2324" i="7"/>
  <c r="J2324" i="7"/>
  <c r="H2325" i="7"/>
  <c r="I2325" i="7"/>
  <c r="J2325" i="7"/>
  <c r="K2325" i="7"/>
  <c r="H2326" i="7"/>
  <c r="I2326" i="7"/>
  <c r="J2326" i="7"/>
  <c r="H2327" i="7"/>
  <c r="K2327" i="7" s="1"/>
  <c r="I2327" i="7"/>
  <c r="J2327" i="7"/>
  <c r="H2328" i="7"/>
  <c r="I2328" i="7"/>
  <c r="J2328" i="7"/>
  <c r="H2329" i="7"/>
  <c r="I2329" i="7"/>
  <c r="K2329" i="7" s="1"/>
  <c r="J2329" i="7"/>
  <c r="H2330" i="7"/>
  <c r="I2330" i="7"/>
  <c r="J2330" i="7"/>
  <c r="H2331" i="7"/>
  <c r="K2331" i="7" s="1"/>
  <c r="I2331" i="7"/>
  <c r="J2331" i="7"/>
  <c r="H2332" i="7"/>
  <c r="I2332" i="7"/>
  <c r="J2332" i="7"/>
  <c r="H2333" i="7"/>
  <c r="I2333" i="7"/>
  <c r="K2333" i="7" s="1"/>
  <c r="J2333" i="7"/>
  <c r="H2334" i="7"/>
  <c r="I2334" i="7"/>
  <c r="J2334" i="7"/>
  <c r="K2334" i="7"/>
  <c r="H2335" i="7"/>
  <c r="I2335" i="7"/>
  <c r="K2335" i="7" s="1"/>
  <c r="J2335" i="7"/>
  <c r="H2336" i="7"/>
  <c r="I2336" i="7"/>
  <c r="J2336" i="7"/>
  <c r="K2336" i="7"/>
  <c r="H2337" i="7"/>
  <c r="I2337" i="7"/>
  <c r="K2337" i="7" s="1"/>
  <c r="J2337" i="7"/>
  <c r="H2338" i="7"/>
  <c r="I2338" i="7"/>
  <c r="J2338" i="7"/>
  <c r="K2338" i="7"/>
  <c r="H2339" i="7"/>
  <c r="I2339" i="7"/>
  <c r="K2339" i="7" s="1"/>
  <c r="J2339" i="7"/>
  <c r="H2340" i="7"/>
  <c r="I2340" i="7"/>
  <c r="J2340" i="7"/>
  <c r="K2340" i="7"/>
  <c r="H2341" i="7"/>
  <c r="I2341" i="7"/>
  <c r="K2341" i="7" s="1"/>
  <c r="J2341" i="7"/>
  <c r="H2342" i="7"/>
  <c r="I2342" i="7"/>
  <c r="J2342" i="7"/>
  <c r="K2342" i="7"/>
  <c r="H2343" i="7"/>
  <c r="I2343" i="7"/>
  <c r="K2343" i="7" s="1"/>
  <c r="J2343" i="7"/>
  <c r="H2344" i="7"/>
  <c r="I2344" i="7"/>
  <c r="J2344" i="7"/>
  <c r="K2344" i="7"/>
  <c r="H2345" i="7"/>
  <c r="I2345" i="7"/>
  <c r="K2345" i="7" s="1"/>
  <c r="J2345" i="7"/>
  <c r="H2346" i="7"/>
  <c r="I2346" i="7"/>
  <c r="J2346" i="7"/>
  <c r="K2346" i="7"/>
  <c r="H2347" i="7"/>
  <c r="I2347" i="7"/>
  <c r="K2347" i="7" s="1"/>
  <c r="J2347" i="7"/>
  <c r="H2348" i="7"/>
  <c r="I2348" i="7"/>
  <c r="J2348" i="7"/>
  <c r="K2348" i="7"/>
  <c r="H2349" i="7"/>
  <c r="I2349" i="7"/>
  <c r="K2349" i="7" s="1"/>
  <c r="J2349" i="7"/>
  <c r="H2350" i="7"/>
  <c r="I2350" i="7"/>
  <c r="J2350" i="7"/>
  <c r="K2350" i="7"/>
  <c r="H2351" i="7"/>
  <c r="I2351" i="7"/>
  <c r="K2351" i="7" s="1"/>
  <c r="J2351" i="7"/>
  <c r="H2352" i="7"/>
  <c r="I2352" i="7"/>
  <c r="J2352" i="7"/>
  <c r="K2352" i="7"/>
  <c r="H2353" i="7"/>
  <c r="I2353" i="7"/>
  <c r="K2353" i="7" s="1"/>
  <c r="J2353" i="7"/>
  <c r="H2354" i="7"/>
  <c r="I2354" i="7"/>
  <c r="J2354" i="7"/>
  <c r="K2354" i="7"/>
  <c r="H2355" i="7"/>
  <c r="I2355" i="7"/>
  <c r="K2355" i="7" s="1"/>
  <c r="J2355" i="7"/>
  <c r="H2356" i="7"/>
  <c r="I2356" i="7"/>
  <c r="J2356" i="7"/>
  <c r="K2356" i="7"/>
  <c r="H2357" i="7"/>
  <c r="I2357" i="7"/>
  <c r="K2357" i="7" s="1"/>
  <c r="J2357" i="7"/>
  <c r="H2358" i="7"/>
  <c r="I2358" i="7"/>
  <c r="J2358" i="7"/>
  <c r="K2358" i="7"/>
  <c r="H2359" i="7"/>
  <c r="I2359" i="7"/>
  <c r="K2359" i="7" s="1"/>
  <c r="J2359" i="7"/>
  <c r="H2360" i="7"/>
  <c r="I2360" i="7"/>
  <c r="J2360" i="7"/>
  <c r="K2360" i="7"/>
  <c r="H2361" i="7"/>
  <c r="I2361" i="7"/>
  <c r="K2361" i="7" s="1"/>
  <c r="J2361" i="7"/>
  <c r="H2362" i="7"/>
  <c r="I2362" i="7"/>
  <c r="J2362" i="7"/>
  <c r="K2362" i="7"/>
  <c r="H2363" i="7"/>
  <c r="I2363" i="7"/>
  <c r="K2363" i="7" s="1"/>
  <c r="J2363" i="7"/>
  <c r="H2364" i="7"/>
  <c r="I2364" i="7"/>
  <c r="J2364" i="7"/>
  <c r="K2364" i="7"/>
  <c r="H2365" i="7"/>
  <c r="I2365" i="7"/>
  <c r="K2365" i="7" s="1"/>
  <c r="J2365" i="7"/>
  <c r="H2366" i="7"/>
  <c r="I2366" i="7"/>
  <c r="J2366" i="7"/>
  <c r="K2366" i="7"/>
  <c r="H2367" i="7"/>
  <c r="I2367" i="7"/>
  <c r="K2367" i="7" s="1"/>
  <c r="J2367" i="7"/>
  <c r="H2368" i="7"/>
  <c r="I2368" i="7"/>
  <c r="J2368" i="7"/>
  <c r="K2368" i="7"/>
  <c r="H2369" i="7"/>
  <c r="I2369" i="7"/>
  <c r="K2369" i="7" s="1"/>
  <c r="J2369" i="7"/>
  <c r="H2370" i="7"/>
  <c r="I2370" i="7"/>
  <c r="J2370" i="7"/>
  <c r="K2370" i="7"/>
  <c r="H2371" i="7"/>
  <c r="I2371" i="7"/>
  <c r="K2371" i="7" s="1"/>
  <c r="J2371" i="7"/>
  <c r="H2372" i="7"/>
  <c r="I2372" i="7"/>
  <c r="J2372" i="7"/>
  <c r="K2372" i="7"/>
  <c r="H2373" i="7"/>
  <c r="I2373" i="7"/>
  <c r="K2373" i="7" s="1"/>
  <c r="J2373" i="7"/>
  <c r="H2374" i="7"/>
  <c r="I2374" i="7"/>
  <c r="J2374" i="7"/>
  <c r="K2374" i="7"/>
  <c r="H2375" i="7"/>
  <c r="I2375" i="7"/>
  <c r="K2375" i="7" s="1"/>
  <c r="J2375" i="7"/>
  <c r="H2376" i="7"/>
  <c r="I2376" i="7"/>
  <c r="J2376" i="7"/>
  <c r="K2376" i="7"/>
  <c r="H2377" i="7"/>
  <c r="I2377" i="7"/>
  <c r="K2377" i="7" s="1"/>
  <c r="J2377" i="7"/>
  <c r="H2378" i="7"/>
  <c r="I2378" i="7"/>
  <c r="J2378" i="7"/>
  <c r="K2378" i="7"/>
  <c r="H2379" i="7"/>
  <c r="I2379" i="7"/>
  <c r="K2379" i="7" s="1"/>
  <c r="J2379" i="7"/>
  <c r="H2380" i="7"/>
  <c r="I2380" i="7"/>
  <c r="J2380" i="7"/>
  <c r="K2380" i="7"/>
  <c r="H2381" i="7"/>
  <c r="I2381" i="7"/>
  <c r="K2381" i="7" s="1"/>
  <c r="J2381" i="7"/>
  <c r="H2382" i="7"/>
  <c r="I2382" i="7"/>
  <c r="J2382" i="7"/>
  <c r="K2382" i="7"/>
  <c r="H2383" i="7"/>
  <c r="I2383" i="7"/>
  <c r="K2383" i="7" s="1"/>
  <c r="J2383" i="7"/>
  <c r="H2384" i="7"/>
  <c r="I2384" i="7"/>
  <c r="J2384" i="7"/>
  <c r="K2384" i="7"/>
  <c r="H2385" i="7"/>
  <c r="I2385" i="7"/>
  <c r="K2385" i="7" s="1"/>
  <c r="J2385" i="7"/>
  <c r="H2386" i="7"/>
  <c r="I2386" i="7"/>
  <c r="J2386" i="7"/>
  <c r="K2386" i="7"/>
  <c r="H2387" i="7"/>
  <c r="I2387" i="7"/>
  <c r="K2387" i="7" s="1"/>
  <c r="J2387" i="7"/>
  <c r="H2388" i="7"/>
  <c r="I2388" i="7"/>
  <c r="J2388" i="7"/>
  <c r="K2388" i="7"/>
  <c r="H2389" i="7"/>
  <c r="I2389" i="7"/>
  <c r="K2389" i="7" s="1"/>
  <c r="J2389" i="7"/>
  <c r="H2390" i="7"/>
  <c r="I2390" i="7"/>
  <c r="J2390" i="7"/>
  <c r="K2390" i="7"/>
  <c r="H2391" i="7"/>
  <c r="I2391" i="7"/>
  <c r="K2391" i="7" s="1"/>
  <c r="J2391" i="7"/>
  <c r="H2392" i="7"/>
  <c r="I2392" i="7"/>
  <c r="J2392" i="7"/>
  <c r="K2392" i="7"/>
  <c r="H2393" i="7"/>
  <c r="I2393" i="7"/>
  <c r="K2393" i="7" s="1"/>
  <c r="J2393" i="7"/>
  <c r="H2394" i="7"/>
  <c r="I2394" i="7"/>
  <c r="J2394" i="7"/>
  <c r="K2394" i="7"/>
  <c r="H2395" i="7"/>
  <c r="I2395" i="7"/>
  <c r="K2395" i="7" s="1"/>
  <c r="J2395" i="7"/>
  <c r="H2396" i="7"/>
  <c r="I2396" i="7"/>
  <c r="J2396" i="7"/>
  <c r="K2396" i="7"/>
  <c r="H2397" i="7"/>
  <c r="I2397" i="7"/>
  <c r="K2397" i="7" s="1"/>
  <c r="J2397" i="7"/>
  <c r="H2398" i="7"/>
  <c r="I2398" i="7"/>
  <c r="J2398" i="7"/>
  <c r="K2398" i="7"/>
  <c r="H2399" i="7"/>
  <c r="I2399" i="7"/>
  <c r="K2399" i="7" s="1"/>
  <c r="J2399" i="7"/>
  <c r="H2400" i="7"/>
  <c r="I2400" i="7"/>
  <c r="J2400" i="7"/>
  <c r="K2400" i="7"/>
  <c r="H2401" i="7"/>
  <c r="I2401" i="7"/>
  <c r="K2401" i="7" s="1"/>
  <c r="J2401" i="7"/>
  <c r="H2402" i="7"/>
  <c r="I2402" i="7"/>
  <c r="J2402" i="7"/>
  <c r="K2402" i="7"/>
  <c r="H2403" i="7"/>
  <c r="I2403" i="7"/>
  <c r="K2403" i="7" s="1"/>
  <c r="J2403" i="7"/>
  <c r="H2" i="7"/>
  <c r="I2" i="7"/>
  <c r="J2" i="7"/>
  <c r="K2" i="7"/>
  <c r="A5" i="14"/>
  <c r="A6" i="14"/>
  <c r="A7" i="14"/>
  <c r="A8" i="14"/>
  <c r="A9" i="14"/>
  <c r="A15" i="14"/>
  <c r="A16" i="14"/>
  <c r="A17" i="14"/>
  <c r="A18" i="14"/>
  <c r="A19" i="14"/>
  <c r="A21" i="14"/>
  <c r="A29" i="14"/>
  <c r="E27" i="14" l="1"/>
  <c r="F26" i="14" s="1"/>
  <c r="C27" i="14"/>
  <c r="C28" i="14" s="1"/>
  <c r="K2326" i="7"/>
  <c r="K2310" i="7"/>
  <c r="K2294" i="7"/>
  <c r="K2278" i="7"/>
  <c r="K2262" i="7"/>
  <c r="K2246" i="7"/>
  <c r="K2230" i="7"/>
  <c r="K2214" i="7"/>
  <c r="K2198" i="7"/>
  <c r="K2182" i="7"/>
  <c r="K2166" i="7"/>
  <c r="K2150" i="7"/>
  <c r="K2134" i="7"/>
  <c r="K2120" i="7"/>
  <c r="K2112" i="7"/>
  <c r="K2104" i="7"/>
  <c r="K2096" i="7"/>
  <c r="K2088" i="7"/>
  <c r="K2080" i="7"/>
  <c r="K2072" i="7"/>
  <c r="K2064" i="7"/>
  <c r="K2056" i="7"/>
  <c r="K2048" i="7"/>
  <c r="K2040" i="7"/>
  <c r="K2019" i="7"/>
  <c r="K2328" i="7"/>
  <c r="K2312" i="7"/>
  <c r="K2296" i="7"/>
  <c r="K2280" i="7"/>
  <c r="K2264" i="7"/>
  <c r="K2248" i="7"/>
  <c r="K2232" i="7"/>
  <c r="K2216" i="7"/>
  <c r="K2200" i="7"/>
  <c r="K2184" i="7"/>
  <c r="K2168" i="7"/>
  <c r="K2152" i="7"/>
  <c r="K2136" i="7"/>
  <c r="K2117" i="7"/>
  <c r="K2109" i="7"/>
  <c r="K2101" i="7"/>
  <c r="K2093" i="7"/>
  <c r="K2085" i="7"/>
  <c r="K2077" i="7"/>
  <c r="K2069" i="7"/>
  <c r="K2061" i="7"/>
  <c r="K2053" i="7"/>
  <c r="K2045" i="7"/>
  <c r="K2037" i="7"/>
  <c r="K2029" i="7"/>
  <c r="K2016" i="7"/>
  <c r="K2008" i="7"/>
  <c r="K2000" i="7"/>
  <c r="K1992" i="7"/>
  <c r="K1984" i="7"/>
  <c r="K1976" i="7"/>
  <c r="K1968" i="7"/>
  <c r="K1960" i="7"/>
  <c r="K1952" i="7"/>
  <c r="K1944" i="7"/>
  <c r="K1936" i="7"/>
  <c r="K1928" i="7"/>
  <c r="K1920" i="7"/>
  <c r="K1912" i="7"/>
  <c r="K1904" i="7"/>
  <c r="K1896" i="7"/>
  <c r="K2330" i="7"/>
  <c r="K2314" i="7"/>
  <c r="K2298" i="7"/>
  <c r="K2282" i="7"/>
  <c r="K2266" i="7"/>
  <c r="K2250" i="7"/>
  <c r="K2234" i="7"/>
  <c r="K2218" i="7"/>
  <c r="K2202" i="7"/>
  <c r="K2186" i="7"/>
  <c r="K2170" i="7"/>
  <c r="K2154" i="7"/>
  <c r="K2138" i="7"/>
  <c r="K2122" i="7"/>
  <c r="K2114" i="7"/>
  <c r="K2106" i="7"/>
  <c r="K2098" i="7"/>
  <c r="K2090" i="7"/>
  <c r="K2082" i="7"/>
  <c r="K2074" i="7"/>
  <c r="K2066" i="7"/>
  <c r="K2058" i="7"/>
  <c r="K2050" i="7"/>
  <c r="K2042" i="7"/>
  <c r="K2332" i="7"/>
  <c r="K2316" i="7"/>
  <c r="K2300" i="7"/>
  <c r="K2284" i="7"/>
  <c r="K2268" i="7"/>
  <c r="K2252" i="7"/>
  <c r="K2236" i="7"/>
  <c r="K2220" i="7"/>
  <c r="K2204" i="7"/>
  <c r="K2188" i="7"/>
  <c r="K2172" i="7"/>
  <c r="K2156" i="7"/>
  <c r="K2140" i="7"/>
  <c r="K2124" i="7"/>
  <c r="K2119" i="7"/>
  <c r="K2111" i="7"/>
  <c r="K2103" i="7"/>
  <c r="K2095" i="7"/>
  <c r="K2087" i="7"/>
  <c r="K2079" i="7"/>
  <c r="K2071" i="7"/>
  <c r="K2063" i="7"/>
  <c r="K2055" i="7"/>
  <c r="K2047" i="7"/>
  <c r="K2039" i="7"/>
  <c r="K2031" i="7"/>
  <c r="K2023" i="7"/>
  <c r="K2018" i="7"/>
  <c r="K2318" i="7"/>
  <c r="K2302" i="7"/>
  <c r="K2286" i="7"/>
  <c r="K2270" i="7"/>
  <c r="K2254" i="7"/>
  <c r="K2238" i="7"/>
  <c r="K2222" i="7"/>
  <c r="K2206" i="7"/>
  <c r="K2190" i="7"/>
  <c r="K2174" i="7"/>
  <c r="K2158" i="7"/>
  <c r="K2142" i="7"/>
  <c r="K2126" i="7"/>
  <c r="K2116" i="7"/>
  <c r="K2108" i="7"/>
  <c r="K2100" i="7"/>
  <c r="K2092" i="7"/>
  <c r="K2084" i="7"/>
  <c r="K2076" i="7"/>
  <c r="K2068" i="7"/>
  <c r="K2060" i="7"/>
  <c r="K2052" i="7"/>
  <c r="K2044" i="7"/>
  <c r="K2322" i="7"/>
  <c r="K2306" i="7"/>
  <c r="K2290" i="7"/>
  <c r="K2274" i="7"/>
  <c r="K2258" i="7"/>
  <c r="K2242" i="7"/>
  <c r="K2226" i="7"/>
  <c r="K2210" i="7"/>
  <c r="K2194" i="7"/>
  <c r="K2178" i="7"/>
  <c r="K2162" i="7"/>
  <c r="K2146" i="7"/>
  <c r="K2130" i="7"/>
  <c r="K2118" i="7"/>
  <c r="K2110" i="7"/>
  <c r="K2102" i="7"/>
  <c r="K2094" i="7"/>
  <c r="K2086" i="7"/>
  <c r="K2078" i="7"/>
  <c r="K2070" i="7"/>
  <c r="K2062" i="7"/>
  <c r="K2054" i="7"/>
  <c r="K2046" i="7"/>
  <c r="K2021" i="7"/>
  <c r="K2011" i="7"/>
  <c r="K2003" i="7"/>
  <c r="K1995" i="7"/>
  <c r="K1987" i="7"/>
  <c r="K1979" i="7"/>
  <c r="K1971" i="7"/>
  <c r="K1963" i="7"/>
  <c r="K1955" i="7"/>
  <c r="K1947" i="7"/>
  <c r="K1939" i="7"/>
  <c r="K1931" i="7"/>
  <c r="K1923" i="7"/>
  <c r="K1915" i="7"/>
  <c r="K1907" i="7"/>
  <c r="K1899" i="7"/>
  <c r="K1891" i="7"/>
  <c r="K1873" i="7"/>
  <c r="K1888" i="7"/>
  <c r="K1865" i="7"/>
  <c r="K1857" i="7"/>
  <c r="K1849" i="7"/>
  <c r="K1841" i="7"/>
  <c r="K1833" i="7"/>
  <c r="K1825" i="7"/>
  <c r="K1817" i="7"/>
  <c r="K1809" i="7"/>
  <c r="K1801" i="7"/>
  <c r="K1754" i="7"/>
  <c r="K1690" i="7"/>
  <c r="K2013" i="7"/>
  <c r="K2005" i="7"/>
  <c r="K1997" i="7"/>
  <c r="K1989" i="7"/>
  <c r="K1981" i="7"/>
  <c r="K1973" i="7"/>
  <c r="K1965" i="7"/>
  <c r="K1957" i="7"/>
  <c r="K1949" i="7"/>
  <c r="K1941" i="7"/>
  <c r="K1933" i="7"/>
  <c r="K1925" i="7"/>
  <c r="K1917" i="7"/>
  <c r="K1909" i="7"/>
  <c r="K2010" i="7"/>
  <c r="K2002" i="7"/>
  <c r="K1994" i="7"/>
  <c r="K1986" i="7"/>
  <c r="K1978" i="7"/>
  <c r="K1970" i="7"/>
  <c r="K1962" i="7"/>
  <c r="K1954" i="7"/>
  <c r="K1946" i="7"/>
  <c r="K1938" i="7"/>
  <c r="K1930" i="7"/>
  <c r="K1922" i="7"/>
  <c r="K1914" i="7"/>
  <c r="K1906" i="7"/>
  <c r="K1898" i="7"/>
  <c r="K1890" i="7"/>
  <c r="K1877" i="7"/>
  <c r="K1872" i="7"/>
  <c r="K2017" i="7"/>
  <c r="K2009" i="7"/>
  <c r="K2001" i="7"/>
  <c r="K1993" i="7"/>
  <c r="K1985" i="7"/>
  <c r="K1977" i="7"/>
  <c r="K1969" i="7"/>
  <c r="K1961" i="7"/>
  <c r="K1953" i="7"/>
  <c r="K1945" i="7"/>
  <c r="K1937" i="7"/>
  <c r="K1929" i="7"/>
  <c r="K1921" i="7"/>
  <c r="K1913" i="7"/>
  <c r="K1905" i="7"/>
  <c r="K1875" i="7"/>
  <c r="K1868" i="7"/>
  <c r="K1860" i="7"/>
  <c r="K1852" i="7"/>
  <c r="K1844" i="7"/>
  <c r="K1836" i="7"/>
  <c r="K1828" i="7"/>
  <c r="K1820" i="7"/>
  <c r="K1812" i="7"/>
  <c r="K1804" i="7"/>
  <c r="K1796" i="7"/>
  <c r="K1788" i="7"/>
  <c r="K1780" i="7"/>
  <c r="K1744" i="7"/>
  <c r="K1626" i="7"/>
  <c r="K1879" i="7"/>
  <c r="K1862" i="7"/>
  <c r="K1854" i="7"/>
  <c r="K1846" i="7"/>
  <c r="K1838" i="7"/>
  <c r="K1830" i="7"/>
  <c r="K1822" i="7"/>
  <c r="K1814" i="7"/>
  <c r="K1806" i="7"/>
  <c r="K1798" i="7"/>
  <c r="K1790" i="7"/>
  <c r="K1782" i="7"/>
  <c r="K1728" i="7"/>
  <c r="K1674" i="7"/>
  <c r="K1610" i="7"/>
  <c r="K1881" i="7"/>
  <c r="K1867" i="7"/>
  <c r="K1859" i="7"/>
  <c r="K1851" i="7"/>
  <c r="K1843" i="7"/>
  <c r="K1835" i="7"/>
  <c r="K1827" i="7"/>
  <c r="K1819" i="7"/>
  <c r="K1811" i="7"/>
  <c r="K1803" i="7"/>
  <c r="K1795" i="7"/>
  <c r="K1779" i="7"/>
  <c r="K1738" i="7"/>
  <c r="K1730" i="7"/>
  <c r="K1720" i="7"/>
  <c r="K1656" i="7"/>
  <c r="K1592" i="7"/>
  <c r="K1562" i="7"/>
  <c r="K1883" i="7"/>
  <c r="K1864" i="7"/>
  <c r="K1856" i="7"/>
  <c r="K1848" i="7"/>
  <c r="K1840" i="7"/>
  <c r="K1832" i="7"/>
  <c r="K1824" i="7"/>
  <c r="K1816" i="7"/>
  <c r="K1808" i="7"/>
  <c r="K1800" i="7"/>
  <c r="K1792" i="7"/>
  <c r="K1784" i="7"/>
  <c r="K1776" i="7"/>
  <c r="K1871" i="7"/>
  <c r="K1866" i="7"/>
  <c r="K1858" i="7"/>
  <c r="K1850" i="7"/>
  <c r="K1842" i="7"/>
  <c r="K1834" i="7"/>
  <c r="K1826" i="7"/>
  <c r="K1818" i="7"/>
  <c r="K1810" i="7"/>
  <c r="K1802" i="7"/>
  <c r="K1794" i="7"/>
  <c r="K1786" i="7"/>
  <c r="K1778" i="7"/>
  <c r="K1760" i="7"/>
  <c r="K1642" i="7"/>
  <c r="K1771" i="7"/>
  <c r="K1755" i="7"/>
  <c r="K1739" i="7"/>
  <c r="K1723" i="7"/>
  <c r="K1707" i="7"/>
  <c r="K1691" i="7"/>
  <c r="K1675" i="7"/>
  <c r="K1659" i="7"/>
  <c r="K1643" i="7"/>
  <c r="K1627" i="7"/>
  <c r="K1611" i="7"/>
  <c r="K1595" i="7"/>
  <c r="K1579" i="7"/>
  <c r="K1563" i="7"/>
  <c r="K1547" i="7"/>
  <c r="K1773" i="7"/>
  <c r="K1757" i="7"/>
  <c r="K1741" i="7"/>
  <c r="K1725" i="7"/>
  <c r="K1709" i="7"/>
  <c r="K1693" i="7"/>
  <c r="K1677" i="7"/>
  <c r="K1661" i="7"/>
  <c r="K1645" i="7"/>
  <c r="K1629" i="7"/>
  <c r="K1613" i="7"/>
  <c r="K1597" i="7"/>
  <c r="K1581" i="7"/>
  <c r="K1565" i="7"/>
  <c r="K1761" i="7"/>
  <c r="K1745" i="7"/>
  <c r="K1729" i="7"/>
  <c r="K1713" i="7"/>
  <c r="K1697" i="7"/>
  <c r="K1681" i="7"/>
  <c r="K1665" i="7"/>
  <c r="K1649" i="7"/>
  <c r="K1633" i="7"/>
  <c r="K1617" i="7"/>
  <c r="K1601" i="7"/>
  <c r="K1585" i="7"/>
  <c r="K1569" i="7"/>
  <c r="K1553" i="7"/>
  <c r="K1395" i="7"/>
  <c r="K1315" i="7"/>
  <c r="K1763" i="7"/>
  <c r="K1747" i="7"/>
  <c r="K1731" i="7"/>
  <c r="K1715" i="7"/>
  <c r="K1699" i="7"/>
  <c r="K1683" i="7"/>
  <c r="K1667" i="7"/>
  <c r="K1651" i="7"/>
  <c r="K1635" i="7"/>
  <c r="K1619" i="7"/>
  <c r="K1603" i="7"/>
  <c r="K1587" i="7"/>
  <c r="K1571" i="7"/>
  <c r="K1555" i="7"/>
  <c r="K1379" i="7"/>
  <c r="K1765" i="7"/>
  <c r="K1749" i="7"/>
  <c r="K1733" i="7"/>
  <c r="K1717" i="7"/>
  <c r="K1701" i="7"/>
  <c r="K1685" i="7"/>
  <c r="K1669" i="7"/>
  <c r="K1653" i="7"/>
  <c r="K1637" i="7"/>
  <c r="K1621" i="7"/>
  <c r="K1605" i="7"/>
  <c r="K1589" i="7"/>
  <c r="K1573" i="7"/>
  <c r="K1557" i="7"/>
  <c r="K1769" i="7"/>
  <c r="K1753" i="7"/>
  <c r="K1737" i="7"/>
  <c r="K1721" i="7"/>
  <c r="K1705" i="7"/>
  <c r="K1689" i="7"/>
  <c r="K1673" i="7"/>
  <c r="K1657" i="7"/>
  <c r="K1641" i="7"/>
  <c r="K1625" i="7"/>
  <c r="K1609" i="7"/>
  <c r="K1593" i="7"/>
  <c r="K1577" i="7"/>
  <c r="K1561" i="7"/>
  <c r="K1545" i="7"/>
  <c r="K1443" i="7"/>
  <c r="K1347" i="7"/>
  <c r="K1446" i="7"/>
  <c r="K1430" i="7"/>
  <c r="K1414" i="7"/>
  <c r="K1398" i="7"/>
  <c r="K1382" i="7"/>
  <c r="K1366" i="7"/>
  <c r="K1350" i="7"/>
  <c r="K1334" i="7"/>
  <c r="K467" i="7"/>
  <c r="K403" i="7"/>
  <c r="K1452" i="7"/>
  <c r="K1436" i="7"/>
  <c r="K1420" i="7"/>
  <c r="K1404" i="7"/>
  <c r="K1388" i="7"/>
  <c r="K1372" i="7"/>
  <c r="K1356" i="7"/>
  <c r="K1340" i="7"/>
  <c r="K1324" i="7"/>
  <c r="K1454" i="7"/>
  <c r="K1438" i="7"/>
  <c r="K1422" i="7"/>
  <c r="K1406" i="7"/>
  <c r="K1390" i="7"/>
  <c r="K1374" i="7"/>
  <c r="K1358" i="7"/>
  <c r="K1342" i="7"/>
  <c r="K1326" i="7"/>
  <c r="K499" i="7"/>
  <c r="K435" i="7"/>
  <c r="K1440" i="7"/>
  <c r="K1424" i="7"/>
  <c r="K1408" i="7"/>
  <c r="K1392" i="7"/>
  <c r="K1376" i="7"/>
  <c r="K1360" i="7"/>
  <c r="K1344" i="7"/>
  <c r="K1328" i="7"/>
  <c r="K1444" i="7"/>
  <c r="K1428" i="7"/>
  <c r="K1412" i="7"/>
  <c r="K1396" i="7"/>
  <c r="K1380" i="7"/>
  <c r="K1364" i="7"/>
  <c r="K1348" i="7"/>
  <c r="K1332" i="7"/>
  <c r="K516" i="7"/>
  <c r="K500" i="7"/>
  <c r="K484" i="7"/>
  <c r="K468" i="7"/>
  <c r="K452" i="7"/>
  <c r="K436" i="7"/>
  <c r="K420" i="7"/>
  <c r="K404" i="7"/>
  <c r="K388" i="7"/>
  <c r="K372" i="7"/>
  <c r="K356" i="7"/>
  <c r="K340" i="7"/>
  <c r="K324" i="7"/>
  <c r="K308" i="7"/>
  <c r="K292" i="7"/>
  <c r="K276" i="7"/>
  <c r="K260" i="7"/>
  <c r="K244" i="7"/>
  <c r="K228" i="7"/>
  <c r="K212" i="7"/>
  <c r="K196" i="7"/>
  <c r="K180" i="7"/>
  <c r="K164" i="7"/>
  <c r="K148" i="7"/>
  <c r="K132" i="7"/>
  <c r="K116" i="7"/>
  <c r="K100" i="7"/>
  <c r="K84" i="7"/>
  <c r="K68" i="7"/>
  <c r="K52" i="7"/>
  <c r="K36" i="7"/>
  <c r="K20" i="7"/>
  <c r="K4" i="7"/>
  <c r="K506" i="7"/>
  <c r="K490" i="7"/>
  <c r="K474" i="7"/>
  <c r="K458" i="7"/>
  <c r="K442" i="7"/>
  <c r="K426" i="7"/>
  <c r="K410" i="7"/>
  <c r="K394" i="7"/>
  <c r="K378" i="7"/>
  <c r="K362" i="7"/>
  <c r="K346" i="7"/>
  <c r="K330" i="7"/>
  <c r="K314" i="7"/>
  <c r="K298" i="7"/>
  <c r="K282" i="7"/>
  <c r="K266" i="7"/>
  <c r="K250" i="7"/>
  <c r="K234" i="7"/>
  <c r="K218" i="7"/>
  <c r="K202" i="7"/>
  <c r="K186" i="7"/>
  <c r="K170" i="7"/>
  <c r="K154" i="7"/>
  <c r="K138" i="7"/>
  <c r="K122" i="7"/>
  <c r="K106" i="7"/>
  <c r="K90" i="7"/>
  <c r="K74" i="7"/>
  <c r="K58" i="7"/>
  <c r="K42" i="7"/>
  <c r="K26" i="7"/>
  <c r="K10" i="7"/>
  <c r="K508" i="7"/>
  <c r="K492" i="7"/>
  <c r="K476" i="7"/>
  <c r="K460" i="7"/>
  <c r="K444" i="7"/>
  <c r="K428" i="7"/>
  <c r="K412" i="7"/>
  <c r="K396" i="7"/>
  <c r="K380" i="7"/>
  <c r="K364" i="7"/>
  <c r="K348" i="7"/>
  <c r="K332" i="7"/>
  <c r="K316" i="7"/>
  <c r="K300" i="7"/>
  <c r="K284" i="7"/>
  <c r="K268" i="7"/>
  <c r="K252" i="7"/>
  <c r="K236" i="7"/>
  <c r="K220" i="7"/>
  <c r="K204" i="7"/>
  <c r="K188" i="7"/>
  <c r="K172" i="7"/>
  <c r="K156" i="7"/>
  <c r="K140" i="7"/>
  <c r="K124" i="7"/>
  <c r="K108" i="7"/>
  <c r="K92" i="7"/>
  <c r="K76" i="7"/>
  <c r="K60" i="7"/>
  <c r="K44" i="7"/>
  <c r="K28" i="7"/>
  <c r="K12" i="7"/>
  <c r="K514" i="7"/>
  <c r="K498" i="7"/>
  <c r="K482" i="7"/>
  <c r="K466" i="7"/>
  <c r="K450" i="7"/>
  <c r="K434" i="7"/>
  <c r="K418" i="7"/>
  <c r="K402" i="7"/>
  <c r="K386" i="7"/>
  <c r="K370" i="7"/>
  <c r="K354" i="7"/>
  <c r="K338" i="7"/>
  <c r="K322" i="7"/>
  <c r="K306" i="7"/>
  <c r="K290" i="7"/>
  <c r="K274" i="7"/>
  <c r="K258" i="7"/>
  <c r="K242" i="7"/>
  <c r="K226" i="7"/>
  <c r="K210" i="7"/>
  <c r="K194" i="7"/>
  <c r="K178" i="7"/>
  <c r="K162" i="7"/>
  <c r="K146" i="7"/>
  <c r="K130" i="7"/>
  <c r="K114" i="7"/>
  <c r="K98" i="7"/>
  <c r="K82" i="7"/>
  <c r="K66" i="7"/>
  <c r="K50" i="7"/>
  <c r="K34" i="7"/>
  <c r="K18" i="7"/>
  <c r="F23" i="14" l="1"/>
  <c r="F24" i="14"/>
  <c r="F25" i="14"/>
  <c r="F27" i="14"/>
  <c r="E28" i="14"/>
  <c r="D28" i="14"/>
</calcChain>
</file>

<file path=xl/sharedStrings.xml><?xml version="1.0" encoding="utf-8"?>
<sst xmlns="http://schemas.openxmlformats.org/spreadsheetml/2006/main" count="19358" uniqueCount="2500">
  <si>
    <t>District</t>
  </si>
  <si>
    <t>gender</t>
  </si>
  <si>
    <t>marital_status</t>
  </si>
  <si>
    <t>Male</t>
  </si>
  <si>
    <t>Single</t>
  </si>
  <si>
    <t>Yes</t>
  </si>
  <si>
    <t>No</t>
  </si>
  <si>
    <t>no</t>
  </si>
  <si>
    <t>Female</t>
  </si>
  <si>
    <t>Youth has a buisness</t>
  </si>
  <si>
    <t>Youth 1</t>
  </si>
  <si>
    <t>Youth 2</t>
  </si>
  <si>
    <t>Youth 3</t>
  </si>
  <si>
    <t>Youth 4</t>
  </si>
  <si>
    <t>Youth 5</t>
  </si>
  <si>
    <t>Youth 6</t>
  </si>
  <si>
    <t>Youth 7</t>
  </si>
  <si>
    <t>Youth 8</t>
  </si>
  <si>
    <t>Youth 9</t>
  </si>
  <si>
    <t>Youth 10</t>
  </si>
  <si>
    <t>Youth 11</t>
  </si>
  <si>
    <t>Youth 12</t>
  </si>
  <si>
    <t>Youth 13</t>
  </si>
  <si>
    <t>Youth 14</t>
  </si>
  <si>
    <t>Youth 15</t>
  </si>
  <si>
    <t>Youth 16</t>
  </si>
  <si>
    <t>Youth 17</t>
  </si>
  <si>
    <t>Youth 18</t>
  </si>
  <si>
    <t>Youth 19</t>
  </si>
  <si>
    <t>Youth 20</t>
  </si>
  <si>
    <t>Youth 21</t>
  </si>
  <si>
    <t>Youth 22</t>
  </si>
  <si>
    <t>Youth 23</t>
  </si>
  <si>
    <t>Youth 24</t>
  </si>
  <si>
    <t>Youth 25</t>
  </si>
  <si>
    <t>Youth 26</t>
  </si>
  <si>
    <t>Youth 27</t>
  </si>
  <si>
    <t>Youth 28</t>
  </si>
  <si>
    <t>Youth 29</t>
  </si>
  <si>
    <t>Youth 30</t>
  </si>
  <si>
    <t>Youth 31</t>
  </si>
  <si>
    <t>Youth 32</t>
  </si>
  <si>
    <t>Youth 33</t>
  </si>
  <si>
    <t>Youth 34</t>
  </si>
  <si>
    <t>Youth 35</t>
  </si>
  <si>
    <t>Youth 36</t>
  </si>
  <si>
    <t>Youth 37</t>
  </si>
  <si>
    <t>Youth 38</t>
  </si>
  <si>
    <t>Youth 39</t>
  </si>
  <si>
    <t>Youth 40</t>
  </si>
  <si>
    <t>Youth 41</t>
  </si>
  <si>
    <t>Youth 42</t>
  </si>
  <si>
    <t>Youth 43</t>
  </si>
  <si>
    <t>Youth 44</t>
  </si>
  <si>
    <t>Youth 45</t>
  </si>
  <si>
    <t>Youth 46</t>
  </si>
  <si>
    <t>Youth 47</t>
  </si>
  <si>
    <t>Youth 48</t>
  </si>
  <si>
    <t>Youth 49</t>
  </si>
  <si>
    <t>Youth 50</t>
  </si>
  <si>
    <t>Youth 51</t>
  </si>
  <si>
    <t>Youth 52</t>
  </si>
  <si>
    <t>Youth 53</t>
  </si>
  <si>
    <t>Youth 54</t>
  </si>
  <si>
    <t>Youth 55</t>
  </si>
  <si>
    <t>Youth 56</t>
  </si>
  <si>
    <t>Youth 57</t>
  </si>
  <si>
    <t>Youth 58</t>
  </si>
  <si>
    <t>Youth 59</t>
  </si>
  <si>
    <t>Youth 60</t>
  </si>
  <si>
    <t>Youth 61</t>
  </si>
  <si>
    <t>Youth 62</t>
  </si>
  <si>
    <t>Youth 63</t>
  </si>
  <si>
    <t>Youth 64</t>
  </si>
  <si>
    <t>Youth 65</t>
  </si>
  <si>
    <t>Youth 66</t>
  </si>
  <si>
    <t>Youth 67</t>
  </si>
  <si>
    <t>Youth 68</t>
  </si>
  <si>
    <t>Youth 69</t>
  </si>
  <si>
    <t>Youth 70</t>
  </si>
  <si>
    <t>Youth 71</t>
  </si>
  <si>
    <t>Youth 72</t>
  </si>
  <si>
    <t>Youth 73</t>
  </si>
  <si>
    <t>Youth 74</t>
  </si>
  <si>
    <t>Youth 75</t>
  </si>
  <si>
    <t>Youth 76</t>
  </si>
  <si>
    <t>Youth 77</t>
  </si>
  <si>
    <t>Youth 78</t>
  </si>
  <si>
    <t>Youth 79</t>
  </si>
  <si>
    <t>Youth 80</t>
  </si>
  <si>
    <t>Youth 81</t>
  </si>
  <si>
    <t>Youth 82</t>
  </si>
  <si>
    <t>Youth 83</t>
  </si>
  <si>
    <t>Youth 84</t>
  </si>
  <si>
    <t>Youth 85</t>
  </si>
  <si>
    <t>Youth 86</t>
  </si>
  <si>
    <t>Youth 87</t>
  </si>
  <si>
    <t>Youth 88</t>
  </si>
  <si>
    <t>Youth 89</t>
  </si>
  <si>
    <t>Youth 90</t>
  </si>
  <si>
    <t>Youth 91</t>
  </si>
  <si>
    <t>Youth 92</t>
  </si>
  <si>
    <t>Youth 93</t>
  </si>
  <si>
    <t>Youth 94</t>
  </si>
  <si>
    <t>Youth 95</t>
  </si>
  <si>
    <t>Youth 96</t>
  </si>
  <si>
    <t>Youth 97</t>
  </si>
  <si>
    <t>Youth 98</t>
  </si>
  <si>
    <t>Youth 99</t>
  </si>
  <si>
    <t>Youth 100</t>
  </si>
  <si>
    <t>Youth 101</t>
  </si>
  <si>
    <t>Youth 102</t>
  </si>
  <si>
    <t>Youth 103</t>
  </si>
  <si>
    <t>Youth 104</t>
  </si>
  <si>
    <t>Youth 105</t>
  </si>
  <si>
    <t>id</t>
  </si>
  <si>
    <t>Moroto</t>
  </si>
  <si>
    <t>Kaabong</t>
  </si>
  <si>
    <t>Kotido</t>
  </si>
  <si>
    <t>Napak</t>
  </si>
  <si>
    <t>Nakapiripiriti</t>
  </si>
  <si>
    <t>Amudat</t>
  </si>
  <si>
    <t>Abim</t>
  </si>
  <si>
    <t>Youth has a Job</t>
  </si>
  <si>
    <t>Monthly Income from Business</t>
  </si>
  <si>
    <t>Monthly Income from Job</t>
  </si>
  <si>
    <t>Married</t>
  </si>
  <si>
    <t>Separated</t>
  </si>
  <si>
    <t>Youth 106</t>
  </si>
  <si>
    <t>Youth 107</t>
  </si>
  <si>
    <t>Youth 108</t>
  </si>
  <si>
    <t>Youth 109</t>
  </si>
  <si>
    <t>Youth 110</t>
  </si>
  <si>
    <t>Youth 111</t>
  </si>
  <si>
    <t>Youth 112</t>
  </si>
  <si>
    <t>Youth 113</t>
  </si>
  <si>
    <t>Youth 114</t>
  </si>
  <si>
    <t>Youth 115</t>
  </si>
  <si>
    <t>Youth 116</t>
  </si>
  <si>
    <t>Youth 117</t>
  </si>
  <si>
    <t>Youth 118</t>
  </si>
  <si>
    <t>Youth 119</t>
  </si>
  <si>
    <t>Youth 120</t>
  </si>
  <si>
    <t>Youth 121</t>
  </si>
  <si>
    <t>Youth 122</t>
  </si>
  <si>
    <t>Youth 123</t>
  </si>
  <si>
    <t>Youth 124</t>
  </si>
  <si>
    <t>Youth 125</t>
  </si>
  <si>
    <t>Youth 126</t>
  </si>
  <si>
    <t>Youth 127</t>
  </si>
  <si>
    <t>Youth 128</t>
  </si>
  <si>
    <t>Youth 129</t>
  </si>
  <si>
    <t>Youth 130</t>
  </si>
  <si>
    <t>Youth 131</t>
  </si>
  <si>
    <t>Youth 132</t>
  </si>
  <si>
    <t>Youth 133</t>
  </si>
  <si>
    <t>Youth 134</t>
  </si>
  <si>
    <t>Youth 135</t>
  </si>
  <si>
    <t>Youth 136</t>
  </si>
  <si>
    <t>Youth 137</t>
  </si>
  <si>
    <t>Youth 138</t>
  </si>
  <si>
    <t>Youth 139</t>
  </si>
  <si>
    <t>Youth 140</t>
  </si>
  <si>
    <t>Youth 141</t>
  </si>
  <si>
    <t>Youth 142</t>
  </si>
  <si>
    <t>Youth 143</t>
  </si>
  <si>
    <t>Youth 144</t>
  </si>
  <si>
    <t>Youth 145</t>
  </si>
  <si>
    <t>Youth 146</t>
  </si>
  <si>
    <t>Youth 147</t>
  </si>
  <si>
    <t>Youth 148</t>
  </si>
  <si>
    <t>Youth 149</t>
  </si>
  <si>
    <t>Youth 150</t>
  </si>
  <si>
    <t>Youth 151</t>
  </si>
  <si>
    <t>Youth 152</t>
  </si>
  <si>
    <t>Youth 153</t>
  </si>
  <si>
    <t>Youth 154</t>
  </si>
  <si>
    <t>Youth 155</t>
  </si>
  <si>
    <t>Youth 156</t>
  </si>
  <si>
    <t>Youth 157</t>
  </si>
  <si>
    <t>Youth 158</t>
  </si>
  <si>
    <t>Youth 159</t>
  </si>
  <si>
    <t>Youth 160</t>
  </si>
  <si>
    <t>Youth 161</t>
  </si>
  <si>
    <t>Youth 162</t>
  </si>
  <si>
    <t>Youth 163</t>
  </si>
  <si>
    <t>Youth 164</t>
  </si>
  <si>
    <t>Youth 165</t>
  </si>
  <si>
    <t>Youth 166</t>
  </si>
  <si>
    <t>Youth 167</t>
  </si>
  <si>
    <t>Youth 168</t>
  </si>
  <si>
    <t>Youth 169</t>
  </si>
  <si>
    <t>Youth 170</t>
  </si>
  <si>
    <t>Youth 171</t>
  </si>
  <si>
    <t>Youth 172</t>
  </si>
  <si>
    <t>Youth 173</t>
  </si>
  <si>
    <t>Youth 174</t>
  </si>
  <si>
    <t>Youth 175</t>
  </si>
  <si>
    <t>Youth 176</t>
  </si>
  <si>
    <t>Youth 177</t>
  </si>
  <si>
    <t>Youth 178</t>
  </si>
  <si>
    <t>Youth 179</t>
  </si>
  <si>
    <t>Youth 180</t>
  </si>
  <si>
    <t>Youth 181</t>
  </si>
  <si>
    <t>Youth 182</t>
  </si>
  <si>
    <t>Youth 183</t>
  </si>
  <si>
    <t>Youth 184</t>
  </si>
  <si>
    <t>Youth 185</t>
  </si>
  <si>
    <t>Youth 186</t>
  </si>
  <si>
    <t>Youth 187</t>
  </si>
  <si>
    <t>Youth 188</t>
  </si>
  <si>
    <t>Youth 189</t>
  </si>
  <si>
    <t>Youth 190</t>
  </si>
  <si>
    <t>Youth 191</t>
  </si>
  <si>
    <t>Youth 192</t>
  </si>
  <si>
    <t>Youth 193</t>
  </si>
  <si>
    <t>Youth 194</t>
  </si>
  <si>
    <t>Youth 195</t>
  </si>
  <si>
    <t>Youth 196</t>
  </si>
  <si>
    <t>Youth 197</t>
  </si>
  <si>
    <t>Youth 198</t>
  </si>
  <si>
    <t>Youth 199</t>
  </si>
  <si>
    <t>Youth 200</t>
  </si>
  <si>
    <t>Youth 201</t>
  </si>
  <si>
    <t>Youth 202</t>
  </si>
  <si>
    <t>Youth 203</t>
  </si>
  <si>
    <t>Youth 204</t>
  </si>
  <si>
    <t>Youth 205</t>
  </si>
  <si>
    <t>Youth 206</t>
  </si>
  <si>
    <t>Youth 207</t>
  </si>
  <si>
    <t>Youth 208</t>
  </si>
  <si>
    <t>Youth 209</t>
  </si>
  <si>
    <t>Youth 210</t>
  </si>
  <si>
    <t>Youth 211</t>
  </si>
  <si>
    <t>Youth 212</t>
  </si>
  <si>
    <t>Youth 213</t>
  </si>
  <si>
    <t>Youth 214</t>
  </si>
  <si>
    <t>Youth 215</t>
  </si>
  <si>
    <t>Youth 216</t>
  </si>
  <si>
    <t>Youth 217</t>
  </si>
  <si>
    <t>Youth 218</t>
  </si>
  <si>
    <t>Youth 219</t>
  </si>
  <si>
    <t>Youth 220</t>
  </si>
  <si>
    <t>Youth 221</t>
  </si>
  <si>
    <t>Youth 222</t>
  </si>
  <si>
    <t>Youth 223</t>
  </si>
  <si>
    <t>Youth 224</t>
  </si>
  <si>
    <t>Youth 225</t>
  </si>
  <si>
    <t>Youth 226</t>
  </si>
  <si>
    <t>Youth 227</t>
  </si>
  <si>
    <t>Youth 228</t>
  </si>
  <si>
    <t>Youth 229</t>
  </si>
  <si>
    <t>Youth 230</t>
  </si>
  <si>
    <t>Youth 231</t>
  </si>
  <si>
    <t>Youth 232</t>
  </si>
  <si>
    <t>Youth 233</t>
  </si>
  <si>
    <t>Youth 234</t>
  </si>
  <si>
    <t>Youth 235</t>
  </si>
  <si>
    <t>Youth 236</t>
  </si>
  <si>
    <t>Youth 237</t>
  </si>
  <si>
    <t>Youth 238</t>
  </si>
  <si>
    <t>Youth 239</t>
  </si>
  <si>
    <t>Youth 240</t>
  </si>
  <si>
    <t>Youth 241</t>
  </si>
  <si>
    <t>Youth 242</t>
  </si>
  <si>
    <t>Youth 243</t>
  </si>
  <si>
    <t>Youth 244</t>
  </si>
  <si>
    <t>Youth 245</t>
  </si>
  <si>
    <t>Youth 246</t>
  </si>
  <si>
    <t>Youth 247</t>
  </si>
  <si>
    <t>Youth 248</t>
  </si>
  <si>
    <t>Youth 249</t>
  </si>
  <si>
    <t>Youth 250</t>
  </si>
  <si>
    <t>Youth 251</t>
  </si>
  <si>
    <t>Youth 252</t>
  </si>
  <si>
    <t>Youth 253</t>
  </si>
  <si>
    <t>Youth 254</t>
  </si>
  <si>
    <t>Youth 255</t>
  </si>
  <si>
    <t>Youth 256</t>
  </si>
  <si>
    <t>Youth 257</t>
  </si>
  <si>
    <t>Youth 258</t>
  </si>
  <si>
    <t>Youth 259</t>
  </si>
  <si>
    <t>Youth 260</t>
  </si>
  <si>
    <t>Youth 261</t>
  </si>
  <si>
    <t>Youth 262</t>
  </si>
  <si>
    <t>Youth 263</t>
  </si>
  <si>
    <t>Youth 264</t>
  </si>
  <si>
    <t>Youth 265</t>
  </si>
  <si>
    <t>Youth 266</t>
  </si>
  <si>
    <t>Youth 267</t>
  </si>
  <si>
    <t>Youth 268</t>
  </si>
  <si>
    <t>Youth 269</t>
  </si>
  <si>
    <t>Youth 270</t>
  </si>
  <si>
    <t>Youth 271</t>
  </si>
  <si>
    <t>Youth 272</t>
  </si>
  <si>
    <t>Youth 273</t>
  </si>
  <si>
    <t>Youth 274</t>
  </si>
  <si>
    <t>Youth 275</t>
  </si>
  <si>
    <t>Youth 276</t>
  </si>
  <si>
    <t>Youth 277</t>
  </si>
  <si>
    <t>Youth 278</t>
  </si>
  <si>
    <t>Youth 279</t>
  </si>
  <si>
    <t>Youth 280</t>
  </si>
  <si>
    <t>Youth 281</t>
  </si>
  <si>
    <t>Youth 282</t>
  </si>
  <si>
    <t>Youth 283</t>
  </si>
  <si>
    <t>Youth 284</t>
  </si>
  <si>
    <t>Youth 285</t>
  </si>
  <si>
    <t>Youth 286</t>
  </si>
  <si>
    <t>Youth 287</t>
  </si>
  <si>
    <t>Youth 288</t>
  </si>
  <si>
    <t>Youth 289</t>
  </si>
  <si>
    <t>Youth 290</t>
  </si>
  <si>
    <t>Youth 291</t>
  </si>
  <si>
    <t>Youth 292</t>
  </si>
  <si>
    <t>Youth 293</t>
  </si>
  <si>
    <t>Youth 294</t>
  </si>
  <si>
    <t>Youth 295</t>
  </si>
  <si>
    <t>Youth 296</t>
  </si>
  <si>
    <t>Youth 297</t>
  </si>
  <si>
    <t>Youth 298</t>
  </si>
  <si>
    <t>Youth 299</t>
  </si>
  <si>
    <t>Youth 300</t>
  </si>
  <si>
    <t>Youth 301</t>
  </si>
  <si>
    <t>Youth 302</t>
  </si>
  <si>
    <t>Youth 303</t>
  </si>
  <si>
    <t>Youth 304</t>
  </si>
  <si>
    <t>Youth 305</t>
  </si>
  <si>
    <t>Youth 306</t>
  </si>
  <si>
    <t>Youth 307</t>
  </si>
  <si>
    <t>Youth 308</t>
  </si>
  <si>
    <t>Youth 309</t>
  </si>
  <si>
    <t>Youth 310</t>
  </si>
  <si>
    <t>Youth 311</t>
  </si>
  <si>
    <t>Youth 312</t>
  </si>
  <si>
    <t>Youth 313</t>
  </si>
  <si>
    <t>Youth 314</t>
  </si>
  <si>
    <t>Youth 315</t>
  </si>
  <si>
    <t>Youth 316</t>
  </si>
  <si>
    <t>Youth 317</t>
  </si>
  <si>
    <t>Youth 318</t>
  </si>
  <si>
    <t>Youth 319</t>
  </si>
  <si>
    <t>Youth 320</t>
  </si>
  <si>
    <t>Youth 321</t>
  </si>
  <si>
    <t>Youth 322</t>
  </si>
  <si>
    <t>Youth 323</t>
  </si>
  <si>
    <t>Youth 324</t>
  </si>
  <si>
    <t>Youth 325</t>
  </si>
  <si>
    <t>Youth 326</t>
  </si>
  <si>
    <t>Youth 327</t>
  </si>
  <si>
    <t>Youth 328</t>
  </si>
  <si>
    <t>Youth 329</t>
  </si>
  <si>
    <t>Youth 330</t>
  </si>
  <si>
    <t>Youth 331</t>
  </si>
  <si>
    <t>Youth 332</t>
  </si>
  <si>
    <t>Youth 333</t>
  </si>
  <si>
    <t>Youth 334</t>
  </si>
  <si>
    <t>Youth 335</t>
  </si>
  <si>
    <t>Youth 336</t>
  </si>
  <si>
    <t>Youth 337</t>
  </si>
  <si>
    <t>Youth 338</t>
  </si>
  <si>
    <t>Youth 339</t>
  </si>
  <si>
    <t>Youth 340</t>
  </si>
  <si>
    <t>Youth 341</t>
  </si>
  <si>
    <t>Youth 342</t>
  </si>
  <si>
    <t>Youth 343</t>
  </si>
  <si>
    <t>Youth 344</t>
  </si>
  <si>
    <t>Youth 345</t>
  </si>
  <si>
    <t>Youth 346</t>
  </si>
  <si>
    <t>Youth 347</t>
  </si>
  <si>
    <t>Youth 348</t>
  </si>
  <si>
    <t>Youth 349</t>
  </si>
  <si>
    <t>Youth 350</t>
  </si>
  <si>
    <t>Youth 351</t>
  </si>
  <si>
    <t>Youth 352</t>
  </si>
  <si>
    <t>Youth 353</t>
  </si>
  <si>
    <t>Youth 354</t>
  </si>
  <si>
    <t>Youth 355</t>
  </si>
  <si>
    <t>Youth 356</t>
  </si>
  <si>
    <t>Youth 357</t>
  </si>
  <si>
    <t>Youth 358</t>
  </si>
  <si>
    <t>Youth 359</t>
  </si>
  <si>
    <t>Youth 360</t>
  </si>
  <si>
    <t>Youth 361</t>
  </si>
  <si>
    <t>Youth 362</t>
  </si>
  <si>
    <t>Youth 363</t>
  </si>
  <si>
    <t>Youth 364</t>
  </si>
  <si>
    <t>Youth 365</t>
  </si>
  <si>
    <t>Youth 366</t>
  </si>
  <si>
    <t>Youth 367</t>
  </si>
  <si>
    <t>Youth 368</t>
  </si>
  <si>
    <t>Youth 369</t>
  </si>
  <si>
    <t>Youth 370</t>
  </si>
  <si>
    <t>Youth 371</t>
  </si>
  <si>
    <t>Youth 372</t>
  </si>
  <si>
    <t>Youth 373</t>
  </si>
  <si>
    <t>Youth 374</t>
  </si>
  <si>
    <t>Youth 375</t>
  </si>
  <si>
    <t>Youth 376</t>
  </si>
  <si>
    <t>Youth 377</t>
  </si>
  <si>
    <t>Youth 378</t>
  </si>
  <si>
    <t>Youth 379</t>
  </si>
  <si>
    <t>Youth 380</t>
  </si>
  <si>
    <t>Youth 381</t>
  </si>
  <si>
    <t>Youth 382</t>
  </si>
  <si>
    <t>Youth 383</t>
  </si>
  <si>
    <t>Youth 384</t>
  </si>
  <si>
    <t>Youth 385</t>
  </si>
  <si>
    <t>Youth 386</t>
  </si>
  <si>
    <t>Youth 387</t>
  </si>
  <si>
    <t>Youth 388</t>
  </si>
  <si>
    <t>Youth 389</t>
  </si>
  <si>
    <t>Youth 390</t>
  </si>
  <si>
    <t>Youth 391</t>
  </si>
  <si>
    <t>Youth 392</t>
  </si>
  <si>
    <t>Youth 393</t>
  </si>
  <si>
    <t>Youth 394</t>
  </si>
  <si>
    <t>Youth 395</t>
  </si>
  <si>
    <t>Youth 396</t>
  </si>
  <si>
    <t>Youth 397</t>
  </si>
  <si>
    <t>Youth 398</t>
  </si>
  <si>
    <t>Youth 399</t>
  </si>
  <si>
    <t>Youth 400</t>
  </si>
  <si>
    <t>Youth 401</t>
  </si>
  <si>
    <t>Youth 402</t>
  </si>
  <si>
    <t>Youth 403</t>
  </si>
  <si>
    <t>Youth 404</t>
  </si>
  <si>
    <t>Youth 405</t>
  </si>
  <si>
    <t>Youth 406</t>
  </si>
  <si>
    <t>Youth 407</t>
  </si>
  <si>
    <t>Youth 408</t>
  </si>
  <si>
    <t>Youth 409</t>
  </si>
  <si>
    <t>Youth 410</t>
  </si>
  <si>
    <t>Youth 411</t>
  </si>
  <si>
    <t>Youth 412</t>
  </si>
  <si>
    <t>Youth 413</t>
  </si>
  <si>
    <t>Youth 414</t>
  </si>
  <si>
    <t>Youth 415</t>
  </si>
  <si>
    <t>Youth 416</t>
  </si>
  <si>
    <t>Youth 417</t>
  </si>
  <si>
    <t>Youth 418</t>
  </si>
  <si>
    <t>Youth 419</t>
  </si>
  <si>
    <t>Youth 420</t>
  </si>
  <si>
    <t>Youth 421</t>
  </si>
  <si>
    <t>Youth 422</t>
  </si>
  <si>
    <t>Youth 423</t>
  </si>
  <si>
    <t>Youth 424</t>
  </si>
  <si>
    <t>Youth 425</t>
  </si>
  <si>
    <t>Youth 426</t>
  </si>
  <si>
    <t>Youth 427</t>
  </si>
  <si>
    <t>Youth 428</t>
  </si>
  <si>
    <t>Youth 429</t>
  </si>
  <si>
    <t>Youth 430</t>
  </si>
  <si>
    <t>Youth 431</t>
  </si>
  <si>
    <t>Youth 432</t>
  </si>
  <si>
    <t>Youth 433</t>
  </si>
  <si>
    <t>Youth 434</t>
  </si>
  <si>
    <t>Youth 435</t>
  </si>
  <si>
    <t>Youth 436</t>
  </si>
  <si>
    <t>Youth 437</t>
  </si>
  <si>
    <t>Youth 438</t>
  </si>
  <si>
    <t>Youth 439</t>
  </si>
  <si>
    <t>Youth 440</t>
  </si>
  <si>
    <t>Youth 441</t>
  </si>
  <si>
    <t>Youth 442</t>
  </si>
  <si>
    <t>Youth 443</t>
  </si>
  <si>
    <t>Youth 444</t>
  </si>
  <si>
    <t>Youth 445</t>
  </si>
  <si>
    <t>Youth 446</t>
  </si>
  <si>
    <t>Youth 447</t>
  </si>
  <si>
    <t>Youth 448</t>
  </si>
  <si>
    <t>Youth 449</t>
  </si>
  <si>
    <t>Youth 450</t>
  </si>
  <si>
    <t>Youth 451</t>
  </si>
  <si>
    <t>Youth 452</t>
  </si>
  <si>
    <t>Youth 453</t>
  </si>
  <si>
    <t>Youth 454</t>
  </si>
  <si>
    <t>Youth 455</t>
  </si>
  <si>
    <t>Youth 456</t>
  </si>
  <si>
    <t>Youth 457</t>
  </si>
  <si>
    <t>Youth 458</t>
  </si>
  <si>
    <t>Youth 459</t>
  </si>
  <si>
    <t>Youth 460</t>
  </si>
  <si>
    <t>Youth 461</t>
  </si>
  <si>
    <t>Youth 462</t>
  </si>
  <si>
    <t>Youth 463</t>
  </si>
  <si>
    <t>Youth 464</t>
  </si>
  <si>
    <t>Youth 465</t>
  </si>
  <si>
    <t>Youth 466</t>
  </si>
  <si>
    <t>Youth 467</t>
  </si>
  <si>
    <t>Youth 468</t>
  </si>
  <si>
    <t>Youth 469</t>
  </si>
  <si>
    <t>Youth 470</t>
  </si>
  <si>
    <t>Youth 471</t>
  </si>
  <si>
    <t>Youth 472</t>
  </si>
  <si>
    <t>Youth 473</t>
  </si>
  <si>
    <t>Youth 474</t>
  </si>
  <si>
    <t>Youth 475</t>
  </si>
  <si>
    <t>Youth 476</t>
  </si>
  <si>
    <t>Youth 477</t>
  </si>
  <si>
    <t>Youth 478</t>
  </si>
  <si>
    <t>Youth 479</t>
  </si>
  <si>
    <t>Youth 480</t>
  </si>
  <si>
    <t>Youth 481</t>
  </si>
  <si>
    <t>Youth 482</t>
  </si>
  <si>
    <t>Youth 483</t>
  </si>
  <si>
    <t>Youth 484</t>
  </si>
  <si>
    <t>Youth 485</t>
  </si>
  <si>
    <t>Youth 486</t>
  </si>
  <si>
    <t>Youth 487</t>
  </si>
  <si>
    <t>Youth 488</t>
  </si>
  <si>
    <t>Youth 489</t>
  </si>
  <si>
    <t>Youth 490</t>
  </si>
  <si>
    <t>Youth 491</t>
  </si>
  <si>
    <t>Youth 492</t>
  </si>
  <si>
    <t>Youth 493</t>
  </si>
  <si>
    <t>Youth 494</t>
  </si>
  <si>
    <t>Youth 495</t>
  </si>
  <si>
    <t>Youth 496</t>
  </si>
  <si>
    <t>Youth 497</t>
  </si>
  <si>
    <t>Youth 498</t>
  </si>
  <si>
    <t>Youth 499</t>
  </si>
  <si>
    <t>Youth 500</t>
  </si>
  <si>
    <t>Youth 501</t>
  </si>
  <si>
    <t>Youth 502</t>
  </si>
  <si>
    <t>Youth 503</t>
  </si>
  <si>
    <t>Youth 504</t>
  </si>
  <si>
    <t>Youth 505</t>
  </si>
  <si>
    <t>Youth 506</t>
  </si>
  <si>
    <t>Youth 507</t>
  </si>
  <si>
    <t>Youth 508</t>
  </si>
  <si>
    <t>Youth 509</t>
  </si>
  <si>
    <t>Youth 510</t>
  </si>
  <si>
    <t>Youth 511</t>
  </si>
  <si>
    <t>Youth 512</t>
  </si>
  <si>
    <t>Youth 513</t>
  </si>
  <si>
    <t>Youth 514</t>
  </si>
  <si>
    <t>Youth 515</t>
  </si>
  <si>
    <t>Youth 516</t>
  </si>
  <si>
    <t>Youth 517</t>
  </si>
  <si>
    <t>Youth 518</t>
  </si>
  <si>
    <t>Youth 519</t>
  </si>
  <si>
    <t>Youth 520</t>
  </si>
  <si>
    <t>Youth 521</t>
  </si>
  <si>
    <t>Youth 522</t>
  </si>
  <si>
    <t>Youth 523</t>
  </si>
  <si>
    <t>Youth 524</t>
  </si>
  <si>
    <t>Youth 525</t>
  </si>
  <si>
    <t>Youth 526</t>
  </si>
  <si>
    <t>Youth 527</t>
  </si>
  <si>
    <t>Youth 528</t>
  </si>
  <si>
    <t>Youth 529</t>
  </si>
  <si>
    <t>Youth 530</t>
  </si>
  <si>
    <t>Youth 531</t>
  </si>
  <si>
    <t>Youth 532</t>
  </si>
  <si>
    <t>Youth 533</t>
  </si>
  <si>
    <t>Youth 534</t>
  </si>
  <si>
    <t>Youth 535</t>
  </si>
  <si>
    <t>Youth 536</t>
  </si>
  <si>
    <t>Youth 537</t>
  </si>
  <si>
    <t>Youth 538</t>
  </si>
  <si>
    <t>Youth 539</t>
  </si>
  <si>
    <t>Youth 540</t>
  </si>
  <si>
    <t>Youth 541</t>
  </si>
  <si>
    <t>Youth 542</t>
  </si>
  <si>
    <t>Youth 543</t>
  </si>
  <si>
    <t>Youth 544</t>
  </si>
  <si>
    <t>Youth 545</t>
  </si>
  <si>
    <t>Youth 546</t>
  </si>
  <si>
    <t>Youth 547</t>
  </si>
  <si>
    <t>Youth 548</t>
  </si>
  <si>
    <t>Youth 549</t>
  </si>
  <si>
    <t>Youth 550</t>
  </si>
  <si>
    <t>Youth 551</t>
  </si>
  <si>
    <t>Youth 552</t>
  </si>
  <si>
    <t>Youth 553</t>
  </si>
  <si>
    <t>Youth 554</t>
  </si>
  <si>
    <t>Youth 555</t>
  </si>
  <si>
    <t>Youth 556</t>
  </si>
  <si>
    <t>Youth 557</t>
  </si>
  <si>
    <t>Youth 558</t>
  </si>
  <si>
    <t>Youth 559</t>
  </si>
  <si>
    <t>Youth 560</t>
  </si>
  <si>
    <t>Youth 561</t>
  </si>
  <si>
    <t>Youth 562</t>
  </si>
  <si>
    <t>Youth 563</t>
  </si>
  <si>
    <t>Youth 564</t>
  </si>
  <si>
    <t>Youth 565</t>
  </si>
  <si>
    <t>Youth 566</t>
  </si>
  <si>
    <t>Youth 567</t>
  </si>
  <si>
    <t>Youth 568</t>
  </si>
  <si>
    <t>Youth 569</t>
  </si>
  <si>
    <t>Youth 570</t>
  </si>
  <si>
    <t>Youth 571</t>
  </si>
  <si>
    <t>Youth 572</t>
  </si>
  <si>
    <t>Youth 573</t>
  </si>
  <si>
    <t>Youth 574</t>
  </si>
  <si>
    <t>Youth 575</t>
  </si>
  <si>
    <t>Youth 576</t>
  </si>
  <si>
    <t>Youth 577</t>
  </si>
  <si>
    <t>Youth 578</t>
  </si>
  <si>
    <t>Youth 579</t>
  </si>
  <si>
    <t>Youth 580</t>
  </si>
  <si>
    <t>Youth 581</t>
  </si>
  <si>
    <t>Youth 582</t>
  </si>
  <si>
    <t>Youth 583</t>
  </si>
  <si>
    <t>Youth 584</t>
  </si>
  <si>
    <t>Youth 585</t>
  </si>
  <si>
    <t>Youth 586</t>
  </si>
  <si>
    <t>Youth 587</t>
  </si>
  <si>
    <t>Youth 588</t>
  </si>
  <si>
    <t>Youth 589</t>
  </si>
  <si>
    <t>Youth 590</t>
  </si>
  <si>
    <t>Youth 591</t>
  </si>
  <si>
    <t>Youth 592</t>
  </si>
  <si>
    <t>Youth 593</t>
  </si>
  <si>
    <t>Youth 594</t>
  </si>
  <si>
    <t>Youth 595</t>
  </si>
  <si>
    <t>Youth 596</t>
  </si>
  <si>
    <t>Youth 597</t>
  </si>
  <si>
    <t>Youth 598</t>
  </si>
  <si>
    <t>Youth 599</t>
  </si>
  <si>
    <t>Youth 600</t>
  </si>
  <si>
    <t>Youth 601</t>
  </si>
  <si>
    <t>Youth 602</t>
  </si>
  <si>
    <t>Youth 603</t>
  </si>
  <si>
    <t>Youth 604</t>
  </si>
  <si>
    <t>Youth 605</t>
  </si>
  <si>
    <t>Youth 606</t>
  </si>
  <si>
    <t>Youth 607</t>
  </si>
  <si>
    <t>Youth 608</t>
  </si>
  <si>
    <t>Youth 609</t>
  </si>
  <si>
    <t>Youth 610</t>
  </si>
  <si>
    <t>Youth 611</t>
  </si>
  <si>
    <t>Youth 612</t>
  </si>
  <si>
    <t>Youth 613</t>
  </si>
  <si>
    <t>Youth 614</t>
  </si>
  <si>
    <t>Youth 615</t>
  </si>
  <si>
    <t>Youth 616</t>
  </si>
  <si>
    <t>Youth 617</t>
  </si>
  <si>
    <t>Youth 618</t>
  </si>
  <si>
    <t>Youth 619</t>
  </si>
  <si>
    <t>Youth 620</t>
  </si>
  <si>
    <t>Youth 621</t>
  </si>
  <si>
    <t>Youth 622</t>
  </si>
  <si>
    <t>Youth 623</t>
  </si>
  <si>
    <t>Youth 624</t>
  </si>
  <si>
    <t>Youth 625</t>
  </si>
  <si>
    <t>Youth 626</t>
  </si>
  <si>
    <t>Youth 627</t>
  </si>
  <si>
    <t>Youth 628</t>
  </si>
  <si>
    <t>Youth 629</t>
  </si>
  <si>
    <t>Youth 630</t>
  </si>
  <si>
    <t>Youth 631</t>
  </si>
  <si>
    <t>Youth 632</t>
  </si>
  <si>
    <t>Youth 633</t>
  </si>
  <si>
    <t>Youth 634</t>
  </si>
  <si>
    <t>Youth 635</t>
  </si>
  <si>
    <t>Youth 636</t>
  </si>
  <si>
    <t>Youth 637</t>
  </si>
  <si>
    <t>Youth 638</t>
  </si>
  <si>
    <t>Youth 639</t>
  </si>
  <si>
    <t>Youth 640</t>
  </si>
  <si>
    <t>Youth 641</t>
  </si>
  <si>
    <t>Youth 642</t>
  </si>
  <si>
    <t>Youth 643</t>
  </si>
  <si>
    <t>Youth 644</t>
  </si>
  <si>
    <t>Youth 645</t>
  </si>
  <si>
    <t>Youth 646</t>
  </si>
  <si>
    <t>Youth 647</t>
  </si>
  <si>
    <t>Youth 648</t>
  </si>
  <si>
    <t>Youth 649</t>
  </si>
  <si>
    <t>Youth 650</t>
  </si>
  <si>
    <t>Youth 651</t>
  </si>
  <si>
    <t>Youth 652</t>
  </si>
  <si>
    <t>Youth 653</t>
  </si>
  <si>
    <t>Youth 654</t>
  </si>
  <si>
    <t>Youth 655</t>
  </si>
  <si>
    <t>Youth 656</t>
  </si>
  <si>
    <t>Youth 657</t>
  </si>
  <si>
    <t>Youth 658</t>
  </si>
  <si>
    <t>Youth 659</t>
  </si>
  <si>
    <t>Youth 660</t>
  </si>
  <si>
    <t>Youth 661</t>
  </si>
  <si>
    <t>Youth 662</t>
  </si>
  <si>
    <t>Youth 663</t>
  </si>
  <si>
    <t>Youth 664</t>
  </si>
  <si>
    <t>Youth 665</t>
  </si>
  <si>
    <t>Youth 666</t>
  </si>
  <si>
    <t>Youth 667</t>
  </si>
  <si>
    <t>Youth 668</t>
  </si>
  <si>
    <t>Youth 669</t>
  </si>
  <si>
    <t>Youth 670</t>
  </si>
  <si>
    <t>Youth 671</t>
  </si>
  <si>
    <t>Youth 672</t>
  </si>
  <si>
    <t>Youth 673</t>
  </si>
  <si>
    <t>Youth 674</t>
  </si>
  <si>
    <t>Youth 675</t>
  </si>
  <si>
    <t>Youth 676</t>
  </si>
  <si>
    <t>Youth 677</t>
  </si>
  <si>
    <t>Youth 678</t>
  </si>
  <si>
    <t>Youth 679</t>
  </si>
  <si>
    <t>Youth 680</t>
  </si>
  <si>
    <t>Youth 681</t>
  </si>
  <si>
    <t>Youth 682</t>
  </si>
  <si>
    <t>Youth 683</t>
  </si>
  <si>
    <t>Youth 684</t>
  </si>
  <si>
    <t>Youth 685</t>
  </si>
  <si>
    <t>Youth 686</t>
  </si>
  <si>
    <t>Youth 687</t>
  </si>
  <si>
    <t>Youth 688</t>
  </si>
  <si>
    <t>Youth 689</t>
  </si>
  <si>
    <t>Youth 690</t>
  </si>
  <si>
    <t>Youth 691</t>
  </si>
  <si>
    <t>Youth 692</t>
  </si>
  <si>
    <t>Youth 693</t>
  </si>
  <si>
    <t>Youth 694</t>
  </si>
  <si>
    <t>Youth 695</t>
  </si>
  <si>
    <t>Youth 696</t>
  </si>
  <si>
    <t>Youth 697</t>
  </si>
  <si>
    <t>Youth 698</t>
  </si>
  <si>
    <t>Youth 699</t>
  </si>
  <si>
    <t>Youth 700</t>
  </si>
  <si>
    <t>Youth 701</t>
  </si>
  <si>
    <t>Youth 702</t>
  </si>
  <si>
    <t>Youth 703</t>
  </si>
  <si>
    <t>Youth 704</t>
  </si>
  <si>
    <t>Youth 705</t>
  </si>
  <si>
    <t>Youth 706</t>
  </si>
  <si>
    <t>Youth 707</t>
  </si>
  <si>
    <t>Youth 708</t>
  </si>
  <si>
    <t>Youth 709</t>
  </si>
  <si>
    <t>Youth 710</t>
  </si>
  <si>
    <t>Youth 711</t>
  </si>
  <si>
    <t>Youth 712</t>
  </si>
  <si>
    <t>Youth 713</t>
  </si>
  <si>
    <t>Youth 714</t>
  </si>
  <si>
    <t>Youth 715</t>
  </si>
  <si>
    <t>Youth 716</t>
  </si>
  <si>
    <t>Youth 717</t>
  </si>
  <si>
    <t>Youth 718</t>
  </si>
  <si>
    <t>Youth 719</t>
  </si>
  <si>
    <t>Youth 720</t>
  </si>
  <si>
    <t>Youth 721</t>
  </si>
  <si>
    <t>Youth 722</t>
  </si>
  <si>
    <t>Youth 723</t>
  </si>
  <si>
    <t>Youth 724</t>
  </si>
  <si>
    <t>Youth 725</t>
  </si>
  <si>
    <t>Youth 726</t>
  </si>
  <si>
    <t>Youth 727</t>
  </si>
  <si>
    <t>Youth 728</t>
  </si>
  <si>
    <t>Youth 729</t>
  </si>
  <si>
    <t>Youth 730</t>
  </si>
  <si>
    <t>Youth 731</t>
  </si>
  <si>
    <t>Youth 732</t>
  </si>
  <si>
    <t>Youth 733</t>
  </si>
  <si>
    <t>Youth 734</t>
  </si>
  <si>
    <t>Youth 735</t>
  </si>
  <si>
    <t>Youth 736</t>
  </si>
  <si>
    <t>Youth 737</t>
  </si>
  <si>
    <t>Youth 738</t>
  </si>
  <si>
    <t>Youth 739</t>
  </si>
  <si>
    <t>Youth 740</t>
  </si>
  <si>
    <t>Youth 741</t>
  </si>
  <si>
    <t>Youth 742</t>
  </si>
  <si>
    <t>Youth 743</t>
  </si>
  <si>
    <t>Youth 744</t>
  </si>
  <si>
    <t>Youth 745</t>
  </si>
  <si>
    <t>Youth 746</t>
  </si>
  <si>
    <t>Youth 747</t>
  </si>
  <si>
    <t>Youth 748</t>
  </si>
  <si>
    <t>Youth 749</t>
  </si>
  <si>
    <t>Youth 750</t>
  </si>
  <si>
    <t>Youth 751</t>
  </si>
  <si>
    <t>Youth 752</t>
  </si>
  <si>
    <t>Youth 753</t>
  </si>
  <si>
    <t>Youth 754</t>
  </si>
  <si>
    <t>Youth 755</t>
  </si>
  <si>
    <t>Youth 756</t>
  </si>
  <si>
    <t>Youth 757</t>
  </si>
  <si>
    <t>Youth 758</t>
  </si>
  <si>
    <t>Youth 759</t>
  </si>
  <si>
    <t>Youth 760</t>
  </si>
  <si>
    <t>Youth 761</t>
  </si>
  <si>
    <t>Youth 762</t>
  </si>
  <si>
    <t>Youth 763</t>
  </si>
  <si>
    <t>Youth 764</t>
  </si>
  <si>
    <t>Youth 765</t>
  </si>
  <si>
    <t>Youth 766</t>
  </si>
  <si>
    <t>Youth 767</t>
  </si>
  <si>
    <t>Youth 768</t>
  </si>
  <si>
    <t>Youth 769</t>
  </si>
  <si>
    <t>Youth 770</t>
  </si>
  <si>
    <t>Youth 771</t>
  </si>
  <si>
    <t>Youth 772</t>
  </si>
  <si>
    <t>Youth 773</t>
  </si>
  <si>
    <t>Youth 774</t>
  </si>
  <si>
    <t>Youth 775</t>
  </si>
  <si>
    <t>Youth 776</t>
  </si>
  <si>
    <t>Youth 777</t>
  </si>
  <si>
    <t>Youth 778</t>
  </si>
  <si>
    <t>Youth 779</t>
  </si>
  <si>
    <t>Youth 780</t>
  </si>
  <si>
    <t>Youth 781</t>
  </si>
  <si>
    <t>Youth 782</t>
  </si>
  <si>
    <t>Youth 783</t>
  </si>
  <si>
    <t>Youth 784</t>
  </si>
  <si>
    <t>Youth 785</t>
  </si>
  <si>
    <t>Youth 786</t>
  </si>
  <si>
    <t>Youth 787</t>
  </si>
  <si>
    <t>Youth 788</t>
  </si>
  <si>
    <t>Youth 789</t>
  </si>
  <si>
    <t>Youth 790</t>
  </si>
  <si>
    <t>Youth 791</t>
  </si>
  <si>
    <t>Youth 792</t>
  </si>
  <si>
    <t>Youth 793</t>
  </si>
  <si>
    <t>Youth 794</t>
  </si>
  <si>
    <t>Youth 795</t>
  </si>
  <si>
    <t>Youth 796</t>
  </si>
  <si>
    <t>Youth 797</t>
  </si>
  <si>
    <t>Youth 798</t>
  </si>
  <si>
    <t>Youth 799</t>
  </si>
  <si>
    <t>Youth 800</t>
  </si>
  <si>
    <t>Youth 801</t>
  </si>
  <si>
    <t>Youth 802</t>
  </si>
  <si>
    <t>Youth 803</t>
  </si>
  <si>
    <t>Youth 804</t>
  </si>
  <si>
    <t>Youth 805</t>
  </si>
  <si>
    <t>Youth 806</t>
  </si>
  <si>
    <t>Youth 807</t>
  </si>
  <si>
    <t>Youth 808</t>
  </si>
  <si>
    <t>Youth 809</t>
  </si>
  <si>
    <t>Youth 810</t>
  </si>
  <si>
    <t>Youth 811</t>
  </si>
  <si>
    <t>Youth 812</t>
  </si>
  <si>
    <t>Youth 813</t>
  </si>
  <si>
    <t>Youth 814</t>
  </si>
  <si>
    <t>Youth 815</t>
  </si>
  <si>
    <t>Youth 816</t>
  </si>
  <si>
    <t>Youth 817</t>
  </si>
  <si>
    <t>Youth 818</t>
  </si>
  <si>
    <t>Youth 819</t>
  </si>
  <si>
    <t>Youth 820</t>
  </si>
  <si>
    <t>Youth 821</t>
  </si>
  <si>
    <t>Youth 822</t>
  </si>
  <si>
    <t>Youth 823</t>
  </si>
  <si>
    <t>Youth 824</t>
  </si>
  <si>
    <t>Youth 825</t>
  </si>
  <si>
    <t>Youth 826</t>
  </si>
  <si>
    <t>Youth 827</t>
  </si>
  <si>
    <t>Youth 828</t>
  </si>
  <si>
    <t>Youth 829</t>
  </si>
  <si>
    <t>Youth 830</t>
  </si>
  <si>
    <t>Youth 831</t>
  </si>
  <si>
    <t>Youth 832</t>
  </si>
  <si>
    <t>Youth 833</t>
  </si>
  <si>
    <t>Youth 834</t>
  </si>
  <si>
    <t>Youth 835</t>
  </si>
  <si>
    <t>Youth 836</t>
  </si>
  <si>
    <t>Youth 837</t>
  </si>
  <si>
    <t>Youth 838</t>
  </si>
  <si>
    <t>Youth 839</t>
  </si>
  <si>
    <t>Youth 840</t>
  </si>
  <si>
    <t>Youth 841</t>
  </si>
  <si>
    <t>Youth 842</t>
  </si>
  <si>
    <t>Youth 843</t>
  </si>
  <si>
    <t>Youth 844</t>
  </si>
  <si>
    <t>Youth 845</t>
  </si>
  <si>
    <t>Youth 846</t>
  </si>
  <si>
    <t>Youth 847</t>
  </si>
  <si>
    <t>Youth 848</t>
  </si>
  <si>
    <t>Youth 849</t>
  </si>
  <si>
    <t>Youth 850</t>
  </si>
  <si>
    <t>Youth 851</t>
  </si>
  <si>
    <t>Youth 852</t>
  </si>
  <si>
    <t>Youth 853</t>
  </si>
  <si>
    <t>Youth 854</t>
  </si>
  <si>
    <t>Youth 855</t>
  </si>
  <si>
    <t>Youth 856</t>
  </si>
  <si>
    <t>Youth 857</t>
  </si>
  <si>
    <t>Youth 858</t>
  </si>
  <si>
    <t>Youth 859</t>
  </si>
  <si>
    <t>Youth 860</t>
  </si>
  <si>
    <t>Youth 861</t>
  </si>
  <si>
    <t>Youth 862</t>
  </si>
  <si>
    <t>Youth 863</t>
  </si>
  <si>
    <t>Youth 864</t>
  </si>
  <si>
    <t>Youth 865</t>
  </si>
  <si>
    <t>Youth 866</t>
  </si>
  <si>
    <t>Youth 867</t>
  </si>
  <si>
    <t>Youth 868</t>
  </si>
  <si>
    <t>Youth 869</t>
  </si>
  <si>
    <t>Youth 870</t>
  </si>
  <si>
    <t>Youth 871</t>
  </si>
  <si>
    <t>Youth 872</t>
  </si>
  <si>
    <t>Youth 873</t>
  </si>
  <si>
    <t>Youth 874</t>
  </si>
  <si>
    <t>Youth 875</t>
  </si>
  <si>
    <t>Youth 876</t>
  </si>
  <si>
    <t>Youth 877</t>
  </si>
  <si>
    <t>Youth 878</t>
  </si>
  <si>
    <t>Youth 879</t>
  </si>
  <si>
    <t>Youth 880</t>
  </si>
  <si>
    <t>Youth 881</t>
  </si>
  <si>
    <t>Youth 882</t>
  </si>
  <si>
    <t>Youth 883</t>
  </si>
  <si>
    <t>Youth 884</t>
  </si>
  <si>
    <t>Youth 885</t>
  </si>
  <si>
    <t>Youth 886</t>
  </si>
  <si>
    <t>Youth 887</t>
  </si>
  <si>
    <t>Youth 888</t>
  </si>
  <si>
    <t>Youth 889</t>
  </si>
  <si>
    <t>Youth 890</t>
  </si>
  <si>
    <t>Youth 891</t>
  </si>
  <si>
    <t>Youth 892</t>
  </si>
  <si>
    <t>Youth 893</t>
  </si>
  <si>
    <t>Youth 894</t>
  </si>
  <si>
    <t>Youth 895</t>
  </si>
  <si>
    <t>Youth 896</t>
  </si>
  <si>
    <t>Youth 897</t>
  </si>
  <si>
    <t>Youth 898</t>
  </si>
  <si>
    <t>Youth 899</t>
  </si>
  <si>
    <t>Youth 900</t>
  </si>
  <si>
    <t>Youth 901</t>
  </si>
  <si>
    <t>Youth 902</t>
  </si>
  <si>
    <t>Youth 903</t>
  </si>
  <si>
    <t>Youth 904</t>
  </si>
  <si>
    <t>Youth 905</t>
  </si>
  <si>
    <t>Youth 906</t>
  </si>
  <si>
    <t>Youth 907</t>
  </si>
  <si>
    <t>Youth 908</t>
  </si>
  <si>
    <t>Youth 909</t>
  </si>
  <si>
    <t>Youth 910</t>
  </si>
  <si>
    <t>Youth 911</t>
  </si>
  <si>
    <t>Youth 912</t>
  </si>
  <si>
    <t>Youth 913</t>
  </si>
  <si>
    <t>Youth 914</t>
  </si>
  <si>
    <t>Youth 915</t>
  </si>
  <si>
    <t>Youth 916</t>
  </si>
  <si>
    <t>Youth 917</t>
  </si>
  <si>
    <t>Youth 918</t>
  </si>
  <si>
    <t>Youth 919</t>
  </si>
  <si>
    <t>Youth 920</t>
  </si>
  <si>
    <t>Youth 921</t>
  </si>
  <si>
    <t>Youth 922</t>
  </si>
  <si>
    <t>Youth 923</t>
  </si>
  <si>
    <t>Youth 924</t>
  </si>
  <si>
    <t>Youth 925</t>
  </si>
  <si>
    <t>Youth 926</t>
  </si>
  <si>
    <t>Youth 927</t>
  </si>
  <si>
    <t>Youth 928</t>
  </si>
  <si>
    <t>Youth 929</t>
  </si>
  <si>
    <t>Youth 930</t>
  </si>
  <si>
    <t>Youth 931</t>
  </si>
  <si>
    <t>Youth 932</t>
  </si>
  <si>
    <t>Youth 933</t>
  </si>
  <si>
    <t>Youth 934</t>
  </si>
  <si>
    <t>Youth 935</t>
  </si>
  <si>
    <t>Youth 936</t>
  </si>
  <si>
    <t>Youth 937</t>
  </si>
  <si>
    <t>Youth 938</t>
  </si>
  <si>
    <t>Youth 939</t>
  </si>
  <si>
    <t>Youth 940</t>
  </si>
  <si>
    <t>Youth 941</t>
  </si>
  <si>
    <t>Youth 942</t>
  </si>
  <si>
    <t>Youth 943</t>
  </si>
  <si>
    <t>Youth 944</t>
  </si>
  <si>
    <t>Youth 945</t>
  </si>
  <si>
    <t>Youth 946</t>
  </si>
  <si>
    <t>Youth 947</t>
  </si>
  <si>
    <t>Youth 948</t>
  </si>
  <si>
    <t>Youth 949</t>
  </si>
  <si>
    <t>Youth 950</t>
  </si>
  <si>
    <t>Youth 951</t>
  </si>
  <si>
    <t>Youth 952</t>
  </si>
  <si>
    <t>Youth 953</t>
  </si>
  <si>
    <t>Youth 954</t>
  </si>
  <si>
    <t>Youth 955</t>
  </si>
  <si>
    <t>Youth 956</t>
  </si>
  <si>
    <t>Youth 957</t>
  </si>
  <si>
    <t>Youth 958</t>
  </si>
  <si>
    <t>Youth 959</t>
  </si>
  <si>
    <t>Youth 960</t>
  </si>
  <si>
    <t>Youth 961</t>
  </si>
  <si>
    <t>Youth 962</t>
  </si>
  <si>
    <t>Youth 963</t>
  </si>
  <si>
    <t>Youth 964</t>
  </si>
  <si>
    <t>Youth 965</t>
  </si>
  <si>
    <t>Youth 966</t>
  </si>
  <si>
    <t>Youth 967</t>
  </si>
  <si>
    <t>Youth 968</t>
  </si>
  <si>
    <t>Youth 969</t>
  </si>
  <si>
    <t>Youth 970</t>
  </si>
  <si>
    <t>Youth 971</t>
  </si>
  <si>
    <t>Youth 972</t>
  </si>
  <si>
    <t>Youth 973</t>
  </si>
  <si>
    <t>Youth 974</t>
  </si>
  <si>
    <t>Youth 975</t>
  </si>
  <si>
    <t>Youth 976</t>
  </si>
  <si>
    <t>Youth 977</t>
  </si>
  <si>
    <t>Youth 978</t>
  </si>
  <si>
    <t>Youth 979</t>
  </si>
  <si>
    <t>Youth 980</t>
  </si>
  <si>
    <t>Youth 981</t>
  </si>
  <si>
    <t>Youth 982</t>
  </si>
  <si>
    <t>Youth 983</t>
  </si>
  <si>
    <t>Youth 984</t>
  </si>
  <si>
    <t>Youth 985</t>
  </si>
  <si>
    <t>Youth 986</t>
  </si>
  <si>
    <t>Youth 987</t>
  </si>
  <si>
    <t>Youth 988</t>
  </si>
  <si>
    <t>Youth 989</t>
  </si>
  <si>
    <t>Youth 990</t>
  </si>
  <si>
    <t>Youth 991</t>
  </si>
  <si>
    <t>Youth 992</t>
  </si>
  <si>
    <t>Youth 993</t>
  </si>
  <si>
    <t>Youth 994</t>
  </si>
  <si>
    <t>Youth 995</t>
  </si>
  <si>
    <t>Youth 996</t>
  </si>
  <si>
    <t>Youth 997</t>
  </si>
  <si>
    <t>Youth 998</t>
  </si>
  <si>
    <t>Youth 999</t>
  </si>
  <si>
    <t>Youth 1000</t>
  </si>
  <si>
    <t>Youth 1001</t>
  </si>
  <si>
    <t>Youth 1002</t>
  </si>
  <si>
    <t>Youth 1003</t>
  </si>
  <si>
    <t>Youth 1004</t>
  </si>
  <si>
    <t>Youth 1005</t>
  </si>
  <si>
    <t>Youth 1006</t>
  </si>
  <si>
    <t>Youth 1007</t>
  </si>
  <si>
    <t>Youth 1008</t>
  </si>
  <si>
    <t>Youth 1009</t>
  </si>
  <si>
    <t>Youth 1010</t>
  </si>
  <si>
    <t>Youth 1011</t>
  </si>
  <si>
    <t>Youth 1012</t>
  </si>
  <si>
    <t>Youth 1013</t>
  </si>
  <si>
    <t>Youth 1014</t>
  </si>
  <si>
    <t>Youth 1015</t>
  </si>
  <si>
    <t>Youth 1016</t>
  </si>
  <si>
    <t>Youth 1017</t>
  </si>
  <si>
    <t>Youth 1018</t>
  </si>
  <si>
    <t>Youth 1019</t>
  </si>
  <si>
    <t>Youth 1020</t>
  </si>
  <si>
    <t>Youth 1021</t>
  </si>
  <si>
    <t>Youth 1022</t>
  </si>
  <si>
    <t>Youth 1023</t>
  </si>
  <si>
    <t>Youth 1024</t>
  </si>
  <si>
    <t>Youth 1025</t>
  </si>
  <si>
    <t>Youth 1026</t>
  </si>
  <si>
    <t>Youth 1027</t>
  </si>
  <si>
    <t>Youth 1028</t>
  </si>
  <si>
    <t>Youth 1029</t>
  </si>
  <si>
    <t>Youth 1030</t>
  </si>
  <si>
    <t>Youth 1031</t>
  </si>
  <si>
    <t>Youth 1032</t>
  </si>
  <si>
    <t>Youth 1033</t>
  </si>
  <si>
    <t>Youth 1034</t>
  </si>
  <si>
    <t>Youth 1035</t>
  </si>
  <si>
    <t>Youth 1036</t>
  </si>
  <si>
    <t>Youth 1037</t>
  </si>
  <si>
    <t>Youth 1038</t>
  </si>
  <si>
    <t>Youth 1039</t>
  </si>
  <si>
    <t>Youth 1040</t>
  </si>
  <si>
    <t>Youth 1041</t>
  </si>
  <si>
    <t>Youth 1042</t>
  </si>
  <si>
    <t>Youth 1043</t>
  </si>
  <si>
    <t>Youth 1044</t>
  </si>
  <si>
    <t>Youth 1045</t>
  </si>
  <si>
    <t>Youth 1046</t>
  </si>
  <si>
    <t>Youth 1047</t>
  </si>
  <si>
    <t>Youth 1048</t>
  </si>
  <si>
    <t>Youth 1049</t>
  </si>
  <si>
    <t>Youth 1050</t>
  </si>
  <si>
    <t>Youth 1051</t>
  </si>
  <si>
    <t>Youth 1052</t>
  </si>
  <si>
    <t>Youth 1053</t>
  </si>
  <si>
    <t>Youth 1054</t>
  </si>
  <si>
    <t>Youth 1055</t>
  </si>
  <si>
    <t>Youth 1056</t>
  </si>
  <si>
    <t>Youth 1057</t>
  </si>
  <si>
    <t>Youth 1058</t>
  </si>
  <si>
    <t>Youth 1059</t>
  </si>
  <si>
    <t>Youth 1060</t>
  </si>
  <si>
    <t>Youth 1061</t>
  </si>
  <si>
    <t>Youth 1062</t>
  </si>
  <si>
    <t>Youth 1063</t>
  </si>
  <si>
    <t>Youth 1064</t>
  </si>
  <si>
    <t>Youth 1065</t>
  </si>
  <si>
    <t>Youth 1066</t>
  </si>
  <si>
    <t>Youth 1067</t>
  </si>
  <si>
    <t>Youth 1068</t>
  </si>
  <si>
    <t>Youth 1069</t>
  </si>
  <si>
    <t>Youth 1070</t>
  </si>
  <si>
    <t>Youth 1071</t>
  </si>
  <si>
    <t>Youth 1072</t>
  </si>
  <si>
    <t>Youth 1073</t>
  </si>
  <si>
    <t>Youth 1074</t>
  </si>
  <si>
    <t>Youth 1075</t>
  </si>
  <si>
    <t>Youth 1076</t>
  </si>
  <si>
    <t>Youth 1077</t>
  </si>
  <si>
    <t>Youth 1078</t>
  </si>
  <si>
    <t>Youth 1079</t>
  </si>
  <si>
    <t>Youth 1080</t>
  </si>
  <si>
    <t>Youth 1081</t>
  </si>
  <si>
    <t>Youth 1082</t>
  </si>
  <si>
    <t>Youth 1083</t>
  </si>
  <si>
    <t>Youth 1084</t>
  </si>
  <si>
    <t>Youth 1085</t>
  </si>
  <si>
    <t>Youth 1086</t>
  </si>
  <si>
    <t>Youth 1087</t>
  </si>
  <si>
    <t>Youth 1088</t>
  </si>
  <si>
    <t>Youth 1089</t>
  </si>
  <si>
    <t>Youth 1090</t>
  </si>
  <si>
    <t>Youth 1091</t>
  </si>
  <si>
    <t>Youth 1092</t>
  </si>
  <si>
    <t>Youth 1093</t>
  </si>
  <si>
    <t>Youth 1094</t>
  </si>
  <si>
    <t>Youth 1095</t>
  </si>
  <si>
    <t>Youth 1096</t>
  </si>
  <si>
    <t>Youth 1097</t>
  </si>
  <si>
    <t>Youth 1098</t>
  </si>
  <si>
    <t>Youth 1099</t>
  </si>
  <si>
    <t>Youth 1100</t>
  </si>
  <si>
    <t>Youth 1101</t>
  </si>
  <si>
    <t>Youth 1102</t>
  </si>
  <si>
    <t>Youth 1103</t>
  </si>
  <si>
    <t>Youth 1104</t>
  </si>
  <si>
    <t>Youth 1105</t>
  </si>
  <si>
    <t>Youth 1106</t>
  </si>
  <si>
    <t>Youth 1107</t>
  </si>
  <si>
    <t>Youth 1108</t>
  </si>
  <si>
    <t>Youth 1109</t>
  </si>
  <si>
    <t>Youth 1110</t>
  </si>
  <si>
    <t>Youth 1111</t>
  </si>
  <si>
    <t>Youth 1112</t>
  </si>
  <si>
    <t>Youth 1113</t>
  </si>
  <si>
    <t>Youth 1114</t>
  </si>
  <si>
    <t>Youth 1115</t>
  </si>
  <si>
    <t>Youth 1116</t>
  </si>
  <si>
    <t>Youth 1117</t>
  </si>
  <si>
    <t>Youth 1118</t>
  </si>
  <si>
    <t>Youth 1119</t>
  </si>
  <si>
    <t>Youth 1120</t>
  </si>
  <si>
    <t>Youth 1121</t>
  </si>
  <si>
    <t>Youth 1122</t>
  </si>
  <si>
    <t>Youth 1123</t>
  </si>
  <si>
    <t>Youth 1124</t>
  </si>
  <si>
    <t>Youth 1125</t>
  </si>
  <si>
    <t>Youth 1126</t>
  </si>
  <si>
    <t>Youth 1127</t>
  </si>
  <si>
    <t>Youth 1128</t>
  </si>
  <si>
    <t>Youth 1129</t>
  </si>
  <si>
    <t>Youth 1130</t>
  </si>
  <si>
    <t>Youth 1131</t>
  </si>
  <si>
    <t>Youth 1132</t>
  </si>
  <si>
    <t>Youth 1133</t>
  </si>
  <si>
    <t>Youth 1134</t>
  </si>
  <si>
    <t>Youth 1135</t>
  </si>
  <si>
    <t>Youth 1136</t>
  </si>
  <si>
    <t>Youth 1137</t>
  </si>
  <si>
    <t>Youth 1138</t>
  </si>
  <si>
    <t>Youth 1139</t>
  </si>
  <si>
    <t>Youth 1140</t>
  </si>
  <si>
    <t>Youth 1141</t>
  </si>
  <si>
    <t>Youth 1142</t>
  </si>
  <si>
    <t>Youth 1143</t>
  </si>
  <si>
    <t>Youth 1144</t>
  </si>
  <si>
    <t>Youth 1145</t>
  </si>
  <si>
    <t>Youth 1146</t>
  </si>
  <si>
    <t>Youth 1147</t>
  </si>
  <si>
    <t>Youth 1148</t>
  </si>
  <si>
    <t>Youth 1149</t>
  </si>
  <si>
    <t>Youth 1150</t>
  </si>
  <si>
    <t>Youth 1151</t>
  </si>
  <si>
    <t>Youth 1152</t>
  </si>
  <si>
    <t>Youth 1153</t>
  </si>
  <si>
    <t>Youth 1154</t>
  </si>
  <si>
    <t>Youth 1155</t>
  </si>
  <si>
    <t>Youth 1156</t>
  </si>
  <si>
    <t>Youth 1157</t>
  </si>
  <si>
    <t>Youth 1158</t>
  </si>
  <si>
    <t>Youth 1159</t>
  </si>
  <si>
    <t>Youth 1160</t>
  </si>
  <si>
    <t>Youth 1161</t>
  </si>
  <si>
    <t>Youth 1162</t>
  </si>
  <si>
    <t>Youth 1163</t>
  </si>
  <si>
    <t>Youth 1164</t>
  </si>
  <si>
    <t>Youth 1165</t>
  </si>
  <si>
    <t>Youth 1166</t>
  </si>
  <si>
    <t>Youth 1167</t>
  </si>
  <si>
    <t>Youth 1168</t>
  </si>
  <si>
    <t>Youth 1169</t>
  </si>
  <si>
    <t>Youth 1170</t>
  </si>
  <si>
    <t>Youth 1171</t>
  </si>
  <si>
    <t>Youth 1172</t>
  </si>
  <si>
    <t>Youth 1173</t>
  </si>
  <si>
    <t>Youth 1174</t>
  </si>
  <si>
    <t>Youth 1175</t>
  </si>
  <si>
    <t>Youth 1176</t>
  </si>
  <si>
    <t>Youth 1177</t>
  </si>
  <si>
    <t>Youth 1178</t>
  </si>
  <si>
    <t>Youth 1179</t>
  </si>
  <si>
    <t>Youth 1180</t>
  </si>
  <si>
    <t>Youth 1181</t>
  </si>
  <si>
    <t>Youth 1182</t>
  </si>
  <si>
    <t>Youth 1183</t>
  </si>
  <si>
    <t>Youth 1184</t>
  </si>
  <si>
    <t>Youth 1185</t>
  </si>
  <si>
    <t>Youth 1186</t>
  </si>
  <si>
    <t>Youth 1187</t>
  </si>
  <si>
    <t>Youth 1188</t>
  </si>
  <si>
    <t>Youth 1189</t>
  </si>
  <si>
    <t>Youth 1190</t>
  </si>
  <si>
    <t>Youth 1191</t>
  </si>
  <si>
    <t>Youth 1192</t>
  </si>
  <si>
    <t>Youth 1193</t>
  </si>
  <si>
    <t>Youth 1194</t>
  </si>
  <si>
    <t>Youth 1195</t>
  </si>
  <si>
    <t>Youth 1196</t>
  </si>
  <si>
    <t>Youth 1197</t>
  </si>
  <si>
    <t>Youth 1198</t>
  </si>
  <si>
    <t>Youth 1199</t>
  </si>
  <si>
    <t>Youth 1200</t>
  </si>
  <si>
    <t>Youth 1201</t>
  </si>
  <si>
    <t>Youth 1202</t>
  </si>
  <si>
    <t>Youth 1203</t>
  </si>
  <si>
    <t>Youth 1204</t>
  </si>
  <si>
    <t>Youth 1205</t>
  </si>
  <si>
    <t>Youth 1206</t>
  </si>
  <si>
    <t>Youth 1207</t>
  </si>
  <si>
    <t>Youth 1208</t>
  </si>
  <si>
    <t>Youth 1209</t>
  </si>
  <si>
    <t>Youth 1210</t>
  </si>
  <si>
    <t>Youth 1211</t>
  </si>
  <si>
    <t>Youth 1212</t>
  </si>
  <si>
    <t>Youth 1213</t>
  </si>
  <si>
    <t>Youth 1214</t>
  </si>
  <si>
    <t>Youth 1215</t>
  </si>
  <si>
    <t>Youth 1216</t>
  </si>
  <si>
    <t>Youth 1217</t>
  </si>
  <si>
    <t>Youth 1218</t>
  </si>
  <si>
    <t>Youth 1219</t>
  </si>
  <si>
    <t>Youth 1220</t>
  </si>
  <si>
    <t>Youth 1221</t>
  </si>
  <si>
    <t>Youth 1222</t>
  </si>
  <si>
    <t>Youth 1223</t>
  </si>
  <si>
    <t>Youth 1224</t>
  </si>
  <si>
    <t>Youth 1225</t>
  </si>
  <si>
    <t>Youth 1226</t>
  </si>
  <si>
    <t>Youth 1227</t>
  </si>
  <si>
    <t>Youth 1228</t>
  </si>
  <si>
    <t>Youth 1229</t>
  </si>
  <si>
    <t>Youth 1230</t>
  </si>
  <si>
    <t>Youth 1231</t>
  </si>
  <si>
    <t>Youth 1232</t>
  </si>
  <si>
    <t>Youth 1233</t>
  </si>
  <si>
    <t>Youth 1234</t>
  </si>
  <si>
    <t>Youth 1235</t>
  </si>
  <si>
    <t>Youth 1236</t>
  </si>
  <si>
    <t>Youth 1237</t>
  </si>
  <si>
    <t>Youth 1238</t>
  </si>
  <si>
    <t>Youth 1239</t>
  </si>
  <si>
    <t>Youth 1240</t>
  </si>
  <si>
    <t>Youth 1241</t>
  </si>
  <si>
    <t>Youth 1242</t>
  </si>
  <si>
    <t>Youth 1243</t>
  </si>
  <si>
    <t>Youth 1244</t>
  </si>
  <si>
    <t>Youth 1245</t>
  </si>
  <si>
    <t>Youth 1246</t>
  </si>
  <si>
    <t>Youth 1247</t>
  </si>
  <si>
    <t>Youth 1248</t>
  </si>
  <si>
    <t>Youth 1249</t>
  </si>
  <si>
    <t>Youth 1250</t>
  </si>
  <si>
    <t>Youth 1251</t>
  </si>
  <si>
    <t>Youth 1252</t>
  </si>
  <si>
    <t>Youth 1253</t>
  </si>
  <si>
    <t>Youth 1254</t>
  </si>
  <si>
    <t>Youth 1255</t>
  </si>
  <si>
    <t>Youth 1256</t>
  </si>
  <si>
    <t>Youth 1257</t>
  </si>
  <si>
    <t>Youth 1258</t>
  </si>
  <si>
    <t>Youth 1259</t>
  </si>
  <si>
    <t>Youth 1260</t>
  </si>
  <si>
    <t>Youth 1261</t>
  </si>
  <si>
    <t>Youth 1262</t>
  </si>
  <si>
    <t>Youth 1263</t>
  </si>
  <si>
    <t>Youth 1264</t>
  </si>
  <si>
    <t>Youth 1265</t>
  </si>
  <si>
    <t>Youth 1266</t>
  </si>
  <si>
    <t>Youth 1267</t>
  </si>
  <si>
    <t>Youth 1268</t>
  </si>
  <si>
    <t>Youth 1269</t>
  </si>
  <si>
    <t>Youth 1270</t>
  </si>
  <si>
    <t>Youth 1271</t>
  </si>
  <si>
    <t>Youth 1272</t>
  </si>
  <si>
    <t>Youth 1273</t>
  </si>
  <si>
    <t>Youth 1274</t>
  </si>
  <si>
    <t>Youth 1275</t>
  </si>
  <si>
    <t>Youth 1276</t>
  </si>
  <si>
    <t>Youth 1277</t>
  </si>
  <si>
    <t>Youth 1278</t>
  </si>
  <si>
    <t>Youth 1279</t>
  </si>
  <si>
    <t>Youth 1280</t>
  </si>
  <si>
    <t>Youth 1281</t>
  </si>
  <si>
    <t>Youth 1282</t>
  </si>
  <si>
    <t>Youth 1283</t>
  </si>
  <si>
    <t>Youth 1284</t>
  </si>
  <si>
    <t>Youth 1285</t>
  </si>
  <si>
    <t>Youth 1286</t>
  </si>
  <si>
    <t>Youth 1287</t>
  </si>
  <si>
    <t>Youth 1288</t>
  </si>
  <si>
    <t>Youth 1289</t>
  </si>
  <si>
    <t>Youth 1290</t>
  </si>
  <si>
    <t>Youth 1291</t>
  </si>
  <si>
    <t>Youth 1292</t>
  </si>
  <si>
    <t>Youth 1293</t>
  </si>
  <si>
    <t>Youth 1294</t>
  </si>
  <si>
    <t>Youth 1295</t>
  </si>
  <si>
    <t>Youth 1296</t>
  </si>
  <si>
    <t>Youth 1297</t>
  </si>
  <si>
    <t>Youth 1298</t>
  </si>
  <si>
    <t>Youth 1299</t>
  </si>
  <si>
    <t>Youth 1300</t>
  </si>
  <si>
    <t>Youth 1301</t>
  </si>
  <si>
    <t>Youth 1302</t>
  </si>
  <si>
    <t>Youth 1303</t>
  </si>
  <si>
    <t>Youth 1304</t>
  </si>
  <si>
    <t>Youth 1305</t>
  </si>
  <si>
    <t>Youth 1306</t>
  </si>
  <si>
    <t>Youth 1307</t>
  </si>
  <si>
    <t>Youth 1308</t>
  </si>
  <si>
    <t>Youth 1309</t>
  </si>
  <si>
    <t>Youth 1310</t>
  </si>
  <si>
    <t>Youth 1311</t>
  </si>
  <si>
    <t>Youth 1312</t>
  </si>
  <si>
    <t>Youth 1313</t>
  </si>
  <si>
    <t>Youth 1314</t>
  </si>
  <si>
    <t>Youth 1315</t>
  </si>
  <si>
    <t>Youth 1316</t>
  </si>
  <si>
    <t>Youth 1317</t>
  </si>
  <si>
    <t>Youth 1318</t>
  </si>
  <si>
    <t>Youth 1319</t>
  </si>
  <si>
    <t>Youth 1320</t>
  </si>
  <si>
    <t>Youth 1321</t>
  </si>
  <si>
    <t>Youth 1322</t>
  </si>
  <si>
    <t>Youth 1323</t>
  </si>
  <si>
    <t>Youth 1324</t>
  </si>
  <si>
    <t>Youth 1325</t>
  </si>
  <si>
    <t>Youth 1326</t>
  </si>
  <si>
    <t>Youth 1327</t>
  </si>
  <si>
    <t>Youth 1328</t>
  </si>
  <si>
    <t>Youth 1329</t>
  </si>
  <si>
    <t>Youth 1330</t>
  </si>
  <si>
    <t>Youth 1331</t>
  </si>
  <si>
    <t>Youth 1332</t>
  </si>
  <si>
    <t>Youth 1333</t>
  </si>
  <si>
    <t>Youth 1334</t>
  </si>
  <si>
    <t>Youth 1335</t>
  </si>
  <si>
    <t>Youth 1336</t>
  </si>
  <si>
    <t>Youth 1337</t>
  </si>
  <si>
    <t>Youth 1338</t>
  </si>
  <si>
    <t>Youth 1339</t>
  </si>
  <si>
    <t>Youth 1340</t>
  </si>
  <si>
    <t>Youth 1341</t>
  </si>
  <si>
    <t>Youth 1342</t>
  </si>
  <si>
    <t>Youth 1343</t>
  </si>
  <si>
    <t>Youth 1344</t>
  </si>
  <si>
    <t>Youth 1345</t>
  </si>
  <si>
    <t>Youth 1346</t>
  </si>
  <si>
    <t>Youth 1347</t>
  </si>
  <si>
    <t>Youth 1348</t>
  </si>
  <si>
    <t>Youth 1349</t>
  </si>
  <si>
    <t>Youth 1350</t>
  </si>
  <si>
    <t>Youth 1351</t>
  </si>
  <si>
    <t>Youth 1352</t>
  </si>
  <si>
    <t>Youth 1353</t>
  </si>
  <si>
    <t>Youth 1354</t>
  </si>
  <si>
    <t>Youth 1355</t>
  </si>
  <si>
    <t>Youth 1356</t>
  </si>
  <si>
    <t>Youth 1357</t>
  </si>
  <si>
    <t>Youth 1358</t>
  </si>
  <si>
    <t>Youth 1359</t>
  </si>
  <si>
    <t>Youth 1360</t>
  </si>
  <si>
    <t>Youth 1361</t>
  </si>
  <si>
    <t>Youth 1362</t>
  </si>
  <si>
    <t>Youth 1363</t>
  </si>
  <si>
    <t>Youth 1364</t>
  </si>
  <si>
    <t>Youth 1365</t>
  </si>
  <si>
    <t>Youth 1366</t>
  </si>
  <si>
    <t>Youth 1367</t>
  </si>
  <si>
    <t>Youth 1368</t>
  </si>
  <si>
    <t>Youth 1369</t>
  </si>
  <si>
    <t>Youth 1370</t>
  </si>
  <si>
    <t>Youth 1371</t>
  </si>
  <si>
    <t>Youth 1372</t>
  </si>
  <si>
    <t>Youth 1373</t>
  </si>
  <si>
    <t>Youth 1374</t>
  </si>
  <si>
    <t>Youth 1375</t>
  </si>
  <si>
    <t>Youth 1376</t>
  </si>
  <si>
    <t>Youth 1377</t>
  </si>
  <si>
    <t>Youth 1378</t>
  </si>
  <si>
    <t>Youth 1379</t>
  </si>
  <si>
    <t>Youth 1380</t>
  </si>
  <si>
    <t>Youth 1381</t>
  </si>
  <si>
    <t>Youth 1382</t>
  </si>
  <si>
    <t>Youth 1383</t>
  </si>
  <si>
    <t>Youth 1384</t>
  </si>
  <si>
    <t>Youth 1385</t>
  </si>
  <si>
    <t>Youth 1386</t>
  </si>
  <si>
    <t>Youth 1387</t>
  </si>
  <si>
    <t>Youth 1388</t>
  </si>
  <si>
    <t>Youth 1389</t>
  </si>
  <si>
    <t>Youth 1390</t>
  </si>
  <si>
    <t>Youth 1391</t>
  </si>
  <si>
    <t>Youth 1392</t>
  </si>
  <si>
    <t>Youth 1393</t>
  </si>
  <si>
    <t>Youth 1394</t>
  </si>
  <si>
    <t>Youth 1395</t>
  </si>
  <si>
    <t>Youth 1396</t>
  </si>
  <si>
    <t>Youth 1397</t>
  </si>
  <si>
    <t>Youth 1398</t>
  </si>
  <si>
    <t>Youth 1399</t>
  </si>
  <si>
    <t>Youth 1400</t>
  </si>
  <si>
    <t>Youth 1401</t>
  </si>
  <si>
    <t>Youth 1402</t>
  </si>
  <si>
    <t>Youth 1403</t>
  </si>
  <si>
    <t>Youth 1404</t>
  </si>
  <si>
    <t>Youth 1405</t>
  </si>
  <si>
    <t>Youth 1406</t>
  </si>
  <si>
    <t>Youth 1407</t>
  </si>
  <si>
    <t>Youth 1408</t>
  </si>
  <si>
    <t>Youth 1409</t>
  </si>
  <si>
    <t>Youth 1410</t>
  </si>
  <si>
    <t>Youth 1411</t>
  </si>
  <si>
    <t>Youth 1412</t>
  </si>
  <si>
    <t>Youth 1413</t>
  </si>
  <si>
    <t>Youth 1414</t>
  </si>
  <si>
    <t>Youth 1415</t>
  </si>
  <si>
    <t>Youth 1416</t>
  </si>
  <si>
    <t>Youth 1417</t>
  </si>
  <si>
    <t>Youth 1418</t>
  </si>
  <si>
    <t>Youth 1419</t>
  </si>
  <si>
    <t>Youth 1420</t>
  </si>
  <si>
    <t>Youth 1421</t>
  </si>
  <si>
    <t>Youth 1422</t>
  </si>
  <si>
    <t>Youth 1423</t>
  </si>
  <si>
    <t>Youth 1424</t>
  </si>
  <si>
    <t>Youth 1425</t>
  </si>
  <si>
    <t>Youth 1426</t>
  </si>
  <si>
    <t>Youth 1427</t>
  </si>
  <si>
    <t>Youth 1428</t>
  </si>
  <si>
    <t>Youth 1429</t>
  </si>
  <si>
    <t>Youth 1430</t>
  </si>
  <si>
    <t>Youth 1431</t>
  </si>
  <si>
    <t>Youth 1432</t>
  </si>
  <si>
    <t>Youth 1433</t>
  </si>
  <si>
    <t>Youth 1434</t>
  </si>
  <si>
    <t>Youth 1435</t>
  </si>
  <si>
    <t>Youth 1436</t>
  </si>
  <si>
    <t>Youth 1437</t>
  </si>
  <si>
    <t>Youth 1438</t>
  </si>
  <si>
    <t>Youth 1439</t>
  </si>
  <si>
    <t>Youth 1440</t>
  </si>
  <si>
    <t>Youth 1441</t>
  </si>
  <si>
    <t>Youth 1442</t>
  </si>
  <si>
    <t>Youth 1443</t>
  </si>
  <si>
    <t>Youth 1444</t>
  </si>
  <si>
    <t>Youth 1445</t>
  </si>
  <si>
    <t>Youth 1446</t>
  </si>
  <si>
    <t>Youth 1447</t>
  </si>
  <si>
    <t>Youth 1448</t>
  </si>
  <si>
    <t>Youth 1449</t>
  </si>
  <si>
    <t>Youth 1450</t>
  </si>
  <si>
    <t>Youth 1451</t>
  </si>
  <si>
    <t>Youth 1452</t>
  </si>
  <si>
    <t>Youth 1453</t>
  </si>
  <si>
    <t>Youth 1454</t>
  </si>
  <si>
    <t>Youth 1455</t>
  </si>
  <si>
    <t>Youth 1456</t>
  </si>
  <si>
    <t>Youth 1457</t>
  </si>
  <si>
    <t>Youth 1458</t>
  </si>
  <si>
    <t>Youth 1459</t>
  </si>
  <si>
    <t>Youth 1460</t>
  </si>
  <si>
    <t>Youth 1461</t>
  </si>
  <si>
    <t>Youth 1462</t>
  </si>
  <si>
    <t>Youth 1463</t>
  </si>
  <si>
    <t>Youth 1464</t>
  </si>
  <si>
    <t>Youth 1465</t>
  </si>
  <si>
    <t>Youth 1466</t>
  </si>
  <si>
    <t>Youth 1467</t>
  </si>
  <si>
    <t>Youth 1468</t>
  </si>
  <si>
    <t>Youth 1469</t>
  </si>
  <si>
    <t>Youth 1470</t>
  </si>
  <si>
    <t>Youth 1471</t>
  </si>
  <si>
    <t>Youth 1472</t>
  </si>
  <si>
    <t>Youth 1473</t>
  </si>
  <si>
    <t>Youth 1474</t>
  </si>
  <si>
    <t>Youth 1475</t>
  </si>
  <si>
    <t>Youth 1476</t>
  </si>
  <si>
    <t>Youth 1477</t>
  </si>
  <si>
    <t>Youth 1478</t>
  </si>
  <si>
    <t>Youth 1479</t>
  </si>
  <si>
    <t>Youth 1480</t>
  </si>
  <si>
    <t>Youth 1481</t>
  </si>
  <si>
    <t>Youth 1482</t>
  </si>
  <si>
    <t>Youth 1483</t>
  </si>
  <si>
    <t>Youth 1484</t>
  </si>
  <si>
    <t>Youth 1485</t>
  </si>
  <si>
    <t>Youth 1486</t>
  </si>
  <si>
    <t>Youth 1487</t>
  </si>
  <si>
    <t>Youth 1488</t>
  </si>
  <si>
    <t>Youth 1489</t>
  </si>
  <si>
    <t>Youth 1490</t>
  </si>
  <si>
    <t>Youth 1491</t>
  </si>
  <si>
    <t>Youth 1492</t>
  </si>
  <si>
    <t>Youth 1493</t>
  </si>
  <si>
    <t>Youth 1494</t>
  </si>
  <si>
    <t>Youth 1495</t>
  </si>
  <si>
    <t>Youth 1496</t>
  </si>
  <si>
    <t>Youth 1497</t>
  </si>
  <si>
    <t>Youth 1498</t>
  </si>
  <si>
    <t>Youth 1499</t>
  </si>
  <si>
    <t>Youth 1500</t>
  </si>
  <si>
    <t>Youth 1501</t>
  </si>
  <si>
    <t>Youth 1502</t>
  </si>
  <si>
    <t>Youth 1503</t>
  </si>
  <si>
    <t>Youth 1504</t>
  </si>
  <si>
    <t>Youth 1505</t>
  </si>
  <si>
    <t>Youth 1506</t>
  </si>
  <si>
    <t>Youth 1507</t>
  </si>
  <si>
    <t>Youth 1508</t>
  </si>
  <si>
    <t>Youth 1509</t>
  </si>
  <si>
    <t>Youth 1510</t>
  </si>
  <si>
    <t>Youth 1511</t>
  </si>
  <si>
    <t>Youth 1512</t>
  </si>
  <si>
    <t>Youth 1513</t>
  </si>
  <si>
    <t>Youth 1514</t>
  </si>
  <si>
    <t>Youth 1515</t>
  </si>
  <si>
    <t>Youth 1516</t>
  </si>
  <si>
    <t>Youth 1517</t>
  </si>
  <si>
    <t>Youth 1518</t>
  </si>
  <si>
    <t>Youth 1519</t>
  </si>
  <si>
    <t>Youth 1520</t>
  </si>
  <si>
    <t>Youth 1521</t>
  </si>
  <si>
    <t>Youth 1522</t>
  </si>
  <si>
    <t>Youth 1523</t>
  </si>
  <si>
    <t>Youth 1524</t>
  </si>
  <si>
    <t>Youth 1525</t>
  </si>
  <si>
    <t>Youth 1526</t>
  </si>
  <si>
    <t>Youth 1527</t>
  </si>
  <si>
    <t>Youth 1528</t>
  </si>
  <si>
    <t>Youth 1529</t>
  </si>
  <si>
    <t>Youth 1530</t>
  </si>
  <si>
    <t>Youth 1531</t>
  </si>
  <si>
    <t>Youth 1532</t>
  </si>
  <si>
    <t>Youth 1533</t>
  </si>
  <si>
    <t>Youth 1534</t>
  </si>
  <si>
    <t>Youth 1535</t>
  </si>
  <si>
    <t>Youth 1536</t>
  </si>
  <si>
    <t>Youth 1537</t>
  </si>
  <si>
    <t>Youth 1538</t>
  </si>
  <si>
    <t>Youth 1539</t>
  </si>
  <si>
    <t>Youth 1540</t>
  </si>
  <si>
    <t>Youth 1541</t>
  </si>
  <si>
    <t>Youth 1542</t>
  </si>
  <si>
    <t>Youth 1543</t>
  </si>
  <si>
    <t>Youth 1544</t>
  </si>
  <si>
    <t>Youth 1545</t>
  </si>
  <si>
    <t>Youth 1546</t>
  </si>
  <si>
    <t>Youth 1547</t>
  </si>
  <si>
    <t>Youth 1548</t>
  </si>
  <si>
    <t>Youth 1549</t>
  </si>
  <si>
    <t>Youth 1550</t>
  </si>
  <si>
    <t>Youth 1551</t>
  </si>
  <si>
    <t>Youth 1552</t>
  </si>
  <si>
    <t>Youth 1553</t>
  </si>
  <si>
    <t>Youth 1554</t>
  </si>
  <si>
    <t>Youth 1555</t>
  </si>
  <si>
    <t>Youth 1556</t>
  </si>
  <si>
    <t>Youth 1557</t>
  </si>
  <si>
    <t>Youth 1558</t>
  </si>
  <si>
    <t>Youth 1559</t>
  </si>
  <si>
    <t>Youth 1560</t>
  </si>
  <si>
    <t>Youth 1561</t>
  </si>
  <si>
    <t>Youth 1562</t>
  </si>
  <si>
    <t>Youth 1563</t>
  </si>
  <si>
    <t>Youth 1564</t>
  </si>
  <si>
    <t>Youth 1565</t>
  </si>
  <si>
    <t>Youth 1566</t>
  </si>
  <si>
    <t>Youth 1567</t>
  </si>
  <si>
    <t>Youth 1568</t>
  </si>
  <si>
    <t>Youth 1569</t>
  </si>
  <si>
    <t>Youth 1570</t>
  </si>
  <si>
    <t>Youth 1571</t>
  </si>
  <si>
    <t>Youth 1572</t>
  </si>
  <si>
    <t>Youth 1573</t>
  </si>
  <si>
    <t>Youth 1574</t>
  </si>
  <si>
    <t>Youth 1575</t>
  </si>
  <si>
    <t>Youth 1576</t>
  </si>
  <si>
    <t>Youth 1577</t>
  </si>
  <si>
    <t>Youth 1578</t>
  </si>
  <si>
    <t>Youth 1579</t>
  </si>
  <si>
    <t>Youth 1580</t>
  </si>
  <si>
    <t>Youth 1581</t>
  </si>
  <si>
    <t>Youth 1582</t>
  </si>
  <si>
    <t>Youth 1583</t>
  </si>
  <si>
    <t>Youth 1584</t>
  </si>
  <si>
    <t>Youth 1585</t>
  </si>
  <si>
    <t>Youth 1586</t>
  </si>
  <si>
    <t>Youth 1587</t>
  </si>
  <si>
    <t>Youth 1588</t>
  </si>
  <si>
    <t>Youth 1589</t>
  </si>
  <si>
    <t>Youth 1590</t>
  </si>
  <si>
    <t>Youth 1591</t>
  </si>
  <si>
    <t>Youth 1592</t>
  </si>
  <si>
    <t>Youth 1593</t>
  </si>
  <si>
    <t>Youth 1594</t>
  </si>
  <si>
    <t>Youth 1595</t>
  </si>
  <si>
    <t>Youth 1596</t>
  </si>
  <si>
    <t>Youth 1597</t>
  </si>
  <si>
    <t>Youth 1598</t>
  </si>
  <si>
    <t>Youth 1599</t>
  </si>
  <si>
    <t>Youth 1600</t>
  </si>
  <si>
    <t>Youth 1601</t>
  </si>
  <si>
    <t>Youth 1602</t>
  </si>
  <si>
    <t>Youth 1603</t>
  </si>
  <si>
    <t>Youth 1604</t>
  </si>
  <si>
    <t>Youth 1605</t>
  </si>
  <si>
    <t>Youth 1606</t>
  </si>
  <si>
    <t>Youth 1607</t>
  </si>
  <si>
    <t>Youth 1608</t>
  </si>
  <si>
    <t>Youth 1609</t>
  </si>
  <si>
    <t>Youth 1610</t>
  </si>
  <si>
    <t>Youth 1611</t>
  </si>
  <si>
    <t>Youth 1612</t>
  </si>
  <si>
    <t>Youth 1613</t>
  </si>
  <si>
    <t>Youth 1614</t>
  </si>
  <si>
    <t>Youth 1615</t>
  </si>
  <si>
    <t>Youth 1616</t>
  </si>
  <si>
    <t>Youth 1617</t>
  </si>
  <si>
    <t>Youth 1618</t>
  </si>
  <si>
    <t>Youth 1619</t>
  </si>
  <si>
    <t>Youth 1620</t>
  </si>
  <si>
    <t>Youth 1621</t>
  </si>
  <si>
    <t>Youth 1622</t>
  </si>
  <si>
    <t>Youth 1623</t>
  </si>
  <si>
    <t>Youth 1624</t>
  </si>
  <si>
    <t>Youth 1625</t>
  </si>
  <si>
    <t>Youth 1626</t>
  </si>
  <si>
    <t>Youth 1627</t>
  </si>
  <si>
    <t>Youth 1628</t>
  </si>
  <si>
    <t>Youth 1629</t>
  </si>
  <si>
    <t>Youth 1630</t>
  </si>
  <si>
    <t>Youth 1631</t>
  </si>
  <si>
    <t>Youth 1632</t>
  </si>
  <si>
    <t>Youth 1633</t>
  </si>
  <si>
    <t>Youth 1634</t>
  </si>
  <si>
    <t>Youth 1635</t>
  </si>
  <si>
    <t>Youth 1636</t>
  </si>
  <si>
    <t>Youth 1637</t>
  </si>
  <si>
    <t>Youth 1638</t>
  </si>
  <si>
    <t>Youth 1639</t>
  </si>
  <si>
    <t>Youth 1640</t>
  </si>
  <si>
    <t>Youth 1641</t>
  </si>
  <si>
    <t>Youth 1642</t>
  </si>
  <si>
    <t>Youth 1643</t>
  </si>
  <si>
    <t>Youth 1644</t>
  </si>
  <si>
    <t>Youth 1645</t>
  </si>
  <si>
    <t>Youth 1646</t>
  </si>
  <si>
    <t>Youth 1647</t>
  </si>
  <si>
    <t>Youth 1648</t>
  </si>
  <si>
    <t>Youth 1649</t>
  </si>
  <si>
    <t>Youth 1650</t>
  </si>
  <si>
    <t>Youth 1651</t>
  </si>
  <si>
    <t>Youth 1652</t>
  </si>
  <si>
    <t>Youth 1653</t>
  </si>
  <si>
    <t>Youth 1654</t>
  </si>
  <si>
    <t>Youth 1655</t>
  </si>
  <si>
    <t>Youth 1656</t>
  </si>
  <si>
    <t>Youth 1657</t>
  </si>
  <si>
    <t>Youth 1658</t>
  </si>
  <si>
    <t>Youth 1659</t>
  </si>
  <si>
    <t>Youth 1660</t>
  </si>
  <si>
    <t>Youth 1661</t>
  </si>
  <si>
    <t>Youth 1662</t>
  </si>
  <si>
    <t>Youth 1663</t>
  </si>
  <si>
    <t>Youth 1664</t>
  </si>
  <si>
    <t>Youth 1665</t>
  </si>
  <si>
    <t>Youth 1666</t>
  </si>
  <si>
    <t>Youth 1667</t>
  </si>
  <si>
    <t>Youth 1668</t>
  </si>
  <si>
    <t>Youth 1669</t>
  </si>
  <si>
    <t>Youth 1670</t>
  </si>
  <si>
    <t>Youth 1671</t>
  </si>
  <si>
    <t>Youth 1672</t>
  </si>
  <si>
    <t>Youth 1673</t>
  </si>
  <si>
    <t>Youth 1674</t>
  </si>
  <si>
    <t>Youth 1675</t>
  </si>
  <si>
    <t>Youth 1676</t>
  </si>
  <si>
    <t>Youth 1677</t>
  </si>
  <si>
    <t>Youth 1678</t>
  </si>
  <si>
    <t>Youth 1679</t>
  </si>
  <si>
    <t>Youth 1680</t>
  </si>
  <si>
    <t>Youth 1681</t>
  </si>
  <si>
    <t>Youth 1682</t>
  </si>
  <si>
    <t>Youth 1683</t>
  </si>
  <si>
    <t>Youth 1684</t>
  </si>
  <si>
    <t>Youth 1685</t>
  </si>
  <si>
    <t>Youth 1686</t>
  </si>
  <si>
    <t>Youth 1687</t>
  </si>
  <si>
    <t>Youth 1688</t>
  </si>
  <si>
    <t>Youth 1689</t>
  </si>
  <si>
    <t>Youth 1690</t>
  </si>
  <si>
    <t>Youth 1691</t>
  </si>
  <si>
    <t>Youth 1692</t>
  </si>
  <si>
    <t>Youth 1693</t>
  </si>
  <si>
    <t>Youth 1694</t>
  </si>
  <si>
    <t>Youth 1695</t>
  </si>
  <si>
    <t>Youth 1696</t>
  </si>
  <si>
    <t>Youth 1697</t>
  </si>
  <si>
    <t>Youth 1698</t>
  </si>
  <si>
    <t>Youth 1699</t>
  </si>
  <si>
    <t>Youth 1700</t>
  </si>
  <si>
    <t>Youth 1701</t>
  </si>
  <si>
    <t>Youth 1702</t>
  </si>
  <si>
    <t>Youth 1703</t>
  </si>
  <si>
    <t>Youth 1704</t>
  </si>
  <si>
    <t>Youth 1705</t>
  </si>
  <si>
    <t>Youth 1706</t>
  </si>
  <si>
    <t>Youth 1707</t>
  </si>
  <si>
    <t>Youth 1708</t>
  </si>
  <si>
    <t>Youth 1709</t>
  </si>
  <si>
    <t>Youth 1710</t>
  </si>
  <si>
    <t>Youth 1711</t>
  </si>
  <si>
    <t>Youth 1712</t>
  </si>
  <si>
    <t>Youth 1713</t>
  </si>
  <si>
    <t>Youth 1714</t>
  </si>
  <si>
    <t>Youth 1715</t>
  </si>
  <si>
    <t>Youth 1716</t>
  </si>
  <si>
    <t>Youth 1717</t>
  </si>
  <si>
    <t>Youth 1718</t>
  </si>
  <si>
    <t>Youth 1719</t>
  </si>
  <si>
    <t>Youth 1720</t>
  </si>
  <si>
    <t>Youth 1721</t>
  </si>
  <si>
    <t>Youth 1722</t>
  </si>
  <si>
    <t>Youth 1723</t>
  </si>
  <si>
    <t>Youth 1724</t>
  </si>
  <si>
    <t>Youth 1725</t>
  </si>
  <si>
    <t>Youth 1726</t>
  </si>
  <si>
    <t>Youth 1727</t>
  </si>
  <si>
    <t>Youth 1728</t>
  </si>
  <si>
    <t>Youth 1729</t>
  </si>
  <si>
    <t>Youth 1730</t>
  </si>
  <si>
    <t>Youth 1731</t>
  </si>
  <si>
    <t>Youth 1732</t>
  </si>
  <si>
    <t>Youth 1733</t>
  </si>
  <si>
    <t>Youth 1734</t>
  </si>
  <si>
    <t>Youth 1735</t>
  </si>
  <si>
    <t>Youth 1736</t>
  </si>
  <si>
    <t>Youth 1737</t>
  </si>
  <si>
    <t>Youth 1738</t>
  </si>
  <si>
    <t>Youth 1739</t>
  </si>
  <si>
    <t>Youth 1740</t>
  </si>
  <si>
    <t>Youth 1741</t>
  </si>
  <si>
    <t>Youth 1742</t>
  </si>
  <si>
    <t>Youth 1743</t>
  </si>
  <si>
    <t>Youth 1744</t>
  </si>
  <si>
    <t>Youth 1745</t>
  </si>
  <si>
    <t>Youth 1746</t>
  </si>
  <si>
    <t>Youth 1747</t>
  </si>
  <si>
    <t>Youth 1748</t>
  </si>
  <si>
    <t>Youth 1749</t>
  </si>
  <si>
    <t>Youth 1750</t>
  </si>
  <si>
    <t>Youth 1751</t>
  </si>
  <si>
    <t>Youth 1752</t>
  </si>
  <si>
    <t>Youth 1753</t>
  </si>
  <si>
    <t>Youth 1754</t>
  </si>
  <si>
    <t>Youth 1755</t>
  </si>
  <si>
    <t>Youth 1756</t>
  </si>
  <si>
    <t>Youth 1757</t>
  </si>
  <si>
    <t>Youth 1758</t>
  </si>
  <si>
    <t>Youth 1759</t>
  </si>
  <si>
    <t>Youth 1760</t>
  </si>
  <si>
    <t>Youth 1761</t>
  </si>
  <si>
    <t>Youth 1762</t>
  </si>
  <si>
    <t>Youth 1763</t>
  </si>
  <si>
    <t>Youth 1764</t>
  </si>
  <si>
    <t>Youth 1765</t>
  </si>
  <si>
    <t>Youth 1766</t>
  </si>
  <si>
    <t>Youth 1767</t>
  </si>
  <si>
    <t>Youth 1768</t>
  </si>
  <si>
    <t>Youth 1769</t>
  </si>
  <si>
    <t>Youth 1770</t>
  </si>
  <si>
    <t>Youth 1771</t>
  </si>
  <si>
    <t>Youth 1772</t>
  </si>
  <si>
    <t>Youth 1773</t>
  </si>
  <si>
    <t>Youth 1774</t>
  </si>
  <si>
    <t>Youth 1775</t>
  </si>
  <si>
    <t>Youth 1776</t>
  </si>
  <si>
    <t>Youth 1777</t>
  </si>
  <si>
    <t>Youth 1778</t>
  </si>
  <si>
    <t>Youth 1779</t>
  </si>
  <si>
    <t>Youth 1780</t>
  </si>
  <si>
    <t>Youth 1781</t>
  </si>
  <si>
    <t>Youth 1782</t>
  </si>
  <si>
    <t>Youth 1783</t>
  </si>
  <si>
    <t>Youth 1784</t>
  </si>
  <si>
    <t>Youth 1785</t>
  </si>
  <si>
    <t>Youth 1786</t>
  </si>
  <si>
    <t>Youth 1787</t>
  </si>
  <si>
    <t>Youth 1788</t>
  </si>
  <si>
    <t>Youth 1789</t>
  </si>
  <si>
    <t>Youth 1790</t>
  </si>
  <si>
    <t>Youth 1791</t>
  </si>
  <si>
    <t>Youth 1792</t>
  </si>
  <si>
    <t>Youth 1793</t>
  </si>
  <si>
    <t>Youth 1794</t>
  </si>
  <si>
    <t>Youth 1795</t>
  </si>
  <si>
    <t>Youth 1796</t>
  </si>
  <si>
    <t>Youth 1797</t>
  </si>
  <si>
    <t>Youth 1798</t>
  </si>
  <si>
    <t>Youth 1799</t>
  </si>
  <si>
    <t>Youth 1800</t>
  </si>
  <si>
    <t>Youth 1801</t>
  </si>
  <si>
    <t>Youth 1802</t>
  </si>
  <si>
    <t>Youth 1803</t>
  </si>
  <si>
    <t>Youth 1804</t>
  </si>
  <si>
    <t>Youth 1805</t>
  </si>
  <si>
    <t>Youth 1806</t>
  </si>
  <si>
    <t>Youth 1807</t>
  </si>
  <si>
    <t>Youth 1808</t>
  </si>
  <si>
    <t>Youth 1809</t>
  </si>
  <si>
    <t>Youth 1810</t>
  </si>
  <si>
    <t>Youth 1811</t>
  </si>
  <si>
    <t>Youth 1812</t>
  </si>
  <si>
    <t>Youth 1813</t>
  </si>
  <si>
    <t>Youth 1814</t>
  </si>
  <si>
    <t>Youth 1815</t>
  </si>
  <si>
    <t>Youth 1816</t>
  </si>
  <si>
    <t>Youth 1817</t>
  </si>
  <si>
    <t>Youth 1818</t>
  </si>
  <si>
    <t>Youth 1819</t>
  </si>
  <si>
    <t>Youth 1820</t>
  </si>
  <si>
    <t>Youth 1821</t>
  </si>
  <si>
    <t>Youth 1822</t>
  </si>
  <si>
    <t>Youth 1823</t>
  </si>
  <si>
    <t>Youth 1824</t>
  </si>
  <si>
    <t>Youth 1825</t>
  </si>
  <si>
    <t>Youth 1826</t>
  </si>
  <si>
    <t>Youth 1827</t>
  </si>
  <si>
    <t>Youth 1828</t>
  </si>
  <si>
    <t>Youth 1829</t>
  </si>
  <si>
    <t>Youth 1830</t>
  </si>
  <si>
    <t>Youth 1831</t>
  </si>
  <si>
    <t>Youth 1832</t>
  </si>
  <si>
    <t>Youth 1833</t>
  </si>
  <si>
    <t>Youth 1834</t>
  </si>
  <si>
    <t>Youth 1835</t>
  </si>
  <si>
    <t>Youth 1836</t>
  </si>
  <si>
    <t>Youth 1837</t>
  </si>
  <si>
    <t>Youth 1838</t>
  </si>
  <si>
    <t>Youth 1839</t>
  </si>
  <si>
    <t>Youth 1840</t>
  </si>
  <si>
    <t>Youth 1841</t>
  </si>
  <si>
    <t>Youth 1842</t>
  </si>
  <si>
    <t>Youth 1843</t>
  </si>
  <si>
    <t>Youth 1844</t>
  </si>
  <si>
    <t>Youth 1845</t>
  </si>
  <si>
    <t>Youth 1846</t>
  </si>
  <si>
    <t>Youth 1847</t>
  </si>
  <si>
    <t>Youth 1848</t>
  </si>
  <si>
    <t>Youth 1849</t>
  </si>
  <si>
    <t>Youth 1850</t>
  </si>
  <si>
    <t>Youth 1851</t>
  </si>
  <si>
    <t>Youth 1852</t>
  </si>
  <si>
    <t>Youth 1853</t>
  </si>
  <si>
    <t>Youth 1854</t>
  </si>
  <si>
    <t>Youth 1855</t>
  </si>
  <si>
    <t>Youth 1856</t>
  </si>
  <si>
    <t>Youth 1857</t>
  </si>
  <si>
    <t>Youth 1858</t>
  </si>
  <si>
    <t>Youth 1859</t>
  </si>
  <si>
    <t>Youth 1860</t>
  </si>
  <si>
    <t>Youth 1861</t>
  </si>
  <si>
    <t>Youth 1862</t>
  </si>
  <si>
    <t>Youth 1863</t>
  </si>
  <si>
    <t>Youth 1864</t>
  </si>
  <si>
    <t>Youth 1865</t>
  </si>
  <si>
    <t>Youth 1866</t>
  </si>
  <si>
    <t>Youth 1867</t>
  </si>
  <si>
    <t>Youth 1868</t>
  </si>
  <si>
    <t>Youth 1869</t>
  </si>
  <si>
    <t>Youth 1870</t>
  </si>
  <si>
    <t>Youth 1871</t>
  </si>
  <si>
    <t>Youth 1872</t>
  </si>
  <si>
    <t>Youth 1873</t>
  </si>
  <si>
    <t>Youth 1874</t>
  </si>
  <si>
    <t>Youth 1875</t>
  </si>
  <si>
    <t>Youth 1876</t>
  </si>
  <si>
    <t>Youth 1877</t>
  </si>
  <si>
    <t>Youth 1878</t>
  </si>
  <si>
    <t>Youth 1879</t>
  </si>
  <si>
    <t>Youth 1880</t>
  </si>
  <si>
    <t>Youth 1881</t>
  </si>
  <si>
    <t>Youth 1882</t>
  </si>
  <si>
    <t>Youth 1883</t>
  </si>
  <si>
    <t>Youth 1884</t>
  </si>
  <si>
    <t>Youth 1885</t>
  </si>
  <si>
    <t>Youth 1886</t>
  </si>
  <si>
    <t>Youth 1887</t>
  </si>
  <si>
    <t>Youth 1888</t>
  </si>
  <si>
    <t>Youth 1889</t>
  </si>
  <si>
    <t>Youth 1890</t>
  </si>
  <si>
    <t>Youth 1891</t>
  </si>
  <si>
    <t>Youth 1892</t>
  </si>
  <si>
    <t>Youth 1893</t>
  </si>
  <si>
    <t>Youth 1894</t>
  </si>
  <si>
    <t>Youth 1895</t>
  </si>
  <si>
    <t>Youth 1896</t>
  </si>
  <si>
    <t>Youth 1897</t>
  </si>
  <si>
    <t>Youth 1898</t>
  </si>
  <si>
    <t>Youth 1899</t>
  </si>
  <si>
    <t>Youth 1900</t>
  </si>
  <si>
    <t>Youth 1901</t>
  </si>
  <si>
    <t>Youth 1902</t>
  </si>
  <si>
    <t>Youth 1903</t>
  </si>
  <si>
    <t>Youth 1904</t>
  </si>
  <si>
    <t>Youth 1905</t>
  </si>
  <si>
    <t>Youth 1906</t>
  </si>
  <si>
    <t>Youth 1907</t>
  </si>
  <si>
    <t>Youth 1908</t>
  </si>
  <si>
    <t>Youth 1909</t>
  </si>
  <si>
    <t>Youth 1910</t>
  </si>
  <si>
    <t>Youth 1911</t>
  </si>
  <si>
    <t>Youth 1912</t>
  </si>
  <si>
    <t>Youth 1913</t>
  </si>
  <si>
    <t>Youth 1914</t>
  </si>
  <si>
    <t>Youth 1915</t>
  </si>
  <si>
    <t>Youth 1916</t>
  </si>
  <si>
    <t>Youth 1917</t>
  </si>
  <si>
    <t>Youth 1918</t>
  </si>
  <si>
    <t>Youth 1919</t>
  </si>
  <si>
    <t>Youth 1920</t>
  </si>
  <si>
    <t>Youth 1921</t>
  </si>
  <si>
    <t>Youth 1922</t>
  </si>
  <si>
    <t>Youth 1923</t>
  </si>
  <si>
    <t>Youth 1924</t>
  </si>
  <si>
    <t>Youth 1925</t>
  </si>
  <si>
    <t>Youth 1926</t>
  </si>
  <si>
    <t>Youth 1927</t>
  </si>
  <si>
    <t>Youth 1928</t>
  </si>
  <si>
    <t>Youth 1929</t>
  </si>
  <si>
    <t>Youth 1930</t>
  </si>
  <si>
    <t>Youth 1931</t>
  </si>
  <si>
    <t>Youth 1932</t>
  </si>
  <si>
    <t>Youth 1933</t>
  </si>
  <si>
    <t>Youth 1934</t>
  </si>
  <si>
    <t>Youth 1935</t>
  </si>
  <si>
    <t>Youth 1936</t>
  </si>
  <si>
    <t>Youth 1937</t>
  </si>
  <si>
    <t>Youth 1938</t>
  </si>
  <si>
    <t>Youth 1939</t>
  </si>
  <si>
    <t>Youth 1940</t>
  </si>
  <si>
    <t>Youth 1941</t>
  </si>
  <si>
    <t>Youth 1942</t>
  </si>
  <si>
    <t>Youth 1943</t>
  </si>
  <si>
    <t>Youth 1944</t>
  </si>
  <si>
    <t>Youth 1945</t>
  </si>
  <si>
    <t>Youth 1946</t>
  </si>
  <si>
    <t>Youth 1947</t>
  </si>
  <si>
    <t>Youth 1948</t>
  </si>
  <si>
    <t>Youth 1949</t>
  </si>
  <si>
    <t>Youth 1950</t>
  </si>
  <si>
    <t>Youth 1951</t>
  </si>
  <si>
    <t>Youth 1952</t>
  </si>
  <si>
    <t>Youth 1953</t>
  </si>
  <si>
    <t>Youth 1954</t>
  </si>
  <si>
    <t>Youth 1955</t>
  </si>
  <si>
    <t>Youth 1956</t>
  </si>
  <si>
    <t>Youth 1957</t>
  </si>
  <si>
    <t>Youth 1958</t>
  </si>
  <si>
    <t>Youth 1959</t>
  </si>
  <si>
    <t>Youth 1960</t>
  </si>
  <si>
    <t>Youth 1961</t>
  </si>
  <si>
    <t>Youth 1962</t>
  </si>
  <si>
    <t>Youth 1963</t>
  </si>
  <si>
    <t>Youth 1964</t>
  </si>
  <si>
    <t>Youth 1965</t>
  </si>
  <si>
    <t>Youth 1966</t>
  </si>
  <si>
    <t>Youth 1967</t>
  </si>
  <si>
    <t>Youth 1968</t>
  </si>
  <si>
    <t>Youth 1969</t>
  </si>
  <si>
    <t>Youth 1970</t>
  </si>
  <si>
    <t>Youth 1971</t>
  </si>
  <si>
    <t>Youth 1972</t>
  </si>
  <si>
    <t>Youth 1973</t>
  </si>
  <si>
    <t>Youth 1974</t>
  </si>
  <si>
    <t>Youth 1975</t>
  </si>
  <si>
    <t>Youth 1976</t>
  </si>
  <si>
    <t>Youth 1977</t>
  </si>
  <si>
    <t>Youth 1978</t>
  </si>
  <si>
    <t>Youth 1979</t>
  </si>
  <si>
    <t>Youth 1980</t>
  </si>
  <si>
    <t>Youth 1981</t>
  </si>
  <si>
    <t>Youth 1982</t>
  </si>
  <si>
    <t>Youth 1983</t>
  </si>
  <si>
    <t>Youth 1984</t>
  </si>
  <si>
    <t>Youth 1985</t>
  </si>
  <si>
    <t>Youth 1986</t>
  </si>
  <si>
    <t>Youth 1987</t>
  </si>
  <si>
    <t>Youth 1988</t>
  </si>
  <si>
    <t>Youth 1989</t>
  </si>
  <si>
    <t>Youth 1990</t>
  </si>
  <si>
    <t>Youth 1991</t>
  </si>
  <si>
    <t>Youth 1992</t>
  </si>
  <si>
    <t>Youth 1993</t>
  </si>
  <si>
    <t>Youth 1994</t>
  </si>
  <si>
    <t>Youth 1995</t>
  </si>
  <si>
    <t>Youth 1996</t>
  </si>
  <si>
    <t>Youth 1997</t>
  </si>
  <si>
    <t>Youth 1998</t>
  </si>
  <si>
    <t>Youth 1999</t>
  </si>
  <si>
    <t>Youth 2000</t>
  </si>
  <si>
    <t>Youth 2001</t>
  </si>
  <si>
    <t>Youth 2002</t>
  </si>
  <si>
    <t>Youth 2003</t>
  </si>
  <si>
    <t>Youth 2004</t>
  </si>
  <si>
    <t>Youth 2005</t>
  </si>
  <si>
    <t>Youth 2006</t>
  </si>
  <si>
    <t>Youth 2007</t>
  </si>
  <si>
    <t>Youth 2008</t>
  </si>
  <si>
    <t>Youth 2009</t>
  </si>
  <si>
    <t>Youth 2010</t>
  </si>
  <si>
    <t>Youth 2011</t>
  </si>
  <si>
    <t>Youth 2012</t>
  </si>
  <si>
    <t>Youth 2013</t>
  </si>
  <si>
    <t>Youth 2014</t>
  </si>
  <si>
    <t>Youth 2015</t>
  </si>
  <si>
    <t>Youth 2016</t>
  </si>
  <si>
    <t>Youth 2017</t>
  </si>
  <si>
    <t>Youth 2018</t>
  </si>
  <si>
    <t>Youth 2019</t>
  </si>
  <si>
    <t>Youth 2020</t>
  </si>
  <si>
    <t>Youth 2021</t>
  </si>
  <si>
    <t>Youth 2022</t>
  </si>
  <si>
    <t>Youth 2023</t>
  </si>
  <si>
    <t>Youth 2024</t>
  </si>
  <si>
    <t>Youth 2025</t>
  </si>
  <si>
    <t>Youth 2026</t>
  </si>
  <si>
    <t>Youth 2027</t>
  </si>
  <si>
    <t>Youth 2028</t>
  </si>
  <si>
    <t>Youth 2029</t>
  </si>
  <si>
    <t>Youth 2030</t>
  </si>
  <si>
    <t>Youth 2031</t>
  </si>
  <si>
    <t>Youth 2032</t>
  </si>
  <si>
    <t>Youth 2033</t>
  </si>
  <si>
    <t>Youth 2034</t>
  </si>
  <si>
    <t>Youth 2035</t>
  </si>
  <si>
    <t>Youth 2036</t>
  </si>
  <si>
    <t>Youth 2037</t>
  </si>
  <si>
    <t>Youth 2038</t>
  </si>
  <si>
    <t>Youth 2039</t>
  </si>
  <si>
    <t>Youth 2040</t>
  </si>
  <si>
    <t>Youth 2041</t>
  </si>
  <si>
    <t>Youth 2042</t>
  </si>
  <si>
    <t>Youth 2043</t>
  </si>
  <si>
    <t>Youth 2044</t>
  </si>
  <si>
    <t>Youth 2045</t>
  </si>
  <si>
    <t>Youth 2046</t>
  </si>
  <si>
    <t>Youth 2047</t>
  </si>
  <si>
    <t>Youth 2048</t>
  </si>
  <si>
    <t>Youth 2049</t>
  </si>
  <si>
    <t>Youth 2050</t>
  </si>
  <si>
    <t>Youth 2051</t>
  </si>
  <si>
    <t>Youth 2052</t>
  </si>
  <si>
    <t>Youth 2053</t>
  </si>
  <si>
    <t>Youth 2054</t>
  </si>
  <si>
    <t>Youth 2055</t>
  </si>
  <si>
    <t>Youth 2056</t>
  </si>
  <si>
    <t>Youth 2057</t>
  </si>
  <si>
    <t>Youth 2058</t>
  </si>
  <si>
    <t>Youth 2059</t>
  </si>
  <si>
    <t>Youth 2060</t>
  </si>
  <si>
    <t>Youth 2061</t>
  </si>
  <si>
    <t>Youth 2062</t>
  </si>
  <si>
    <t>Youth 2063</t>
  </si>
  <si>
    <t>Youth 2064</t>
  </si>
  <si>
    <t>Youth 2065</t>
  </si>
  <si>
    <t>Youth 2066</t>
  </si>
  <si>
    <t>Youth 2067</t>
  </si>
  <si>
    <t>Youth 2068</t>
  </si>
  <si>
    <t>Youth 2069</t>
  </si>
  <si>
    <t>Youth 2070</t>
  </si>
  <si>
    <t>Youth 2071</t>
  </si>
  <si>
    <t>Youth 2072</t>
  </si>
  <si>
    <t>Youth 2073</t>
  </si>
  <si>
    <t>Youth 2074</t>
  </si>
  <si>
    <t>Youth 2075</t>
  </si>
  <si>
    <t>Youth 2076</t>
  </si>
  <si>
    <t>Youth 2077</t>
  </si>
  <si>
    <t>Youth 2078</t>
  </si>
  <si>
    <t>Youth 2079</t>
  </si>
  <si>
    <t>Youth 2080</t>
  </si>
  <si>
    <t>Youth 2081</t>
  </si>
  <si>
    <t>Youth 2082</t>
  </si>
  <si>
    <t>Youth 2083</t>
  </si>
  <si>
    <t>Youth 2084</t>
  </si>
  <si>
    <t>Youth 2085</t>
  </si>
  <si>
    <t>Youth 2086</t>
  </si>
  <si>
    <t>Youth 2087</t>
  </si>
  <si>
    <t>Youth 2088</t>
  </si>
  <si>
    <t>Youth 2089</t>
  </si>
  <si>
    <t>Youth 2090</t>
  </si>
  <si>
    <t>Youth 2091</t>
  </si>
  <si>
    <t>Youth 2092</t>
  </si>
  <si>
    <t>Youth 2093</t>
  </si>
  <si>
    <t>Youth 2094</t>
  </si>
  <si>
    <t>Youth 2095</t>
  </si>
  <si>
    <t>Youth 2096</t>
  </si>
  <si>
    <t>Youth 2097</t>
  </si>
  <si>
    <t>Youth 2098</t>
  </si>
  <si>
    <t>Youth 2099</t>
  </si>
  <si>
    <t>Youth 2100</t>
  </si>
  <si>
    <t>Youth 2101</t>
  </si>
  <si>
    <t>Youth 2102</t>
  </si>
  <si>
    <t>Youth 2103</t>
  </si>
  <si>
    <t>Youth 2104</t>
  </si>
  <si>
    <t>Youth 2105</t>
  </si>
  <si>
    <t>Youth 2106</t>
  </si>
  <si>
    <t>Youth 2107</t>
  </si>
  <si>
    <t>Youth 2108</t>
  </si>
  <si>
    <t>Youth 2109</t>
  </si>
  <si>
    <t>Youth 2110</t>
  </si>
  <si>
    <t>Youth 2111</t>
  </si>
  <si>
    <t>Youth 2112</t>
  </si>
  <si>
    <t>Youth 2113</t>
  </si>
  <si>
    <t>Youth 2114</t>
  </si>
  <si>
    <t>Youth 2115</t>
  </si>
  <si>
    <t>Youth 2116</t>
  </si>
  <si>
    <t>Youth 2117</t>
  </si>
  <si>
    <t>Youth 2118</t>
  </si>
  <si>
    <t>Youth 2119</t>
  </si>
  <si>
    <t>Youth 2120</t>
  </si>
  <si>
    <t>Youth 2121</t>
  </si>
  <si>
    <t>Youth 2122</t>
  </si>
  <si>
    <t>Youth 2123</t>
  </si>
  <si>
    <t>Youth 2124</t>
  </si>
  <si>
    <t>Youth 2125</t>
  </si>
  <si>
    <t>Youth 2126</t>
  </si>
  <si>
    <t>Youth 2127</t>
  </si>
  <si>
    <t>Youth 2128</t>
  </si>
  <si>
    <t>Youth 2129</t>
  </si>
  <si>
    <t>Youth 2130</t>
  </si>
  <si>
    <t>Youth 2131</t>
  </si>
  <si>
    <t>Youth 2132</t>
  </si>
  <si>
    <t>Youth 2133</t>
  </si>
  <si>
    <t>Youth 2134</t>
  </si>
  <si>
    <t>Youth 2135</t>
  </si>
  <si>
    <t>Youth 2136</t>
  </si>
  <si>
    <t>Youth 2137</t>
  </si>
  <si>
    <t>Youth 2138</t>
  </si>
  <si>
    <t>Youth 2139</t>
  </si>
  <si>
    <t>Youth 2140</t>
  </si>
  <si>
    <t>Youth 2141</t>
  </si>
  <si>
    <t>Youth 2142</t>
  </si>
  <si>
    <t>Youth 2143</t>
  </si>
  <si>
    <t>Youth 2144</t>
  </si>
  <si>
    <t>Youth 2145</t>
  </si>
  <si>
    <t>Youth 2146</t>
  </si>
  <si>
    <t>Youth 2147</t>
  </si>
  <si>
    <t>Youth 2148</t>
  </si>
  <si>
    <t>Youth 2149</t>
  </si>
  <si>
    <t>Youth 2150</t>
  </si>
  <si>
    <t>Youth 2151</t>
  </si>
  <si>
    <t>Youth 2152</t>
  </si>
  <si>
    <t>Youth 2153</t>
  </si>
  <si>
    <t>Youth 2154</t>
  </si>
  <si>
    <t>Youth 2155</t>
  </si>
  <si>
    <t>Youth 2156</t>
  </si>
  <si>
    <t>Youth 2157</t>
  </si>
  <si>
    <t>Youth 2158</t>
  </si>
  <si>
    <t>Youth 2159</t>
  </si>
  <si>
    <t>Youth 2160</t>
  </si>
  <si>
    <t>Youth 2161</t>
  </si>
  <si>
    <t>Youth 2162</t>
  </si>
  <si>
    <t>Youth 2163</t>
  </si>
  <si>
    <t>Youth 2164</t>
  </si>
  <si>
    <t>Youth 2165</t>
  </si>
  <si>
    <t>Youth 2166</t>
  </si>
  <si>
    <t>Youth 2167</t>
  </si>
  <si>
    <t>Youth 2168</t>
  </si>
  <si>
    <t>Youth 2169</t>
  </si>
  <si>
    <t>Youth 2170</t>
  </si>
  <si>
    <t>Youth 2171</t>
  </si>
  <si>
    <t>Youth 2172</t>
  </si>
  <si>
    <t>Youth 2173</t>
  </si>
  <si>
    <t>Youth 2174</t>
  </si>
  <si>
    <t>Youth 2175</t>
  </si>
  <si>
    <t>Youth 2176</t>
  </si>
  <si>
    <t>Youth 2177</t>
  </si>
  <si>
    <t>Youth 2178</t>
  </si>
  <si>
    <t>Youth 2179</t>
  </si>
  <si>
    <t>Youth 2180</t>
  </si>
  <si>
    <t>Youth 2181</t>
  </si>
  <si>
    <t>Youth 2182</t>
  </si>
  <si>
    <t>Youth 2183</t>
  </si>
  <si>
    <t>Youth 2184</t>
  </si>
  <si>
    <t>Youth 2185</t>
  </si>
  <si>
    <t>Youth 2186</t>
  </si>
  <si>
    <t>Youth 2187</t>
  </si>
  <si>
    <t>Youth 2188</t>
  </si>
  <si>
    <t>Youth 2189</t>
  </si>
  <si>
    <t>Youth 2190</t>
  </si>
  <si>
    <t>Youth 2191</t>
  </si>
  <si>
    <t>Youth 2192</t>
  </si>
  <si>
    <t>Youth 2193</t>
  </si>
  <si>
    <t>Youth 2194</t>
  </si>
  <si>
    <t>Youth 2195</t>
  </si>
  <si>
    <t>Youth 2196</t>
  </si>
  <si>
    <t>Youth 2197</t>
  </si>
  <si>
    <t>Youth 2198</t>
  </si>
  <si>
    <t>Youth 2199</t>
  </si>
  <si>
    <t>Youth 2200</t>
  </si>
  <si>
    <t>Youth 2201</t>
  </si>
  <si>
    <t>Youth 2202</t>
  </si>
  <si>
    <t>Youth 2203</t>
  </si>
  <si>
    <t>Youth 2204</t>
  </si>
  <si>
    <t>Youth 2205</t>
  </si>
  <si>
    <t>Youth 2206</t>
  </si>
  <si>
    <t>Youth 2207</t>
  </si>
  <si>
    <t>Youth 2208</t>
  </si>
  <si>
    <t>Youth 2209</t>
  </si>
  <si>
    <t>Youth 2210</t>
  </si>
  <si>
    <t>Youth 2211</t>
  </si>
  <si>
    <t>Youth 2212</t>
  </si>
  <si>
    <t>Youth 2213</t>
  </si>
  <si>
    <t>Youth 2214</t>
  </si>
  <si>
    <t>Youth 2215</t>
  </si>
  <si>
    <t>Youth 2216</t>
  </si>
  <si>
    <t>Youth 2217</t>
  </si>
  <si>
    <t>Youth 2218</t>
  </si>
  <si>
    <t>Youth 2219</t>
  </si>
  <si>
    <t>Youth 2220</t>
  </si>
  <si>
    <t>Youth 2221</t>
  </si>
  <si>
    <t>Youth 2222</t>
  </si>
  <si>
    <t>Youth 2223</t>
  </si>
  <si>
    <t>Youth 2224</t>
  </si>
  <si>
    <t>Youth 2225</t>
  </si>
  <si>
    <t>Youth 2226</t>
  </si>
  <si>
    <t>Youth 2227</t>
  </si>
  <si>
    <t>Youth 2228</t>
  </si>
  <si>
    <t>Youth 2229</t>
  </si>
  <si>
    <t>Youth 2230</t>
  </si>
  <si>
    <t>Youth 2231</t>
  </si>
  <si>
    <t>Youth 2232</t>
  </si>
  <si>
    <t>Youth 2233</t>
  </si>
  <si>
    <t>Youth 2234</t>
  </si>
  <si>
    <t>Youth 2235</t>
  </si>
  <si>
    <t>Youth 2236</t>
  </si>
  <si>
    <t>Youth 2237</t>
  </si>
  <si>
    <t>Youth 2238</t>
  </si>
  <si>
    <t>Youth 2239</t>
  </si>
  <si>
    <t>Youth 2240</t>
  </si>
  <si>
    <t>Youth 2241</t>
  </si>
  <si>
    <t>Youth 2242</t>
  </si>
  <si>
    <t>Youth 2243</t>
  </si>
  <si>
    <t>Youth 2244</t>
  </si>
  <si>
    <t>Youth 2245</t>
  </si>
  <si>
    <t>Youth 2246</t>
  </si>
  <si>
    <t>Youth 2247</t>
  </si>
  <si>
    <t>Youth 2248</t>
  </si>
  <si>
    <t>Youth 2249</t>
  </si>
  <si>
    <t>Youth 2250</t>
  </si>
  <si>
    <t>Youth 2251</t>
  </si>
  <si>
    <t>Youth 2252</t>
  </si>
  <si>
    <t>Youth 2253</t>
  </si>
  <si>
    <t>Youth 2254</t>
  </si>
  <si>
    <t>Youth 2255</t>
  </si>
  <si>
    <t>Youth 2256</t>
  </si>
  <si>
    <t>Youth 2257</t>
  </si>
  <si>
    <t>Youth 2258</t>
  </si>
  <si>
    <t>Youth 2259</t>
  </si>
  <si>
    <t>Youth 2260</t>
  </si>
  <si>
    <t>Youth 2261</t>
  </si>
  <si>
    <t>Youth 2262</t>
  </si>
  <si>
    <t>Youth 2263</t>
  </si>
  <si>
    <t>Youth 2264</t>
  </si>
  <si>
    <t>Youth 2265</t>
  </si>
  <si>
    <t>Youth 2266</t>
  </si>
  <si>
    <t>Youth 2267</t>
  </si>
  <si>
    <t>Youth 2268</t>
  </si>
  <si>
    <t>Youth 2269</t>
  </si>
  <si>
    <t>Youth 2270</t>
  </si>
  <si>
    <t>Youth 2271</t>
  </si>
  <si>
    <t>Youth 2272</t>
  </si>
  <si>
    <t>Youth 2273</t>
  </si>
  <si>
    <t>Youth 2274</t>
  </si>
  <si>
    <t>Youth 2275</t>
  </si>
  <si>
    <t>Youth 2276</t>
  </si>
  <si>
    <t>Youth 2277</t>
  </si>
  <si>
    <t>Youth 2278</t>
  </si>
  <si>
    <t>Youth 2279</t>
  </si>
  <si>
    <t>Youth 2280</t>
  </si>
  <si>
    <t>Youth 2281</t>
  </si>
  <si>
    <t>Youth 2282</t>
  </si>
  <si>
    <t>Youth 2283</t>
  </si>
  <si>
    <t>Youth 2284</t>
  </si>
  <si>
    <t>Youth 2285</t>
  </si>
  <si>
    <t>Youth 2286</t>
  </si>
  <si>
    <t>Youth 2287</t>
  </si>
  <si>
    <t>Youth 2288</t>
  </si>
  <si>
    <t>Youth 2289</t>
  </si>
  <si>
    <t>Youth 2290</t>
  </si>
  <si>
    <t>Youth 2291</t>
  </si>
  <si>
    <t>Youth 2292</t>
  </si>
  <si>
    <t>Youth 2293</t>
  </si>
  <si>
    <t>Youth 2294</t>
  </si>
  <si>
    <t>Youth 2295</t>
  </si>
  <si>
    <t>Youth 2296</t>
  </si>
  <si>
    <t>Youth 2297</t>
  </si>
  <si>
    <t>Youth 2298</t>
  </si>
  <si>
    <t>Youth 2299</t>
  </si>
  <si>
    <t>Youth 2300</t>
  </si>
  <si>
    <t>Youth 2301</t>
  </si>
  <si>
    <t>Youth 2302</t>
  </si>
  <si>
    <t>Youth 2303</t>
  </si>
  <si>
    <t>Youth 2304</t>
  </si>
  <si>
    <t>Youth 2305</t>
  </si>
  <si>
    <t>Youth 2306</t>
  </si>
  <si>
    <t>Youth 2307</t>
  </si>
  <si>
    <t>Youth 2308</t>
  </si>
  <si>
    <t>Youth 2309</t>
  </si>
  <si>
    <t>Youth 2310</t>
  </si>
  <si>
    <t>Youth 2311</t>
  </si>
  <si>
    <t>Youth 2312</t>
  </si>
  <si>
    <t>Youth 2313</t>
  </si>
  <si>
    <t>Youth 2314</t>
  </si>
  <si>
    <t>Youth 2315</t>
  </si>
  <si>
    <t>Youth 2316</t>
  </si>
  <si>
    <t>Youth 2317</t>
  </si>
  <si>
    <t>Youth 2318</t>
  </si>
  <si>
    <t>Youth 2319</t>
  </si>
  <si>
    <t>Youth 2320</t>
  </si>
  <si>
    <t>Youth 2321</t>
  </si>
  <si>
    <t>Youth 2322</t>
  </si>
  <si>
    <t>Youth 2323</t>
  </si>
  <si>
    <t>Youth 2324</t>
  </si>
  <si>
    <t>Youth 2325</t>
  </si>
  <si>
    <t>Youth 2326</t>
  </si>
  <si>
    <t>Youth 2327</t>
  </si>
  <si>
    <t>Youth 2328</t>
  </si>
  <si>
    <t>Youth 2329</t>
  </si>
  <si>
    <t>Youth 2330</t>
  </si>
  <si>
    <t>Youth 2331</t>
  </si>
  <si>
    <t>Youth 2332</t>
  </si>
  <si>
    <t>Youth 2333</t>
  </si>
  <si>
    <t>Youth 2334</t>
  </si>
  <si>
    <t>Youth 2335</t>
  </si>
  <si>
    <t>Youth 2336</t>
  </si>
  <si>
    <t>Youth 2337</t>
  </si>
  <si>
    <t>Youth 2338</t>
  </si>
  <si>
    <t>Youth 2339</t>
  </si>
  <si>
    <t>Youth 2340</t>
  </si>
  <si>
    <t>Youth 2341</t>
  </si>
  <si>
    <t>Youth 2342</t>
  </si>
  <si>
    <t>Youth 2343</t>
  </si>
  <si>
    <t>Youth 2344</t>
  </si>
  <si>
    <t>Youth 2345</t>
  </si>
  <si>
    <t>Youth 2346</t>
  </si>
  <si>
    <t>Youth 2347</t>
  </si>
  <si>
    <t>Youth 2348</t>
  </si>
  <si>
    <t>Youth 2349</t>
  </si>
  <si>
    <t>Youth 2350</t>
  </si>
  <si>
    <t>Youth 2351</t>
  </si>
  <si>
    <t>Youth 2352</t>
  </si>
  <si>
    <t>Youth 2353</t>
  </si>
  <si>
    <t>Youth 2354</t>
  </si>
  <si>
    <t>Youth 2355</t>
  </si>
  <si>
    <t>Youth 2356</t>
  </si>
  <si>
    <t>Youth 2357</t>
  </si>
  <si>
    <t>Youth 2358</t>
  </si>
  <si>
    <t>Youth 2359</t>
  </si>
  <si>
    <t>Youth 2360</t>
  </si>
  <si>
    <t>Youth 2361</t>
  </si>
  <si>
    <t>Youth 2362</t>
  </si>
  <si>
    <t>Youth 2363</t>
  </si>
  <si>
    <t>Youth 2364</t>
  </si>
  <si>
    <t>Youth 2365</t>
  </si>
  <si>
    <t>Youth 2366</t>
  </si>
  <si>
    <t>Youth 2367</t>
  </si>
  <si>
    <t>Youth 2368</t>
  </si>
  <si>
    <t>Youth 2369</t>
  </si>
  <si>
    <t>Youth 2370</t>
  </si>
  <si>
    <t>Youth 2371</t>
  </si>
  <si>
    <t>Youth 2372</t>
  </si>
  <si>
    <t>Youth 2373</t>
  </si>
  <si>
    <t>Youth 2374</t>
  </si>
  <si>
    <t>Youth 2375</t>
  </si>
  <si>
    <t>Youth 2376</t>
  </si>
  <si>
    <t>Youth 2377</t>
  </si>
  <si>
    <t>Youth 2378</t>
  </si>
  <si>
    <t>Youth 2379</t>
  </si>
  <si>
    <t>Youth 2380</t>
  </si>
  <si>
    <t>Youth 2381</t>
  </si>
  <si>
    <t>Youth 2382</t>
  </si>
  <si>
    <t>Youth 2383</t>
  </si>
  <si>
    <t>Youth 2384</t>
  </si>
  <si>
    <t>Youth 2385</t>
  </si>
  <si>
    <t>Youth 2386</t>
  </si>
  <si>
    <t>Youth 2387</t>
  </si>
  <si>
    <t>Youth 2388</t>
  </si>
  <si>
    <t>Youth 2389</t>
  </si>
  <si>
    <t>Youth 2390</t>
  </si>
  <si>
    <t>Youth 2391</t>
  </si>
  <si>
    <t>Youth 2392</t>
  </si>
  <si>
    <t>Youth 2393</t>
  </si>
  <si>
    <t>Youth 2394</t>
  </si>
  <si>
    <t>Youth 2395</t>
  </si>
  <si>
    <t>Youth 2396</t>
  </si>
  <si>
    <t>Youth 2397</t>
  </si>
  <si>
    <t>Youth 2398</t>
  </si>
  <si>
    <t>Youth 2399</t>
  </si>
  <si>
    <t>Youth 2400</t>
  </si>
  <si>
    <t>Youth 2401</t>
  </si>
  <si>
    <t>Youth 2402</t>
  </si>
  <si>
    <t>Participant ID</t>
  </si>
  <si>
    <t>Age</t>
  </si>
  <si>
    <t>Self Confidence score</t>
  </si>
  <si>
    <t>Self efficacy Score</t>
  </si>
  <si>
    <t>Teamwork Score</t>
  </si>
  <si>
    <t>Marital status of Youth</t>
  </si>
  <si>
    <t>Total Skills Score</t>
  </si>
  <si>
    <t>age</t>
  </si>
  <si>
    <t>Total youth income</t>
  </si>
  <si>
    <t>Youth Impact Category</t>
  </si>
  <si>
    <t>agegroup</t>
  </si>
  <si>
    <t>marital_gender_district</t>
  </si>
  <si>
    <t>Variable</t>
  </si>
  <si>
    <t>Description</t>
  </si>
  <si>
    <t>Unique Identifier of youth</t>
  </si>
  <si>
    <t>Age of youth</t>
  </si>
  <si>
    <t>Age group to which the youth belongs</t>
  </si>
  <si>
    <t>Sex of youth</t>
  </si>
  <si>
    <t>Marital status of youth</t>
  </si>
  <si>
    <t>District where the youth resides</t>
  </si>
  <si>
    <t>A combination of marital status, gender and district of youth</t>
  </si>
  <si>
    <t>Score that youth obtained from a teamwork scale. It indicates the skills of youth in working a productive team</t>
  </si>
  <si>
    <t>A total of the above 3 scores.</t>
  </si>
  <si>
    <t>Score that youth obtained from a Self efficacy scale. It indicates how much control the youth has on their lives</t>
  </si>
  <si>
    <t>Score that youth obtained from a teamwork scale. It indicates overall confidence of the youth.</t>
  </si>
  <si>
    <t>Does the youth own a personal business?</t>
  </si>
  <si>
    <t>Is the youth employed by someone else and is being paid?</t>
  </si>
  <si>
    <t>The amount of money collected by youth from his/her business each month (profit)</t>
  </si>
  <si>
    <t>Amount of money paid to the youth each month by their employer</t>
  </si>
  <si>
    <t>Total income earned by youth from busines and job</t>
  </si>
  <si>
    <t>The category to which the youth falls in terms of program impact tracking.</t>
  </si>
  <si>
    <t>Lida Africa Executive Courses - Advanced Excel - Exercise 5</t>
  </si>
  <si>
    <t>Preamble</t>
  </si>
  <si>
    <t>YOUR NAME:</t>
  </si>
  <si>
    <t xml:space="preserve">Matsiko &amp; Peace Foundation (MAP Foundation) is a social enterprise that works to provide communities with livelihood programs and services.  5 years ago, MAP foundation secured funding (5 Million Pounds) from DFID to implement a 5 year project that aimed at reaching youth (15-35years) who dropped out of school with entrepreneurship and leadership skills in 49 major trading centers in 7 districts of Karamoja Region. MAP foundation therefore implemented activities such as 1) Entrepreneurship Skills Training 2) Life skills / Leadership skills Training 3). Product Making / Service provision skills training OR Apprenticeship Experience 4) Mentoring &amp; Coaching, and 5) Linkages to opportunities. Key outcomes in this program are 1) Improved youth income, 2). Increased Youth Business &amp; Job Creation 3) Increased Youth Community Participation &amp; Leadership and 4). Increased Youth Employability Skills
The Data in the tab " Karamoja Data" represents data acquired from youth at the end of the 5 years in the 7 districts. Study the data, its dictionary and answer the following questions
</t>
  </si>
  <si>
    <r>
      <t>Using the</t>
    </r>
    <r>
      <rPr>
        <b/>
        <sz val="11"/>
        <rFont val="Calibri"/>
        <family val="2"/>
        <scheme val="minor"/>
      </rPr>
      <t xml:space="preserve"> IF AND function</t>
    </r>
    <r>
      <rPr>
        <sz val="11"/>
        <rFont val="Calibri"/>
        <family val="2"/>
        <scheme val="minor"/>
      </rPr>
      <t xml:space="preserve">, complete the "Youth Impact Category" variable according to the table below </t>
    </r>
    <r>
      <rPr>
        <b/>
        <sz val="11"/>
        <rFont val="Calibri"/>
        <family val="2"/>
        <scheme val="minor"/>
      </rPr>
      <t>(COLUMN Q)</t>
    </r>
  </si>
  <si>
    <t>Category</t>
  </si>
  <si>
    <t>Condition</t>
  </si>
  <si>
    <t>High Impact</t>
  </si>
  <si>
    <t>Youth has a business and Also has a job</t>
  </si>
  <si>
    <t>Moderate Impact</t>
  </si>
  <si>
    <t>Youth has a business  but does not have a job</t>
  </si>
  <si>
    <t>Low Impact</t>
  </si>
  <si>
    <t>Youth doesn’t have a business but has a job</t>
  </si>
  <si>
    <t>No impact at all</t>
  </si>
  <si>
    <t>Youth has neither a business nor a job.</t>
  </si>
  <si>
    <t>How many youth were reached in each district?. How many are females, how many are males?.</t>
  </si>
  <si>
    <t>Which age group was represented most. Use a graph of your choice to show this.</t>
  </si>
  <si>
    <t>What proportion of youth have started businesses by district?</t>
  </si>
  <si>
    <t>What is the average monthly income that youth earn by district and gender</t>
  </si>
  <si>
    <t>Do you agree that female youth have higher skills than male youth supported?. Is it different in each district?</t>
  </si>
  <si>
    <t>NB: Use a both a table and graph to bring out your argument!</t>
  </si>
  <si>
    <r>
      <t xml:space="preserve">Using the </t>
    </r>
    <r>
      <rPr>
        <b/>
        <sz val="11"/>
        <rFont val="Calibri"/>
        <family val="2"/>
        <scheme val="minor"/>
      </rPr>
      <t>COUNTIFS function &amp; your mathematical knowledge</t>
    </r>
    <r>
      <rPr>
        <sz val="11"/>
        <rFont val="Calibri"/>
        <family val="2"/>
        <scheme val="minor"/>
      </rPr>
      <t>, Complete the table below for "Youth Impact Category" i.e how many youth fall in each category</t>
    </r>
  </si>
  <si>
    <t>Total</t>
  </si>
  <si>
    <t>Proportion (%)</t>
  </si>
  <si>
    <t xml:space="preserve">Basing on Questions 7-12, If you were the M&amp;E Manager at Matsiko &amp; Peace Foundation (MAP Foundation), </t>
  </si>
  <si>
    <t>Write a summary report in MS word  2 pages) to enable the leadership and program teams learn.</t>
  </si>
  <si>
    <t>Grace Nyendwoha Namaganda</t>
  </si>
  <si>
    <r>
      <t xml:space="preserve">Use the </t>
    </r>
    <r>
      <rPr>
        <b/>
        <sz val="11"/>
        <color rgb="FFFF0000"/>
        <rFont val="Calibri"/>
        <family val="2"/>
        <scheme val="minor"/>
      </rPr>
      <t>VLOOKUP</t>
    </r>
    <r>
      <rPr>
        <sz val="11"/>
        <color rgb="FFFF0000"/>
        <rFont val="Calibri"/>
        <family val="2"/>
        <scheme val="minor"/>
      </rPr>
      <t xml:space="preserve"> function to merge Youth Skills data with "Karamoja data" - specifically </t>
    </r>
    <r>
      <rPr>
        <b/>
        <sz val="11"/>
        <color rgb="FFFF0000"/>
        <rFont val="Calibri"/>
        <family val="2"/>
        <scheme val="minor"/>
      </rPr>
      <t>COLUMNS B,H,I and J</t>
    </r>
  </si>
  <si>
    <r>
      <t xml:space="preserve">Using your mathematical knowledge, complete </t>
    </r>
    <r>
      <rPr>
        <b/>
        <sz val="11"/>
        <color rgb="FFFF0000"/>
        <rFont val="Calibri"/>
        <family val="2"/>
        <scheme val="minor"/>
      </rPr>
      <t>COLUMN K</t>
    </r>
    <r>
      <rPr>
        <sz val="11"/>
        <color rgb="FFFF0000"/>
        <rFont val="Calibri"/>
        <family val="2"/>
        <scheme val="minor"/>
      </rPr>
      <t xml:space="preserve"> (total skills core) and </t>
    </r>
    <r>
      <rPr>
        <b/>
        <sz val="11"/>
        <color rgb="FFFF0000"/>
        <rFont val="Calibri"/>
        <family val="2"/>
        <scheme val="minor"/>
      </rPr>
      <t>COLUMN P</t>
    </r>
    <r>
      <rPr>
        <sz val="11"/>
        <color rgb="FFFF0000"/>
        <rFont val="Calibri"/>
        <family val="2"/>
        <scheme val="minor"/>
      </rPr>
      <t xml:space="preserve"> (total youth income)</t>
    </r>
  </si>
  <si>
    <r>
      <t xml:space="preserve">Using the </t>
    </r>
    <r>
      <rPr>
        <b/>
        <sz val="11"/>
        <color rgb="FFFF0000"/>
        <rFont val="Calibri"/>
        <family val="2"/>
        <scheme val="minor"/>
      </rPr>
      <t>HLOOKUP,</t>
    </r>
    <r>
      <rPr>
        <sz val="11"/>
        <color rgb="FFFF0000"/>
        <rFont val="Calibri"/>
        <family val="2"/>
        <scheme val="minor"/>
      </rPr>
      <t xml:space="preserve"> complete/merge the marital status of youth i.e COLUMN E. Pick this from Sheet 4.</t>
    </r>
  </si>
  <si>
    <r>
      <t xml:space="preserve">Using data manipulation functions, complete </t>
    </r>
    <r>
      <rPr>
        <b/>
        <sz val="11"/>
        <color rgb="FFFF0000"/>
        <rFont val="Calibri"/>
        <family val="2"/>
        <scheme val="minor"/>
      </rPr>
      <t>COLUMN G</t>
    </r>
    <r>
      <rPr>
        <sz val="11"/>
        <color rgb="FFFF0000"/>
        <rFont val="Calibri"/>
        <family val="2"/>
        <scheme val="minor"/>
      </rPr>
      <t xml:space="preserve"> in the format of </t>
    </r>
    <r>
      <rPr>
        <b/>
        <sz val="11"/>
        <color rgb="FFFF0000"/>
        <rFont val="Calibri"/>
        <family val="2"/>
        <scheme val="minor"/>
      </rPr>
      <t>Gender/Marital Status/District</t>
    </r>
  </si>
  <si>
    <r>
      <t>Using the</t>
    </r>
    <r>
      <rPr>
        <b/>
        <sz val="11"/>
        <color rgb="FFFF0000"/>
        <rFont val="Calibri"/>
        <family val="2"/>
        <scheme val="minor"/>
      </rPr>
      <t xml:space="preserve"> IF function</t>
    </r>
    <r>
      <rPr>
        <sz val="11"/>
        <color rgb="FFFF0000"/>
        <rFont val="Calibri"/>
        <family val="2"/>
        <scheme val="minor"/>
      </rPr>
      <t>, create age categories for Below 10 yrs., 10-14 yrs., 15-19yrs, 20-24 yrs. and 25 yrs. or more</t>
    </r>
  </si>
  <si>
    <t>Row Labels</t>
  </si>
  <si>
    <t>Grand Total</t>
  </si>
  <si>
    <t>Column Labels</t>
  </si>
  <si>
    <t>10-14 yrs</t>
  </si>
  <si>
    <t>15 - 19 yrs</t>
  </si>
  <si>
    <t>20 - 24 yrs</t>
  </si>
  <si>
    <t>25 yrs or more</t>
  </si>
  <si>
    <t>Below 10 yrs</t>
  </si>
  <si>
    <t>Proportion(%)</t>
  </si>
  <si>
    <t>Number_Of_Youths</t>
  </si>
  <si>
    <t>YouthsByDistrict&amp;Gender</t>
  </si>
  <si>
    <t>Average Total Skill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</si>
</sst>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1"/>
      <color theme="1"/>
      <name val="Calibri"/>
      <family val="2"/>
      <scheme val="minor"/>
    </font>
    <font>
      <sz val="11"/>
      <color rgb="FF2F2F2F"/>
      <name val="Calibri"/>
      <family val="2"/>
      <scheme val="minor"/>
    </font>
    <font>
      <sz val="11"/>
      <color theme="0"/>
      <name val="Calibri"/>
      <family val="2"/>
      <scheme val="minor"/>
    </font>
    <font>
      <b/>
      <sz val="22"/>
      <color rgb="FF00B050"/>
      <name val="Calibri"/>
      <family val="2"/>
      <scheme val="minor"/>
    </font>
    <font>
      <b/>
      <i/>
      <u/>
      <sz val="20"/>
      <color rgb="FF00B050"/>
      <name val="Calibri"/>
      <family val="2"/>
      <scheme val="minor"/>
    </font>
    <font>
      <b/>
      <i/>
      <sz val="22"/>
      <color rgb="FF00B050"/>
      <name val="Calibri"/>
      <family val="2"/>
      <scheme val="minor"/>
    </font>
    <font>
      <sz val="11"/>
      <name val="Calibri"/>
      <family val="2"/>
      <scheme val="minor"/>
    </font>
    <font>
      <b/>
      <sz val="11"/>
      <name val="Calibri"/>
      <family val="2"/>
      <scheme val="minor"/>
    </font>
    <font>
      <b/>
      <sz val="11"/>
      <color rgb="FF00B050"/>
      <name val="Calibri"/>
      <family val="2"/>
      <scheme val="minor"/>
    </font>
    <font>
      <sz val="11"/>
      <color theme="1"/>
      <name val="Calibri"/>
      <family val="2"/>
      <scheme val="minor"/>
    </font>
    <font>
      <sz val="11"/>
      <color rgb="FFFF0000"/>
      <name val="Calibri"/>
      <family val="2"/>
      <scheme val="minor"/>
    </font>
    <font>
      <b/>
      <sz val="11"/>
      <color rgb="FFFF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00FF99"/>
        <bgColor indexed="64"/>
      </patternFill>
    </fill>
    <fill>
      <patternFill patternType="solid">
        <fgColor theme="5" tint="0.59999389629810485"/>
        <bgColor indexed="65"/>
      </patternFill>
    </fill>
    <fill>
      <patternFill patternType="solid">
        <fgColor theme="1" tint="0.499984740745262"/>
        <bgColor indexed="64"/>
      </patternFill>
    </fill>
    <fill>
      <patternFill patternType="solid">
        <fgColor theme="5" tint="-0.499984740745262"/>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10" fillId="0" borderId="0" applyFont="0" applyFill="0" applyBorder="0" applyAlignment="0" applyProtection="0"/>
    <xf numFmtId="0" fontId="10" fillId="6" borderId="0" applyNumberFormat="0" applyBorder="0" applyAlignment="0" applyProtection="0"/>
  </cellStyleXfs>
  <cellXfs count="47">
    <xf numFmtId="0" fontId="0" fillId="0" borderId="0" xfId="0"/>
    <xf numFmtId="0" fontId="0" fillId="0" borderId="0" xfId="0" applyAlignment="1">
      <alignment horizontal="center"/>
    </xf>
    <xf numFmtId="2" fontId="2" fillId="0" borderId="0" xfId="0" applyNumberFormat="1" applyFont="1" applyAlignment="1">
      <alignment horizontal="center"/>
    </xf>
    <xf numFmtId="0" fontId="1" fillId="0" borderId="0" xfId="0" applyFont="1" applyAlignment="1">
      <alignment horizontal="center" vertical="top" wrapText="1"/>
    </xf>
    <xf numFmtId="0" fontId="0" fillId="0" borderId="0" xfId="0" applyAlignment="1">
      <alignment horizontal="left"/>
    </xf>
    <xf numFmtId="0" fontId="0" fillId="0" borderId="2" xfId="0" applyBorder="1" applyAlignment="1">
      <alignment horizontal="left" vertical="top" wrapText="1"/>
    </xf>
    <xf numFmtId="3" fontId="0" fillId="0" borderId="2" xfId="0" applyNumberFormat="1" applyBorder="1" applyAlignment="1">
      <alignment horizontal="left" vertical="top" wrapText="1"/>
    </xf>
    <xf numFmtId="3" fontId="0" fillId="0" borderId="5" xfId="0" applyNumberFormat="1" applyBorder="1" applyAlignment="1">
      <alignment horizontal="left" vertical="top" wrapText="1"/>
    </xf>
    <xf numFmtId="0" fontId="3" fillId="2" borderId="3" xfId="0" applyFont="1" applyFill="1" applyBorder="1" applyAlignment="1">
      <alignment horizontal="left"/>
    </xf>
    <xf numFmtId="0" fontId="3" fillId="2" borderId="4" xfId="0" applyFont="1" applyFill="1"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0" fontId="0" fillId="0" borderId="0" xfId="0" applyAlignment="1">
      <alignment horizontal="left" wrapText="1"/>
    </xf>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xf numFmtId="0" fontId="8" fillId="3" borderId="7" xfId="0" applyFont="1" applyFill="1" applyBorder="1"/>
    <xf numFmtId="0" fontId="8" fillId="3" borderId="1" xfId="0" applyFont="1" applyFill="1" applyBorder="1"/>
    <xf numFmtId="0" fontId="9" fillId="3" borderId="8" xfId="0" applyFont="1" applyFill="1" applyBorder="1"/>
    <xf numFmtId="0" fontId="8" fillId="3" borderId="8" xfId="0" applyFont="1" applyFill="1" applyBorder="1"/>
    <xf numFmtId="0" fontId="8" fillId="3" borderId="2" xfId="0" applyFont="1" applyFill="1" applyBorder="1"/>
    <xf numFmtId="0" fontId="7" fillId="0" borderId="7" xfId="0" applyFont="1" applyBorder="1"/>
    <xf numFmtId="0" fontId="7" fillId="0" borderId="1" xfId="0" applyFont="1" applyBorder="1"/>
    <xf numFmtId="0" fontId="9" fillId="0" borderId="8" xfId="0" applyFont="1" applyBorder="1"/>
    <xf numFmtId="0" fontId="7" fillId="0" borderId="8" xfId="0" applyFont="1" applyBorder="1"/>
    <xf numFmtId="0" fontId="7" fillId="0" borderId="2" xfId="0" applyFont="1" applyBorder="1"/>
    <xf numFmtId="0" fontId="9" fillId="3" borderId="7" xfId="0" applyFont="1" applyFill="1" applyBorder="1" applyAlignment="1">
      <alignment horizontal="center"/>
    </xf>
    <xf numFmtId="0" fontId="9" fillId="4" borderId="7" xfId="0" applyFont="1" applyFill="1" applyBorder="1" applyAlignment="1">
      <alignment horizontal="center"/>
    </xf>
    <xf numFmtId="0" fontId="7" fillId="0" borderId="7" xfId="0" applyFont="1" applyBorder="1" applyAlignment="1">
      <alignment horizontal="center"/>
    </xf>
    <xf numFmtId="0" fontId="11" fillId="0" borderId="0" xfId="0" applyFont="1"/>
    <xf numFmtId="0" fontId="12" fillId="0" borderId="0" xfId="0" applyFont="1"/>
    <xf numFmtId="0" fontId="7" fillId="5" borderId="0" xfId="0" applyFont="1" applyFill="1"/>
    <xf numFmtId="0" fontId="9" fillId="5" borderId="0" xfId="0" applyFont="1" applyFill="1"/>
    <xf numFmtId="0" fontId="0" fillId="0" borderId="0" xfId="0" pivotButton="1"/>
    <xf numFmtId="9" fontId="9" fillId="4" borderId="7" xfId="1" applyFont="1" applyFill="1" applyBorder="1" applyAlignment="1">
      <alignment horizontal="center"/>
    </xf>
    <xf numFmtId="3" fontId="0" fillId="0" borderId="0" xfId="0" applyNumberFormat="1" applyAlignment="1">
      <alignment horizontal="center"/>
    </xf>
    <xf numFmtId="0" fontId="1" fillId="7" borderId="0" xfId="0" applyFont="1" applyFill="1" applyAlignment="1">
      <alignment horizontal="center" vertical="center" wrapText="1"/>
    </xf>
    <xf numFmtId="0" fontId="1" fillId="7" borderId="0" xfId="0" applyFont="1" applyFill="1" applyAlignment="1">
      <alignment horizontal="center" vertical="top" wrapText="1"/>
    </xf>
    <xf numFmtId="0" fontId="1" fillId="7" borderId="0" xfId="0" applyFont="1" applyFill="1"/>
    <xf numFmtId="0" fontId="10" fillId="6" borderId="0" xfId="2" applyBorder="1"/>
    <xf numFmtId="3" fontId="10" fillId="6" borderId="0" xfId="2" applyNumberFormat="1" applyBorder="1" applyAlignment="1">
      <alignment horizontal="center"/>
    </xf>
    <xf numFmtId="0" fontId="3" fillId="8" borderId="9" xfId="2" applyFont="1" applyFill="1" applyBorder="1" applyAlignment="1">
      <alignment horizontal="center" vertical="top" wrapText="1"/>
    </xf>
    <xf numFmtId="2" fontId="0" fillId="0" borderId="0" xfId="0" applyNumberFormat="1"/>
    <xf numFmtId="0" fontId="0" fillId="0" borderId="0" xfId="0" applyAlignment="1">
      <alignment horizontal="left" vertical="top" wrapText="1"/>
    </xf>
    <xf numFmtId="0" fontId="0" fillId="0" borderId="0" xfId="0" applyNumberFormat="1"/>
  </cellXfs>
  <cellStyles count="3">
    <cellStyle name="40% - Accent2" xfId="2" builtinId="35"/>
    <cellStyle name="Normal" xfId="0" builtinId="0"/>
    <cellStyle name="Percent" xfId="1" builtinId="5"/>
  </cellStyles>
  <dxfs count="16">
    <dxf>
      <font>
        <color rgb="FF9C0006"/>
      </font>
      <fill>
        <patternFill>
          <bgColor rgb="FFFFC7CE"/>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 formatCode="#,##0"/>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rgb="FF00B050"/>
        </patternFill>
      </fill>
      <alignment horizontal="lef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border outline="0">
        <top style="thin">
          <color indexed="64"/>
        </top>
      </border>
    </dxf>
    <dxf>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family val="2"/>
        <scheme val="minor"/>
      </font>
      <fill>
        <patternFill patternType="solid">
          <fgColor indexed="64"/>
          <bgColor theme="5" tint="-0.499984740745262"/>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z val="11"/>
        <color theme="9" tint="0.59996337778862885"/>
      </font>
    </dxf>
    <dxf>
      <font>
        <b/>
        <i val="0"/>
        <sz val="11"/>
        <color theme="1"/>
        <name val="Calibri"/>
        <family val="2"/>
        <scheme val="minor"/>
      </font>
    </dxf>
  </dxfs>
  <tableStyles count="2" defaultTableStyle="TableStyleMedium2" defaultPivotStyle="PivotStyleLight16">
    <tableStyle name="Slicer Style 1" pivot="0" table="0" count="1" xr9:uid="{382E9229-473A-4C7C-85A4-A3B6C3097431}">
      <tableStyleElement type="wholeTable" dxfId="15"/>
    </tableStyle>
    <tableStyle name="Slicer Style 2" pivot="0" table="0" count="1" xr9:uid="{CD959083-7E26-433B-83F0-EB52AA548F35}">
      <tableStyleElement type="wholeTable" dxfId="14"/>
    </tableStyle>
  </tableStyles>
  <colors>
    <mruColors>
      <color rgb="FF077111"/>
      <color rgb="FF008000"/>
      <color rgb="FF000000"/>
      <color rgb="FFFFFFAF"/>
      <color rgb="FFFFFF66"/>
      <color rgb="FF00FF99"/>
      <color rgb="FF969696"/>
      <color rgb="FF8A8A8A"/>
      <color rgb="FF909090"/>
      <color rgb="FFCEEAB0"/>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[Shafic- Final.xlsx]Youths by District&amp;Gender!PivotTable1</c:name>
    <c:fmtId val="10"/>
  </c:pivotSource>
  <c:chart>
    <c:title>
      <c:tx>
        <c:rich>
          <a:bodyPr rot="0" spcFirstLastPara="1" vertOverflow="ellipsis" vert="horz" wrap="square" anchor="ctr" anchorCtr="1"/>
          <a:lstStyle/>
          <a:p>
            <a:pPr>
              <a:defRPr lang="en-US" sz="636" b="1" i="0" u="none" strike="noStrike" kern="1200" spc="0" baseline="0">
                <a:solidFill>
                  <a:schemeClr val="tx1"/>
                </a:solidFill>
                <a:latin typeface="+mn-lt"/>
                <a:ea typeface="+mn-ea"/>
                <a:cs typeface="+mn-cs"/>
              </a:defRPr>
            </a:pPr>
            <a:r>
              <a:rPr lang="en-US"/>
              <a:t>Youths Distribution by District &amp; Gender</a:t>
            </a:r>
          </a:p>
        </c:rich>
      </c:tx>
      <c:layout>
        <c:manualLayout>
          <c:xMode val="edge"/>
          <c:yMode val="edge"/>
          <c:x val="0.16370609334210584"/>
          <c:y val="4.3087971274685818E-2"/>
        </c:manualLayout>
      </c:layout>
      <c:overlay val="0"/>
      <c:spPr>
        <a:noFill/>
        <a:ln>
          <a:noFill/>
        </a:ln>
        <a:effectLst/>
      </c:spPr>
      <c:txPr>
        <a:bodyPr rot="0" spcFirstLastPara="1" vertOverflow="ellipsis" vert="horz" wrap="square" anchor="ctr" anchorCtr="1"/>
        <a:lstStyle/>
        <a:p>
          <a:pPr>
            <a:defRPr lang="en-US" sz="636"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pivotFmt>
      <c:pivotFmt>
        <c:idx val="5"/>
        <c:spPr>
          <a:solidFill>
            <a:schemeClr val="tx1"/>
          </a:solidFill>
          <a:ln>
            <a:noFill/>
          </a:ln>
          <a:effectLst/>
        </c:spPr>
      </c:pivotFmt>
      <c:pivotFmt>
        <c:idx val="6"/>
        <c:spPr>
          <a:solidFill>
            <a:schemeClr val="tx1"/>
          </a:solidFill>
          <a:ln>
            <a:solidFill>
              <a:schemeClr val="tx1">
                <a:alpha val="97000"/>
              </a:schemeClr>
            </a:solidFill>
          </a:ln>
          <a:effectLst/>
        </c:spPr>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solidFill>
              <a:schemeClr val="tx1">
                <a:alpha val="97000"/>
              </a:schemeClr>
            </a:solidFill>
          </a:ln>
          <a:effectLst/>
        </c:spPr>
      </c:pivotFmt>
      <c:pivotFmt>
        <c:idx val="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solidFill>
          <a:ln>
            <a:solidFill>
              <a:schemeClr val="tx1">
                <a:alpha val="97000"/>
              </a:schemeClr>
            </a:solidFill>
          </a:ln>
          <a:effectLst/>
        </c:spPr>
      </c:pivotFmt>
      <c:pivotFmt>
        <c:idx val="1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53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58982957319014"/>
          <c:y val="0.12261769547850278"/>
          <c:w val="0.65613494067958489"/>
          <c:h val="0.5849691803111321"/>
        </c:manualLayout>
      </c:layout>
      <c:barChart>
        <c:barDir val="col"/>
        <c:grouping val="clustered"/>
        <c:varyColors val="0"/>
        <c:ser>
          <c:idx val="0"/>
          <c:order val="0"/>
          <c:tx>
            <c:strRef>
              <c:f>'Youths by District&amp;Gender'!$B$3:$B$4</c:f>
              <c:strCache>
                <c:ptCount val="1"/>
                <c:pt idx="0">
                  <c:v>Female</c:v>
                </c:pt>
              </c:strCache>
            </c:strRef>
          </c:tx>
          <c:spPr>
            <a:solidFill>
              <a:schemeClr val="tx1"/>
            </a:solidFill>
            <a:ln>
              <a:noFill/>
            </a:ln>
            <a:effectLst/>
          </c:spPr>
          <c:invertIfNegative val="0"/>
          <c:dPt>
            <c:idx val="3"/>
            <c:invertIfNegative val="0"/>
            <c:bubble3D val="0"/>
            <c:spPr>
              <a:solidFill>
                <a:schemeClr val="tx1"/>
              </a:solidFill>
              <a:ln>
                <a:solidFill>
                  <a:schemeClr val="tx1">
                    <a:alpha val="97000"/>
                  </a:schemeClr>
                </a:solidFill>
              </a:ln>
              <a:effectLst/>
            </c:spPr>
          </c:dPt>
          <c:dPt>
            <c:idx val="6"/>
            <c:invertIfNegative val="0"/>
            <c:bubble3D val="0"/>
            <c:extLst>
              <c:ext xmlns:c16="http://schemas.microsoft.com/office/drawing/2014/chart" uri="{C3380CC4-5D6E-409C-BE32-E72D297353CC}">
                <c16:uniqueId val="{00000001-3542-48BA-8802-D122EA0776D7}"/>
              </c:ext>
            </c:extLst>
          </c:dPt>
          <c:dLbls>
            <c:spPr>
              <a:noFill/>
              <a:ln>
                <a:noFill/>
              </a:ln>
              <a:effectLst/>
            </c:spPr>
            <c:txPr>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'Youths by District&amp;Gender'!$A$5:$A$10</c:f>
              <c:strCache>
                <c:ptCount val="6"/>
                <c:pt idx="0">
                  <c:v>Abim</c:v>
                </c:pt>
                <c:pt idx="1">
                  <c:v>Nakapiripiriti</c:v>
                </c:pt>
                <c:pt idx="2">
                  <c:v>Kotido</c:v>
                </c:pt>
                <c:pt idx="3">
                  <c:v>Kaabong</c:v>
                </c:pt>
                <c:pt idx="4">
                  <c:v>Napak</c:v>
                </c:pt>
                <c:pt idx="5">
                  <c:v>Moroto</c:v>
                </c:pt>
              </c:strCache>
            </c:strRef>
          </c:cat>
          <c:val>
            <c:numRef>
              <c:f>'Youths by District&amp;Gender'!$B$5:$B$10</c:f>
              <c:numCache>
                <c:formatCode>General</c:formatCode>
                <c:ptCount val="6"/>
                <c:pt idx="0">
                  <c:v>69</c:v>
                </c:pt>
                <c:pt idx="1">
                  <c:v>69</c:v>
                </c:pt>
                <c:pt idx="2">
                  <c:v>23</c:v>
                </c:pt>
                <c:pt idx="3">
                  <c:v>23</c:v>
                </c:pt>
                <c:pt idx="4">
                  <c:v>23</c:v>
                </c:pt>
              </c:numCache>
            </c:numRef>
          </c:val>
          <c:extLst>
            <c:ext xmlns:c16="http://schemas.microsoft.com/office/drawing/2014/chart" uri="{C3380CC4-5D6E-409C-BE32-E72D297353CC}">
              <c16:uniqueId val="{00000002-3542-48BA-8802-D122EA0776D7}"/>
            </c:ext>
          </c:extLst>
        </c:ser>
        <c:ser>
          <c:idx val="1"/>
          <c:order val="1"/>
          <c:tx>
            <c:strRef>
              <c:f>'Youths by District&amp;Gender'!$C$3:$C$4</c:f>
              <c:strCache>
                <c:ptCount val="1"/>
                <c:pt idx="0">
                  <c:v>Male</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'Youths by District&amp;Gender'!$A$5:$A$10</c:f>
              <c:strCache>
                <c:ptCount val="6"/>
                <c:pt idx="0">
                  <c:v>Abim</c:v>
                </c:pt>
                <c:pt idx="1">
                  <c:v>Nakapiripiriti</c:v>
                </c:pt>
                <c:pt idx="2">
                  <c:v>Kotido</c:v>
                </c:pt>
                <c:pt idx="3">
                  <c:v>Kaabong</c:v>
                </c:pt>
                <c:pt idx="4">
                  <c:v>Napak</c:v>
                </c:pt>
                <c:pt idx="5">
                  <c:v>Moroto</c:v>
                </c:pt>
              </c:strCache>
            </c:strRef>
          </c:cat>
          <c:val>
            <c:numRef>
              <c:f>'Youths by District&amp;Gender'!$C$5:$C$10</c:f>
              <c:numCache>
                <c:formatCode>General</c:formatCode>
                <c:ptCount val="6"/>
                <c:pt idx="0">
                  <c:v>138</c:v>
                </c:pt>
                <c:pt idx="1">
                  <c:v>46</c:v>
                </c:pt>
                <c:pt idx="2">
                  <c:v>46</c:v>
                </c:pt>
                <c:pt idx="3">
                  <c:v>46</c:v>
                </c:pt>
                <c:pt idx="5">
                  <c:v>23</c:v>
                </c:pt>
              </c:numCache>
            </c:numRef>
          </c:val>
          <c:extLst>
            <c:ext xmlns:c16="http://schemas.microsoft.com/office/drawing/2014/chart" uri="{C3380CC4-5D6E-409C-BE32-E72D297353CC}">
              <c16:uniqueId val="{00000006-3542-48BA-8802-D122EA0776D7}"/>
            </c:ext>
          </c:extLst>
        </c:ser>
        <c:dLbls>
          <c:dLblPos val="outEnd"/>
          <c:showLegendKey val="0"/>
          <c:showVal val="1"/>
          <c:showCatName val="0"/>
          <c:showSerName val="0"/>
          <c:showPercent val="0"/>
          <c:showBubbleSize val="0"/>
        </c:dLbls>
        <c:gapWidth val="182"/>
        <c:axId val="1277915791"/>
        <c:axId val="1277905711"/>
      </c:barChart>
      <c:catAx>
        <c:axId val="1277915791"/>
        <c:scaling>
          <c:orientation val="minMax"/>
        </c:scaling>
        <c:delete val="0"/>
        <c:axPos val="b"/>
        <c:title>
          <c:tx>
            <c:rich>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r>
                  <a:rPr lang="en-US"/>
                  <a:t>District</a:t>
                </a:r>
              </a:p>
            </c:rich>
          </c:tx>
          <c:layout>
            <c:manualLayout>
              <c:xMode val="edge"/>
              <c:yMode val="edge"/>
              <c:x val="0.41228792155697525"/>
              <c:y val="0.89186274509803931"/>
            </c:manualLayout>
          </c:layout>
          <c:overlay val="0"/>
          <c:spPr>
            <a:noFill/>
            <a:ln>
              <a:noFill/>
            </a:ln>
            <a:effectLst/>
          </c:spPr>
          <c:txPr>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crossAx val="1277905711"/>
        <c:crosses val="autoZero"/>
        <c:auto val="1"/>
        <c:lblAlgn val="ctr"/>
        <c:lblOffset val="100"/>
        <c:noMultiLvlLbl val="0"/>
      </c:catAx>
      <c:valAx>
        <c:axId val="1277905711"/>
        <c:scaling>
          <c:orientation val="minMax"/>
        </c:scaling>
        <c:delete val="0"/>
        <c:axPos val="l"/>
        <c:title>
          <c:tx>
            <c:rich>
              <a:bodyPr rot="-5400000" spcFirstLastPara="1" vertOverflow="ellipsis" vert="horz" wrap="square" anchor="ctr" anchorCtr="1"/>
              <a:lstStyle/>
              <a:p>
                <a:pPr>
                  <a:defRPr lang="en-US" sz="530" b="1" i="0" u="none" strike="noStrike" kern="1200" baseline="0">
                    <a:solidFill>
                      <a:schemeClr val="tx1"/>
                    </a:solidFill>
                    <a:latin typeface="+mn-lt"/>
                    <a:ea typeface="+mn-ea"/>
                    <a:cs typeface="+mn-cs"/>
                  </a:defRPr>
                </a:pPr>
                <a:r>
                  <a:rPr lang="en-US"/>
                  <a:t>Number Of Youths</a:t>
                </a:r>
              </a:p>
            </c:rich>
          </c:tx>
          <c:overlay val="0"/>
          <c:spPr>
            <a:noFill/>
            <a:ln>
              <a:noFill/>
            </a:ln>
            <a:effectLst/>
          </c:spPr>
          <c:txPr>
            <a:bodyPr rot="-540000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crossAx val="1277915791"/>
        <c:crosses val="autoZero"/>
        <c:crossBetween val="between"/>
      </c:valAx>
      <c:spPr>
        <a:solidFill>
          <a:srgbClr val="FFFF66">
            <a:alpha val="56000"/>
          </a:srgbClr>
        </a:solidFill>
        <a:ln>
          <a:noFill/>
        </a:ln>
        <a:effectLst/>
      </c:spPr>
    </c:plotArea>
    <c:legend>
      <c:legendPos val="t"/>
      <c:overlay val="0"/>
      <c:spPr>
        <a:noFill/>
        <a:ln>
          <a:noFill/>
        </a:ln>
        <a:effectLst/>
      </c:spPr>
      <c:txPr>
        <a:bodyPr rot="0" spcFirstLastPara="1" vertOverflow="ellipsis" vert="horz" wrap="square" anchor="ctr" anchorCtr="1"/>
        <a:lstStyle/>
        <a:p>
          <a:pPr>
            <a:defRPr lang="en-US" sz="53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EEAB0"/>
    </a:solidFill>
    <a:ln w="9525" cap="flat" cmpd="sng" algn="ctr">
      <a:solidFill>
        <a:schemeClr val="tx1">
          <a:lumMod val="15000"/>
          <a:lumOff val="85000"/>
        </a:schemeClr>
      </a:solidFill>
      <a:round/>
    </a:ln>
    <a:effectLst/>
  </c:spPr>
  <c:txPr>
    <a:bodyPr/>
    <a:lstStyle/>
    <a:p>
      <a:pPr>
        <a:defRPr lang="en-US" sz="53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[Shafic- Final.xlsx]YouthsByAgeGroup!PivotTable1</c:name>
    <c:fmtId val="11"/>
  </c:pivotSource>
  <c:chart>
    <c:title>
      <c:tx>
        <c:rich>
          <a:bodyPr rot="0" spcFirstLastPara="1" vertOverflow="ellipsis" vert="horz" wrap="square" anchor="ctr" anchorCtr="1"/>
          <a:lstStyle/>
          <a:p>
            <a:pPr>
              <a:defRPr sz="720" b="1" i="0" u="none" strike="noStrike" kern="1200" spc="0" baseline="0">
                <a:solidFill>
                  <a:schemeClr val="tx1">
                    <a:lumMod val="65000"/>
                    <a:lumOff val="35000"/>
                  </a:schemeClr>
                </a:solidFill>
                <a:latin typeface="+mn-lt"/>
                <a:ea typeface="+mn-ea"/>
                <a:cs typeface="+mn-cs"/>
              </a:defRPr>
            </a:pPr>
            <a:r>
              <a:rPr lang="en-US"/>
              <a:t>Youths Distribution by Age Group</a:t>
            </a:r>
          </a:p>
        </c:rich>
      </c:tx>
      <c:overlay val="0"/>
      <c:spPr>
        <a:noFill/>
        <a:ln>
          <a:noFill/>
        </a:ln>
        <a:effectLst/>
      </c:spPr>
      <c:txPr>
        <a:bodyPr rot="0" spcFirstLastPara="1" vertOverflow="ellipsis" vert="horz" wrap="square" anchor="ctr" anchorCtr="1"/>
        <a:lstStyle/>
        <a:p>
          <a:pPr>
            <a:defRPr sz="7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pivotFmt>
      <c:pivotFmt>
        <c:idx val="8"/>
        <c:spPr>
          <a:solidFill>
            <a:srgbClr val="FF9B9B"/>
          </a:solidFill>
          <a:ln>
            <a:noFill/>
          </a:ln>
          <a:effectLst/>
        </c:spPr>
      </c:pivotFmt>
      <c:pivotFmt>
        <c:idx val="9"/>
        <c:spPr>
          <a:solidFill>
            <a:schemeClr val="tx1"/>
          </a:solidFill>
          <a:ln>
            <a:noFill/>
          </a:ln>
          <a:effectLst/>
        </c:spPr>
      </c:pivotFmt>
      <c:pivotFmt>
        <c:idx val="10"/>
        <c:spPr>
          <a:solidFill>
            <a:schemeClr val="tx1"/>
          </a:solidFill>
          <a:ln>
            <a:noFill/>
          </a:ln>
          <a:effectLst/>
        </c:spPr>
      </c:pivotFmt>
      <c:pivotFmt>
        <c:idx val="11"/>
        <c:spPr>
          <a:solidFill>
            <a:schemeClr val="tx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solidFill>
          <a:ln>
            <a:noFill/>
          </a:ln>
          <a:effectLst/>
        </c:spPr>
      </c:pivotFmt>
      <c:pivotFmt>
        <c:idx val="14"/>
        <c:spPr>
          <a:solidFill>
            <a:schemeClr val="tx1"/>
          </a:solidFill>
          <a:ln>
            <a:noFill/>
          </a:ln>
          <a:effectLst/>
        </c:spPr>
      </c:pivotFmt>
      <c:pivotFmt>
        <c:idx val="15"/>
        <c:spPr>
          <a:solidFill>
            <a:schemeClr val="tx1"/>
          </a:solidFill>
          <a:ln>
            <a:noFill/>
          </a:ln>
          <a:effectLst/>
        </c:spPr>
      </c:pivotFmt>
      <c:pivotFmt>
        <c:idx val="16"/>
        <c:spPr>
          <a:solidFill>
            <a:srgbClr val="FF9B9B"/>
          </a:solidFill>
          <a:ln>
            <a:noFill/>
          </a:ln>
          <a:effectLst/>
        </c:spPr>
      </c:pivotFmt>
      <c:pivotFmt>
        <c:idx val="17"/>
        <c:spPr>
          <a:solidFill>
            <a:srgbClr val="C00000"/>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tx1"/>
          </a:solidFill>
          <a:ln>
            <a:noFill/>
          </a:ln>
          <a:effectLst/>
        </c:spPr>
      </c:pivotFmt>
      <c:pivotFmt>
        <c:idx val="20"/>
        <c:spPr>
          <a:solidFill>
            <a:schemeClr val="tx1"/>
          </a:solidFill>
          <a:ln>
            <a:noFill/>
          </a:ln>
          <a:effectLst/>
        </c:spPr>
      </c:pivotFmt>
      <c:pivotFmt>
        <c:idx val="21"/>
        <c:spPr>
          <a:solidFill>
            <a:schemeClr val="tx1"/>
          </a:solidFill>
          <a:ln>
            <a:noFill/>
          </a:ln>
          <a:effectLst/>
        </c:spPr>
      </c:pivotFmt>
      <c:pivotFmt>
        <c:idx val="22"/>
        <c:spPr>
          <a:solidFill>
            <a:srgbClr val="FF9B9B"/>
          </a:solidFill>
          <a:ln>
            <a:noFill/>
          </a:ln>
          <a:effectLst/>
        </c:spPr>
      </c:pivotFmt>
      <c:pivotFmt>
        <c:idx val="23"/>
        <c:spPr>
          <a:solidFill>
            <a:srgbClr val="C00000"/>
          </a:solidFill>
          <a:ln>
            <a:noFill/>
          </a:ln>
          <a:effectLst/>
        </c:spPr>
      </c:pivotFmt>
    </c:pivotFmts>
    <c:plotArea>
      <c:layout>
        <c:manualLayout>
          <c:layoutTarget val="inner"/>
          <c:xMode val="edge"/>
          <c:yMode val="edge"/>
          <c:x val="0.16687817788466819"/>
          <c:y val="0.12361947403633369"/>
          <c:w val="0.62065781526263197"/>
          <c:h val="0.659277700581545"/>
        </c:manualLayout>
      </c:layout>
      <c:barChart>
        <c:barDir val="col"/>
        <c:grouping val="clustered"/>
        <c:varyColors val="0"/>
        <c:ser>
          <c:idx val="0"/>
          <c:order val="0"/>
          <c:tx>
            <c:strRef>
              <c:f>YouthsByAgeGroup!$B$3</c:f>
              <c:strCache>
                <c:ptCount val="1"/>
                <c:pt idx="0">
                  <c:v>Total</c:v>
                </c:pt>
              </c:strCache>
            </c:strRef>
          </c:tx>
          <c:spPr>
            <a:solidFill>
              <a:schemeClr val="accent1"/>
            </a:solidFill>
            <a:ln>
              <a:noFill/>
            </a:ln>
            <a:effectLst/>
          </c:spPr>
          <c:invertIfNegative val="0"/>
          <c:dPt>
            <c:idx val="0"/>
            <c:invertIfNegative val="0"/>
            <c:bubble3D val="0"/>
            <c:spPr>
              <a:solidFill>
                <a:schemeClr val="tx1"/>
              </a:solidFill>
              <a:ln>
                <a:noFill/>
              </a:ln>
              <a:effectLst/>
            </c:spPr>
            <c:extLst>
              <c:ext xmlns:c16="http://schemas.microsoft.com/office/drawing/2014/chart" uri="{C3380CC4-5D6E-409C-BE32-E72D297353CC}">
                <c16:uniqueId val="{00000001-8970-457B-98DA-62F61420AAC4}"/>
              </c:ext>
            </c:extLst>
          </c:dPt>
          <c:dPt>
            <c:idx val="1"/>
            <c:invertIfNegative val="0"/>
            <c:bubble3D val="0"/>
            <c:spPr>
              <a:solidFill>
                <a:schemeClr val="tx1"/>
              </a:solidFill>
              <a:ln>
                <a:noFill/>
              </a:ln>
              <a:effectLst/>
            </c:spPr>
            <c:extLst>
              <c:ext xmlns:c16="http://schemas.microsoft.com/office/drawing/2014/chart" uri="{C3380CC4-5D6E-409C-BE32-E72D297353CC}">
                <c16:uniqueId val="{00000003-8970-457B-98DA-62F61420AAC4}"/>
              </c:ext>
            </c:extLst>
          </c:dPt>
          <c:dPt>
            <c:idx val="2"/>
            <c:invertIfNegative val="0"/>
            <c:bubble3D val="0"/>
            <c:spPr>
              <a:solidFill>
                <a:schemeClr val="tx1"/>
              </a:solidFill>
              <a:ln>
                <a:noFill/>
              </a:ln>
              <a:effectLst/>
            </c:spPr>
            <c:extLst>
              <c:ext xmlns:c16="http://schemas.microsoft.com/office/drawing/2014/chart" uri="{C3380CC4-5D6E-409C-BE32-E72D297353CC}">
                <c16:uniqueId val="{00000005-8970-457B-98DA-62F61420AAC4}"/>
              </c:ext>
            </c:extLst>
          </c:dPt>
          <c:dPt>
            <c:idx val="3"/>
            <c:invertIfNegative val="0"/>
            <c:bubble3D val="0"/>
            <c:spPr>
              <a:solidFill>
                <a:srgbClr val="FF9B9B"/>
              </a:solidFill>
              <a:ln>
                <a:noFill/>
              </a:ln>
              <a:effectLst/>
            </c:spPr>
            <c:extLst>
              <c:ext xmlns:c16="http://schemas.microsoft.com/office/drawing/2014/chart" uri="{C3380CC4-5D6E-409C-BE32-E72D297353CC}">
                <c16:uniqueId val="{00000007-8970-457B-98DA-62F61420AAC4}"/>
              </c:ext>
            </c:extLst>
          </c:dPt>
          <c:dPt>
            <c:idx val="4"/>
            <c:invertIfNegative val="0"/>
            <c:bubble3D val="0"/>
            <c:spPr>
              <a:solidFill>
                <a:srgbClr val="C00000"/>
              </a:solidFill>
              <a:ln>
                <a:noFill/>
              </a:ln>
              <a:effectLst/>
            </c:spPr>
            <c:extLst>
              <c:ext xmlns:c16="http://schemas.microsoft.com/office/drawing/2014/chart" uri="{C3380CC4-5D6E-409C-BE32-E72D297353CC}">
                <c16:uniqueId val="{00000009-8970-457B-98DA-62F61420AAC4}"/>
              </c:ext>
            </c:extLst>
          </c:dPt>
          <c:dLbls>
            <c:spPr>
              <a:noFill/>
              <a:ln>
                <a:noFill/>
              </a:ln>
              <a:effectLst/>
            </c:spPr>
            <c:txPr>
              <a:bodyPr rot="0" spcFirstLastPara="1" vertOverflow="ellipsis" vert="horz" wrap="square" anchor="ctr" anchorCtr="1"/>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YouthsByAgeGroup!$A$4:$A$8</c:f>
              <c:strCache>
                <c:ptCount val="5"/>
                <c:pt idx="0">
                  <c:v>20 - 24 yrs</c:v>
                </c:pt>
                <c:pt idx="1">
                  <c:v>15 - 19 yrs</c:v>
                </c:pt>
                <c:pt idx="2">
                  <c:v>25 yrs or more</c:v>
                </c:pt>
                <c:pt idx="3">
                  <c:v>10-14 yrs</c:v>
                </c:pt>
                <c:pt idx="4">
                  <c:v>Below 10 yrs</c:v>
                </c:pt>
              </c:strCache>
            </c:strRef>
          </c:cat>
          <c:val>
            <c:numRef>
              <c:f>YouthsByAgeGroup!$B$4:$B$8</c:f>
              <c:numCache>
                <c:formatCode>General</c:formatCode>
                <c:ptCount val="5"/>
                <c:pt idx="0">
                  <c:v>297</c:v>
                </c:pt>
                <c:pt idx="1">
                  <c:v>127</c:v>
                </c:pt>
                <c:pt idx="2">
                  <c:v>59</c:v>
                </c:pt>
                <c:pt idx="3">
                  <c:v>16</c:v>
                </c:pt>
                <c:pt idx="4">
                  <c:v>7</c:v>
                </c:pt>
              </c:numCache>
            </c:numRef>
          </c:val>
          <c:extLst>
            <c:ext xmlns:c16="http://schemas.microsoft.com/office/drawing/2014/chart" uri="{C3380CC4-5D6E-409C-BE32-E72D297353CC}">
              <c16:uniqueId val="{0000000A-8970-457B-98DA-62F61420AAC4}"/>
            </c:ext>
          </c:extLst>
        </c:ser>
        <c:dLbls>
          <c:dLblPos val="outEnd"/>
          <c:showLegendKey val="0"/>
          <c:showVal val="1"/>
          <c:showCatName val="0"/>
          <c:showSerName val="0"/>
          <c:showPercent val="0"/>
          <c:showBubbleSize val="0"/>
        </c:dLbls>
        <c:gapWidth val="182"/>
        <c:axId val="1277915791"/>
        <c:axId val="1277905711"/>
      </c:barChart>
      <c:catAx>
        <c:axId val="1277915791"/>
        <c:scaling>
          <c:orientation val="minMax"/>
        </c:scaling>
        <c:delete val="0"/>
        <c:axPos val="b"/>
        <c:title>
          <c:tx>
            <c:rich>
              <a:bodyPr rot="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1277905711"/>
        <c:crosses val="autoZero"/>
        <c:auto val="1"/>
        <c:lblAlgn val="ctr"/>
        <c:lblOffset val="100"/>
        <c:noMultiLvlLbl val="0"/>
      </c:catAx>
      <c:valAx>
        <c:axId val="1277905711"/>
        <c:scaling>
          <c:orientation val="minMax"/>
        </c:scaling>
        <c:delete val="0"/>
        <c:axPos val="l"/>
        <c:title>
          <c:tx>
            <c:rich>
              <a:bodyPr rot="-54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r>
                  <a:rPr lang="en-US"/>
                  <a:t>Number Of Youths</a:t>
                </a:r>
              </a:p>
            </c:rich>
          </c:tx>
          <c:overlay val="0"/>
          <c:spPr>
            <a:noFill/>
            <a:ln>
              <a:noFill/>
            </a:ln>
            <a:effectLst/>
          </c:spPr>
          <c:txPr>
            <a:bodyPr rot="-54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1277915791"/>
        <c:crosses val="autoZero"/>
        <c:crossBetween val="between"/>
      </c:valAx>
      <c:spPr>
        <a:solidFill>
          <a:srgbClr val="00B050">
            <a:alpha val="31000"/>
          </a:srgbClr>
        </a:solidFill>
        <a:ln>
          <a:noFill/>
        </a:ln>
        <a:effectLst/>
      </c:spPr>
    </c:plotArea>
    <c:legend>
      <c:legendPos val="r"/>
      <c:layout>
        <c:manualLayout>
          <c:xMode val="edge"/>
          <c:yMode val="edge"/>
          <c:x val="0.81538681653592293"/>
          <c:y val="0.37518552827955332"/>
          <c:w val="0.15972208203283861"/>
          <c:h val="0.425200710205342"/>
        </c:manualLayout>
      </c:layout>
      <c:overlay val="0"/>
      <c:spPr>
        <a:noFill/>
        <a:ln>
          <a:noFill/>
        </a:ln>
        <a:effectLst/>
      </c:spPr>
      <c:txPr>
        <a:bodyPr rot="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97">
        <a:alpha val="56000"/>
      </a:srgbClr>
    </a:solidFill>
    <a:ln w="9525" cap="flat" cmpd="sng" algn="ctr">
      <a:solidFill>
        <a:schemeClr val="tx1">
          <a:lumMod val="15000"/>
          <a:lumOff val="85000"/>
        </a:schemeClr>
      </a:solidFill>
      <a:round/>
    </a:ln>
    <a:effectLst/>
  </c:spPr>
  <c:txPr>
    <a:bodyPr/>
    <a:lstStyle/>
    <a:p>
      <a:pPr>
        <a:defRPr sz="600"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[Shafic- Final.xlsx]Youths In Business by Distr!PivotTable1</c:name>
    <c:fmtId val="11"/>
  </c:pivotSource>
  <c:chart>
    <c:title>
      <c:tx>
        <c:rich>
          <a:bodyPr rot="0" spcFirstLastPara="1" vertOverflow="ellipsis" vert="horz" wrap="square" anchor="ctr" anchorCtr="1"/>
          <a:lstStyle/>
          <a:p>
            <a:pPr>
              <a:defRPr lang="en-US" sz="720" b="1" i="0" u="none" strike="noStrike" kern="1200" spc="0" baseline="0">
                <a:solidFill>
                  <a:schemeClr val="tx1"/>
                </a:solidFill>
                <a:latin typeface="+mn-lt"/>
                <a:ea typeface="+mn-ea"/>
                <a:cs typeface="+mn-cs"/>
              </a:defRPr>
            </a:pPr>
            <a:r>
              <a:rPr lang="en-US"/>
              <a:t>Youths In Business by District</a:t>
            </a:r>
          </a:p>
        </c:rich>
      </c:tx>
      <c:overlay val="0"/>
      <c:spPr>
        <a:noFill/>
        <a:ln>
          <a:noFill/>
        </a:ln>
        <a:effectLst/>
      </c:spPr>
      <c:txPr>
        <a:bodyPr rot="0" spcFirstLastPara="1" vertOverflow="ellipsis" vert="horz" wrap="square" anchor="ctr" anchorCtr="1"/>
        <a:lstStyle/>
        <a:p>
          <a:pPr>
            <a:defRPr lang="en-US" sz="72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pivotFmt>
      <c:pivotFmt>
        <c:idx val="5"/>
        <c:spPr>
          <a:solidFill>
            <a:schemeClr val="tx1"/>
          </a:solidFill>
          <a:ln>
            <a:noFill/>
          </a:ln>
          <a:effectLst/>
        </c:spPr>
      </c:pivotFmt>
      <c:pivotFmt>
        <c:idx val="6"/>
        <c:spPr>
          <a:solidFill>
            <a:schemeClr val="tx1"/>
          </a:solidFill>
          <a:ln>
            <a:solidFill>
              <a:schemeClr val="tx1">
                <a:alpha val="97000"/>
              </a:schemeClr>
            </a:solidFill>
          </a:ln>
          <a:effectLst/>
        </c:spPr>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solidFill>
              <a:schemeClr val="tx1">
                <a:alpha val="97000"/>
              </a:schemeClr>
            </a:solidFill>
          </a:ln>
          <a:effectLst/>
        </c:spPr>
      </c:pivotFmt>
      <c:pivotFmt>
        <c:idx val="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58987298848569"/>
          <c:y val="0.12609599452242382"/>
          <c:w val="0.65613494067958489"/>
          <c:h val="0.5849691803111321"/>
        </c:manualLayout>
      </c:layout>
      <c:barChart>
        <c:barDir val="bar"/>
        <c:grouping val="stacked"/>
        <c:varyColors val="0"/>
        <c:ser>
          <c:idx val="0"/>
          <c:order val="0"/>
          <c:tx>
            <c:strRef>
              <c:f>'Youths In Business by Distr'!$B$3:$B$4</c:f>
              <c:strCache>
                <c:ptCount val="1"/>
                <c:pt idx="0">
                  <c:v>No</c:v>
                </c:pt>
              </c:strCache>
            </c:strRef>
          </c:tx>
          <c:spPr>
            <a:solidFill>
              <a:schemeClr val="accent1"/>
            </a:solidFill>
            <a:ln>
              <a:noFill/>
            </a:ln>
            <a:effectLst/>
          </c:spPr>
          <c:invertIfNegative val="0"/>
          <c:dPt>
            <c:idx val="6"/>
            <c:invertIfNegative val="0"/>
            <c:bubble3D val="0"/>
            <c:extLst>
              <c:ext xmlns:c16="http://schemas.microsoft.com/office/drawing/2014/chart" uri="{C3380CC4-5D6E-409C-BE32-E72D297353CC}">
                <c16:uniqueId val="{00000000-40EA-4C93-8CFD-F8E4BB220B61}"/>
              </c:ext>
            </c:extLst>
          </c:dPt>
          <c:dLbls>
            <c:spPr>
              <a:noFill/>
              <a:ln>
                <a:noFill/>
              </a:ln>
              <a:effectLst/>
            </c:spPr>
            <c:txPr>
              <a:bodyPr rot="0" spcFirstLastPara="1" vertOverflow="ellipsis" vert="horz" wrap="square" lIns="38100" tIns="19050" rIns="38100" bIns="19050" anchor="ctr" anchorCtr="1">
                <a:spAutoFit/>
              </a:bodyPr>
              <a:lstStyle/>
              <a:p>
                <a:pPr>
                  <a:defRPr lang="en-US"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'Youths In Business by Distr'!$A$5:$A$10</c:f>
              <c:strCache>
                <c:ptCount val="6"/>
                <c:pt idx="0">
                  <c:v>Abim</c:v>
                </c:pt>
                <c:pt idx="1">
                  <c:v>Nakapiripiriti</c:v>
                </c:pt>
                <c:pt idx="2">
                  <c:v>Kotido</c:v>
                </c:pt>
                <c:pt idx="3">
                  <c:v>Kaabong</c:v>
                </c:pt>
                <c:pt idx="4">
                  <c:v>Napak</c:v>
                </c:pt>
                <c:pt idx="5">
                  <c:v>Moroto</c:v>
                </c:pt>
              </c:strCache>
            </c:strRef>
          </c:cat>
          <c:val>
            <c:numRef>
              <c:f>'Youths In Business by Distr'!$B$5:$B$10</c:f>
              <c:numCache>
                <c:formatCode>General</c:formatCode>
                <c:ptCount val="6"/>
                <c:pt idx="0">
                  <c:v>207</c:v>
                </c:pt>
                <c:pt idx="1">
                  <c:v>115</c:v>
                </c:pt>
                <c:pt idx="2">
                  <c:v>69</c:v>
                </c:pt>
                <c:pt idx="3">
                  <c:v>69</c:v>
                </c:pt>
                <c:pt idx="4">
                  <c:v>23</c:v>
                </c:pt>
                <c:pt idx="5">
                  <c:v>23</c:v>
                </c:pt>
              </c:numCache>
            </c:numRef>
          </c:val>
          <c:extLst>
            <c:ext xmlns:c16="http://schemas.microsoft.com/office/drawing/2014/chart" uri="{C3380CC4-5D6E-409C-BE32-E72D297353CC}">
              <c16:uniqueId val="{00000001-40EA-4C93-8CFD-F8E4BB220B61}"/>
            </c:ext>
          </c:extLst>
        </c:ser>
        <c:dLbls>
          <c:showLegendKey val="0"/>
          <c:showVal val="1"/>
          <c:showCatName val="0"/>
          <c:showSerName val="0"/>
          <c:showPercent val="0"/>
          <c:showBubbleSize val="0"/>
        </c:dLbls>
        <c:gapWidth val="182"/>
        <c:overlap val="100"/>
        <c:axId val="1277915791"/>
        <c:axId val="1277905711"/>
      </c:barChart>
      <c:catAx>
        <c:axId val="1277915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crossAx val="1277905711"/>
        <c:crosses val="autoZero"/>
        <c:auto val="1"/>
        <c:lblAlgn val="ctr"/>
        <c:lblOffset val="100"/>
        <c:noMultiLvlLbl val="0"/>
      </c:catAx>
      <c:valAx>
        <c:axId val="1277905711"/>
        <c:scaling>
          <c:orientation val="minMax"/>
        </c:scaling>
        <c:delete val="0"/>
        <c:axPos val="b"/>
        <c:title>
          <c:tx>
            <c:rich>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r>
                  <a:rPr lang="en-US"/>
                  <a:t>Number Of Youths</a:t>
                </a:r>
              </a:p>
            </c:rich>
          </c:tx>
          <c:overlay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crossAx val="1277915791"/>
        <c:crosses val="autoZero"/>
        <c:crossBetween val="between"/>
      </c:valAx>
      <c:spPr>
        <a:solidFill>
          <a:srgbClr val="FFFFAF">
            <a:alpha val="55686"/>
          </a:srgbClr>
        </a:solidFill>
        <a:ln>
          <a:noFill/>
        </a:ln>
        <a:effectLst/>
      </c:spPr>
    </c:plotArea>
    <c:legend>
      <c:legendPos val="t"/>
      <c:overlay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EEAB0"/>
    </a:solidFill>
    <a:ln w="9525" cap="flat" cmpd="sng" algn="ctr">
      <a:solidFill>
        <a:schemeClr val="tx1">
          <a:lumMod val="15000"/>
          <a:lumOff val="85000"/>
        </a:schemeClr>
      </a:solidFill>
      <a:round/>
    </a:ln>
    <a:effectLst/>
  </c:spPr>
  <c:txPr>
    <a:bodyPr/>
    <a:lstStyle/>
    <a:p>
      <a:pPr>
        <a:defRPr lang="en-US" sz="6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[Shafic- Final.xlsx]Average Skill Score by Gender!PivotTable1</c:name>
    <c:fmtId val="12"/>
  </c:pivotSource>
  <c:chart>
    <c:title>
      <c:tx>
        <c:rich>
          <a:bodyPr rot="0" spcFirstLastPara="1" vertOverflow="ellipsis" vert="horz" wrap="square" anchor="ctr" anchorCtr="1"/>
          <a:lstStyle/>
          <a:p>
            <a:pPr>
              <a:defRPr lang="en-US" sz="720" b="1" i="0" u="none" strike="noStrike" kern="1200" spc="0" baseline="0">
                <a:solidFill>
                  <a:schemeClr val="tx1"/>
                </a:solidFill>
                <a:latin typeface="+mn-lt"/>
                <a:ea typeface="+mn-ea"/>
                <a:cs typeface="+mn-cs"/>
              </a:defRPr>
            </a:pPr>
            <a:r>
              <a:rPr lang="en-US"/>
              <a:t>Youths' Average Skill Score by Gender</a:t>
            </a:r>
          </a:p>
        </c:rich>
      </c:tx>
      <c:layout>
        <c:manualLayout>
          <c:xMode val="edge"/>
          <c:yMode val="edge"/>
          <c:x val="0.18410900250371928"/>
          <c:y val="3.231597845601436E-2"/>
        </c:manualLayout>
      </c:layout>
      <c:overlay val="0"/>
      <c:spPr>
        <a:noFill/>
        <a:ln>
          <a:noFill/>
        </a:ln>
        <a:effectLst/>
      </c:spPr>
      <c:txPr>
        <a:bodyPr rot="0" spcFirstLastPara="1" vertOverflow="ellipsis" vert="horz" wrap="square" anchor="ctr" anchorCtr="1"/>
        <a:lstStyle/>
        <a:p>
          <a:pPr>
            <a:defRPr lang="en-US" sz="72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pivotFmt>
      <c:pivotFmt>
        <c:idx val="5"/>
        <c:spPr>
          <a:solidFill>
            <a:schemeClr val="tx1"/>
          </a:solidFill>
          <a:ln>
            <a:noFill/>
          </a:ln>
          <a:effectLst/>
        </c:spPr>
      </c:pivotFmt>
      <c:pivotFmt>
        <c:idx val="6"/>
        <c:spPr>
          <a:solidFill>
            <a:schemeClr val="tx1"/>
          </a:solidFill>
          <a:ln>
            <a:solidFill>
              <a:schemeClr val="tx1">
                <a:alpha val="97000"/>
              </a:schemeClr>
            </a:solidFill>
          </a:ln>
          <a:effectLst/>
        </c:spPr>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solidFill>
              <a:schemeClr val="tx1">
                <a:alpha val="97000"/>
              </a:schemeClr>
            </a:solidFill>
          </a:ln>
          <a:effectLst/>
        </c:spPr>
      </c:pivotFmt>
      <c:pivotFmt>
        <c:idx val="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1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58982957319014"/>
          <c:y val="0.12261769547850278"/>
          <c:w val="0.68133176266352546"/>
          <c:h val="0.60583882232112285"/>
        </c:manualLayout>
      </c:layout>
      <c:barChart>
        <c:barDir val="bar"/>
        <c:grouping val="stacked"/>
        <c:varyColors val="0"/>
        <c:ser>
          <c:idx val="0"/>
          <c:order val="0"/>
          <c:tx>
            <c:strRef>
              <c:f>'Average Skill Score by Gender'!$B$3</c:f>
              <c:strCache>
                <c:ptCount val="1"/>
                <c:pt idx="0">
                  <c:v>Total</c:v>
                </c:pt>
              </c:strCache>
            </c:strRef>
          </c:tx>
          <c:spPr>
            <a:solidFill>
              <a:schemeClr val="tx1"/>
            </a:solidFill>
            <a:ln>
              <a:noFill/>
            </a:ln>
            <a:effectLst/>
          </c:spPr>
          <c:invertIfNegative val="0"/>
          <c:dPt>
            <c:idx val="6"/>
            <c:invertIfNegative val="0"/>
            <c:bubble3D val="0"/>
            <c:extLst>
              <c:ext xmlns:c16="http://schemas.microsoft.com/office/drawing/2014/chart" uri="{C3380CC4-5D6E-409C-BE32-E72D297353CC}">
                <c16:uniqueId val="{00000000-1897-41D8-B402-7FA73A23432C}"/>
              </c:ext>
            </c:extLst>
          </c:dPt>
          <c:dLbls>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Skill Score by Gender'!$A$4:$A$5</c:f>
              <c:strCache>
                <c:ptCount val="2"/>
                <c:pt idx="0">
                  <c:v>Female</c:v>
                </c:pt>
                <c:pt idx="1">
                  <c:v>Male</c:v>
                </c:pt>
              </c:strCache>
            </c:strRef>
          </c:cat>
          <c:val>
            <c:numRef>
              <c:f>'Average Skill Score by Gender'!$B$4:$B$5</c:f>
              <c:numCache>
                <c:formatCode>0.00</c:formatCode>
                <c:ptCount val="2"/>
                <c:pt idx="0">
                  <c:v>15.238405797101469</c:v>
                </c:pt>
                <c:pt idx="1">
                  <c:v>16.046688963210716</c:v>
                </c:pt>
              </c:numCache>
            </c:numRef>
          </c:val>
          <c:extLst>
            <c:ext xmlns:c16="http://schemas.microsoft.com/office/drawing/2014/chart" uri="{C3380CC4-5D6E-409C-BE32-E72D297353CC}">
              <c16:uniqueId val="{00000001-1897-41D8-B402-7FA73A23432C}"/>
            </c:ext>
          </c:extLst>
        </c:ser>
        <c:dLbls>
          <c:showLegendKey val="0"/>
          <c:showVal val="1"/>
          <c:showCatName val="0"/>
          <c:showSerName val="0"/>
          <c:showPercent val="0"/>
          <c:showBubbleSize val="0"/>
        </c:dLbls>
        <c:gapWidth val="182"/>
        <c:overlap val="100"/>
        <c:axId val="1277915791"/>
        <c:axId val="1277905711"/>
      </c:barChart>
      <c:catAx>
        <c:axId val="1277915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crossAx val="1277905711"/>
        <c:crosses val="autoZero"/>
        <c:auto val="1"/>
        <c:lblAlgn val="ctr"/>
        <c:lblOffset val="100"/>
        <c:noMultiLvlLbl val="0"/>
      </c:catAx>
      <c:valAx>
        <c:axId val="1277905711"/>
        <c:scaling>
          <c:orientation val="minMax"/>
        </c:scaling>
        <c:delete val="0"/>
        <c:axPos val="b"/>
        <c:title>
          <c:tx>
            <c:rich>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r>
                  <a:rPr lang="en-US"/>
                  <a:t>Average Skill Score</a:t>
                </a:r>
              </a:p>
            </c:rich>
          </c:tx>
          <c:overlay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crossAx val="1277915791"/>
        <c:crosses val="autoZero"/>
        <c:crossBetween val="between"/>
      </c:valAx>
      <c:spPr>
        <a:solidFill>
          <a:srgbClr val="000000">
            <a:alpha val="55294"/>
          </a:srgbClr>
        </a:solidFill>
        <a:ln>
          <a:noFill/>
        </a:ln>
        <a:effectLst/>
      </c:spPr>
    </c:plotArea>
    <c:legend>
      <c:legendPos val="r"/>
      <c:layout>
        <c:manualLayout>
          <c:xMode val="edge"/>
          <c:yMode val="edge"/>
          <c:x val="0.8145064414118045"/>
          <c:y val="0.47646754042292527"/>
          <c:w val="0.13802798843692926"/>
          <c:h val="7.404769646164068E-2"/>
        </c:manualLayout>
      </c:layout>
      <c:overlay val="0"/>
      <c:spPr>
        <a:noFill/>
        <a:ln>
          <a:noFill/>
        </a:ln>
        <a:effectLst/>
      </c:spPr>
      <c:txPr>
        <a:bodyPr rot="0" spcFirstLastPara="1" vertOverflow="ellipsis" vert="horz" wrap="square" anchor="ctr" anchorCtr="1"/>
        <a:lstStyle/>
        <a:p>
          <a:pPr>
            <a:defRPr lang="en-US" sz="6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alpha val="49000"/>
      </a:srgbClr>
    </a:solidFill>
    <a:ln w="9525" cap="flat" cmpd="sng" algn="ctr">
      <a:solidFill>
        <a:schemeClr val="tx1">
          <a:lumMod val="15000"/>
          <a:lumOff val="85000"/>
        </a:schemeClr>
      </a:solidFill>
      <a:round/>
    </a:ln>
    <a:effectLst/>
  </c:spPr>
  <c:txPr>
    <a:bodyPr/>
    <a:lstStyle/>
    <a:p>
      <a:pPr>
        <a:defRPr lang="en-US" sz="6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[Shafic- Final.xlsx]YouthsByDistrict!PivotTable1</c:name>
    <c:fmtId val="7"/>
  </c:pivotSource>
  <c:chart>
    <c:title>
      <c:tx>
        <c:rich>
          <a:bodyPr rot="0" spcFirstLastPara="1" vertOverflow="ellipsis" vert="horz" wrap="square" anchor="ctr" anchorCtr="1"/>
          <a:lstStyle/>
          <a:p>
            <a:pPr>
              <a:defRPr sz="480" b="1" i="0" u="none" strike="noStrike" kern="1200" spc="0" baseline="0">
                <a:solidFill>
                  <a:schemeClr val="tx1">
                    <a:lumMod val="65000"/>
                    <a:lumOff val="35000"/>
                  </a:schemeClr>
                </a:solidFill>
                <a:latin typeface="+mn-lt"/>
                <a:ea typeface="+mn-ea"/>
                <a:cs typeface="+mn-cs"/>
              </a:defRPr>
            </a:pPr>
            <a:r>
              <a:rPr lang="en-US"/>
              <a:t>Youths Distribution by District</a:t>
            </a:r>
          </a:p>
        </c:rich>
      </c:tx>
      <c:overlay val="0"/>
      <c:spPr>
        <a:noFill/>
        <a:ln>
          <a:noFill/>
        </a:ln>
        <a:effectLst/>
      </c:spPr>
      <c:txPr>
        <a:bodyPr rot="0" spcFirstLastPara="1" vertOverflow="ellipsis" vert="horz" wrap="square" anchor="ctr" anchorCtr="1"/>
        <a:lstStyle/>
        <a:p>
          <a:pPr>
            <a:defRPr sz="4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00B050"/>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1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pivotFmt>
      <c:pivotFmt>
        <c:idx val="5"/>
        <c:spPr>
          <a:solidFill>
            <a:srgbClr val="00B05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pivotFmt>
      <c:pivotFmt>
        <c:idx val="8"/>
        <c:spPr>
          <a:solidFill>
            <a:srgbClr val="00B050"/>
          </a:solidFill>
          <a:ln>
            <a:noFill/>
          </a:ln>
          <a:effectLst/>
        </c:spPr>
      </c:pivotFmt>
    </c:pivotFmts>
    <c:plotArea>
      <c:layout/>
      <c:barChart>
        <c:barDir val="bar"/>
        <c:grouping val="clustered"/>
        <c:varyColors val="0"/>
        <c:ser>
          <c:idx val="0"/>
          <c:order val="0"/>
          <c:tx>
            <c:strRef>
              <c:f>YouthsByDistrict!$B$3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2E3F-403D-8B77-690F62D67E82}"/>
              </c:ext>
            </c:extLst>
          </c:dPt>
          <c:dPt>
            <c:idx val="3"/>
            <c:invertIfNegative val="0"/>
            <c:bubble3D val="0"/>
            <c:spPr>
              <a:solidFill>
                <a:srgbClr val="C00000"/>
              </a:solidFill>
              <a:ln>
                <a:noFill/>
              </a:ln>
              <a:effectLst/>
            </c:spPr>
          </c:dPt>
          <c:dPt>
            <c:idx val="4"/>
            <c:invertIfNegative val="0"/>
            <c:bubble3D val="0"/>
            <c:spPr>
              <a:solidFill>
                <a:srgbClr val="00B050"/>
              </a:solidFill>
              <a:ln>
                <a:noFill/>
              </a:ln>
              <a:effectLst/>
            </c:spPr>
          </c:dPt>
          <c:dPt>
            <c:idx val="6"/>
            <c:invertIfNegative val="0"/>
            <c:bubble3D val="0"/>
            <c:extLst>
              <c:ext xmlns:c16="http://schemas.microsoft.com/office/drawing/2014/chart" uri="{C3380CC4-5D6E-409C-BE32-E72D297353CC}">
                <c16:uniqueId val="{00000003-2E3F-403D-8B77-690F62D67E82}"/>
              </c:ext>
            </c:extLst>
          </c:dPt>
          <c:dLbls>
            <c:spPr>
              <a:noFill/>
              <a:ln>
                <a:noFill/>
              </a:ln>
              <a:effectLst/>
            </c:spPr>
            <c:txPr>
              <a:bodyPr rot="0" spcFirstLastPara="1" vertOverflow="ellipsis" vert="horz" wrap="square" anchor="ctr" anchorCtr="1"/>
              <a:lstStyle/>
              <a:p>
                <a:pPr>
                  <a:defRPr sz="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YouthsByDistrict!$A$4:$A$10</c:f>
              <c:strCache>
                <c:ptCount val="6"/>
                <c:pt idx="0">
                  <c:v>Napak</c:v>
                </c:pt>
                <c:pt idx="1">
                  <c:v>Moroto</c:v>
                </c:pt>
                <c:pt idx="2">
                  <c:v>Kotido</c:v>
                </c:pt>
                <c:pt idx="3">
                  <c:v>Kaabong</c:v>
                </c:pt>
                <c:pt idx="4">
                  <c:v>Nakapiripiriti</c:v>
                </c:pt>
                <c:pt idx="5">
                  <c:v>Abim</c:v>
                </c:pt>
              </c:strCache>
            </c:strRef>
          </c:cat>
          <c:val>
            <c:numRef>
              <c:f>YouthsByDistrict!$B$4:$B$10</c:f>
              <c:numCache>
                <c:formatCode>General</c:formatCode>
                <c:ptCount val="6"/>
                <c:pt idx="0">
                  <c:v>23</c:v>
                </c:pt>
                <c:pt idx="1">
                  <c:v>23</c:v>
                </c:pt>
                <c:pt idx="2">
                  <c:v>69</c:v>
                </c:pt>
                <c:pt idx="3">
                  <c:v>69</c:v>
                </c:pt>
                <c:pt idx="4">
                  <c:v>115</c:v>
                </c:pt>
                <c:pt idx="5">
                  <c:v>207</c:v>
                </c:pt>
              </c:numCache>
            </c:numRef>
          </c:val>
          <c:extLst>
            <c:ext xmlns:c16="http://schemas.microsoft.com/office/drawing/2014/chart" uri="{C3380CC4-5D6E-409C-BE32-E72D297353CC}">
              <c16:uniqueId val="{00000004-2E3F-403D-8B77-690F62D67E82}"/>
            </c:ext>
          </c:extLst>
        </c:ser>
        <c:dLbls>
          <c:dLblPos val="outEnd"/>
          <c:showLegendKey val="0"/>
          <c:showVal val="1"/>
          <c:showCatName val="0"/>
          <c:showSerName val="0"/>
          <c:showPercent val="0"/>
          <c:showBubbleSize val="0"/>
        </c:dLbls>
        <c:gapWidth val="182"/>
        <c:axId val="1277915791"/>
        <c:axId val="1277905711"/>
      </c:barChart>
      <c:catAx>
        <c:axId val="1277915791"/>
        <c:scaling>
          <c:orientation val="minMax"/>
        </c:scaling>
        <c:delete val="0"/>
        <c:axPos val="l"/>
        <c:title>
          <c:tx>
            <c:rich>
              <a:bodyPr rot="-540000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r>
                  <a:rPr lang="en-US"/>
                  <a:t>District</a:t>
                </a:r>
              </a:p>
            </c:rich>
          </c:tx>
          <c:overlay val="0"/>
          <c:spPr>
            <a:noFill/>
            <a:ln>
              <a:noFill/>
            </a:ln>
            <a:effectLst/>
          </c:spPr>
          <c:txPr>
            <a:bodyPr rot="-540000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endParaRPr lang="en-US"/>
          </a:p>
        </c:txPr>
        <c:crossAx val="1277905711"/>
        <c:crosses val="autoZero"/>
        <c:auto val="1"/>
        <c:lblAlgn val="ctr"/>
        <c:lblOffset val="100"/>
        <c:noMultiLvlLbl val="0"/>
      </c:catAx>
      <c:valAx>
        <c:axId val="1277905711"/>
        <c:scaling>
          <c:orientation val="minMax"/>
        </c:scaling>
        <c:delete val="0"/>
        <c:axPos val="b"/>
        <c:majorGridlines>
          <c:spPr>
            <a:ln w="25400" cap="flat" cmpd="sng" algn="ctr">
              <a:solidFill>
                <a:schemeClr val="bg1"/>
              </a:solidFill>
              <a:round/>
            </a:ln>
            <a:effectLst/>
          </c:spPr>
        </c:majorGridlines>
        <c:title>
          <c:tx>
            <c:rich>
              <a:bodyPr rot="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r>
                  <a:rPr lang="en-US"/>
                  <a:t>Number Of Youths</a:t>
                </a:r>
              </a:p>
            </c:rich>
          </c:tx>
          <c:overlay val="0"/>
          <c:spPr>
            <a:noFill/>
            <a:ln>
              <a:noFill/>
            </a:ln>
            <a:effectLst/>
          </c:spPr>
          <c:txPr>
            <a:bodyPr rot="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400" b="1" i="0" u="none" strike="noStrike" kern="1200" baseline="0">
                <a:solidFill>
                  <a:schemeClr val="tx1">
                    <a:lumMod val="65000"/>
                    <a:lumOff val="35000"/>
                  </a:schemeClr>
                </a:solidFill>
                <a:latin typeface="+mn-lt"/>
                <a:ea typeface="+mn-ea"/>
                <a:cs typeface="+mn-cs"/>
              </a:defRPr>
            </a:pPr>
            <a:endParaRPr lang="en-US"/>
          </a:p>
        </c:txPr>
        <c:crossAx val="127791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8100000" scaled="1"/>
      <a:tileRect/>
    </a:gradFill>
    <a:ln w="9525" cap="flat" cmpd="sng" algn="ctr">
      <a:solidFill>
        <a:schemeClr val="tx1">
          <a:lumMod val="15000"/>
          <a:lumOff val="85000"/>
        </a:schemeClr>
      </a:solidFill>
      <a:round/>
    </a:ln>
    <a:effectLst/>
  </c:spPr>
  <c:txPr>
    <a:bodyPr/>
    <a:lstStyle/>
    <a:p>
      <a:pPr>
        <a:defRPr sz="400"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3.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8</xdr:col>
      <xdr:colOff>606777</xdr:colOff>
      <xdr:row>0</xdr:row>
      <xdr:rowOff>125942</xdr:rowOff>
    </xdr:from>
    <xdr:to>
      <xdr:col>9</xdr:col>
      <xdr:colOff>1233663</xdr:colOff>
      <xdr:row>1</xdr:row>
      <xdr:rowOff>124745</xdr:rowOff>
    </xdr:to>
    <xdr:pic>
      <xdr:nvPicPr>
        <xdr:cNvPr id="2" name="Picture 1" descr="Final logo design - Copy (2).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8912577" y="125942"/>
          <a:ext cx="1350786" cy="570303"/>
        </a:xfrm>
        <a:prstGeom prst="rect">
          <a:avLst/>
        </a:prstGeom>
      </xdr:spPr>
    </xdr:pic>
    <xdr:clientData/>
  </xdr:twoCellAnchor>
  <xdr:twoCellAnchor editAs="oneCell">
    <xdr:from>
      <xdr:col>0</xdr:col>
      <xdr:colOff>0</xdr:colOff>
      <xdr:row>0</xdr:row>
      <xdr:rowOff>0</xdr:rowOff>
    </xdr:from>
    <xdr:to>
      <xdr:col>1</xdr:col>
      <xdr:colOff>361950</xdr:colOff>
      <xdr:row>0</xdr:row>
      <xdr:rowOff>485775</xdr:rowOff>
    </xdr:to>
    <xdr:pic>
      <xdr:nvPicPr>
        <xdr:cNvPr id="3" name="Picture 2" descr="Final logo design - Copy (2).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0" y="0"/>
          <a:ext cx="1533525" cy="485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279400</xdr:colOff>
      <xdr:row>0</xdr:row>
      <xdr:rowOff>76200</xdr:rowOff>
    </xdr:from>
    <xdr:to>
      <xdr:col>19</xdr:col>
      <xdr:colOff>577850</xdr:colOff>
      <xdr:row>3</xdr:row>
      <xdr:rowOff>38100</xdr:rowOff>
    </xdr:to>
    <xdr:sp macro="" textlink="">
      <xdr:nvSpPr>
        <xdr:cNvPr id="2" name="Rectangle: Rounded Corners 1">
          <a:extLst>
            <a:ext uri="{FF2B5EF4-FFF2-40B4-BE49-F238E27FC236}">
              <a16:creationId xmlns:a16="http://schemas.microsoft.com/office/drawing/2014/main" id="{57347CC3-D39B-BBFB-97B8-4DD16308EE52}"/>
            </a:ext>
          </a:extLst>
        </xdr:cNvPr>
        <xdr:cNvSpPr/>
      </xdr:nvSpPr>
      <xdr:spPr>
        <a:xfrm>
          <a:off x="4641850" y="76200"/>
          <a:ext cx="7004050" cy="4254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2000">
              <a:solidFill>
                <a:schemeClr val="bg1"/>
              </a:solidFill>
              <a:latin typeface="Amasis MT Pro Medium" panose="020F0502020204030204" pitchFamily="18" charset="0"/>
            </a:rPr>
            <a:t>Matsiko</a:t>
          </a:r>
          <a:r>
            <a:rPr lang="en-US" sz="2000" baseline="0">
              <a:solidFill>
                <a:schemeClr val="bg1"/>
              </a:solidFill>
              <a:latin typeface="Amasis MT Pro Medium" panose="020F0502020204030204" pitchFamily="18" charset="0"/>
            </a:rPr>
            <a:t> And Peace (MAP) Foundation Dashboard</a:t>
          </a:r>
          <a:endParaRPr lang="en-US" sz="2000">
            <a:solidFill>
              <a:schemeClr val="bg1"/>
            </a:solidFill>
            <a:latin typeface="Amasis MT Pro Medium" panose="020F0502020204030204" pitchFamily="18" charset="0"/>
          </a:endParaRPr>
        </a:p>
      </xdr:txBody>
    </xdr:sp>
    <xdr:clientData/>
  </xdr:twoCellAnchor>
  <xdr:twoCellAnchor>
    <xdr:from>
      <xdr:col>1</xdr:col>
      <xdr:colOff>12700</xdr:colOff>
      <xdr:row>1</xdr:row>
      <xdr:rowOff>12700</xdr:rowOff>
    </xdr:from>
    <xdr:to>
      <xdr:col>19</xdr:col>
      <xdr:colOff>260350</xdr:colOff>
      <xdr:row>25</xdr:row>
      <xdr:rowOff>31750</xdr:rowOff>
    </xdr:to>
    <xdr:sp macro="" textlink="">
      <xdr:nvSpPr>
        <xdr:cNvPr id="5" name="Rectangle 4">
          <a:extLst>
            <a:ext uri="{FF2B5EF4-FFF2-40B4-BE49-F238E27FC236}">
              <a16:creationId xmlns:a16="http://schemas.microsoft.com/office/drawing/2014/main" id="{417E35D2-DA25-91C6-647D-9DB18D738A3D}"/>
            </a:ext>
          </a:extLst>
        </xdr:cNvPr>
        <xdr:cNvSpPr/>
      </xdr:nvSpPr>
      <xdr:spPr>
        <a:xfrm>
          <a:off x="107950" y="107950"/>
          <a:ext cx="11220450" cy="44386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0</xdr:row>
      <xdr:rowOff>0</xdr:rowOff>
    </xdr:from>
    <xdr:to>
      <xdr:col>3</xdr:col>
      <xdr:colOff>132557</xdr:colOff>
      <xdr:row>5</xdr:row>
      <xdr:rowOff>0</xdr:rowOff>
    </xdr:to>
    <xdr:pic>
      <xdr:nvPicPr>
        <xdr:cNvPr id="4" name="Picture 3">
          <a:extLst>
            <a:ext uri="{FF2B5EF4-FFF2-40B4-BE49-F238E27FC236}">
              <a16:creationId xmlns:a16="http://schemas.microsoft.com/office/drawing/2014/main" id="{2287409C-882D-0F38-E8C4-30E57008D8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0"/>
          <a:ext cx="1351757" cy="831850"/>
        </a:xfrm>
        <a:prstGeom prst="rect">
          <a:avLst/>
        </a:prstGeom>
      </xdr:spPr>
    </xdr:pic>
    <xdr:clientData/>
  </xdr:twoCellAnchor>
  <xdr:twoCellAnchor>
    <xdr:from>
      <xdr:col>3</xdr:col>
      <xdr:colOff>463550</xdr:colOff>
      <xdr:row>0</xdr:row>
      <xdr:rowOff>88900</xdr:rowOff>
    </xdr:from>
    <xdr:to>
      <xdr:col>8</xdr:col>
      <xdr:colOff>228600</xdr:colOff>
      <xdr:row>4</xdr:row>
      <xdr:rowOff>82550</xdr:rowOff>
    </xdr:to>
    <xdr:sp macro="" textlink="">
      <xdr:nvSpPr>
        <xdr:cNvPr id="6" name="TextBox 5">
          <a:extLst>
            <a:ext uri="{FF2B5EF4-FFF2-40B4-BE49-F238E27FC236}">
              <a16:creationId xmlns:a16="http://schemas.microsoft.com/office/drawing/2014/main" id="{0F09DE4C-A770-9E8C-1C8B-2472392FD631}"/>
            </a:ext>
          </a:extLst>
        </xdr:cNvPr>
        <xdr:cNvSpPr txBox="1"/>
      </xdr:nvSpPr>
      <xdr:spPr>
        <a:xfrm>
          <a:off x="1778000" y="88900"/>
          <a:ext cx="2813050" cy="641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Amasis MT Pro Medium" panose="02040604050005020304" pitchFamily="18" charset="0"/>
            </a:rPr>
            <a:t>LIDA AFRICA EXECUTIVE COURSES</a:t>
          </a:r>
          <a:endParaRPr lang="en-US" sz="1200" baseline="0">
            <a:latin typeface="Amasis MT Pro Medium" panose="02040604050005020304" pitchFamily="18" charset="0"/>
          </a:endParaRPr>
        </a:p>
        <a:p>
          <a:r>
            <a:rPr lang="en-US" sz="1200" baseline="0"/>
            <a:t>Advanced Excel Course Project</a:t>
          </a:r>
          <a:endParaRPr lang="en-US" sz="1200"/>
        </a:p>
      </xdr:txBody>
    </xdr:sp>
    <xdr:clientData/>
  </xdr:twoCellAnchor>
  <xdr:twoCellAnchor>
    <xdr:from>
      <xdr:col>11</xdr:col>
      <xdr:colOff>298450</xdr:colOff>
      <xdr:row>7</xdr:row>
      <xdr:rowOff>25400</xdr:rowOff>
    </xdr:from>
    <xdr:to>
      <xdr:col>15</xdr:col>
      <xdr:colOff>292100</xdr:colOff>
      <xdr:row>26</xdr:row>
      <xdr:rowOff>171450</xdr:rowOff>
    </xdr:to>
    <xdr:graphicFrame macro="">
      <xdr:nvGraphicFramePr>
        <xdr:cNvPr id="7" name="Number Of Youth Per District">
          <a:extLst>
            <a:ext uri="{FF2B5EF4-FFF2-40B4-BE49-F238E27FC236}">
              <a16:creationId xmlns:a16="http://schemas.microsoft.com/office/drawing/2014/main" id="{47757C4F-CAF4-4128-A0E1-953A02D55C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479425</xdr:colOff>
      <xdr:row>3</xdr:row>
      <xdr:rowOff>50801</xdr:rowOff>
    </xdr:from>
    <xdr:to>
      <xdr:col>20</xdr:col>
      <xdr:colOff>31750</xdr:colOff>
      <xdr:row>6</xdr:row>
      <xdr:rowOff>171450</xdr:rowOff>
    </xdr:to>
    <mc:AlternateContent xmlns:mc="http://schemas.openxmlformats.org/markup-compatibility/2006" xmlns:a14="http://schemas.microsoft.com/office/drawing/2010/main">
      <mc:Choice Requires="a14">
        <xdr:graphicFrame macro="">
          <xdr:nvGraphicFramePr>
            <xdr:cNvPr id="8" name="marital_status">
              <a:extLst>
                <a:ext uri="{FF2B5EF4-FFF2-40B4-BE49-F238E27FC236}">
                  <a16:creationId xmlns:a16="http://schemas.microsoft.com/office/drawing/2014/main" id="{07776E14-C902-442E-8474-AEABD82BA430}"/>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9109075" y="514351"/>
              <a:ext cx="2600325" cy="673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269875</xdr:colOff>
      <xdr:row>3</xdr:row>
      <xdr:rowOff>101601</xdr:rowOff>
    </xdr:from>
    <xdr:to>
      <xdr:col>11</xdr:col>
      <xdr:colOff>336551</xdr:colOff>
      <xdr:row>7</xdr:row>
      <xdr:rowOff>6350</xdr:rowOff>
    </xdr:to>
    <mc:AlternateContent xmlns:mc="http://schemas.openxmlformats.org/markup-compatibility/2006" xmlns:a14="http://schemas.microsoft.com/office/drawing/2010/main">
      <mc:Choice Requires="a14">
        <xdr:graphicFrame macro="">
          <xdr:nvGraphicFramePr>
            <xdr:cNvPr id="9" name="Youth Impact Category">
              <a:extLst>
                <a:ext uri="{FF2B5EF4-FFF2-40B4-BE49-F238E27FC236}">
                  <a16:creationId xmlns:a16="http://schemas.microsoft.com/office/drawing/2014/main" id="{9A7E75AE-B4D0-4DB8-A793-E539C16D2AE5}"/>
                </a:ext>
              </a:extLst>
            </xdr:cNvPr>
            <xdr:cNvGraphicFramePr/>
          </xdr:nvGraphicFramePr>
          <xdr:xfrm>
            <a:off x="0" y="0"/>
            <a:ext cx="0" cy="0"/>
          </xdr:xfrm>
          <a:graphic>
            <a:graphicData uri="http://schemas.microsoft.com/office/drawing/2010/slicer">
              <sle:slicer xmlns:sle="http://schemas.microsoft.com/office/drawing/2010/slicer" name="Youth Impact Category"/>
            </a:graphicData>
          </a:graphic>
        </xdr:graphicFrame>
      </mc:Choice>
      <mc:Fallback xmlns="">
        <xdr:sp macro="" textlink="">
          <xdr:nvSpPr>
            <xdr:cNvPr id="0" name=""/>
            <xdr:cNvSpPr>
              <a:spLocks noTextEdit="1"/>
            </xdr:cNvSpPr>
          </xdr:nvSpPr>
          <xdr:spPr>
            <a:xfrm>
              <a:off x="1584325" y="565151"/>
              <a:ext cx="4943476" cy="641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419100</xdr:colOff>
      <xdr:row>3</xdr:row>
      <xdr:rowOff>69850</xdr:rowOff>
    </xdr:from>
    <xdr:to>
      <xdr:col>15</xdr:col>
      <xdr:colOff>431800</xdr:colOff>
      <xdr:row>6</xdr:row>
      <xdr:rowOff>171450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483ACF75-4939-4158-A95F-DE2103E56B2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10350" y="533400"/>
              <a:ext cx="2451100" cy="654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25401</xdr:colOff>
      <xdr:row>7</xdr:row>
      <xdr:rowOff>31750</xdr:rowOff>
    </xdr:from>
    <xdr:to>
      <xdr:col>4</xdr:col>
      <xdr:colOff>330200</xdr:colOff>
      <xdr:row>27</xdr:row>
      <xdr:rowOff>0</xdr:rowOff>
    </xdr:to>
    <xdr:graphicFrame macro="">
      <xdr:nvGraphicFramePr>
        <xdr:cNvPr id="11" name="Number Of Youth Per District">
          <a:extLst>
            <a:ext uri="{FF2B5EF4-FFF2-40B4-BE49-F238E27FC236}">
              <a16:creationId xmlns:a16="http://schemas.microsoft.com/office/drawing/2014/main" id="{5F252779-CB74-479F-86AF-58C6388B2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603251</xdr:colOff>
      <xdr:row>7</xdr:row>
      <xdr:rowOff>31750</xdr:rowOff>
    </xdr:from>
    <xdr:to>
      <xdr:col>11</xdr:col>
      <xdr:colOff>241300</xdr:colOff>
      <xdr:row>26</xdr:row>
      <xdr:rowOff>171450</xdr:rowOff>
    </xdr:to>
    <xdr:graphicFrame macro="">
      <xdr:nvGraphicFramePr>
        <xdr:cNvPr id="12" name="Number Of Youth Per District">
          <a:extLst>
            <a:ext uri="{FF2B5EF4-FFF2-40B4-BE49-F238E27FC236}">
              <a16:creationId xmlns:a16="http://schemas.microsoft.com/office/drawing/2014/main" id="{558D14A1-32AD-422D-9734-C96DFD453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349250</xdr:colOff>
      <xdr:row>7</xdr:row>
      <xdr:rowOff>31750</xdr:rowOff>
    </xdr:from>
    <xdr:to>
      <xdr:col>7</xdr:col>
      <xdr:colOff>546100</xdr:colOff>
      <xdr:row>26</xdr:row>
      <xdr:rowOff>171450</xdr:rowOff>
    </xdr:to>
    <xdr:graphicFrame macro="">
      <xdr:nvGraphicFramePr>
        <xdr:cNvPr id="13" name="Number Of Youth Per District">
          <a:extLst>
            <a:ext uri="{FF2B5EF4-FFF2-40B4-BE49-F238E27FC236}">
              <a16:creationId xmlns:a16="http://schemas.microsoft.com/office/drawing/2014/main" id="{8344F62C-9B6E-4C22-9AEF-FC28D2732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336550</xdr:colOff>
      <xdr:row>7</xdr:row>
      <xdr:rowOff>19050</xdr:rowOff>
    </xdr:from>
    <xdr:to>
      <xdr:col>20</xdr:col>
      <xdr:colOff>69850</xdr:colOff>
      <xdr:row>27</xdr:row>
      <xdr:rowOff>12700</xdr:rowOff>
    </xdr:to>
    <xdr:graphicFrame macro="">
      <xdr:nvGraphicFramePr>
        <xdr:cNvPr id="14" name="Number Of Youth Per District">
          <a:extLst>
            <a:ext uri="{FF2B5EF4-FFF2-40B4-BE49-F238E27FC236}">
              <a16:creationId xmlns:a16="http://schemas.microsoft.com/office/drawing/2014/main" id="{C4FAD66C-A881-4B39-B405-62E5ED92F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VITALG~1/AppData/Local/Temp/02_M&amp;E/02_Evaluation/04_Needs%20Assessment/02_Data/20150415_Needs%20Assessment%20Data%20&amp;%20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maggie/Dropbox/01_M.C.E%20Uganda_M&amp;E%20System/02_M&amp;E/02_Evaluation/02_Midline%20Survey/03_Analysis%20and%20Reports/20141202_Midline%20Entry%20Screen-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unity_Leaders_&amp;_Youths"/>
      <sheetName val="Business_Owners"/>
      <sheetName val="Validation"/>
      <sheetName val="Analysis"/>
      <sheetName val="Graphs"/>
      <sheetName val="Sheet2"/>
      <sheetName val="Sheet1"/>
    </sheetNames>
    <sheetDataSet>
      <sheetData sheetId="0"/>
      <sheetData sheetId="1"/>
      <sheetData sheetId="2">
        <row r="2">
          <cell r="A2" t="str">
            <v>Female</v>
          </cell>
          <cell r="B2" t="str">
            <v>Single</v>
          </cell>
          <cell r="C2" t="str">
            <v xml:space="preserve">None     </v>
          </cell>
          <cell r="J2" t="str">
            <v>Youth prefer getting a job instead</v>
          </cell>
          <cell r="K2" t="str">
            <v xml:space="preserve"> LC I, II, or III</v>
          </cell>
          <cell r="M2" t="str">
            <v>Farming / Agriculture / Animal rearing</v>
          </cell>
        </row>
        <row r="3">
          <cell r="A3" t="str">
            <v>Male</v>
          </cell>
          <cell r="B3" t="str">
            <v>Married/Cohabiting</v>
          </cell>
          <cell r="C3" t="str">
            <v>P1-P6</v>
          </cell>
          <cell r="J3" t="str">
            <v>They do not have enough money / capital</v>
          </cell>
          <cell r="K3" t="str">
            <v>Youth leaders</v>
          </cell>
          <cell r="M3" t="str">
            <v>Food making / selling business</v>
          </cell>
        </row>
        <row r="4">
          <cell r="B4" t="str">
            <v>Divorced/Separated</v>
          </cell>
          <cell r="C4" t="str">
            <v>P7</v>
          </cell>
          <cell r="J4" t="str">
            <v>They do not have the right skills to start / operate a business</v>
          </cell>
          <cell r="K4" t="str">
            <v>Chairperson/ secretary</v>
          </cell>
          <cell r="M4" t="str">
            <v>Salon / hairdresser</v>
          </cell>
        </row>
        <row r="5">
          <cell r="B5" t="str">
            <v>Widowed</v>
          </cell>
          <cell r="C5" t="str">
            <v>S1-S3</v>
          </cell>
          <cell r="J5" t="str">
            <v>Their parents / family/spouse would not like it</v>
          </cell>
          <cell r="K5" t="str">
            <v>Councilor</v>
          </cell>
          <cell r="M5" t="str">
            <v>Charcoal or brick makers</v>
          </cell>
        </row>
        <row r="6">
          <cell r="B6" t="str">
            <v>Others</v>
          </cell>
          <cell r="C6" t="str">
            <v>S4</v>
          </cell>
          <cell r="J6" t="str">
            <v>There are no markets for their products</v>
          </cell>
          <cell r="K6" t="str">
            <v>Community Mobiliser</v>
          </cell>
          <cell r="M6" t="str">
            <v>Skilled trade</v>
          </cell>
        </row>
        <row r="7">
          <cell r="C7" t="str">
            <v>S5-S6</v>
          </cell>
          <cell r="J7" t="str">
            <v>Others</v>
          </cell>
          <cell r="K7" t="str">
            <v>Church/Mosque Leader</v>
          </cell>
          <cell r="M7" t="str">
            <v xml:space="preserve">Domestic work </v>
          </cell>
        </row>
        <row r="8">
          <cell r="C8" t="str">
            <v xml:space="preserve">Higher </v>
          </cell>
          <cell r="K8" t="str">
            <v>Others</v>
          </cell>
          <cell r="M8" t="str">
            <v xml:space="preserve">Art, jewelry or crafts making / selling       </v>
          </cell>
        </row>
        <row r="9">
          <cell r="C9" t="str">
            <v>Others specify</v>
          </cell>
          <cell r="M9" t="str">
            <v>Shop that buys and resells products</v>
          </cell>
        </row>
        <row r="10">
          <cell r="J10" t="str">
            <v>Less than 50,000</v>
          </cell>
          <cell r="M10" t="str">
            <v>ICT / Computer shop</v>
          </cell>
        </row>
        <row r="11">
          <cell r="A11" t="str">
            <v>Youth</v>
          </cell>
          <cell r="J11" t="str">
            <v>Between 50,000-150,000</v>
          </cell>
          <cell r="K11" t="str">
            <v>Age</v>
          </cell>
          <cell r="M11" t="str">
            <v>Bodaboda</v>
          </cell>
        </row>
        <row r="12">
          <cell r="A12" t="str">
            <v>Community Leader</v>
          </cell>
          <cell r="J12" t="str">
            <v>Between 151,000-250,000</v>
          </cell>
          <cell r="K12" t="str">
            <v>Marital Status</v>
          </cell>
          <cell r="M12" t="str">
            <v>Others</v>
          </cell>
        </row>
        <row r="13">
          <cell r="A13" t="str">
            <v>Employer</v>
          </cell>
          <cell r="J13" t="str">
            <v>Above 250,000</v>
          </cell>
          <cell r="K13" t="str">
            <v>Skills</v>
          </cell>
        </row>
        <row r="14">
          <cell r="A14" t="str">
            <v>Youth with Business</v>
          </cell>
          <cell r="K14" t="str">
            <v>Money</v>
          </cell>
        </row>
        <row r="15">
          <cell r="K15" t="str">
            <v>Self esteem</v>
          </cell>
        </row>
        <row r="16">
          <cell r="J16" t="str">
            <v>No Collateral</v>
          </cell>
          <cell r="K16" t="str">
            <v>Education Level</v>
          </cell>
          <cell r="M16" t="str">
            <v>Product making</v>
          </cell>
          <cell r="N16" t="str">
            <v>Education programs</v>
          </cell>
        </row>
        <row r="17">
          <cell r="J17" t="str">
            <v>Lack of Knowledge</v>
          </cell>
          <cell r="K17" t="str">
            <v>Family Background</v>
          </cell>
          <cell r="M17" t="str">
            <v>Management</v>
          </cell>
          <cell r="N17" t="str">
            <v>Community Youth programs</v>
          </cell>
        </row>
        <row r="18">
          <cell r="J18" t="str">
            <v>Uneducated</v>
          </cell>
          <cell r="K18" t="str">
            <v>Others</v>
          </cell>
          <cell r="M18" t="str">
            <v>Computer</v>
          </cell>
          <cell r="N18" t="str">
            <v>Churches and mosques</v>
          </cell>
        </row>
        <row r="19">
          <cell r="J19" t="str">
            <v>High interest rates</v>
          </cell>
          <cell r="M19" t="str">
            <v>Vocational</v>
          </cell>
          <cell r="N19" t="str">
            <v>Door to door mobilisation</v>
          </cell>
        </row>
        <row r="20">
          <cell r="J20" t="str">
            <v>Poor family back grounds</v>
          </cell>
          <cell r="M20" t="str">
            <v>Technical</v>
          </cell>
          <cell r="N20" t="str">
            <v>Traning programs</v>
          </cell>
        </row>
        <row r="21">
          <cell r="J21" t="str">
            <v>Others</v>
          </cell>
          <cell r="K21">
            <v>0</v>
          </cell>
          <cell r="M21" t="str">
            <v>Financial management</v>
          </cell>
          <cell r="N21" t="str">
            <v>Sensitize &amp; awareness campaigns</v>
          </cell>
        </row>
        <row r="22">
          <cell r="K22" t="str">
            <v>1-25%</v>
          </cell>
          <cell r="M22" t="str">
            <v>Others</v>
          </cell>
          <cell r="N22" t="str">
            <v>Forming small groups</v>
          </cell>
        </row>
        <row r="23">
          <cell r="D23" t="str">
            <v>Yes</v>
          </cell>
          <cell r="K23" t="str">
            <v>26-50%</v>
          </cell>
          <cell r="N23" t="str">
            <v>Community Youth leaders</v>
          </cell>
        </row>
        <row r="24">
          <cell r="D24" t="str">
            <v>No</v>
          </cell>
          <cell r="J24" t="str">
            <v>Were trained</v>
          </cell>
          <cell r="K24" t="str">
            <v>51-75%</v>
          </cell>
          <cell r="N24" t="str">
            <v>Others</v>
          </cell>
        </row>
        <row r="25">
          <cell r="J25" t="str">
            <v>Had Capital</v>
          </cell>
          <cell r="K25" t="str">
            <v>76% &amp; above</v>
          </cell>
          <cell r="M25" t="str">
            <v>Age</v>
          </cell>
        </row>
        <row r="26">
          <cell r="J26" t="str">
            <v>Knew the skills</v>
          </cell>
          <cell r="M26" t="str">
            <v>Skills</v>
          </cell>
        </row>
        <row r="27">
          <cell r="J27" t="str">
            <v xml:space="preserve">Parents’ support </v>
          </cell>
          <cell r="M27" t="str">
            <v>Money</v>
          </cell>
        </row>
        <row r="28">
          <cell r="J28" t="str">
            <v xml:space="preserve">Government programmes </v>
          </cell>
          <cell r="K28" t="str">
            <v>Health</v>
          </cell>
          <cell r="M28" t="str">
            <v>Education Level</v>
          </cell>
        </row>
        <row r="29">
          <cell r="J29" t="str">
            <v>Were Mentored</v>
          </cell>
          <cell r="K29" t="str">
            <v>Environmental</v>
          </cell>
          <cell r="M29" t="str">
            <v>Through Organisation</v>
          </cell>
        </row>
        <row r="30">
          <cell r="J30" t="str">
            <v>Were part of youth groups (peers)</v>
          </cell>
          <cell r="K30" t="str">
            <v>Human (orphans etc)</v>
          </cell>
          <cell r="M30" t="str">
            <v>Responded to advert</v>
          </cell>
        </row>
        <row r="31">
          <cell r="J31" t="str">
            <v>Others</v>
          </cell>
          <cell r="K31" t="str">
            <v>Poverty</v>
          </cell>
          <cell r="M31" t="str">
            <v>Family Member help</v>
          </cell>
        </row>
        <row r="32">
          <cell r="K32" t="str">
            <v xml:space="preserve">Access to Education </v>
          </cell>
          <cell r="M32" t="str">
            <v>Someone else I know helped</v>
          </cell>
        </row>
        <row r="33">
          <cell r="K33" t="str">
            <v>Others</v>
          </cell>
          <cell r="M33" t="str">
            <v>Others</v>
          </cell>
        </row>
        <row r="36">
          <cell r="K36" t="str">
            <v>Talked about it</v>
          </cell>
          <cell r="M36" t="str">
            <v>Jobs are scarce</v>
          </cell>
        </row>
        <row r="37">
          <cell r="K37" t="str">
            <v>Started club</v>
          </cell>
          <cell r="M37" t="str">
            <v>Youth want quick money</v>
          </cell>
        </row>
        <row r="38">
          <cell r="K38" t="str">
            <v>Organised an event</v>
          </cell>
          <cell r="M38" t="str">
            <v>Youth want a higher pay/wage</v>
          </cell>
        </row>
        <row r="39">
          <cell r="K39" t="str">
            <v>Joined a club</v>
          </cell>
          <cell r="M39" t="str">
            <v>Youth despise jobs</v>
          </cell>
        </row>
        <row r="40">
          <cell r="K40" t="str">
            <v>Started a project</v>
          </cell>
          <cell r="M40" t="str">
            <v>Low self esteem</v>
          </cell>
        </row>
        <row r="41">
          <cell r="J41" t="str">
            <v>Another person holds it for me</v>
          </cell>
          <cell r="K41" t="str">
            <v>Others</v>
          </cell>
          <cell r="M41" t="str">
            <v>Others</v>
          </cell>
        </row>
        <row r="42">
          <cell r="J42" t="str">
            <v>In an individual account at a bank</v>
          </cell>
        </row>
        <row r="43">
          <cell r="J43" t="str">
            <v>On mobile money account (MTN, Airtel, etc.)</v>
          </cell>
        </row>
        <row r="44">
          <cell r="J44" t="str">
            <v>Hidden in a box / drawer</v>
          </cell>
          <cell r="M44" t="str">
            <v>Indisciplined</v>
          </cell>
        </row>
        <row r="45">
          <cell r="J45" t="str">
            <v>In a group account at a bank</v>
          </cell>
          <cell r="M45" t="str">
            <v>Uncommitted</v>
          </cell>
        </row>
        <row r="46">
          <cell r="J46" t="str">
            <v>In a SACCO (Savings and Credit Co-op)</v>
          </cell>
          <cell r="M46" t="str">
            <v>Lack skills</v>
          </cell>
        </row>
        <row r="47">
          <cell r="J47" t="str">
            <v>In a savings group</v>
          </cell>
          <cell r="M47" t="str">
            <v>Want higher pay</v>
          </cell>
        </row>
        <row r="48">
          <cell r="J48" t="str">
            <v>Others</v>
          </cell>
          <cell r="M48" t="str">
            <v>High turnover</v>
          </cell>
        </row>
        <row r="49">
          <cell r="M49" t="str">
            <v>Others</v>
          </cell>
        </row>
        <row r="52">
          <cell r="J52" t="str">
            <v>Reinvesting profits</v>
          </cell>
        </row>
        <row r="53">
          <cell r="J53" t="str">
            <v>Training in business skills</v>
          </cell>
        </row>
        <row r="54">
          <cell r="J54" t="str">
            <v xml:space="preserve">Keep proper books of accounts </v>
          </cell>
        </row>
        <row r="55">
          <cell r="J55" t="str">
            <v>Acquire Loan</v>
          </cell>
        </row>
        <row r="56">
          <cell r="J56" t="str">
            <v>Saving</v>
          </cell>
        </row>
        <row r="57">
          <cell r="J57" t="str">
            <v>Mobilizing more capital</v>
          </cell>
        </row>
        <row r="58">
          <cell r="J58" t="str">
            <v>Join Youth Groups</v>
          </cell>
        </row>
        <row r="59">
          <cell r="J59" t="str">
            <v>Others</v>
          </cell>
        </row>
        <row r="62">
          <cell r="J62" t="str">
            <v>Banks</v>
          </cell>
        </row>
        <row r="63">
          <cell r="J63" t="str">
            <v>SACCOS</v>
          </cell>
        </row>
        <row r="64">
          <cell r="J64" t="str">
            <v>Personal Savings</v>
          </cell>
        </row>
        <row r="65">
          <cell r="J65" t="str">
            <v>Partnering</v>
          </cell>
        </row>
        <row r="66">
          <cell r="J66" t="str">
            <v>Parent/Guardian</v>
          </cell>
        </row>
        <row r="67">
          <cell r="J67" t="str">
            <v>Local government</v>
          </cell>
        </row>
        <row r="68">
          <cell r="J68" t="str">
            <v>starting small</v>
          </cell>
        </row>
        <row r="69">
          <cell r="J69" t="str">
            <v>others</v>
          </cell>
        </row>
        <row r="72">
          <cell r="J72" t="str">
            <v>Materials</v>
          </cell>
        </row>
        <row r="73">
          <cell r="J73" t="str">
            <v>Venue</v>
          </cell>
        </row>
        <row r="74">
          <cell r="J74" t="str">
            <v>Money</v>
          </cell>
        </row>
        <row r="75">
          <cell r="J75" t="str">
            <v>Others</v>
          </cell>
        </row>
        <row r="80">
          <cell r="J80" t="str">
            <v>Managed spending</v>
          </cell>
        </row>
        <row r="81">
          <cell r="J81" t="str">
            <v>Good financial management</v>
          </cell>
        </row>
        <row r="82">
          <cell r="J82" t="str">
            <v>Marketing</v>
          </cell>
        </row>
        <row r="83">
          <cell r="J83" t="str">
            <v>Skilled staff</v>
          </cell>
        </row>
        <row r="84">
          <cell r="J84" t="str">
            <v>Good customer relations</v>
          </cell>
        </row>
        <row r="85">
          <cell r="J85" t="str">
            <v>Others</v>
          </cell>
        </row>
        <row r="89">
          <cell r="J89" t="str">
            <v>No, I have no savings</v>
          </cell>
        </row>
        <row r="90">
          <cell r="J90" t="str">
            <v>Less than 10,000</v>
          </cell>
        </row>
        <row r="91">
          <cell r="J91" t="str">
            <v>Between 10,001-50,000</v>
          </cell>
        </row>
        <row r="92">
          <cell r="J92" t="str">
            <v>Between 50,001-100,000</v>
          </cell>
        </row>
        <row r="93">
          <cell r="J93" t="str">
            <v>Above 100,000</v>
          </cell>
        </row>
      </sheetData>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Entry_Screen"/>
      <sheetName val="Validation"/>
      <sheetName val="Analysis"/>
    </sheetNames>
    <sheetDataSet>
      <sheetData sheetId="0" refreshError="1"/>
      <sheetData sheetId="1">
        <row r="2">
          <cell r="G2" t="str">
            <v xml:space="preserve">No, I have not received any money </v>
          </cell>
        </row>
        <row r="3">
          <cell r="G3" t="str">
            <v>Less than 10,000</v>
          </cell>
        </row>
        <row r="4">
          <cell r="G4" t="str">
            <v>Between 10,000-50,000</v>
          </cell>
        </row>
        <row r="5">
          <cell r="G5" t="str">
            <v>Between 51,000-100,000</v>
          </cell>
        </row>
        <row r="6">
          <cell r="G6" t="str">
            <v>Above 100,000</v>
          </cell>
        </row>
      </sheetData>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87.280820138891" createdVersion="8" refreshedVersion="8" minRefreshableVersion="3" recordCount="2402" xr:uid="{0E9C4A98-E3CD-44E7-BB3F-A1ADEBB96B4B}">
  <cacheSource type="worksheet">
    <worksheetSource name="MAP_Foundation"/>
  </cacheSource>
  <cacheFields count="17">
    <cacheField name="id" numFmtId="0">
      <sharedItems/>
    </cacheField>
    <cacheField name="age" numFmtId="0">
      <sharedItems containsSemiMixedTypes="0" containsString="0" containsNumber="1" containsInteger="1" minValue="10" maxValue="29"/>
    </cacheField>
    <cacheField name="agegroup" numFmtId="0">
      <sharedItems count="5">
        <s v="20 - 24 yrs"/>
        <s v="10-14 yrs"/>
        <s v="15 - 19 yrs"/>
        <s v="Below 10 yrs"/>
        <s v="25 yrs or more"/>
      </sharedItems>
    </cacheField>
    <cacheField name="gender" numFmtId="0">
      <sharedItems count="2">
        <s v="Male"/>
        <s v="Female"/>
      </sharedItems>
    </cacheField>
    <cacheField name="marital_status" numFmtId="0">
      <sharedItems count="3">
        <s v="Single"/>
        <s v="Separated"/>
        <s v="Married"/>
      </sharedItems>
    </cacheField>
    <cacheField name="District" numFmtId="0">
      <sharedItems count="7">
        <s v="Moroto"/>
        <s v="Kaabong"/>
        <s v="Kotido"/>
        <s v="Napak"/>
        <s v="Nakapiripiriti"/>
        <s v="Amudat"/>
        <s v="Abim"/>
      </sharedItems>
    </cacheField>
    <cacheField name="marital_gender_district" numFmtId="0">
      <sharedItems/>
    </cacheField>
    <cacheField name="Teamwork Score" numFmtId="0">
      <sharedItems containsSemiMixedTypes="0" containsString="0" containsNumber="1" minValue="0.26" maxValue="9.5" count="51">
        <n v="3.26"/>
        <n v="5.36"/>
        <n v="7.74"/>
        <n v="7.84"/>
        <n v="8.9499999999999993"/>
        <n v="5.3"/>
        <n v="1.87"/>
        <n v="3.76"/>
        <n v="4.3499999999999996"/>
        <n v="2.15"/>
        <n v="0.81"/>
        <n v="2.34"/>
        <n v="1.25"/>
        <n v="9.5"/>
        <n v="8.42"/>
        <n v="5.24"/>
        <n v="6.31"/>
        <n v="4.43"/>
        <n v="2.78"/>
        <n v="7.53"/>
        <n v="8.76"/>
        <n v="9.24"/>
        <n v="8.52"/>
        <n v="5.76"/>
        <n v="3.68"/>
        <n v="2.91"/>
        <n v="5.6"/>
        <n v="4.04"/>
        <n v="8.3000000000000007"/>
        <n v="7.83"/>
        <n v="1.1000000000000001"/>
        <n v="2.4300000000000002"/>
        <n v="0.68"/>
        <n v="2.66"/>
        <n v="3.88"/>
        <n v="3.36"/>
        <n v="0.7"/>
        <n v="5.15"/>
        <n v="2.54"/>
        <n v="0.49"/>
        <n v="0.74"/>
        <n v="7.32"/>
        <n v="0.76"/>
        <n v="2.35"/>
        <n v="1.36"/>
        <n v="7.87"/>
        <n v="4.4000000000000004"/>
        <n v="0.26"/>
        <n v="9.11"/>
        <n v="6.5"/>
        <n v="5.95"/>
      </sharedItems>
    </cacheField>
    <cacheField name="Self efficacy Score" numFmtId="0">
      <sharedItems containsSemiMixedTypes="0" containsString="0" containsNumber="1" minValue="0.23" maxValue="9.89"/>
    </cacheField>
    <cacheField name="Self Confidence score" numFmtId="0">
      <sharedItems containsSemiMixedTypes="0" containsString="0" containsNumber="1" minValue="0.01" maxValue="9.85"/>
    </cacheField>
    <cacheField name="Total Skills Score" numFmtId="0">
      <sharedItems containsSemiMixedTypes="0" containsString="0" containsNumber="1" minValue="7.6000000000000005" maxValue="26.22"/>
    </cacheField>
    <cacheField name="Youth has a buisness" numFmtId="0">
      <sharedItems count="2">
        <s v="No"/>
        <s v="Yes"/>
      </sharedItems>
    </cacheField>
    <cacheField name="Youth has a Job" numFmtId="0">
      <sharedItems/>
    </cacheField>
    <cacheField name="Youth Impact Category" numFmtId="0">
      <sharedItems count="4">
        <s v="No Impact at all"/>
        <s v="Moderate Impact"/>
        <s v="High Impact"/>
        <s v="Low Impact"/>
      </sharedItems>
    </cacheField>
    <cacheField name="Monthly Income from Business" numFmtId="3">
      <sharedItems containsString="0" containsBlank="1" containsNumber="1" containsInteger="1" minValue="396" maxValue="2005600"/>
    </cacheField>
    <cacheField name="Monthly Income from Job" numFmtId="3">
      <sharedItems containsString="0" containsBlank="1" containsNumber="1" containsInteger="1" minValue="0" maxValue="6240000"/>
    </cacheField>
    <cacheField name="Total youth income" numFmtId="3">
      <sharedItems containsMixedTypes="1" containsNumber="1" containsInteger="1" minValue="0" maxValue="6240000" count="84">
        <s v=" "/>
        <n v="261000"/>
        <n v="0"/>
        <n v="159000"/>
        <n v="254099"/>
        <n v="2133000"/>
        <n v="1174698"/>
        <n v="178198"/>
        <n v="22500"/>
        <n v="9000"/>
        <n v="85200"/>
        <n v="6198"/>
        <n v="23500"/>
        <n v="80100"/>
        <n v="1040198"/>
        <n v="2370198"/>
        <n v="135000"/>
        <n v="254000"/>
        <n v="1572297"/>
        <n v="557000"/>
        <n v="2882200"/>
        <n v="710000"/>
        <n v="1095000"/>
        <n v="30297"/>
        <n v="47099"/>
        <n v="120099"/>
        <n v="55198"/>
        <n v="85198"/>
        <n v="90198"/>
        <n v="370198"/>
        <n v="71299"/>
        <n v="123000"/>
        <n v="44200"/>
        <n v="162500"/>
        <n v="18000"/>
        <n v="85396"/>
        <n v="87297"/>
        <n v="25495"/>
        <n v="70599"/>
        <n v="280198"/>
        <n v="147000"/>
        <n v="150500"/>
        <n v="39848"/>
        <n v="171000"/>
        <n v="45398"/>
        <n v="100495"/>
        <n v="78500"/>
        <n v="44198"/>
        <n v="61799"/>
        <n v="101000"/>
        <n v="688599"/>
        <n v="255099"/>
        <n v="75099"/>
        <n v="1398"/>
        <n v="12198"/>
        <n v="60500"/>
        <n v="176594"/>
        <n v="31900"/>
        <n v="88898"/>
        <n v="59200"/>
        <n v="28200"/>
        <n v="45099"/>
        <n v="7700"/>
        <n v="25500"/>
        <n v="7000"/>
        <n v="10398"/>
        <n v="278797"/>
        <n v="31099"/>
        <n v="77500"/>
        <n v="800000"/>
        <n v="6240000"/>
        <n v="125000"/>
        <n v="1602050"/>
        <n v="2005600"/>
        <n v="528000"/>
        <n v="21000"/>
        <n v="45500"/>
        <n v="37500"/>
        <n v="37000"/>
        <n v="396000"/>
        <n v="222000"/>
        <n v="280000"/>
        <n v="295000"/>
        <n v="78000"/>
      </sharedItems>
    </cacheField>
  </cacheFields>
  <extLst>
    <ext xmlns:x14="http://schemas.microsoft.com/office/spreadsheetml/2009/9/main" uri="{725AE2AE-9491-48be-B2B4-4EB974FC3084}">
      <x14:pivotCacheDefinition pivotCacheId="1129181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2">
  <r>
    <s v="Youth 1"/>
    <n v="20"/>
    <x v="0"/>
    <x v="0"/>
    <x v="0"/>
    <x v="0"/>
    <s v="Male/Single/Moroto"/>
    <x v="0"/>
    <n v="9.7200000000000006"/>
    <n v="2"/>
    <n v="14.98"/>
    <x v="0"/>
    <s v="No"/>
    <x v="0"/>
    <m/>
    <m/>
    <x v="0"/>
  </r>
  <r>
    <s v="Youth 2"/>
    <n v="22"/>
    <x v="0"/>
    <x v="0"/>
    <x v="0"/>
    <x v="1"/>
    <s v="Male/Single/Kaabong"/>
    <x v="1"/>
    <n v="4.3600000000000003"/>
    <n v="7.46"/>
    <n v="17.18"/>
    <x v="1"/>
    <s v="No"/>
    <x v="1"/>
    <n v="261000"/>
    <m/>
    <x v="1"/>
  </r>
  <r>
    <s v="Youth 3"/>
    <n v="23"/>
    <x v="0"/>
    <x v="1"/>
    <x v="0"/>
    <x v="2"/>
    <s v="Female/Single/Kotido"/>
    <x v="2"/>
    <n v="5.57"/>
    <n v="8.99"/>
    <n v="22.3"/>
    <x v="0"/>
    <s v="No"/>
    <x v="0"/>
    <m/>
    <m/>
    <x v="2"/>
  </r>
  <r>
    <s v="Youth 4"/>
    <n v="12"/>
    <x v="1"/>
    <x v="1"/>
    <x v="1"/>
    <x v="3"/>
    <s v="Female/Separated/Napak"/>
    <x v="3"/>
    <n v="6.23"/>
    <n v="5.87"/>
    <n v="19.940000000000001"/>
    <x v="0"/>
    <s v="No"/>
    <x v="0"/>
    <m/>
    <m/>
    <x v="2"/>
  </r>
  <r>
    <s v="Youth 5"/>
    <n v="14"/>
    <x v="2"/>
    <x v="1"/>
    <x v="1"/>
    <x v="4"/>
    <s v="Female/Separated/Nakapiripiriti"/>
    <x v="4"/>
    <n v="9.2799999999999994"/>
    <n v="7.99"/>
    <n v="26.22"/>
    <x v="1"/>
    <s v="No"/>
    <x v="1"/>
    <n v="159000"/>
    <m/>
    <x v="3"/>
  </r>
  <r>
    <s v="Youth 6"/>
    <n v="15"/>
    <x v="2"/>
    <x v="1"/>
    <x v="0"/>
    <x v="5"/>
    <s v="Female/Single/Amudat"/>
    <x v="0"/>
    <n v="9.7200000000000006"/>
    <n v="2"/>
    <n v="14.98"/>
    <x v="1"/>
    <s v="Yes"/>
    <x v="2"/>
    <n v="129099"/>
    <n v="125000"/>
    <x v="4"/>
  </r>
  <r>
    <s v="Youth 7"/>
    <n v="17"/>
    <x v="2"/>
    <x v="1"/>
    <x v="0"/>
    <x v="6"/>
    <s v="Female/Single/Abim"/>
    <x v="2"/>
    <n v="5.57"/>
    <n v="8.99"/>
    <n v="22.3"/>
    <x v="1"/>
    <s v="Yes"/>
    <x v="2"/>
    <n v="33000"/>
    <n v="2100000"/>
    <x v="5"/>
  </r>
  <r>
    <s v="Youth 8"/>
    <n v="13"/>
    <x v="1"/>
    <x v="1"/>
    <x v="2"/>
    <x v="6"/>
    <s v="Female/Married/Abim"/>
    <x v="5"/>
    <n v="2.52"/>
    <n v="5.59"/>
    <n v="13.41"/>
    <x v="1"/>
    <s v="Yes"/>
    <x v="2"/>
    <n v="1123698"/>
    <n v="51000"/>
    <x v="6"/>
  </r>
  <r>
    <s v="Youth 9"/>
    <n v="14"/>
    <x v="2"/>
    <x v="1"/>
    <x v="2"/>
    <x v="6"/>
    <s v="Female/Married/Abim"/>
    <x v="6"/>
    <n v="2.88"/>
    <n v="5.23"/>
    <n v="9.98"/>
    <x v="0"/>
    <s v="No"/>
    <x v="0"/>
    <m/>
    <m/>
    <x v="2"/>
  </r>
  <r>
    <s v="Youth 10"/>
    <n v="12"/>
    <x v="1"/>
    <x v="0"/>
    <x v="0"/>
    <x v="6"/>
    <s v="Male/Single/Abim"/>
    <x v="7"/>
    <n v="0.56000000000000005"/>
    <n v="9.81"/>
    <n v="14.13"/>
    <x v="1"/>
    <s v="Yes"/>
    <x v="2"/>
    <n v="3198"/>
    <n v="175000"/>
    <x v="7"/>
  </r>
  <r>
    <s v="Youth 11"/>
    <n v="10"/>
    <x v="3"/>
    <x v="0"/>
    <x v="0"/>
    <x v="6"/>
    <s v="Male/Single/Abim"/>
    <x v="8"/>
    <n v="7.84"/>
    <n v="6.4"/>
    <n v="18.59"/>
    <x v="0"/>
    <s v="Yes"/>
    <x v="3"/>
    <m/>
    <n v="22500"/>
    <x v="8"/>
  </r>
  <r>
    <s v="Youth 12"/>
    <n v="18"/>
    <x v="2"/>
    <x v="0"/>
    <x v="1"/>
    <x v="6"/>
    <s v="Male/Separated/Abim"/>
    <x v="9"/>
    <n v="7.24"/>
    <n v="5.42"/>
    <n v="14.81"/>
    <x v="0"/>
    <s v="No"/>
    <x v="0"/>
    <m/>
    <m/>
    <x v="2"/>
  </r>
  <r>
    <s v="Youth 13"/>
    <n v="19"/>
    <x v="0"/>
    <x v="0"/>
    <x v="2"/>
    <x v="6"/>
    <s v="Male/Married/Abim"/>
    <x v="10"/>
    <n v="3.53"/>
    <n v="7.58"/>
    <n v="11.92"/>
    <x v="0"/>
    <s v="No"/>
    <x v="0"/>
    <m/>
    <m/>
    <x v="2"/>
  </r>
  <r>
    <s v="Youth 14"/>
    <n v="21"/>
    <x v="0"/>
    <x v="0"/>
    <x v="1"/>
    <x v="6"/>
    <s v="Male/Separated/Abim"/>
    <x v="11"/>
    <n v="4.0199999999999996"/>
    <n v="8.5399999999999991"/>
    <n v="14.899999999999999"/>
    <x v="0"/>
    <s v="No"/>
    <x v="0"/>
    <m/>
    <m/>
    <x v="2"/>
  </r>
  <r>
    <s v="Youth 15"/>
    <n v="20"/>
    <x v="0"/>
    <x v="0"/>
    <x v="0"/>
    <x v="6"/>
    <s v="Male/Single/Abim"/>
    <x v="0"/>
    <n v="9.7200000000000006"/>
    <n v="2"/>
    <n v="14.98"/>
    <x v="0"/>
    <s v="No"/>
    <x v="0"/>
    <m/>
    <m/>
    <x v="2"/>
  </r>
  <r>
    <s v="Youth 16"/>
    <n v="22"/>
    <x v="0"/>
    <x v="1"/>
    <x v="2"/>
    <x v="6"/>
    <s v="Female/Married/Abim"/>
    <x v="12"/>
    <n v="1.23"/>
    <n v="9.6"/>
    <n v="12.08"/>
    <x v="0"/>
    <s v="No"/>
    <x v="0"/>
    <m/>
    <m/>
    <x v="2"/>
  </r>
  <r>
    <s v="Youth 17"/>
    <n v="25"/>
    <x v="4"/>
    <x v="0"/>
    <x v="2"/>
    <x v="6"/>
    <s v="Male/Married/Abim"/>
    <x v="10"/>
    <n v="3.53"/>
    <n v="7.58"/>
    <n v="11.92"/>
    <x v="0"/>
    <s v="No"/>
    <x v="0"/>
    <m/>
    <m/>
    <x v="2"/>
  </r>
  <r>
    <s v="Youth 18"/>
    <n v="24"/>
    <x v="0"/>
    <x v="0"/>
    <x v="0"/>
    <x v="6"/>
    <s v="Male/Single/Abim"/>
    <x v="13"/>
    <n v="2.74"/>
    <n v="2.77"/>
    <n v="15.01"/>
    <x v="0"/>
    <s v="No"/>
    <x v="0"/>
    <m/>
    <m/>
    <x v="2"/>
  </r>
  <r>
    <s v="Youth 19"/>
    <n v="14"/>
    <x v="2"/>
    <x v="1"/>
    <x v="2"/>
    <x v="6"/>
    <s v="Female/Married/Abim"/>
    <x v="14"/>
    <n v="3.68"/>
    <n v="0.54"/>
    <n v="12.64"/>
    <x v="0"/>
    <s v="No"/>
    <x v="0"/>
    <m/>
    <m/>
    <x v="2"/>
  </r>
  <r>
    <s v="Youth 20"/>
    <n v="16"/>
    <x v="2"/>
    <x v="0"/>
    <x v="0"/>
    <x v="1"/>
    <s v="Male/Single/Kaabong"/>
    <x v="9"/>
    <n v="7.24"/>
    <n v="5.42"/>
    <n v="14.81"/>
    <x v="0"/>
    <s v="No"/>
    <x v="0"/>
    <m/>
    <m/>
    <x v="2"/>
  </r>
  <r>
    <s v="Youth 21"/>
    <n v="20"/>
    <x v="0"/>
    <x v="1"/>
    <x v="0"/>
    <x v="1"/>
    <s v="Female/Single/Kaabong"/>
    <x v="0"/>
    <n v="9.7200000000000006"/>
    <n v="2"/>
    <n v="14.98"/>
    <x v="0"/>
    <s v="No"/>
    <x v="0"/>
    <m/>
    <m/>
    <x v="2"/>
  </r>
  <r>
    <s v="Youth 22"/>
    <n v="22"/>
    <x v="0"/>
    <x v="1"/>
    <x v="1"/>
    <x v="1"/>
    <s v="Female/Separated/Kaabong"/>
    <x v="15"/>
    <n v="4.01"/>
    <n v="5.53"/>
    <n v="14.780000000000001"/>
    <x v="1"/>
    <s v="No"/>
    <x v="1"/>
    <n v="9000"/>
    <m/>
    <x v="9"/>
  </r>
  <r>
    <s v="Youth 23"/>
    <n v="23"/>
    <x v="0"/>
    <x v="1"/>
    <x v="2"/>
    <x v="1"/>
    <s v="Female/Married/Kaabong"/>
    <x v="2"/>
    <n v="5.57"/>
    <n v="8.99"/>
    <n v="22.3"/>
    <x v="1"/>
    <s v="No"/>
    <x v="1"/>
    <n v="85200"/>
    <m/>
    <x v="10"/>
  </r>
  <r>
    <s v="Youth 24"/>
    <n v="12"/>
    <x v="1"/>
    <x v="0"/>
    <x v="0"/>
    <x v="1"/>
    <s v="Male/Single/Kaabong"/>
    <x v="3"/>
    <n v="6.23"/>
    <n v="5.87"/>
    <n v="19.940000000000001"/>
    <x v="0"/>
    <s v="No"/>
    <x v="0"/>
    <m/>
    <m/>
    <x v="2"/>
  </r>
  <r>
    <s v="Youth 25"/>
    <n v="14"/>
    <x v="2"/>
    <x v="0"/>
    <x v="0"/>
    <x v="1"/>
    <s v="Male/Single/Kaabong"/>
    <x v="4"/>
    <n v="9.2799999999999994"/>
    <n v="7.99"/>
    <n v="26.22"/>
    <x v="1"/>
    <s v="No"/>
    <x v="1"/>
    <n v="6198"/>
    <m/>
    <x v="11"/>
  </r>
  <r>
    <s v="Youth 26"/>
    <n v="15"/>
    <x v="2"/>
    <x v="0"/>
    <x v="0"/>
    <x v="4"/>
    <s v="Male/Single/Nakapiripiriti"/>
    <x v="0"/>
    <n v="9.7200000000000006"/>
    <n v="2"/>
    <n v="14.98"/>
    <x v="0"/>
    <s v="No"/>
    <x v="0"/>
    <m/>
    <m/>
    <x v="2"/>
  </r>
  <r>
    <s v="Youth 27"/>
    <n v="17"/>
    <x v="2"/>
    <x v="0"/>
    <x v="0"/>
    <x v="4"/>
    <s v="Male/Single/Nakapiripiriti"/>
    <x v="2"/>
    <n v="5.57"/>
    <n v="8.99"/>
    <n v="22.3"/>
    <x v="1"/>
    <s v="No"/>
    <x v="1"/>
    <n v="23500"/>
    <m/>
    <x v="12"/>
  </r>
  <r>
    <s v="Youth 28"/>
    <n v="13"/>
    <x v="1"/>
    <x v="0"/>
    <x v="0"/>
    <x v="4"/>
    <s v="Male/Single/Nakapiripiriti"/>
    <x v="5"/>
    <n v="2.52"/>
    <n v="5.59"/>
    <n v="13.41"/>
    <x v="1"/>
    <s v="No"/>
    <x v="1"/>
    <n v="80100"/>
    <m/>
    <x v="13"/>
  </r>
  <r>
    <s v="Youth 29"/>
    <n v="14"/>
    <x v="2"/>
    <x v="0"/>
    <x v="1"/>
    <x v="4"/>
    <s v="Male/Separated/Nakapiripiriti"/>
    <x v="6"/>
    <n v="2.88"/>
    <n v="5.23"/>
    <n v="9.98"/>
    <x v="1"/>
    <s v="Yes"/>
    <x v="2"/>
    <n v="60198"/>
    <n v="980000"/>
    <x v="14"/>
  </r>
  <r>
    <s v="Youth 30"/>
    <n v="12"/>
    <x v="1"/>
    <x v="1"/>
    <x v="0"/>
    <x v="4"/>
    <s v="Female/Single/Nakapiripiriti"/>
    <x v="7"/>
    <n v="0.56000000000000005"/>
    <n v="9.81"/>
    <n v="14.13"/>
    <x v="1"/>
    <s v="Yes"/>
    <x v="2"/>
    <n v="1500198"/>
    <n v="870000"/>
    <x v="15"/>
  </r>
  <r>
    <s v="Youth 31"/>
    <n v="10"/>
    <x v="3"/>
    <x v="0"/>
    <x v="2"/>
    <x v="4"/>
    <s v="Male/Married/Nakapiripiriti"/>
    <x v="8"/>
    <n v="7.84"/>
    <n v="6.4"/>
    <n v="18.59"/>
    <x v="1"/>
    <s v="Yes"/>
    <x v="2"/>
    <n v="35000"/>
    <n v="100000"/>
    <x v="16"/>
  </r>
  <r>
    <s v="Youth 32"/>
    <n v="18"/>
    <x v="2"/>
    <x v="0"/>
    <x v="1"/>
    <x v="4"/>
    <s v="Male/Separated/Nakapiripiriti"/>
    <x v="16"/>
    <n v="1.92"/>
    <n v="4.67"/>
    <n v="12.9"/>
    <x v="1"/>
    <s v="Yes"/>
    <x v="2"/>
    <n v="218500"/>
    <n v="35500"/>
    <x v="17"/>
  </r>
  <r>
    <s v="Youth 33"/>
    <n v="19"/>
    <x v="0"/>
    <x v="0"/>
    <x v="0"/>
    <x v="4"/>
    <s v="Male/Single/Nakapiripiriti"/>
    <x v="10"/>
    <n v="3.53"/>
    <n v="7.58"/>
    <n v="11.92"/>
    <x v="1"/>
    <s v="Yes"/>
    <x v="2"/>
    <n v="1500198"/>
    <n v="72099"/>
    <x v="18"/>
  </r>
  <r>
    <s v="Youth 34"/>
    <n v="21"/>
    <x v="0"/>
    <x v="1"/>
    <x v="2"/>
    <x v="4"/>
    <s v="Female/Married/Nakapiripiriti"/>
    <x v="17"/>
    <n v="7.64"/>
    <n v="6.39"/>
    <n v="18.46"/>
    <x v="1"/>
    <s v="Yes"/>
    <x v="2"/>
    <n v="157000"/>
    <n v="400000"/>
    <x v="19"/>
  </r>
  <r>
    <s v="Youth 35"/>
    <n v="20"/>
    <x v="0"/>
    <x v="1"/>
    <x v="2"/>
    <x v="4"/>
    <s v="Female/Married/Nakapiripiriti"/>
    <x v="0"/>
    <n v="9.7200000000000006"/>
    <n v="2"/>
    <n v="14.98"/>
    <x v="1"/>
    <s v="Yes"/>
    <x v="2"/>
    <n v="82200"/>
    <n v="2800000"/>
    <x v="20"/>
  </r>
  <r>
    <s v="Youth 36"/>
    <n v="22"/>
    <x v="0"/>
    <x v="0"/>
    <x v="1"/>
    <x v="4"/>
    <s v="Male/Separated/Nakapiripiriti"/>
    <x v="3"/>
    <n v="2.2400000000000002"/>
    <n v="8.09"/>
    <n v="18.170000000000002"/>
    <x v="1"/>
    <s v="Yes"/>
    <x v="2"/>
    <n v="310000"/>
    <n v="400000"/>
    <x v="21"/>
  </r>
  <r>
    <s v="Youth 37"/>
    <n v="25"/>
    <x v="4"/>
    <x v="0"/>
    <x v="0"/>
    <x v="5"/>
    <s v="Male/Single/Amudat"/>
    <x v="10"/>
    <n v="3.53"/>
    <n v="7.58"/>
    <n v="11.92"/>
    <x v="1"/>
    <s v="Yes"/>
    <x v="2"/>
    <n v="475000"/>
    <n v="620000"/>
    <x v="22"/>
  </r>
  <r>
    <s v="Youth 38"/>
    <n v="24"/>
    <x v="0"/>
    <x v="0"/>
    <x v="1"/>
    <x v="5"/>
    <s v="Male/Separated/Amudat"/>
    <x v="18"/>
    <n v="8.24"/>
    <n v="6.27"/>
    <n v="17.29"/>
    <x v="1"/>
    <s v="No"/>
    <x v="1"/>
    <n v="30297"/>
    <m/>
    <x v="23"/>
  </r>
  <r>
    <s v="Youth 39"/>
    <n v="14"/>
    <x v="2"/>
    <x v="0"/>
    <x v="0"/>
    <x v="5"/>
    <s v="Male/Single/Amudat"/>
    <x v="14"/>
    <n v="3.68"/>
    <n v="0.54"/>
    <n v="12.64"/>
    <x v="1"/>
    <s v="No"/>
    <x v="1"/>
    <n v="47099"/>
    <m/>
    <x v="24"/>
  </r>
  <r>
    <s v="Youth 40"/>
    <n v="16"/>
    <x v="2"/>
    <x v="0"/>
    <x v="0"/>
    <x v="5"/>
    <s v="Male/Single/Amudat"/>
    <x v="16"/>
    <n v="1.92"/>
    <n v="4.67"/>
    <n v="12.9"/>
    <x v="1"/>
    <s v="No"/>
    <x v="1"/>
    <n v="120099"/>
    <m/>
    <x v="25"/>
  </r>
  <r>
    <s v="Youth 41"/>
    <n v="20"/>
    <x v="0"/>
    <x v="0"/>
    <x v="0"/>
    <x v="5"/>
    <s v="Male/Single/Amudat"/>
    <x v="0"/>
    <n v="9.7200000000000006"/>
    <n v="2"/>
    <n v="14.98"/>
    <x v="1"/>
    <s v="No"/>
    <x v="1"/>
    <n v="55198"/>
    <m/>
    <x v="26"/>
  </r>
  <r>
    <s v="Youth 42"/>
    <n v="22"/>
    <x v="0"/>
    <x v="0"/>
    <x v="0"/>
    <x v="5"/>
    <s v="Male/Single/Amudat"/>
    <x v="9"/>
    <n v="7.24"/>
    <n v="5.42"/>
    <n v="14.81"/>
    <x v="1"/>
    <s v="Yes"/>
    <x v="2"/>
    <n v="73000"/>
    <n v="12198"/>
    <x v="27"/>
  </r>
  <r>
    <s v="Youth 43"/>
    <n v="23"/>
    <x v="0"/>
    <x v="0"/>
    <x v="2"/>
    <x v="5"/>
    <s v="Male/Married/Amudat"/>
    <x v="2"/>
    <n v="5.57"/>
    <n v="8.99"/>
    <n v="22.3"/>
    <x v="1"/>
    <s v="No"/>
    <x v="1"/>
    <n v="90198"/>
    <m/>
    <x v="28"/>
  </r>
  <r>
    <s v="Youth 44"/>
    <n v="12"/>
    <x v="1"/>
    <x v="0"/>
    <x v="0"/>
    <x v="5"/>
    <s v="Male/Single/Amudat"/>
    <x v="3"/>
    <n v="6.23"/>
    <n v="5.87"/>
    <n v="19.940000000000001"/>
    <x v="1"/>
    <s v="Yes"/>
    <x v="2"/>
    <n v="35198"/>
    <n v="335000"/>
    <x v="29"/>
  </r>
  <r>
    <s v="Youth 45"/>
    <n v="14"/>
    <x v="2"/>
    <x v="0"/>
    <x v="1"/>
    <x v="5"/>
    <s v="Male/Separated/Amudat"/>
    <x v="4"/>
    <n v="9.2799999999999994"/>
    <n v="7.99"/>
    <n v="26.22"/>
    <x v="1"/>
    <s v="Yes"/>
    <x v="2"/>
    <n v="55099"/>
    <n v="16200"/>
    <x v="30"/>
  </r>
  <r>
    <s v="Youth 46"/>
    <n v="15"/>
    <x v="2"/>
    <x v="1"/>
    <x v="1"/>
    <x v="5"/>
    <s v="Female/Separated/Amudat"/>
    <x v="0"/>
    <n v="9.7200000000000006"/>
    <n v="2"/>
    <n v="14.98"/>
    <x v="1"/>
    <s v="Yes"/>
    <x v="2"/>
    <n v="85000"/>
    <n v="38000"/>
    <x v="31"/>
  </r>
  <r>
    <s v="Youth 47"/>
    <n v="17"/>
    <x v="2"/>
    <x v="0"/>
    <x v="0"/>
    <x v="5"/>
    <s v="Male/Single/Amudat"/>
    <x v="2"/>
    <n v="5.57"/>
    <n v="8.99"/>
    <n v="22.3"/>
    <x v="1"/>
    <s v="Yes"/>
    <x v="2"/>
    <n v="41000"/>
    <n v="3200"/>
    <x v="32"/>
  </r>
  <r>
    <s v="Youth 48"/>
    <n v="13"/>
    <x v="1"/>
    <x v="0"/>
    <x v="2"/>
    <x v="5"/>
    <s v="Male/Married/Amudat"/>
    <x v="5"/>
    <n v="2.52"/>
    <n v="5.59"/>
    <n v="13.41"/>
    <x v="1"/>
    <s v="Yes"/>
    <x v="2"/>
    <n v="32500"/>
    <n v="130000"/>
    <x v="33"/>
  </r>
  <r>
    <s v="Youth 49"/>
    <n v="14"/>
    <x v="2"/>
    <x v="1"/>
    <x v="0"/>
    <x v="5"/>
    <s v="Female/Single/Amudat"/>
    <x v="6"/>
    <n v="2.88"/>
    <n v="5.23"/>
    <n v="9.98"/>
    <x v="1"/>
    <s v="No"/>
    <x v="1"/>
    <n v="18000"/>
    <m/>
    <x v="34"/>
  </r>
  <r>
    <s v="Youth 50"/>
    <n v="12"/>
    <x v="1"/>
    <x v="0"/>
    <x v="1"/>
    <x v="5"/>
    <s v="Male/Separated/Amudat"/>
    <x v="7"/>
    <n v="0.56000000000000005"/>
    <n v="9.81"/>
    <n v="14.13"/>
    <x v="1"/>
    <s v="Yes"/>
    <x v="2"/>
    <n v="55099"/>
    <n v="30297"/>
    <x v="35"/>
  </r>
  <r>
    <s v="Youth 51"/>
    <n v="10"/>
    <x v="3"/>
    <x v="0"/>
    <x v="1"/>
    <x v="4"/>
    <s v="Male/Separated/Nakapiripiriti"/>
    <x v="8"/>
    <n v="7.84"/>
    <n v="6.4"/>
    <n v="18.59"/>
    <x v="1"/>
    <s v="Yes"/>
    <x v="2"/>
    <n v="70198"/>
    <n v="17099"/>
    <x v="36"/>
  </r>
  <r>
    <s v="Youth 52"/>
    <n v="18"/>
    <x v="2"/>
    <x v="0"/>
    <x v="1"/>
    <x v="4"/>
    <s v="Male/Separated/Nakapiripiriti"/>
    <x v="19"/>
    <n v="1.85"/>
    <n v="6.81"/>
    <n v="16.190000000000001"/>
    <x v="1"/>
    <s v="Yes"/>
    <x v="2"/>
    <n v="10297"/>
    <n v="15198"/>
    <x v="37"/>
  </r>
  <r>
    <s v="Youth 53"/>
    <n v="19"/>
    <x v="0"/>
    <x v="1"/>
    <x v="0"/>
    <x v="4"/>
    <s v="Female/Single/Nakapiripiriti"/>
    <x v="10"/>
    <n v="3.53"/>
    <n v="7.58"/>
    <n v="11.92"/>
    <x v="0"/>
    <s v="No"/>
    <x v="0"/>
    <m/>
    <m/>
    <x v="2"/>
  </r>
  <r>
    <s v="Youth 54"/>
    <n v="21"/>
    <x v="0"/>
    <x v="0"/>
    <x v="0"/>
    <x v="4"/>
    <s v="Male/Single/Nakapiripiriti"/>
    <x v="20"/>
    <n v="3.81"/>
    <n v="7.33"/>
    <n v="19.899999999999999"/>
    <x v="1"/>
    <s v="Yes"/>
    <x v="2"/>
    <n v="22599"/>
    <n v="48000"/>
    <x v="38"/>
  </r>
  <r>
    <s v="Youth 55"/>
    <n v="20"/>
    <x v="0"/>
    <x v="1"/>
    <x v="0"/>
    <x v="4"/>
    <s v="Female/Single/Nakapiripiriti"/>
    <x v="0"/>
    <n v="9.7200000000000006"/>
    <n v="2"/>
    <n v="14.98"/>
    <x v="1"/>
    <s v="Yes"/>
    <x v="2"/>
    <n v="45198"/>
    <n v="235000"/>
    <x v="39"/>
  </r>
  <r>
    <s v="Youth 56"/>
    <n v="22"/>
    <x v="0"/>
    <x v="1"/>
    <x v="1"/>
    <x v="4"/>
    <s v="Female/Separated/Nakapiripiriti"/>
    <x v="16"/>
    <n v="1.92"/>
    <n v="4.67"/>
    <n v="12.9"/>
    <x v="1"/>
    <s v="Yes"/>
    <x v="2"/>
    <n v="136000"/>
    <n v="11000"/>
    <x v="40"/>
  </r>
  <r>
    <s v="Youth 57"/>
    <n v="25"/>
    <x v="4"/>
    <x v="1"/>
    <x v="0"/>
    <x v="4"/>
    <s v="Female/Single/Nakapiripiriti"/>
    <x v="10"/>
    <n v="3.53"/>
    <n v="7.58"/>
    <n v="11.92"/>
    <x v="1"/>
    <s v="Yes"/>
    <x v="2"/>
    <n v="90500"/>
    <n v="60000"/>
    <x v="41"/>
  </r>
  <r>
    <s v="Youth 58"/>
    <n v="24"/>
    <x v="0"/>
    <x v="0"/>
    <x v="0"/>
    <x v="4"/>
    <s v="Male/Single/Nakapiripiriti"/>
    <x v="21"/>
    <n v="8.2100000000000009"/>
    <n v="2.08"/>
    <n v="19.53"/>
    <x v="1"/>
    <s v="Yes"/>
    <x v="2"/>
    <n v="4650"/>
    <n v="35198"/>
    <x v="42"/>
  </r>
  <r>
    <s v="Youth 59"/>
    <n v="14"/>
    <x v="2"/>
    <x v="0"/>
    <x v="0"/>
    <x v="4"/>
    <s v="Male/Single/Nakapiripiriti"/>
    <x v="14"/>
    <n v="3.68"/>
    <n v="0.54"/>
    <n v="12.64"/>
    <x v="1"/>
    <s v="Yes"/>
    <x v="2"/>
    <n v="130000"/>
    <n v="41000"/>
    <x v="43"/>
  </r>
  <r>
    <s v="Youth 60"/>
    <n v="16"/>
    <x v="2"/>
    <x v="0"/>
    <x v="0"/>
    <x v="4"/>
    <s v="Male/Single/Nakapiripiriti"/>
    <x v="19"/>
    <n v="1.85"/>
    <n v="6.81"/>
    <n v="16.190000000000001"/>
    <x v="1"/>
    <s v="Yes"/>
    <x v="2"/>
    <n v="30200"/>
    <n v="15198"/>
    <x v="44"/>
  </r>
  <r>
    <s v="Youth 61"/>
    <n v="20"/>
    <x v="0"/>
    <x v="0"/>
    <x v="0"/>
    <x v="2"/>
    <s v="Male/Single/Kotido"/>
    <x v="0"/>
    <n v="9.7200000000000006"/>
    <n v="2"/>
    <n v="14.98"/>
    <x v="1"/>
    <s v="Yes"/>
    <x v="2"/>
    <n v="60297"/>
    <n v="40198"/>
    <x v="45"/>
  </r>
  <r>
    <s v="Youth 62"/>
    <n v="22"/>
    <x v="0"/>
    <x v="1"/>
    <x v="0"/>
    <x v="2"/>
    <s v="Female/Single/Kotido"/>
    <x v="19"/>
    <n v="1.85"/>
    <n v="6.81"/>
    <n v="16.190000000000001"/>
    <x v="1"/>
    <s v="Yes"/>
    <x v="2"/>
    <n v="11500"/>
    <n v="67000"/>
    <x v="46"/>
  </r>
  <r>
    <s v="Youth 63"/>
    <n v="23"/>
    <x v="0"/>
    <x v="1"/>
    <x v="2"/>
    <x v="2"/>
    <s v="Female/Married/Kotido"/>
    <x v="2"/>
    <n v="5.57"/>
    <n v="8.99"/>
    <n v="22.3"/>
    <x v="1"/>
    <s v="Yes"/>
    <x v="2"/>
    <n v="37000"/>
    <n v="7198"/>
    <x v="47"/>
  </r>
  <r>
    <s v="Youth 64"/>
    <n v="12"/>
    <x v="1"/>
    <x v="0"/>
    <x v="0"/>
    <x v="2"/>
    <s v="Male/Single/Kotido"/>
    <x v="3"/>
    <n v="6.23"/>
    <n v="5.87"/>
    <n v="19.940000000000001"/>
    <x v="1"/>
    <s v="Yes"/>
    <x v="2"/>
    <n v="49599"/>
    <n v="12200"/>
    <x v="48"/>
  </r>
  <r>
    <s v="Youth 65"/>
    <n v="14"/>
    <x v="2"/>
    <x v="0"/>
    <x v="2"/>
    <x v="2"/>
    <s v="Male/Married/Kotido"/>
    <x v="4"/>
    <n v="9.2799999999999994"/>
    <n v="7.99"/>
    <n v="26.22"/>
    <x v="1"/>
    <s v="Yes"/>
    <x v="2"/>
    <n v="29500"/>
    <n v="71500"/>
    <x v="49"/>
  </r>
  <r>
    <s v="Youth 66"/>
    <n v="15"/>
    <x v="2"/>
    <x v="0"/>
    <x v="0"/>
    <x v="2"/>
    <s v="Male/Single/Kotido"/>
    <x v="0"/>
    <n v="9.7200000000000006"/>
    <n v="2"/>
    <n v="14.98"/>
    <x v="1"/>
    <s v="Yes"/>
    <x v="2"/>
    <n v="670500"/>
    <n v="18099"/>
    <x v="50"/>
  </r>
  <r>
    <s v="Youth 67"/>
    <n v="17"/>
    <x v="2"/>
    <x v="0"/>
    <x v="2"/>
    <x v="2"/>
    <s v="Male/Married/Kotido"/>
    <x v="2"/>
    <n v="5.57"/>
    <n v="8.99"/>
    <n v="22.3"/>
    <x v="1"/>
    <s v="Yes"/>
    <x v="2"/>
    <n v="63000"/>
    <n v="192099"/>
    <x v="51"/>
  </r>
  <r>
    <s v="Youth 68"/>
    <n v="13"/>
    <x v="1"/>
    <x v="0"/>
    <x v="0"/>
    <x v="2"/>
    <s v="Male/Single/Kotido"/>
    <x v="5"/>
    <n v="2.52"/>
    <n v="5.59"/>
    <n v="13.41"/>
    <x v="0"/>
    <s v="No"/>
    <x v="0"/>
    <m/>
    <m/>
    <x v="2"/>
  </r>
  <r>
    <s v="Youth 69"/>
    <n v="14"/>
    <x v="2"/>
    <x v="0"/>
    <x v="0"/>
    <x v="2"/>
    <s v="Male/Single/Kotido"/>
    <x v="6"/>
    <n v="2.88"/>
    <n v="5.23"/>
    <n v="9.98"/>
    <x v="0"/>
    <s v="Yes"/>
    <x v="3"/>
    <m/>
    <n v="75099"/>
    <x v="52"/>
  </r>
  <r>
    <s v="Youth 70"/>
    <n v="12"/>
    <x v="1"/>
    <x v="0"/>
    <x v="0"/>
    <x v="2"/>
    <s v="Male/Single/Kotido"/>
    <x v="7"/>
    <n v="0.56000000000000005"/>
    <n v="9.81"/>
    <n v="14.13"/>
    <x v="0"/>
    <s v="Yes"/>
    <x v="3"/>
    <m/>
    <n v="1398"/>
    <x v="53"/>
  </r>
  <r>
    <s v="Youth 71"/>
    <n v="10"/>
    <x v="3"/>
    <x v="0"/>
    <x v="0"/>
    <x v="2"/>
    <s v="Male/Single/Kotido"/>
    <x v="8"/>
    <n v="7.84"/>
    <n v="6.4"/>
    <n v="18.59"/>
    <x v="0"/>
    <s v="No"/>
    <x v="0"/>
    <m/>
    <m/>
    <x v="2"/>
  </r>
  <r>
    <s v="Youth 72"/>
    <n v="18"/>
    <x v="2"/>
    <x v="0"/>
    <x v="0"/>
    <x v="2"/>
    <s v="Male/Single/Kotido"/>
    <x v="22"/>
    <n v="2.89"/>
    <n v="7.93"/>
    <n v="19.34"/>
    <x v="0"/>
    <s v="Yes"/>
    <x v="3"/>
    <m/>
    <n v="12198"/>
    <x v="54"/>
  </r>
  <r>
    <s v="Youth 73"/>
    <n v="19"/>
    <x v="0"/>
    <x v="0"/>
    <x v="0"/>
    <x v="4"/>
    <s v="Male/Single/Nakapiripiriti"/>
    <x v="10"/>
    <n v="3.53"/>
    <n v="7.58"/>
    <n v="11.92"/>
    <x v="0"/>
    <s v="Yes"/>
    <x v="3"/>
    <m/>
    <n v="60500"/>
    <x v="55"/>
  </r>
  <r>
    <s v="Youth 74"/>
    <n v="21"/>
    <x v="0"/>
    <x v="0"/>
    <x v="0"/>
    <x v="4"/>
    <s v="Male/Single/Nakapiripiriti"/>
    <x v="23"/>
    <n v="6.34"/>
    <n v="1.01"/>
    <n v="13.11"/>
    <x v="0"/>
    <s v="No"/>
    <x v="0"/>
    <m/>
    <m/>
    <x v="2"/>
  </r>
  <r>
    <s v="Youth 75"/>
    <n v="20"/>
    <x v="0"/>
    <x v="0"/>
    <x v="0"/>
    <x v="4"/>
    <s v="Male/Single/Nakapiripiriti"/>
    <x v="0"/>
    <n v="9.7200000000000006"/>
    <n v="2"/>
    <n v="14.98"/>
    <x v="1"/>
    <s v="Yes"/>
    <x v="2"/>
    <n v="396"/>
    <n v="176198"/>
    <x v="56"/>
  </r>
  <r>
    <s v="Youth 76"/>
    <n v="22"/>
    <x v="0"/>
    <x v="0"/>
    <x v="1"/>
    <x v="4"/>
    <s v="Male/Separated/Nakapiripiriti"/>
    <x v="22"/>
    <n v="2.89"/>
    <n v="7.93"/>
    <n v="19.34"/>
    <x v="1"/>
    <s v="Yes"/>
    <x v="2"/>
    <n v="30300"/>
    <n v="1600"/>
    <x v="57"/>
  </r>
  <r>
    <s v="Youth 77"/>
    <n v="25"/>
    <x v="4"/>
    <x v="1"/>
    <x v="1"/>
    <x v="4"/>
    <s v="Female/Separated/Nakapiripiriti"/>
    <x v="10"/>
    <n v="3.53"/>
    <n v="7.58"/>
    <n v="11.92"/>
    <x v="0"/>
    <s v="No"/>
    <x v="0"/>
    <m/>
    <m/>
    <x v="2"/>
  </r>
  <r>
    <s v="Youth 78"/>
    <n v="24"/>
    <x v="0"/>
    <x v="1"/>
    <x v="0"/>
    <x v="4"/>
    <s v="Female/Single/Nakapiripiriti"/>
    <x v="24"/>
    <n v="6.89"/>
    <n v="6.27"/>
    <n v="16.84"/>
    <x v="0"/>
    <s v="No"/>
    <x v="0"/>
    <m/>
    <m/>
    <x v="2"/>
  </r>
  <r>
    <s v="Youth 79"/>
    <n v="14"/>
    <x v="2"/>
    <x v="1"/>
    <x v="2"/>
    <x v="4"/>
    <s v="Female/Married/Nakapiripiriti"/>
    <x v="14"/>
    <n v="3.68"/>
    <n v="0.54"/>
    <n v="12.64"/>
    <x v="1"/>
    <s v="Yes"/>
    <x v="2"/>
    <n v="38700"/>
    <n v="50198"/>
    <x v="58"/>
  </r>
  <r>
    <s v="Youth 80"/>
    <n v="16"/>
    <x v="2"/>
    <x v="1"/>
    <x v="0"/>
    <x v="4"/>
    <s v="Female/Single/Nakapiripiriti"/>
    <x v="22"/>
    <n v="2.89"/>
    <n v="7.93"/>
    <n v="19.34"/>
    <x v="1"/>
    <s v="Yes"/>
    <x v="2"/>
    <n v="29000"/>
    <n v="30200"/>
    <x v="59"/>
  </r>
  <r>
    <s v="Youth 81"/>
    <n v="20"/>
    <x v="0"/>
    <x v="1"/>
    <x v="1"/>
    <x v="4"/>
    <s v="Female/Separated/Nakapiripiriti"/>
    <x v="0"/>
    <n v="9.7200000000000006"/>
    <n v="2"/>
    <n v="14.98"/>
    <x v="1"/>
    <s v="Yes"/>
    <x v="2"/>
    <n v="7200"/>
    <n v="21000"/>
    <x v="60"/>
  </r>
  <r>
    <s v="Youth 82"/>
    <n v="22"/>
    <x v="0"/>
    <x v="1"/>
    <x v="2"/>
    <x v="4"/>
    <s v="Female/Married/Nakapiripiriti"/>
    <x v="25"/>
    <n v="2.04"/>
    <n v="2.82"/>
    <n v="7.77"/>
    <x v="1"/>
    <s v="Yes"/>
    <x v="2"/>
    <n v="28000"/>
    <n v="17099"/>
    <x v="61"/>
  </r>
  <r>
    <s v="Youth 83"/>
    <n v="23"/>
    <x v="0"/>
    <x v="1"/>
    <x v="0"/>
    <x v="4"/>
    <s v="Female/Single/Nakapiripiriti"/>
    <x v="26"/>
    <n v="5.94"/>
    <n v="1.83"/>
    <n v="13.37"/>
    <x v="1"/>
    <s v="No"/>
    <x v="1"/>
    <n v="7700"/>
    <m/>
    <x v="62"/>
  </r>
  <r>
    <s v="Youth 84"/>
    <n v="12"/>
    <x v="1"/>
    <x v="0"/>
    <x v="0"/>
    <x v="4"/>
    <s v="Male/Single/Nakapiripiriti"/>
    <x v="3"/>
    <n v="6.23"/>
    <n v="5.87"/>
    <n v="19.940000000000001"/>
    <x v="1"/>
    <s v="No"/>
    <x v="1"/>
    <n v="25500"/>
    <m/>
    <x v="63"/>
  </r>
  <r>
    <s v="Youth 85"/>
    <n v="14"/>
    <x v="2"/>
    <x v="1"/>
    <x v="0"/>
    <x v="4"/>
    <s v="Female/Single/Nakapiripiriti"/>
    <x v="4"/>
    <n v="9.2799999999999994"/>
    <n v="7.99"/>
    <n v="26.22"/>
    <x v="1"/>
    <s v="No"/>
    <x v="1"/>
    <n v="7000"/>
    <m/>
    <x v="64"/>
  </r>
  <r>
    <s v="Youth 86"/>
    <n v="15"/>
    <x v="2"/>
    <x v="1"/>
    <x v="0"/>
    <x v="3"/>
    <s v="Female/Single/Napak"/>
    <x v="0"/>
    <n v="9.7200000000000006"/>
    <n v="2"/>
    <n v="14.98"/>
    <x v="1"/>
    <s v="No"/>
    <x v="1"/>
    <n v="10398"/>
    <m/>
    <x v="65"/>
  </r>
  <r>
    <s v="Youth 87"/>
    <n v="17"/>
    <x v="2"/>
    <x v="1"/>
    <x v="2"/>
    <x v="3"/>
    <s v="Female/Married/Napak"/>
    <x v="2"/>
    <n v="5.57"/>
    <n v="8.99"/>
    <n v="22.3"/>
    <x v="1"/>
    <s v="Yes"/>
    <x v="2"/>
    <n v="797"/>
    <n v="278000"/>
    <x v="66"/>
  </r>
  <r>
    <s v="Youth 88"/>
    <n v="13"/>
    <x v="1"/>
    <x v="1"/>
    <x v="0"/>
    <x v="3"/>
    <s v="Female/Single/Napak"/>
    <x v="5"/>
    <n v="2.52"/>
    <n v="5.59"/>
    <n v="13.41"/>
    <x v="0"/>
    <s v="Yes"/>
    <x v="3"/>
    <m/>
    <n v="31099"/>
    <x v="67"/>
  </r>
  <r>
    <s v="Youth 89"/>
    <n v="14"/>
    <x v="2"/>
    <x v="1"/>
    <x v="0"/>
    <x v="3"/>
    <s v="Female/Single/Napak"/>
    <x v="6"/>
    <n v="2.88"/>
    <n v="5.23"/>
    <n v="9.98"/>
    <x v="0"/>
    <s v="Yes"/>
    <x v="3"/>
    <m/>
    <n v="77500"/>
    <x v="68"/>
  </r>
  <r>
    <s v="Youth 90"/>
    <n v="12"/>
    <x v="1"/>
    <x v="1"/>
    <x v="0"/>
    <x v="3"/>
    <s v="Female/Single/Napak"/>
    <x v="7"/>
    <n v="0.56000000000000005"/>
    <n v="9.81"/>
    <n v="14.13"/>
    <x v="0"/>
    <s v="Yes"/>
    <x v="3"/>
    <m/>
    <n v="800000"/>
    <x v="69"/>
  </r>
  <r>
    <s v="Youth 91"/>
    <n v="10"/>
    <x v="3"/>
    <x v="1"/>
    <x v="0"/>
    <x v="3"/>
    <s v="Female/Single/Napak"/>
    <x v="8"/>
    <n v="7.84"/>
    <n v="6.4"/>
    <n v="18.59"/>
    <x v="0"/>
    <s v="Yes"/>
    <x v="3"/>
    <m/>
    <n v="6240000"/>
    <x v="70"/>
  </r>
  <r>
    <s v="Youth 92"/>
    <n v="18"/>
    <x v="2"/>
    <x v="1"/>
    <x v="2"/>
    <x v="3"/>
    <s v="Female/Married/Napak"/>
    <x v="25"/>
    <n v="2.04"/>
    <n v="2.82"/>
    <n v="7.77"/>
    <x v="0"/>
    <s v="Yes"/>
    <x v="3"/>
    <m/>
    <n v="125000"/>
    <x v="71"/>
  </r>
  <r>
    <s v="Youth 93"/>
    <n v="19"/>
    <x v="0"/>
    <x v="1"/>
    <x v="0"/>
    <x v="3"/>
    <s v="Female/Single/Napak"/>
    <x v="10"/>
    <n v="3.53"/>
    <n v="7.58"/>
    <n v="11.92"/>
    <x v="1"/>
    <s v="Yes"/>
    <x v="2"/>
    <n v="552050"/>
    <n v="1050000"/>
    <x v="72"/>
  </r>
  <r>
    <s v="Youth 94"/>
    <n v="21"/>
    <x v="0"/>
    <x v="1"/>
    <x v="0"/>
    <x v="3"/>
    <s v="Female/Single/Napak"/>
    <x v="27"/>
    <n v="8.41"/>
    <n v="8.57"/>
    <n v="21.02"/>
    <x v="1"/>
    <s v="No"/>
    <x v="1"/>
    <n v="2005600"/>
    <m/>
    <x v="73"/>
  </r>
  <r>
    <s v="Youth 95"/>
    <n v="20"/>
    <x v="0"/>
    <x v="1"/>
    <x v="0"/>
    <x v="3"/>
    <s v="Female/Single/Napak"/>
    <x v="0"/>
    <n v="9.7200000000000006"/>
    <n v="2"/>
    <n v="14.98"/>
    <x v="1"/>
    <s v="Yes"/>
    <x v="2"/>
    <n v="48000"/>
    <n v="480000"/>
    <x v="74"/>
  </r>
  <r>
    <s v="Youth 96"/>
    <n v="22"/>
    <x v="0"/>
    <x v="1"/>
    <x v="1"/>
    <x v="0"/>
    <s v="Female/Separated/Moroto"/>
    <x v="28"/>
    <n v="6.79"/>
    <n v="1.88"/>
    <n v="16.97"/>
    <x v="1"/>
    <s v="No"/>
    <x v="1"/>
    <n v="21000"/>
    <m/>
    <x v="75"/>
  </r>
  <r>
    <s v="Youth 97"/>
    <n v="25"/>
    <x v="4"/>
    <x v="1"/>
    <x v="0"/>
    <x v="0"/>
    <s v="Female/Single/Moroto"/>
    <x v="10"/>
    <n v="3.53"/>
    <n v="7.58"/>
    <n v="11.92"/>
    <x v="1"/>
    <s v="No"/>
    <x v="1"/>
    <n v="45500"/>
    <m/>
    <x v="76"/>
  </r>
  <r>
    <s v="Youth 98"/>
    <n v="24"/>
    <x v="0"/>
    <x v="1"/>
    <x v="0"/>
    <x v="0"/>
    <s v="Female/Single/Moroto"/>
    <x v="29"/>
    <n v="8.0299999999999994"/>
    <n v="9.25"/>
    <n v="25.11"/>
    <x v="1"/>
    <s v="No"/>
    <x v="1"/>
    <n v="37500"/>
    <m/>
    <x v="77"/>
  </r>
  <r>
    <s v="Youth 99"/>
    <n v="14"/>
    <x v="2"/>
    <x v="1"/>
    <x v="0"/>
    <x v="0"/>
    <s v="Female/Single/Moroto"/>
    <x v="14"/>
    <n v="3.68"/>
    <n v="0.54"/>
    <n v="12.64"/>
    <x v="1"/>
    <s v="No"/>
    <x v="1"/>
    <n v="37000"/>
    <m/>
    <x v="78"/>
  </r>
  <r>
    <s v="Youth 100"/>
    <n v="16"/>
    <x v="2"/>
    <x v="1"/>
    <x v="0"/>
    <x v="0"/>
    <s v="Female/Single/Moroto"/>
    <x v="25"/>
    <n v="2.04"/>
    <n v="2.82"/>
    <n v="7.77"/>
    <x v="1"/>
    <s v="No"/>
    <x v="1"/>
    <n v="396000"/>
    <m/>
    <x v="79"/>
  </r>
  <r>
    <s v="Youth 101"/>
    <n v="20"/>
    <x v="0"/>
    <x v="0"/>
    <x v="2"/>
    <x v="0"/>
    <s v="Male/Married/Moroto"/>
    <x v="30"/>
    <n v="7.12"/>
    <n v="1.62"/>
    <n v="9.84"/>
    <x v="1"/>
    <s v="Yes"/>
    <x v="2"/>
    <n v="32000"/>
    <n v="190000"/>
    <x v="80"/>
  </r>
  <r>
    <s v="Youth 102"/>
    <n v="22"/>
    <x v="0"/>
    <x v="0"/>
    <x v="2"/>
    <x v="0"/>
    <s v="Male/Married/Moroto"/>
    <x v="11"/>
    <n v="4.0199999999999996"/>
    <n v="8.5399999999999991"/>
    <n v="14.899999999999999"/>
    <x v="0"/>
    <s v="Yes"/>
    <x v="3"/>
    <m/>
    <n v="280000"/>
    <x v="81"/>
  </r>
  <r>
    <s v="Youth 103"/>
    <n v="23"/>
    <x v="0"/>
    <x v="1"/>
    <x v="0"/>
    <x v="0"/>
    <s v="Female/Single/Moroto"/>
    <x v="31"/>
    <n v="2.88"/>
    <n v="4.04"/>
    <n v="9.3500000000000014"/>
    <x v="0"/>
    <s v="Yes"/>
    <x v="3"/>
    <m/>
    <n v="295000"/>
    <x v="82"/>
  </r>
  <r>
    <s v="Youth 104"/>
    <n v="12"/>
    <x v="1"/>
    <x v="0"/>
    <x v="0"/>
    <x v="0"/>
    <s v="Male/Single/Moroto"/>
    <x v="3"/>
    <n v="6.23"/>
    <n v="5.87"/>
    <n v="19.940000000000001"/>
    <x v="0"/>
    <s v="Yes"/>
    <x v="3"/>
    <m/>
    <n v="0"/>
    <x v="2"/>
  </r>
  <r>
    <s v="Youth 105"/>
    <n v="14"/>
    <x v="2"/>
    <x v="0"/>
    <x v="0"/>
    <x v="0"/>
    <s v="Male/Single/Moroto"/>
    <x v="4"/>
    <n v="9.2799999999999994"/>
    <n v="7.99"/>
    <n v="26.22"/>
    <x v="1"/>
    <s v="Yes"/>
    <x v="2"/>
    <n v="55000"/>
    <n v="23000"/>
    <x v="83"/>
  </r>
  <r>
    <s v="Youth 106"/>
    <n v="15"/>
    <x v="2"/>
    <x v="0"/>
    <x v="0"/>
    <x v="0"/>
    <s v="Male/Single/Moroto"/>
    <x v="0"/>
    <n v="9.7200000000000006"/>
    <n v="2"/>
    <n v="14.98"/>
    <x v="0"/>
    <s v="No"/>
    <x v="0"/>
    <m/>
    <m/>
    <x v="2"/>
  </r>
  <r>
    <s v="Youth 107"/>
    <n v="17"/>
    <x v="2"/>
    <x v="0"/>
    <x v="0"/>
    <x v="1"/>
    <s v="Male/Single/Kaabong"/>
    <x v="2"/>
    <n v="5.57"/>
    <n v="8.99"/>
    <n v="22.3"/>
    <x v="1"/>
    <s v="No"/>
    <x v="1"/>
    <n v="261000"/>
    <m/>
    <x v="1"/>
  </r>
  <r>
    <s v="Youth 108"/>
    <n v="13"/>
    <x v="1"/>
    <x v="1"/>
    <x v="0"/>
    <x v="2"/>
    <s v="Female/Single/Kotido"/>
    <x v="5"/>
    <n v="2.52"/>
    <n v="5.59"/>
    <n v="13.41"/>
    <x v="0"/>
    <s v="No"/>
    <x v="0"/>
    <m/>
    <m/>
    <x v="2"/>
  </r>
  <r>
    <s v="Youth 109"/>
    <n v="14"/>
    <x v="2"/>
    <x v="1"/>
    <x v="1"/>
    <x v="3"/>
    <s v="Female/Separated/Napak"/>
    <x v="6"/>
    <n v="2.88"/>
    <n v="5.23"/>
    <n v="9.98"/>
    <x v="0"/>
    <s v="No"/>
    <x v="0"/>
    <m/>
    <m/>
    <x v="2"/>
  </r>
  <r>
    <s v="Youth 110"/>
    <n v="12"/>
    <x v="1"/>
    <x v="1"/>
    <x v="1"/>
    <x v="4"/>
    <s v="Female/Separated/Nakapiripiriti"/>
    <x v="7"/>
    <n v="0.56000000000000005"/>
    <n v="9.81"/>
    <n v="14.13"/>
    <x v="1"/>
    <s v="No"/>
    <x v="1"/>
    <n v="159000"/>
    <m/>
    <x v="3"/>
  </r>
  <r>
    <s v="Youth 111"/>
    <n v="10"/>
    <x v="3"/>
    <x v="1"/>
    <x v="0"/>
    <x v="5"/>
    <s v="Female/Single/Amudat"/>
    <x v="8"/>
    <n v="7.84"/>
    <n v="6.4"/>
    <n v="18.59"/>
    <x v="1"/>
    <s v="Yes"/>
    <x v="2"/>
    <n v="129099"/>
    <n v="125000"/>
    <x v="4"/>
  </r>
  <r>
    <s v="Youth 112"/>
    <n v="18"/>
    <x v="2"/>
    <x v="1"/>
    <x v="0"/>
    <x v="6"/>
    <s v="Female/Single/Abim"/>
    <x v="28"/>
    <n v="6.79"/>
    <n v="1.88"/>
    <n v="16.97"/>
    <x v="1"/>
    <s v="Yes"/>
    <x v="2"/>
    <n v="33000"/>
    <n v="2100000"/>
    <x v="5"/>
  </r>
  <r>
    <s v="Youth 113"/>
    <n v="19"/>
    <x v="0"/>
    <x v="1"/>
    <x v="2"/>
    <x v="6"/>
    <s v="Female/Married/Abim"/>
    <x v="10"/>
    <n v="3.53"/>
    <n v="7.58"/>
    <n v="11.92"/>
    <x v="1"/>
    <s v="Yes"/>
    <x v="2"/>
    <n v="1123698"/>
    <n v="51000"/>
    <x v="6"/>
  </r>
  <r>
    <s v="Youth 114"/>
    <n v="21"/>
    <x v="0"/>
    <x v="1"/>
    <x v="2"/>
    <x v="6"/>
    <s v="Female/Married/Abim"/>
    <x v="27"/>
    <n v="8.41"/>
    <n v="8.57"/>
    <n v="21.02"/>
    <x v="0"/>
    <s v="No"/>
    <x v="0"/>
    <m/>
    <m/>
    <x v="2"/>
  </r>
  <r>
    <s v="Youth 115"/>
    <n v="20"/>
    <x v="0"/>
    <x v="0"/>
    <x v="0"/>
    <x v="6"/>
    <s v="Male/Single/Abim"/>
    <x v="32"/>
    <n v="1.57"/>
    <n v="6.72"/>
    <n v="8.9699999999999989"/>
    <x v="1"/>
    <s v="Yes"/>
    <x v="2"/>
    <n v="3198"/>
    <n v="175000"/>
    <x v="7"/>
  </r>
  <r>
    <s v="Youth 116"/>
    <n v="22"/>
    <x v="0"/>
    <x v="0"/>
    <x v="0"/>
    <x v="6"/>
    <s v="Male/Single/Abim"/>
    <x v="17"/>
    <n v="7.64"/>
    <n v="6.39"/>
    <n v="18.46"/>
    <x v="0"/>
    <s v="Yes"/>
    <x v="3"/>
    <m/>
    <n v="22500"/>
    <x v="8"/>
  </r>
  <r>
    <s v="Youth 117"/>
    <n v="25"/>
    <x v="4"/>
    <x v="0"/>
    <x v="1"/>
    <x v="6"/>
    <s v="Male/Separated/Abim"/>
    <x v="10"/>
    <n v="3.53"/>
    <n v="7.58"/>
    <n v="11.92"/>
    <x v="0"/>
    <s v="No"/>
    <x v="0"/>
    <m/>
    <m/>
    <x v="2"/>
  </r>
  <r>
    <s v="Youth 118"/>
    <n v="24"/>
    <x v="0"/>
    <x v="0"/>
    <x v="2"/>
    <x v="6"/>
    <s v="Male/Married/Abim"/>
    <x v="33"/>
    <n v="1.4"/>
    <n v="8.5"/>
    <n v="12.56"/>
    <x v="0"/>
    <s v="No"/>
    <x v="0"/>
    <m/>
    <m/>
    <x v="2"/>
  </r>
  <r>
    <s v="Youth 119"/>
    <n v="14"/>
    <x v="2"/>
    <x v="0"/>
    <x v="1"/>
    <x v="6"/>
    <s v="Male/Separated/Abim"/>
    <x v="14"/>
    <n v="3.68"/>
    <n v="0.54"/>
    <n v="12.64"/>
    <x v="0"/>
    <s v="No"/>
    <x v="0"/>
    <m/>
    <m/>
    <x v="2"/>
  </r>
  <r>
    <s v="Youth 120"/>
    <n v="16"/>
    <x v="2"/>
    <x v="0"/>
    <x v="0"/>
    <x v="6"/>
    <s v="Male/Single/Abim"/>
    <x v="28"/>
    <n v="6.79"/>
    <n v="1.88"/>
    <n v="16.97"/>
    <x v="0"/>
    <s v="No"/>
    <x v="0"/>
    <m/>
    <m/>
    <x v="2"/>
  </r>
  <r>
    <s v="Youth 121"/>
    <n v="20"/>
    <x v="0"/>
    <x v="1"/>
    <x v="2"/>
    <x v="6"/>
    <s v="Female/Married/Abim"/>
    <x v="34"/>
    <n v="1.29"/>
    <n v="9.16"/>
    <n v="14.33"/>
    <x v="0"/>
    <s v="No"/>
    <x v="0"/>
    <m/>
    <m/>
    <x v="2"/>
  </r>
  <r>
    <s v="Youth 122"/>
    <n v="22"/>
    <x v="0"/>
    <x v="0"/>
    <x v="2"/>
    <x v="6"/>
    <s v="Male/Married/Abim"/>
    <x v="20"/>
    <n v="3.81"/>
    <n v="7.33"/>
    <n v="19.899999999999999"/>
    <x v="0"/>
    <s v="No"/>
    <x v="0"/>
    <m/>
    <m/>
    <x v="2"/>
  </r>
  <r>
    <s v="Youth 123"/>
    <n v="23"/>
    <x v="0"/>
    <x v="0"/>
    <x v="0"/>
    <x v="6"/>
    <s v="Male/Single/Abim"/>
    <x v="35"/>
    <n v="2.02"/>
    <n v="9.85"/>
    <n v="15.23"/>
    <x v="0"/>
    <s v="No"/>
    <x v="0"/>
    <m/>
    <m/>
    <x v="2"/>
  </r>
  <r>
    <s v="Youth 124"/>
    <n v="12"/>
    <x v="1"/>
    <x v="1"/>
    <x v="2"/>
    <x v="6"/>
    <s v="Female/Married/Abim"/>
    <x v="3"/>
    <n v="6.23"/>
    <n v="5.87"/>
    <n v="19.940000000000001"/>
    <x v="0"/>
    <s v="No"/>
    <x v="0"/>
    <m/>
    <m/>
    <x v="2"/>
  </r>
  <r>
    <s v="Youth 125"/>
    <n v="14"/>
    <x v="2"/>
    <x v="0"/>
    <x v="0"/>
    <x v="1"/>
    <s v="Male/Single/Kaabong"/>
    <x v="4"/>
    <n v="9.2799999999999994"/>
    <n v="7.99"/>
    <n v="26.22"/>
    <x v="0"/>
    <s v="No"/>
    <x v="0"/>
    <m/>
    <m/>
    <x v="2"/>
  </r>
  <r>
    <s v="Youth 126"/>
    <n v="15"/>
    <x v="2"/>
    <x v="1"/>
    <x v="0"/>
    <x v="1"/>
    <s v="Female/Single/Kaabong"/>
    <x v="0"/>
    <n v="9.7200000000000006"/>
    <n v="2"/>
    <n v="14.98"/>
    <x v="0"/>
    <s v="No"/>
    <x v="0"/>
    <m/>
    <m/>
    <x v="2"/>
  </r>
  <r>
    <s v="Youth 127"/>
    <n v="17"/>
    <x v="2"/>
    <x v="1"/>
    <x v="1"/>
    <x v="1"/>
    <s v="Female/Separated/Kaabong"/>
    <x v="2"/>
    <n v="5.57"/>
    <n v="8.99"/>
    <n v="22.3"/>
    <x v="1"/>
    <s v="No"/>
    <x v="1"/>
    <n v="9000"/>
    <m/>
    <x v="9"/>
  </r>
  <r>
    <s v="Youth 128"/>
    <n v="13"/>
    <x v="1"/>
    <x v="1"/>
    <x v="2"/>
    <x v="1"/>
    <s v="Female/Married/Kaabong"/>
    <x v="5"/>
    <n v="2.52"/>
    <n v="5.59"/>
    <n v="13.41"/>
    <x v="1"/>
    <s v="No"/>
    <x v="1"/>
    <n v="85200"/>
    <m/>
    <x v="10"/>
  </r>
  <r>
    <s v="Youth 129"/>
    <n v="14"/>
    <x v="2"/>
    <x v="0"/>
    <x v="0"/>
    <x v="1"/>
    <s v="Male/Single/Kaabong"/>
    <x v="6"/>
    <n v="2.88"/>
    <n v="5.23"/>
    <n v="9.98"/>
    <x v="0"/>
    <s v="No"/>
    <x v="0"/>
    <m/>
    <m/>
    <x v="2"/>
  </r>
  <r>
    <s v="Youth 130"/>
    <n v="12"/>
    <x v="1"/>
    <x v="0"/>
    <x v="0"/>
    <x v="1"/>
    <s v="Male/Single/Kaabong"/>
    <x v="7"/>
    <n v="0.56000000000000005"/>
    <n v="9.81"/>
    <n v="14.13"/>
    <x v="1"/>
    <s v="No"/>
    <x v="1"/>
    <n v="6198"/>
    <m/>
    <x v="11"/>
  </r>
  <r>
    <s v="Youth 131"/>
    <n v="10"/>
    <x v="3"/>
    <x v="0"/>
    <x v="0"/>
    <x v="4"/>
    <s v="Male/Single/Nakapiripiriti"/>
    <x v="8"/>
    <n v="7.84"/>
    <n v="6.4"/>
    <n v="18.59"/>
    <x v="0"/>
    <s v="No"/>
    <x v="0"/>
    <m/>
    <m/>
    <x v="2"/>
  </r>
  <r>
    <s v="Youth 132"/>
    <n v="18"/>
    <x v="2"/>
    <x v="0"/>
    <x v="0"/>
    <x v="4"/>
    <s v="Male/Single/Nakapiripiriti"/>
    <x v="11"/>
    <n v="4.0199999999999996"/>
    <n v="8.5399999999999991"/>
    <n v="14.899999999999999"/>
    <x v="1"/>
    <s v="No"/>
    <x v="1"/>
    <n v="23500"/>
    <m/>
    <x v="12"/>
  </r>
  <r>
    <s v="Youth 133"/>
    <n v="19"/>
    <x v="0"/>
    <x v="0"/>
    <x v="0"/>
    <x v="4"/>
    <s v="Male/Single/Nakapiripiriti"/>
    <x v="10"/>
    <n v="3.53"/>
    <n v="7.58"/>
    <n v="11.92"/>
    <x v="1"/>
    <s v="No"/>
    <x v="1"/>
    <n v="80100"/>
    <m/>
    <x v="13"/>
  </r>
  <r>
    <s v="Youth 134"/>
    <n v="21"/>
    <x v="0"/>
    <x v="0"/>
    <x v="1"/>
    <x v="4"/>
    <s v="Male/Separated/Nakapiripiriti"/>
    <x v="10"/>
    <n v="3.53"/>
    <n v="7.58"/>
    <n v="11.92"/>
    <x v="1"/>
    <s v="Yes"/>
    <x v="2"/>
    <n v="60198"/>
    <n v="980000"/>
    <x v="14"/>
  </r>
  <r>
    <s v="Youth 135"/>
    <n v="20"/>
    <x v="0"/>
    <x v="1"/>
    <x v="0"/>
    <x v="4"/>
    <s v="Female/Single/Nakapiripiriti"/>
    <x v="36"/>
    <n v="1.79"/>
    <n v="6.8"/>
    <n v="9.2899999999999991"/>
    <x v="1"/>
    <s v="Yes"/>
    <x v="2"/>
    <n v="1500198"/>
    <n v="870000"/>
    <x v="15"/>
  </r>
  <r>
    <s v="Youth 136"/>
    <n v="22"/>
    <x v="0"/>
    <x v="0"/>
    <x v="2"/>
    <x v="4"/>
    <s v="Male/Married/Nakapiripiriti"/>
    <x v="23"/>
    <n v="6.34"/>
    <n v="1.01"/>
    <n v="13.11"/>
    <x v="1"/>
    <s v="Yes"/>
    <x v="2"/>
    <n v="35000"/>
    <n v="100000"/>
    <x v="16"/>
  </r>
  <r>
    <s v="Youth 137"/>
    <n v="25"/>
    <x v="4"/>
    <x v="0"/>
    <x v="1"/>
    <x v="4"/>
    <s v="Male/Separated/Nakapiripiriti"/>
    <x v="37"/>
    <n v="4.2300000000000004"/>
    <n v="3.55"/>
    <n v="12.93"/>
    <x v="1"/>
    <s v="Yes"/>
    <x v="2"/>
    <n v="218500"/>
    <n v="35500"/>
    <x v="17"/>
  </r>
  <r>
    <s v="Youth 138"/>
    <n v="24"/>
    <x v="0"/>
    <x v="0"/>
    <x v="0"/>
    <x v="4"/>
    <s v="Male/Single/Nakapiripiriti"/>
    <x v="38"/>
    <n v="9.89"/>
    <n v="3.16"/>
    <n v="15.59"/>
    <x v="1"/>
    <s v="Yes"/>
    <x v="2"/>
    <n v="1500198"/>
    <n v="72099"/>
    <x v="18"/>
  </r>
  <r>
    <s v="Youth 139"/>
    <n v="14"/>
    <x v="2"/>
    <x v="1"/>
    <x v="2"/>
    <x v="4"/>
    <s v="Female/Married/Nakapiripiriti"/>
    <x v="14"/>
    <n v="3.68"/>
    <n v="0.54"/>
    <n v="12.64"/>
    <x v="1"/>
    <s v="Yes"/>
    <x v="2"/>
    <n v="157000"/>
    <n v="400000"/>
    <x v="19"/>
  </r>
  <r>
    <s v="Youth 140"/>
    <n v="16"/>
    <x v="2"/>
    <x v="1"/>
    <x v="2"/>
    <x v="4"/>
    <s v="Female/Married/Nakapiripiriti"/>
    <x v="11"/>
    <n v="4.0199999999999996"/>
    <n v="8.5399999999999991"/>
    <n v="14.899999999999999"/>
    <x v="1"/>
    <s v="Yes"/>
    <x v="2"/>
    <n v="82200"/>
    <n v="2800000"/>
    <x v="20"/>
  </r>
  <r>
    <s v="Youth 141"/>
    <n v="20"/>
    <x v="0"/>
    <x v="0"/>
    <x v="1"/>
    <x v="4"/>
    <s v="Male/Separated/Nakapiripiriti"/>
    <x v="1"/>
    <n v="4.3600000000000003"/>
    <n v="7.46"/>
    <n v="17.18"/>
    <x v="1"/>
    <s v="Yes"/>
    <x v="2"/>
    <n v="310000"/>
    <n v="400000"/>
    <x v="21"/>
  </r>
  <r>
    <s v="Youth 142"/>
    <n v="22"/>
    <x v="0"/>
    <x v="0"/>
    <x v="0"/>
    <x v="5"/>
    <s v="Male/Single/Amudat"/>
    <x v="39"/>
    <n v="3.97"/>
    <n v="6.44"/>
    <n v="10.9"/>
    <x v="1"/>
    <s v="Yes"/>
    <x v="2"/>
    <n v="475000"/>
    <n v="620000"/>
    <x v="22"/>
  </r>
  <r>
    <s v="Youth 143"/>
    <n v="23"/>
    <x v="0"/>
    <x v="0"/>
    <x v="1"/>
    <x v="5"/>
    <s v="Male/Separated/Amudat"/>
    <x v="20"/>
    <n v="3.81"/>
    <n v="7.33"/>
    <n v="19.899999999999999"/>
    <x v="1"/>
    <s v="No"/>
    <x v="1"/>
    <n v="30297"/>
    <m/>
    <x v="23"/>
  </r>
  <r>
    <s v="Youth 144"/>
    <n v="12"/>
    <x v="1"/>
    <x v="0"/>
    <x v="0"/>
    <x v="5"/>
    <s v="Male/Single/Amudat"/>
    <x v="3"/>
    <n v="6.23"/>
    <n v="5.87"/>
    <n v="19.940000000000001"/>
    <x v="1"/>
    <s v="No"/>
    <x v="1"/>
    <n v="47099"/>
    <m/>
    <x v="24"/>
  </r>
  <r>
    <s v="Youth 145"/>
    <n v="14"/>
    <x v="2"/>
    <x v="0"/>
    <x v="0"/>
    <x v="5"/>
    <s v="Male/Single/Amudat"/>
    <x v="4"/>
    <n v="9.2799999999999994"/>
    <n v="7.99"/>
    <n v="26.22"/>
    <x v="1"/>
    <s v="No"/>
    <x v="1"/>
    <n v="120099"/>
    <m/>
    <x v="25"/>
  </r>
  <r>
    <s v="Youth 146"/>
    <n v="15"/>
    <x v="2"/>
    <x v="0"/>
    <x v="0"/>
    <x v="5"/>
    <s v="Male/Single/Amudat"/>
    <x v="0"/>
    <n v="9.7200000000000006"/>
    <n v="2"/>
    <n v="14.98"/>
    <x v="1"/>
    <s v="No"/>
    <x v="1"/>
    <n v="55198"/>
    <m/>
    <x v="26"/>
  </r>
  <r>
    <s v="Youth 147"/>
    <n v="17"/>
    <x v="2"/>
    <x v="0"/>
    <x v="0"/>
    <x v="5"/>
    <s v="Male/Single/Amudat"/>
    <x v="2"/>
    <n v="5.57"/>
    <n v="8.99"/>
    <n v="22.3"/>
    <x v="1"/>
    <s v="Yes"/>
    <x v="2"/>
    <n v="73000"/>
    <n v="12198"/>
    <x v="27"/>
  </r>
  <r>
    <s v="Youth 148"/>
    <n v="13"/>
    <x v="1"/>
    <x v="0"/>
    <x v="2"/>
    <x v="5"/>
    <s v="Male/Married/Amudat"/>
    <x v="5"/>
    <n v="2.52"/>
    <n v="5.59"/>
    <n v="13.41"/>
    <x v="1"/>
    <s v="No"/>
    <x v="1"/>
    <n v="90198"/>
    <m/>
    <x v="28"/>
  </r>
  <r>
    <s v="Youth 149"/>
    <n v="14"/>
    <x v="2"/>
    <x v="0"/>
    <x v="0"/>
    <x v="5"/>
    <s v="Male/Single/Amudat"/>
    <x v="6"/>
    <n v="2.88"/>
    <n v="5.23"/>
    <n v="9.98"/>
    <x v="1"/>
    <s v="Yes"/>
    <x v="2"/>
    <n v="35198"/>
    <n v="335000"/>
    <x v="29"/>
  </r>
  <r>
    <s v="Youth 150"/>
    <n v="12"/>
    <x v="1"/>
    <x v="0"/>
    <x v="1"/>
    <x v="5"/>
    <s v="Male/Separated/Amudat"/>
    <x v="7"/>
    <n v="0.56000000000000005"/>
    <n v="9.81"/>
    <n v="14.13"/>
    <x v="1"/>
    <s v="Yes"/>
    <x v="2"/>
    <n v="55099"/>
    <n v="16200"/>
    <x v="30"/>
  </r>
  <r>
    <s v="Youth 151"/>
    <n v="10"/>
    <x v="3"/>
    <x v="1"/>
    <x v="1"/>
    <x v="5"/>
    <s v="Female/Separated/Amudat"/>
    <x v="8"/>
    <n v="7.84"/>
    <n v="6.4"/>
    <n v="18.59"/>
    <x v="1"/>
    <s v="Yes"/>
    <x v="2"/>
    <n v="85000"/>
    <n v="38000"/>
    <x v="31"/>
  </r>
  <r>
    <s v="Youth 152"/>
    <n v="18"/>
    <x v="2"/>
    <x v="0"/>
    <x v="0"/>
    <x v="5"/>
    <s v="Male/Single/Amudat"/>
    <x v="17"/>
    <n v="7.64"/>
    <n v="6.39"/>
    <n v="18.46"/>
    <x v="1"/>
    <s v="Yes"/>
    <x v="2"/>
    <n v="41000"/>
    <n v="3200"/>
    <x v="32"/>
  </r>
  <r>
    <s v="Youth 153"/>
    <n v="19"/>
    <x v="0"/>
    <x v="0"/>
    <x v="2"/>
    <x v="5"/>
    <s v="Male/Married/Amudat"/>
    <x v="10"/>
    <n v="3.53"/>
    <n v="7.58"/>
    <n v="11.92"/>
    <x v="1"/>
    <s v="Yes"/>
    <x v="2"/>
    <n v="32500"/>
    <n v="130000"/>
    <x v="33"/>
  </r>
  <r>
    <s v="Youth 154"/>
    <n v="21"/>
    <x v="0"/>
    <x v="1"/>
    <x v="0"/>
    <x v="5"/>
    <s v="Female/Single/Amudat"/>
    <x v="10"/>
    <n v="3.53"/>
    <n v="7.58"/>
    <n v="11.92"/>
    <x v="1"/>
    <s v="No"/>
    <x v="1"/>
    <n v="18000"/>
    <m/>
    <x v="34"/>
  </r>
  <r>
    <s v="Youth 155"/>
    <n v="20"/>
    <x v="0"/>
    <x v="0"/>
    <x v="1"/>
    <x v="5"/>
    <s v="Male/Separated/Amudat"/>
    <x v="12"/>
    <n v="1.23"/>
    <n v="9.6"/>
    <n v="12.08"/>
    <x v="1"/>
    <s v="Yes"/>
    <x v="2"/>
    <n v="55099"/>
    <n v="30297"/>
    <x v="35"/>
  </r>
  <r>
    <s v="Youth 156"/>
    <n v="22"/>
    <x v="0"/>
    <x v="0"/>
    <x v="1"/>
    <x v="4"/>
    <s v="Male/Separated/Nakapiripiriti"/>
    <x v="39"/>
    <n v="3.97"/>
    <n v="6.44"/>
    <n v="10.9"/>
    <x v="1"/>
    <s v="Yes"/>
    <x v="2"/>
    <n v="70198"/>
    <n v="17099"/>
    <x v="36"/>
  </r>
  <r>
    <s v="Youth 157"/>
    <n v="25"/>
    <x v="4"/>
    <x v="0"/>
    <x v="1"/>
    <x v="4"/>
    <s v="Male/Separated/Nakapiripiriti"/>
    <x v="40"/>
    <n v="4.91"/>
    <n v="1.95"/>
    <n v="7.6000000000000005"/>
    <x v="1"/>
    <s v="Yes"/>
    <x v="2"/>
    <n v="10297"/>
    <n v="15198"/>
    <x v="37"/>
  </r>
  <r>
    <s v="Youth 158"/>
    <n v="24"/>
    <x v="0"/>
    <x v="1"/>
    <x v="0"/>
    <x v="4"/>
    <s v="Female/Single/Nakapiripiriti"/>
    <x v="41"/>
    <n v="7.12"/>
    <n v="0.69"/>
    <n v="15.13"/>
    <x v="0"/>
    <s v="No"/>
    <x v="0"/>
    <m/>
    <m/>
    <x v="2"/>
  </r>
  <r>
    <s v="Youth 159"/>
    <n v="14"/>
    <x v="2"/>
    <x v="0"/>
    <x v="0"/>
    <x v="4"/>
    <s v="Male/Single/Nakapiripiriti"/>
    <x v="14"/>
    <n v="3.68"/>
    <n v="0.54"/>
    <n v="12.64"/>
    <x v="1"/>
    <s v="Yes"/>
    <x v="2"/>
    <n v="22599"/>
    <n v="48000"/>
    <x v="38"/>
  </r>
  <r>
    <s v="Youth 160"/>
    <n v="16"/>
    <x v="2"/>
    <x v="1"/>
    <x v="0"/>
    <x v="4"/>
    <s v="Female/Single/Nakapiripiriti"/>
    <x v="17"/>
    <n v="7.64"/>
    <n v="6.39"/>
    <n v="18.46"/>
    <x v="1"/>
    <s v="Yes"/>
    <x v="2"/>
    <n v="45198"/>
    <n v="235000"/>
    <x v="39"/>
  </r>
  <r>
    <s v="Youth 161"/>
    <n v="20"/>
    <x v="0"/>
    <x v="1"/>
    <x v="1"/>
    <x v="4"/>
    <s v="Female/Separated/Nakapiripiriti"/>
    <x v="15"/>
    <n v="4.01"/>
    <n v="5.53"/>
    <n v="14.780000000000001"/>
    <x v="1"/>
    <s v="Yes"/>
    <x v="2"/>
    <n v="136000"/>
    <n v="11000"/>
    <x v="40"/>
  </r>
  <r>
    <s v="Youth 162"/>
    <n v="22"/>
    <x v="0"/>
    <x v="1"/>
    <x v="0"/>
    <x v="4"/>
    <s v="Female/Single/Nakapiripiriti"/>
    <x v="2"/>
    <n v="5.57"/>
    <n v="8.99"/>
    <n v="22.3"/>
    <x v="1"/>
    <s v="Yes"/>
    <x v="2"/>
    <n v="90500"/>
    <n v="60000"/>
    <x v="41"/>
  </r>
  <r>
    <s v="Youth 163"/>
    <n v="23"/>
    <x v="0"/>
    <x v="0"/>
    <x v="0"/>
    <x v="4"/>
    <s v="Male/Single/Nakapiripiriti"/>
    <x v="42"/>
    <n v="5.29"/>
    <n v="8.09"/>
    <n v="14.14"/>
    <x v="1"/>
    <s v="Yes"/>
    <x v="2"/>
    <n v="4650"/>
    <n v="35198"/>
    <x v="42"/>
  </r>
  <r>
    <s v="Youth 164"/>
    <n v="12"/>
    <x v="1"/>
    <x v="0"/>
    <x v="0"/>
    <x v="4"/>
    <s v="Male/Single/Nakapiripiriti"/>
    <x v="3"/>
    <n v="6.23"/>
    <n v="5.87"/>
    <n v="19.940000000000001"/>
    <x v="1"/>
    <s v="Yes"/>
    <x v="2"/>
    <n v="130000"/>
    <n v="41000"/>
    <x v="43"/>
  </r>
  <r>
    <s v="Youth 165"/>
    <n v="14"/>
    <x v="2"/>
    <x v="0"/>
    <x v="0"/>
    <x v="4"/>
    <s v="Male/Single/Nakapiripiriti"/>
    <x v="4"/>
    <n v="9.2799999999999994"/>
    <n v="7.99"/>
    <n v="26.22"/>
    <x v="1"/>
    <s v="Yes"/>
    <x v="2"/>
    <n v="30200"/>
    <n v="15198"/>
    <x v="44"/>
  </r>
  <r>
    <s v="Youth 166"/>
    <n v="15"/>
    <x v="2"/>
    <x v="0"/>
    <x v="0"/>
    <x v="2"/>
    <s v="Male/Single/Kotido"/>
    <x v="0"/>
    <n v="9.7200000000000006"/>
    <n v="2"/>
    <n v="14.98"/>
    <x v="1"/>
    <s v="Yes"/>
    <x v="2"/>
    <n v="60297"/>
    <n v="40198"/>
    <x v="45"/>
  </r>
  <r>
    <s v="Youth 167"/>
    <n v="17"/>
    <x v="2"/>
    <x v="1"/>
    <x v="0"/>
    <x v="2"/>
    <s v="Female/Single/Kotido"/>
    <x v="2"/>
    <n v="5.57"/>
    <n v="8.99"/>
    <n v="22.3"/>
    <x v="1"/>
    <s v="Yes"/>
    <x v="2"/>
    <n v="11500"/>
    <n v="67000"/>
    <x v="46"/>
  </r>
  <r>
    <s v="Youth 168"/>
    <n v="13"/>
    <x v="1"/>
    <x v="1"/>
    <x v="2"/>
    <x v="2"/>
    <s v="Female/Married/Kotido"/>
    <x v="5"/>
    <n v="2.52"/>
    <n v="5.59"/>
    <n v="13.41"/>
    <x v="1"/>
    <s v="Yes"/>
    <x v="2"/>
    <n v="37000"/>
    <n v="7198"/>
    <x v="47"/>
  </r>
  <r>
    <s v="Youth 169"/>
    <n v="14"/>
    <x v="2"/>
    <x v="0"/>
    <x v="0"/>
    <x v="2"/>
    <s v="Male/Single/Kotido"/>
    <x v="6"/>
    <n v="2.88"/>
    <n v="5.23"/>
    <n v="9.98"/>
    <x v="1"/>
    <s v="Yes"/>
    <x v="2"/>
    <n v="49599"/>
    <n v="12200"/>
    <x v="48"/>
  </r>
  <r>
    <s v="Youth 170"/>
    <n v="12"/>
    <x v="1"/>
    <x v="0"/>
    <x v="2"/>
    <x v="2"/>
    <s v="Male/Married/Kotido"/>
    <x v="7"/>
    <n v="0.56000000000000005"/>
    <n v="9.81"/>
    <n v="14.13"/>
    <x v="1"/>
    <s v="Yes"/>
    <x v="2"/>
    <n v="29500"/>
    <n v="71500"/>
    <x v="49"/>
  </r>
  <r>
    <s v="Youth 171"/>
    <n v="10"/>
    <x v="3"/>
    <x v="0"/>
    <x v="0"/>
    <x v="2"/>
    <s v="Male/Single/Kotido"/>
    <x v="8"/>
    <n v="7.84"/>
    <n v="6.4"/>
    <n v="18.59"/>
    <x v="1"/>
    <s v="Yes"/>
    <x v="2"/>
    <n v="670500"/>
    <n v="18099"/>
    <x v="50"/>
  </r>
  <r>
    <s v="Youth 172"/>
    <n v="18"/>
    <x v="2"/>
    <x v="0"/>
    <x v="2"/>
    <x v="2"/>
    <s v="Male/Married/Kotido"/>
    <x v="20"/>
    <n v="3.81"/>
    <n v="7.33"/>
    <n v="19.899999999999999"/>
    <x v="1"/>
    <s v="Yes"/>
    <x v="2"/>
    <n v="63000"/>
    <n v="192099"/>
    <x v="51"/>
  </r>
  <r>
    <s v="Youth 173"/>
    <n v="19"/>
    <x v="0"/>
    <x v="0"/>
    <x v="0"/>
    <x v="2"/>
    <s v="Male/Single/Kotido"/>
    <x v="10"/>
    <n v="3.53"/>
    <n v="7.58"/>
    <n v="11.92"/>
    <x v="0"/>
    <s v="No"/>
    <x v="0"/>
    <m/>
    <m/>
    <x v="2"/>
  </r>
  <r>
    <s v="Youth 174"/>
    <n v="21"/>
    <x v="0"/>
    <x v="0"/>
    <x v="0"/>
    <x v="2"/>
    <s v="Male/Single/Kotido"/>
    <x v="10"/>
    <n v="3.53"/>
    <n v="7.58"/>
    <n v="11.92"/>
    <x v="0"/>
    <s v="Yes"/>
    <x v="3"/>
    <m/>
    <n v="75099"/>
    <x v="52"/>
  </r>
  <r>
    <s v="Youth 175"/>
    <n v="20"/>
    <x v="0"/>
    <x v="0"/>
    <x v="0"/>
    <x v="2"/>
    <s v="Male/Single/Kotido"/>
    <x v="3"/>
    <n v="2.2400000000000002"/>
    <n v="8.09"/>
    <n v="18.170000000000002"/>
    <x v="0"/>
    <s v="Yes"/>
    <x v="3"/>
    <m/>
    <n v="1398"/>
    <x v="53"/>
  </r>
  <r>
    <s v="Youth 176"/>
    <n v="22"/>
    <x v="0"/>
    <x v="0"/>
    <x v="0"/>
    <x v="2"/>
    <s v="Male/Single/Kotido"/>
    <x v="2"/>
    <n v="5.57"/>
    <n v="8.99"/>
    <n v="22.3"/>
    <x v="0"/>
    <s v="No"/>
    <x v="0"/>
    <m/>
    <m/>
    <x v="2"/>
  </r>
  <r>
    <s v="Youth 177"/>
    <n v="25"/>
    <x v="4"/>
    <x v="0"/>
    <x v="0"/>
    <x v="2"/>
    <s v="Male/Single/Kotido"/>
    <x v="11"/>
    <n v="4.0199999999999996"/>
    <n v="8.5399999999999991"/>
    <n v="14.899999999999999"/>
    <x v="0"/>
    <s v="Yes"/>
    <x v="3"/>
    <m/>
    <n v="12198"/>
    <x v="54"/>
  </r>
  <r>
    <s v="Youth 178"/>
    <n v="24"/>
    <x v="0"/>
    <x v="0"/>
    <x v="0"/>
    <x v="4"/>
    <s v="Male/Single/Nakapiripiriti"/>
    <x v="30"/>
    <n v="7.12"/>
    <n v="1.62"/>
    <n v="9.84"/>
    <x v="0"/>
    <s v="Yes"/>
    <x v="3"/>
    <m/>
    <n v="60500"/>
    <x v="55"/>
  </r>
  <r>
    <s v="Youth 179"/>
    <n v="14"/>
    <x v="2"/>
    <x v="0"/>
    <x v="0"/>
    <x v="4"/>
    <s v="Male/Single/Nakapiripiriti"/>
    <x v="14"/>
    <n v="3.68"/>
    <n v="0.54"/>
    <n v="12.64"/>
    <x v="0"/>
    <s v="No"/>
    <x v="0"/>
    <m/>
    <m/>
    <x v="2"/>
  </r>
  <r>
    <s v="Youth 180"/>
    <n v="16"/>
    <x v="2"/>
    <x v="0"/>
    <x v="0"/>
    <x v="4"/>
    <s v="Male/Single/Nakapiripiriti"/>
    <x v="20"/>
    <n v="3.81"/>
    <n v="7.33"/>
    <n v="19.899999999999999"/>
    <x v="1"/>
    <s v="Yes"/>
    <x v="2"/>
    <n v="396"/>
    <n v="176198"/>
    <x v="56"/>
  </r>
  <r>
    <s v="Youth 181"/>
    <n v="20"/>
    <x v="0"/>
    <x v="0"/>
    <x v="1"/>
    <x v="4"/>
    <s v="Male/Separated/Nakapiripiriti"/>
    <x v="9"/>
    <n v="7.24"/>
    <n v="5.42"/>
    <n v="14.81"/>
    <x v="1"/>
    <s v="Yes"/>
    <x v="2"/>
    <n v="30300"/>
    <n v="1600"/>
    <x v="57"/>
  </r>
  <r>
    <s v="Youth 182"/>
    <n v="22"/>
    <x v="0"/>
    <x v="1"/>
    <x v="1"/>
    <x v="4"/>
    <s v="Female/Separated/Nakapiripiriti"/>
    <x v="2"/>
    <n v="5.57"/>
    <n v="8.99"/>
    <n v="22.3"/>
    <x v="0"/>
    <s v="No"/>
    <x v="0"/>
    <m/>
    <m/>
    <x v="2"/>
  </r>
  <r>
    <s v="Youth 183"/>
    <n v="23"/>
    <x v="0"/>
    <x v="1"/>
    <x v="0"/>
    <x v="4"/>
    <s v="Female/Single/Nakapiripiriti"/>
    <x v="43"/>
    <n v="7.9"/>
    <n v="0.01"/>
    <n v="10.26"/>
    <x v="0"/>
    <s v="No"/>
    <x v="0"/>
    <m/>
    <m/>
    <x v="2"/>
  </r>
  <r>
    <s v="Youth 184"/>
    <n v="12"/>
    <x v="1"/>
    <x v="1"/>
    <x v="2"/>
    <x v="4"/>
    <s v="Female/Married/Nakapiripiriti"/>
    <x v="3"/>
    <n v="6.23"/>
    <n v="5.87"/>
    <n v="19.940000000000001"/>
    <x v="1"/>
    <s v="Yes"/>
    <x v="2"/>
    <n v="38700"/>
    <n v="50198"/>
    <x v="58"/>
  </r>
  <r>
    <s v="Youth 185"/>
    <n v="14"/>
    <x v="2"/>
    <x v="1"/>
    <x v="0"/>
    <x v="4"/>
    <s v="Female/Single/Nakapiripiriti"/>
    <x v="4"/>
    <n v="9.2799999999999994"/>
    <n v="7.99"/>
    <n v="26.22"/>
    <x v="1"/>
    <s v="Yes"/>
    <x v="2"/>
    <n v="29000"/>
    <n v="30200"/>
    <x v="59"/>
  </r>
  <r>
    <s v="Youth 186"/>
    <n v="15"/>
    <x v="2"/>
    <x v="1"/>
    <x v="1"/>
    <x v="4"/>
    <s v="Female/Separated/Nakapiripiriti"/>
    <x v="0"/>
    <n v="9.7200000000000006"/>
    <n v="2"/>
    <n v="14.98"/>
    <x v="1"/>
    <s v="Yes"/>
    <x v="2"/>
    <n v="7200"/>
    <n v="21000"/>
    <x v="60"/>
  </r>
  <r>
    <s v="Youth 187"/>
    <n v="17"/>
    <x v="2"/>
    <x v="1"/>
    <x v="2"/>
    <x v="4"/>
    <s v="Female/Married/Nakapiripiriti"/>
    <x v="2"/>
    <n v="5.57"/>
    <n v="8.99"/>
    <n v="22.3"/>
    <x v="1"/>
    <s v="Yes"/>
    <x v="2"/>
    <n v="28000"/>
    <n v="17099"/>
    <x v="61"/>
  </r>
  <r>
    <s v="Youth 188"/>
    <n v="13"/>
    <x v="1"/>
    <x v="1"/>
    <x v="0"/>
    <x v="4"/>
    <s v="Female/Single/Nakapiripiriti"/>
    <x v="5"/>
    <n v="2.52"/>
    <n v="5.59"/>
    <n v="13.41"/>
    <x v="1"/>
    <s v="No"/>
    <x v="1"/>
    <n v="7700"/>
    <m/>
    <x v="62"/>
  </r>
  <r>
    <s v="Youth 189"/>
    <n v="14"/>
    <x v="2"/>
    <x v="0"/>
    <x v="0"/>
    <x v="4"/>
    <s v="Male/Single/Nakapiripiriti"/>
    <x v="6"/>
    <n v="2.88"/>
    <n v="5.23"/>
    <n v="9.98"/>
    <x v="1"/>
    <s v="No"/>
    <x v="1"/>
    <n v="25500"/>
    <m/>
    <x v="63"/>
  </r>
  <r>
    <s v="Youth 190"/>
    <n v="12"/>
    <x v="1"/>
    <x v="1"/>
    <x v="0"/>
    <x v="4"/>
    <s v="Female/Single/Nakapiripiriti"/>
    <x v="7"/>
    <n v="0.56000000000000005"/>
    <n v="9.81"/>
    <n v="14.13"/>
    <x v="1"/>
    <s v="No"/>
    <x v="1"/>
    <n v="7000"/>
    <m/>
    <x v="64"/>
  </r>
  <r>
    <s v="Youth 191"/>
    <n v="10"/>
    <x v="3"/>
    <x v="1"/>
    <x v="0"/>
    <x v="3"/>
    <s v="Female/Single/Napak"/>
    <x v="8"/>
    <n v="7.84"/>
    <n v="6.4"/>
    <n v="18.59"/>
    <x v="1"/>
    <s v="No"/>
    <x v="1"/>
    <n v="10398"/>
    <m/>
    <x v="65"/>
  </r>
  <r>
    <s v="Youth 192"/>
    <n v="18"/>
    <x v="2"/>
    <x v="1"/>
    <x v="2"/>
    <x v="3"/>
    <s v="Female/Married/Napak"/>
    <x v="23"/>
    <n v="6.34"/>
    <n v="1.01"/>
    <n v="13.11"/>
    <x v="1"/>
    <s v="Yes"/>
    <x v="2"/>
    <n v="797"/>
    <n v="278000"/>
    <x v="66"/>
  </r>
  <r>
    <s v="Youth 193"/>
    <n v="19"/>
    <x v="0"/>
    <x v="1"/>
    <x v="0"/>
    <x v="3"/>
    <s v="Female/Single/Napak"/>
    <x v="10"/>
    <n v="3.53"/>
    <n v="7.58"/>
    <n v="11.92"/>
    <x v="0"/>
    <s v="Yes"/>
    <x v="3"/>
    <m/>
    <n v="31099"/>
    <x v="67"/>
  </r>
  <r>
    <s v="Youth 194"/>
    <n v="21"/>
    <x v="0"/>
    <x v="1"/>
    <x v="0"/>
    <x v="3"/>
    <s v="Female/Single/Napak"/>
    <x v="10"/>
    <n v="3.53"/>
    <n v="7.58"/>
    <n v="11.92"/>
    <x v="0"/>
    <s v="Yes"/>
    <x v="3"/>
    <m/>
    <n v="77500"/>
    <x v="68"/>
  </r>
  <r>
    <s v="Youth 195"/>
    <n v="20"/>
    <x v="0"/>
    <x v="1"/>
    <x v="0"/>
    <x v="3"/>
    <s v="Female/Single/Napak"/>
    <x v="16"/>
    <n v="1.92"/>
    <n v="4.67"/>
    <n v="12.9"/>
    <x v="0"/>
    <s v="Yes"/>
    <x v="3"/>
    <m/>
    <n v="800000"/>
    <x v="69"/>
  </r>
  <r>
    <s v="Youth 196"/>
    <n v="22"/>
    <x v="0"/>
    <x v="1"/>
    <x v="0"/>
    <x v="3"/>
    <s v="Female/Single/Napak"/>
    <x v="2"/>
    <n v="5.57"/>
    <n v="8.99"/>
    <n v="22.3"/>
    <x v="0"/>
    <s v="Yes"/>
    <x v="3"/>
    <m/>
    <n v="6240000"/>
    <x v="70"/>
  </r>
  <r>
    <s v="Youth 197"/>
    <n v="25"/>
    <x v="4"/>
    <x v="1"/>
    <x v="2"/>
    <x v="3"/>
    <s v="Female/Married/Napak"/>
    <x v="44"/>
    <n v="1.74"/>
    <n v="7.67"/>
    <n v="10.77"/>
    <x v="0"/>
    <s v="Yes"/>
    <x v="3"/>
    <m/>
    <n v="125000"/>
    <x v="71"/>
  </r>
  <r>
    <s v="Youth 198"/>
    <n v="24"/>
    <x v="0"/>
    <x v="1"/>
    <x v="0"/>
    <x v="3"/>
    <s v="Female/Single/Napak"/>
    <x v="32"/>
    <n v="1.57"/>
    <n v="6.72"/>
    <n v="8.9699999999999989"/>
    <x v="1"/>
    <s v="Yes"/>
    <x v="2"/>
    <n v="552050"/>
    <n v="1050000"/>
    <x v="72"/>
  </r>
  <r>
    <s v="Youth 199"/>
    <n v="14"/>
    <x v="2"/>
    <x v="1"/>
    <x v="0"/>
    <x v="3"/>
    <s v="Female/Single/Napak"/>
    <x v="14"/>
    <n v="3.68"/>
    <n v="0.54"/>
    <n v="12.64"/>
    <x v="1"/>
    <s v="No"/>
    <x v="1"/>
    <n v="2005600"/>
    <m/>
    <x v="73"/>
  </r>
  <r>
    <s v="Youth 200"/>
    <n v="16"/>
    <x v="2"/>
    <x v="1"/>
    <x v="0"/>
    <x v="3"/>
    <s v="Female/Single/Napak"/>
    <x v="23"/>
    <n v="6.34"/>
    <n v="1.01"/>
    <n v="13.11"/>
    <x v="1"/>
    <s v="Yes"/>
    <x v="2"/>
    <n v="48000"/>
    <n v="480000"/>
    <x v="74"/>
  </r>
  <r>
    <s v="Youth 201"/>
    <n v="20"/>
    <x v="0"/>
    <x v="1"/>
    <x v="1"/>
    <x v="0"/>
    <s v="Female/Separated/Moroto"/>
    <x v="19"/>
    <n v="1.85"/>
    <n v="6.81"/>
    <n v="16.190000000000001"/>
    <x v="1"/>
    <s v="No"/>
    <x v="1"/>
    <n v="21000"/>
    <m/>
    <x v="75"/>
  </r>
  <r>
    <s v="Youth 202"/>
    <n v="22"/>
    <x v="0"/>
    <x v="1"/>
    <x v="0"/>
    <x v="0"/>
    <s v="Female/Single/Moroto"/>
    <x v="2"/>
    <n v="5.57"/>
    <n v="8.99"/>
    <n v="22.3"/>
    <x v="1"/>
    <s v="No"/>
    <x v="1"/>
    <n v="45500"/>
    <m/>
    <x v="76"/>
  </r>
  <r>
    <s v="Youth 203"/>
    <n v="23"/>
    <x v="0"/>
    <x v="1"/>
    <x v="0"/>
    <x v="0"/>
    <s v="Female/Single/Moroto"/>
    <x v="13"/>
    <n v="2.74"/>
    <n v="2.77"/>
    <n v="15.01"/>
    <x v="1"/>
    <s v="No"/>
    <x v="1"/>
    <n v="37500"/>
    <m/>
    <x v="77"/>
  </r>
  <r>
    <s v="Youth 204"/>
    <n v="12"/>
    <x v="1"/>
    <x v="1"/>
    <x v="0"/>
    <x v="0"/>
    <s v="Female/Single/Moroto"/>
    <x v="3"/>
    <n v="6.23"/>
    <n v="5.87"/>
    <n v="19.940000000000001"/>
    <x v="1"/>
    <s v="No"/>
    <x v="1"/>
    <n v="37000"/>
    <m/>
    <x v="78"/>
  </r>
  <r>
    <s v="Youth 205"/>
    <n v="14"/>
    <x v="2"/>
    <x v="1"/>
    <x v="0"/>
    <x v="0"/>
    <s v="Female/Single/Moroto"/>
    <x v="4"/>
    <n v="9.2799999999999994"/>
    <n v="7.99"/>
    <n v="26.22"/>
    <x v="1"/>
    <s v="No"/>
    <x v="1"/>
    <n v="396000"/>
    <m/>
    <x v="79"/>
  </r>
  <r>
    <s v="Youth 206"/>
    <n v="15"/>
    <x v="2"/>
    <x v="0"/>
    <x v="2"/>
    <x v="0"/>
    <s v="Male/Married/Moroto"/>
    <x v="0"/>
    <n v="9.7200000000000006"/>
    <n v="2"/>
    <n v="14.98"/>
    <x v="1"/>
    <s v="Yes"/>
    <x v="2"/>
    <n v="32000"/>
    <n v="190000"/>
    <x v="80"/>
  </r>
  <r>
    <s v="Youth 207"/>
    <n v="17"/>
    <x v="2"/>
    <x v="0"/>
    <x v="2"/>
    <x v="0"/>
    <s v="Male/Married/Moroto"/>
    <x v="2"/>
    <n v="5.57"/>
    <n v="8.99"/>
    <n v="22.3"/>
    <x v="0"/>
    <s v="Yes"/>
    <x v="3"/>
    <m/>
    <n v="280000"/>
    <x v="81"/>
  </r>
  <r>
    <s v="Youth 208"/>
    <n v="13"/>
    <x v="1"/>
    <x v="1"/>
    <x v="0"/>
    <x v="0"/>
    <s v="Female/Single/Moroto"/>
    <x v="5"/>
    <n v="2.52"/>
    <n v="5.59"/>
    <n v="13.41"/>
    <x v="0"/>
    <s v="Yes"/>
    <x v="3"/>
    <m/>
    <n v="295000"/>
    <x v="82"/>
  </r>
  <r>
    <s v="Youth 209"/>
    <n v="14"/>
    <x v="2"/>
    <x v="0"/>
    <x v="0"/>
    <x v="0"/>
    <s v="Male/Single/Moroto"/>
    <x v="6"/>
    <n v="2.88"/>
    <n v="5.23"/>
    <n v="9.98"/>
    <x v="0"/>
    <s v="Yes"/>
    <x v="3"/>
    <m/>
    <n v="0"/>
    <x v="2"/>
  </r>
  <r>
    <s v="Youth 210"/>
    <n v="12"/>
    <x v="1"/>
    <x v="0"/>
    <x v="0"/>
    <x v="0"/>
    <s v="Male/Single/Moroto"/>
    <x v="7"/>
    <n v="0.56000000000000005"/>
    <n v="9.81"/>
    <n v="14.13"/>
    <x v="1"/>
    <s v="Yes"/>
    <x v="2"/>
    <n v="55000"/>
    <n v="23000"/>
    <x v="83"/>
  </r>
  <r>
    <s v="Youth 211"/>
    <n v="10"/>
    <x v="3"/>
    <x v="0"/>
    <x v="0"/>
    <x v="0"/>
    <s v="Male/Single/Moroto"/>
    <x v="8"/>
    <n v="7.84"/>
    <n v="6.4"/>
    <n v="18.59"/>
    <x v="0"/>
    <s v="No"/>
    <x v="0"/>
    <m/>
    <m/>
    <x v="2"/>
  </r>
  <r>
    <s v="Youth 212"/>
    <n v="18"/>
    <x v="2"/>
    <x v="0"/>
    <x v="0"/>
    <x v="1"/>
    <s v="Male/Single/Kaabong"/>
    <x v="27"/>
    <n v="8.41"/>
    <n v="8.57"/>
    <n v="21.02"/>
    <x v="1"/>
    <s v="No"/>
    <x v="1"/>
    <n v="261000"/>
    <m/>
    <x v="1"/>
  </r>
  <r>
    <s v="Youth 213"/>
    <n v="19"/>
    <x v="0"/>
    <x v="1"/>
    <x v="0"/>
    <x v="2"/>
    <s v="Female/Single/Kotido"/>
    <x v="10"/>
    <n v="3.53"/>
    <n v="7.58"/>
    <n v="11.92"/>
    <x v="0"/>
    <s v="No"/>
    <x v="0"/>
    <m/>
    <m/>
    <x v="2"/>
  </r>
  <r>
    <s v="Youth 214"/>
    <n v="21"/>
    <x v="0"/>
    <x v="1"/>
    <x v="1"/>
    <x v="3"/>
    <s v="Female/Separated/Napak"/>
    <x v="10"/>
    <n v="3.53"/>
    <n v="7.58"/>
    <n v="11.92"/>
    <x v="0"/>
    <s v="No"/>
    <x v="0"/>
    <m/>
    <m/>
    <x v="2"/>
  </r>
  <r>
    <s v="Youth 215"/>
    <n v="20"/>
    <x v="0"/>
    <x v="1"/>
    <x v="1"/>
    <x v="4"/>
    <s v="Female/Separated/Nakapiripiriti"/>
    <x v="22"/>
    <n v="2.89"/>
    <n v="7.93"/>
    <n v="19.34"/>
    <x v="1"/>
    <s v="No"/>
    <x v="1"/>
    <n v="159000"/>
    <m/>
    <x v="3"/>
  </r>
  <r>
    <s v="Youth 216"/>
    <n v="22"/>
    <x v="0"/>
    <x v="1"/>
    <x v="0"/>
    <x v="5"/>
    <s v="Female/Single/Amudat"/>
    <x v="2"/>
    <n v="5.57"/>
    <n v="8.99"/>
    <n v="22.3"/>
    <x v="1"/>
    <s v="Yes"/>
    <x v="2"/>
    <n v="129099"/>
    <n v="125000"/>
    <x v="4"/>
  </r>
  <r>
    <s v="Youth 217"/>
    <n v="25"/>
    <x v="4"/>
    <x v="1"/>
    <x v="0"/>
    <x v="6"/>
    <s v="Female/Single/Abim"/>
    <x v="34"/>
    <n v="1.29"/>
    <n v="9.16"/>
    <n v="14.33"/>
    <x v="1"/>
    <s v="Yes"/>
    <x v="2"/>
    <n v="33000"/>
    <n v="2100000"/>
    <x v="5"/>
  </r>
  <r>
    <s v="Youth 218"/>
    <n v="24"/>
    <x v="0"/>
    <x v="1"/>
    <x v="2"/>
    <x v="6"/>
    <s v="Female/Married/Abim"/>
    <x v="34"/>
    <n v="1.29"/>
    <n v="9.16"/>
    <n v="14.33"/>
    <x v="1"/>
    <s v="Yes"/>
    <x v="2"/>
    <n v="1123698"/>
    <n v="51000"/>
    <x v="6"/>
  </r>
  <r>
    <s v="Youth 219"/>
    <n v="14"/>
    <x v="2"/>
    <x v="1"/>
    <x v="2"/>
    <x v="6"/>
    <s v="Female/Married/Abim"/>
    <x v="14"/>
    <n v="3.68"/>
    <n v="0.54"/>
    <n v="12.64"/>
    <x v="0"/>
    <s v="No"/>
    <x v="0"/>
    <m/>
    <m/>
    <x v="2"/>
  </r>
  <r>
    <s v="Youth 220"/>
    <n v="16"/>
    <x v="2"/>
    <x v="0"/>
    <x v="0"/>
    <x v="6"/>
    <s v="Male/Single/Abim"/>
    <x v="39"/>
    <n v="3.97"/>
    <n v="6.44"/>
    <n v="10.9"/>
    <x v="1"/>
    <s v="Yes"/>
    <x v="2"/>
    <n v="3198"/>
    <n v="175000"/>
    <x v="7"/>
  </r>
  <r>
    <s v="Youth 221"/>
    <n v="20"/>
    <x v="0"/>
    <x v="0"/>
    <x v="0"/>
    <x v="6"/>
    <s v="Male/Single/Abim"/>
    <x v="25"/>
    <n v="2.04"/>
    <n v="2.82"/>
    <n v="7.77"/>
    <x v="0"/>
    <s v="Yes"/>
    <x v="3"/>
    <m/>
    <n v="22500"/>
    <x v="8"/>
  </r>
  <r>
    <s v="Youth 222"/>
    <n v="22"/>
    <x v="0"/>
    <x v="0"/>
    <x v="1"/>
    <x v="6"/>
    <s v="Male/Separated/Abim"/>
    <x v="2"/>
    <n v="5.57"/>
    <n v="8.99"/>
    <n v="22.3"/>
    <x v="0"/>
    <s v="No"/>
    <x v="0"/>
    <m/>
    <m/>
    <x v="2"/>
  </r>
  <r>
    <s v="Youth 223"/>
    <n v="23"/>
    <x v="0"/>
    <x v="0"/>
    <x v="2"/>
    <x v="6"/>
    <s v="Male/Married/Abim"/>
    <x v="18"/>
    <n v="8.24"/>
    <n v="6.27"/>
    <n v="17.29"/>
    <x v="0"/>
    <s v="No"/>
    <x v="0"/>
    <m/>
    <m/>
    <x v="2"/>
  </r>
  <r>
    <s v="Youth 224"/>
    <n v="12"/>
    <x v="1"/>
    <x v="0"/>
    <x v="1"/>
    <x v="6"/>
    <s v="Male/Separated/Abim"/>
    <x v="3"/>
    <n v="6.23"/>
    <n v="5.87"/>
    <n v="19.940000000000001"/>
    <x v="0"/>
    <s v="No"/>
    <x v="0"/>
    <m/>
    <m/>
    <x v="2"/>
  </r>
  <r>
    <s v="Youth 225"/>
    <n v="14"/>
    <x v="2"/>
    <x v="0"/>
    <x v="0"/>
    <x v="6"/>
    <s v="Male/Single/Abim"/>
    <x v="4"/>
    <n v="9.2799999999999994"/>
    <n v="7.99"/>
    <n v="26.22"/>
    <x v="0"/>
    <s v="No"/>
    <x v="0"/>
    <m/>
    <m/>
    <x v="2"/>
  </r>
  <r>
    <s v="Youth 226"/>
    <n v="15"/>
    <x v="2"/>
    <x v="1"/>
    <x v="2"/>
    <x v="6"/>
    <s v="Female/Married/Abim"/>
    <x v="0"/>
    <n v="9.7200000000000006"/>
    <n v="2"/>
    <n v="14.98"/>
    <x v="0"/>
    <s v="No"/>
    <x v="0"/>
    <m/>
    <m/>
    <x v="2"/>
  </r>
  <r>
    <s v="Youth 227"/>
    <n v="17"/>
    <x v="2"/>
    <x v="0"/>
    <x v="2"/>
    <x v="6"/>
    <s v="Male/Married/Abim"/>
    <x v="2"/>
    <n v="5.57"/>
    <n v="8.99"/>
    <n v="22.3"/>
    <x v="0"/>
    <s v="No"/>
    <x v="0"/>
    <m/>
    <m/>
    <x v="2"/>
  </r>
  <r>
    <s v="Youth 228"/>
    <n v="13"/>
    <x v="1"/>
    <x v="0"/>
    <x v="0"/>
    <x v="6"/>
    <s v="Male/Single/Abim"/>
    <x v="5"/>
    <n v="2.52"/>
    <n v="5.59"/>
    <n v="13.41"/>
    <x v="0"/>
    <s v="No"/>
    <x v="0"/>
    <m/>
    <m/>
    <x v="2"/>
  </r>
  <r>
    <s v="Youth 229"/>
    <n v="14"/>
    <x v="2"/>
    <x v="1"/>
    <x v="2"/>
    <x v="6"/>
    <s v="Female/Married/Abim"/>
    <x v="6"/>
    <n v="2.88"/>
    <n v="5.23"/>
    <n v="9.98"/>
    <x v="0"/>
    <s v="No"/>
    <x v="0"/>
    <m/>
    <m/>
    <x v="2"/>
  </r>
  <r>
    <s v="Youth 230"/>
    <n v="12"/>
    <x v="1"/>
    <x v="0"/>
    <x v="0"/>
    <x v="1"/>
    <s v="Male/Single/Kaabong"/>
    <x v="7"/>
    <n v="0.56000000000000005"/>
    <n v="9.81"/>
    <n v="14.13"/>
    <x v="0"/>
    <s v="No"/>
    <x v="0"/>
    <m/>
    <m/>
    <x v="2"/>
  </r>
  <r>
    <s v="Youth 231"/>
    <n v="10"/>
    <x v="3"/>
    <x v="1"/>
    <x v="0"/>
    <x v="1"/>
    <s v="Female/Single/Kaabong"/>
    <x v="8"/>
    <n v="7.84"/>
    <n v="6.4"/>
    <n v="18.59"/>
    <x v="0"/>
    <s v="No"/>
    <x v="0"/>
    <m/>
    <m/>
    <x v="2"/>
  </r>
  <r>
    <s v="Youth 232"/>
    <n v="18"/>
    <x v="2"/>
    <x v="1"/>
    <x v="1"/>
    <x v="1"/>
    <s v="Female/Separated/Kaabong"/>
    <x v="27"/>
    <n v="8.41"/>
    <n v="8.57"/>
    <n v="21.02"/>
    <x v="1"/>
    <s v="No"/>
    <x v="1"/>
    <n v="9000"/>
    <m/>
    <x v="9"/>
  </r>
  <r>
    <s v="Youth 233"/>
    <n v="19"/>
    <x v="0"/>
    <x v="1"/>
    <x v="2"/>
    <x v="1"/>
    <s v="Female/Married/Kaabong"/>
    <x v="10"/>
    <n v="3.53"/>
    <n v="7.58"/>
    <n v="11.92"/>
    <x v="1"/>
    <s v="No"/>
    <x v="1"/>
    <n v="85200"/>
    <m/>
    <x v="10"/>
  </r>
  <r>
    <s v="Youth 234"/>
    <n v="21"/>
    <x v="0"/>
    <x v="0"/>
    <x v="0"/>
    <x v="1"/>
    <s v="Male/Single/Kaabong"/>
    <x v="10"/>
    <n v="3.53"/>
    <n v="7.58"/>
    <n v="11.92"/>
    <x v="0"/>
    <s v="No"/>
    <x v="0"/>
    <m/>
    <m/>
    <x v="2"/>
  </r>
  <r>
    <s v="Youth 235"/>
    <n v="20"/>
    <x v="0"/>
    <x v="0"/>
    <x v="0"/>
    <x v="1"/>
    <s v="Male/Single/Kaabong"/>
    <x v="28"/>
    <n v="6.79"/>
    <n v="1.88"/>
    <n v="16.97"/>
    <x v="1"/>
    <s v="No"/>
    <x v="1"/>
    <n v="6198"/>
    <m/>
    <x v="11"/>
  </r>
  <r>
    <s v="Youth 236"/>
    <n v="22"/>
    <x v="0"/>
    <x v="0"/>
    <x v="0"/>
    <x v="4"/>
    <s v="Male/Single/Nakapiripiriti"/>
    <x v="2"/>
    <n v="5.57"/>
    <n v="8.99"/>
    <n v="22.3"/>
    <x v="0"/>
    <s v="No"/>
    <x v="0"/>
    <m/>
    <m/>
    <x v="2"/>
  </r>
  <r>
    <s v="Youth 237"/>
    <n v="25"/>
    <x v="4"/>
    <x v="0"/>
    <x v="0"/>
    <x v="4"/>
    <s v="Male/Single/Nakapiripiriti"/>
    <x v="19"/>
    <n v="1.85"/>
    <n v="6.81"/>
    <n v="16.190000000000001"/>
    <x v="1"/>
    <s v="No"/>
    <x v="1"/>
    <n v="23500"/>
    <m/>
    <x v="12"/>
  </r>
  <r>
    <s v="Youth 238"/>
    <n v="24"/>
    <x v="0"/>
    <x v="0"/>
    <x v="0"/>
    <x v="4"/>
    <s v="Male/Single/Nakapiripiriti"/>
    <x v="45"/>
    <n v="0.23"/>
    <n v="6.63"/>
    <n v="14.73"/>
    <x v="1"/>
    <s v="No"/>
    <x v="1"/>
    <n v="80100"/>
    <m/>
    <x v="13"/>
  </r>
  <r>
    <s v="Youth 239"/>
    <n v="14"/>
    <x v="2"/>
    <x v="0"/>
    <x v="1"/>
    <x v="4"/>
    <s v="Male/Separated/Nakapiripiriti"/>
    <x v="14"/>
    <n v="3.68"/>
    <n v="0.54"/>
    <n v="12.64"/>
    <x v="1"/>
    <s v="Yes"/>
    <x v="2"/>
    <n v="60198"/>
    <n v="980000"/>
    <x v="14"/>
  </r>
  <r>
    <s v="Youth 240"/>
    <n v="16"/>
    <x v="2"/>
    <x v="1"/>
    <x v="0"/>
    <x v="4"/>
    <s v="Female/Single/Nakapiripiriti"/>
    <x v="39"/>
    <n v="3.97"/>
    <n v="6.44"/>
    <n v="10.9"/>
    <x v="1"/>
    <s v="Yes"/>
    <x v="2"/>
    <n v="1500198"/>
    <n v="870000"/>
    <x v="15"/>
  </r>
  <r>
    <s v="Youth 241"/>
    <n v="19"/>
    <x v="0"/>
    <x v="0"/>
    <x v="2"/>
    <x v="4"/>
    <s v="Male/Married/Nakapiripiriti"/>
    <x v="37"/>
    <n v="4.2300000000000004"/>
    <n v="3.55"/>
    <n v="12.93"/>
    <x v="1"/>
    <s v="Yes"/>
    <x v="2"/>
    <n v="35000"/>
    <n v="100000"/>
    <x v="16"/>
  </r>
  <r>
    <s v="Youth 242"/>
    <n v="21"/>
    <x v="0"/>
    <x v="0"/>
    <x v="1"/>
    <x v="4"/>
    <s v="Male/Separated/Nakapiripiriti"/>
    <x v="10"/>
    <n v="3.53"/>
    <n v="7.58"/>
    <n v="11.92"/>
    <x v="1"/>
    <s v="Yes"/>
    <x v="2"/>
    <n v="218500"/>
    <n v="35500"/>
    <x v="17"/>
  </r>
  <r>
    <s v="Youth 243"/>
    <n v="24"/>
    <x v="0"/>
    <x v="0"/>
    <x v="0"/>
    <x v="4"/>
    <s v="Male/Single/Nakapiripiriti"/>
    <x v="8"/>
    <n v="7.84"/>
    <n v="6.4"/>
    <n v="18.59"/>
    <x v="1"/>
    <s v="Yes"/>
    <x v="2"/>
    <n v="1500198"/>
    <n v="72099"/>
    <x v="18"/>
  </r>
  <r>
    <s v="Youth 244"/>
    <n v="20"/>
    <x v="0"/>
    <x v="1"/>
    <x v="2"/>
    <x v="4"/>
    <s v="Female/Married/Nakapiripiriti"/>
    <x v="5"/>
    <n v="2.52"/>
    <n v="5.59"/>
    <n v="13.41"/>
    <x v="1"/>
    <s v="Yes"/>
    <x v="2"/>
    <n v="157000"/>
    <n v="400000"/>
    <x v="19"/>
  </r>
  <r>
    <s v="Youth 245"/>
    <n v="23"/>
    <x v="0"/>
    <x v="1"/>
    <x v="2"/>
    <x v="4"/>
    <s v="Female/Married/Nakapiripiriti"/>
    <x v="1"/>
    <n v="4.3600000000000003"/>
    <n v="7.46"/>
    <n v="17.18"/>
    <x v="1"/>
    <s v="Yes"/>
    <x v="2"/>
    <n v="82200"/>
    <n v="2800000"/>
    <x v="20"/>
  </r>
  <r>
    <s v="Youth 246"/>
    <n v="19"/>
    <x v="0"/>
    <x v="0"/>
    <x v="1"/>
    <x v="4"/>
    <s v="Male/Separated/Nakapiripiriti"/>
    <x v="5"/>
    <n v="2.52"/>
    <n v="5.59"/>
    <n v="13.41"/>
    <x v="1"/>
    <s v="Yes"/>
    <x v="2"/>
    <n v="310000"/>
    <n v="400000"/>
    <x v="21"/>
  </r>
  <r>
    <s v="Youth 247"/>
    <n v="29"/>
    <x v="4"/>
    <x v="0"/>
    <x v="0"/>
    <x v="5"/>
    <s v="Male/Single/Amudat"/>
    <x v="30"/>
    <n v="7.12"/>
    <n v="1.62"/>
    <n v="9.84"/>
    <x v="1"/>
    <s v="Yes"/>
    <x v="2"/>
    <n v="475000"/>
    <n v="620000"/>
    <x v="22"/>
  </r>
  <r>
    <s v="Youth 248"/>
    <n v="21"/>
    <x v="0"/>
    <x v="0"/>
    <x v="1"/>
    <x v="5"/>
    <s v="Male/Separated/Amudat"/>
    <x v="26"/>
    <n v="5.94"/>
    <n v="1.83"/>
    <n v="13.37"/>
    <x v="1"/>
    <s v="No"/>
    <x v="1"/>
    <n v="30297"/>
    <m/>
    <x v="23"/>
  </r>
  <r>
    <s v="Youth 249"/>
    <n v="21"/>
    <x v="0"/>
    <x v="0"/>
    <x v="0"/>
    <x v="5"/>
    <s v="Male/Single/Amudat"/>
    <x v="7"/>
    <n v="0.56000000000000005"/>
    <n v="9.81"/>
    <n v="14.13"/>
    <x v="1"/>
    <s v="No"/>
    <x v="1"/>
    <n v="47099"/>
    <m/>
    <x v="24"/>
  </r>
  <r>
    <s v="Youth 250"/>
    <n v="17"/>
    <x v="2"/>
    <x v="0"/>
    <x v="0"/>
    <x v="5"/>
    <s v="Male/Single/Amudat"/>
    <x v="6"/>
    <n v="2.88"/>
    <n v="5.23"/>
    <n v="9.98"/>
    <x v="1"/>
    <s v="No"/>
    <x v="1"/>
    <n v="120099"/>
    <m/>
    <x v="25"/>
  </r>
  <r>
    <s v="Youth 251"/>
    <n v="21"/>
    <x v="0"/>
    <x v="0"/>
    <x v="0"/>
    <x v="5"/>
    <s v="Male/Single/Amudat"/>
    <x v="10"/>
    <n v="3.53"/>
    <n v="7.58"/>
    <n v="11.92"/>
    <x v="1"/>
    <s v="No"/>
    <x v="1"/>
    <n v="55198"/>
    <m/>
    <x v="26"/>
  </r>
  <r>
    <s v="Youth 252"/>
    <n v="23"/>
    <x v="0"/>
    <x v="0"/>
    <x v="0"/>
    <x v="5"/>
    <s v="Male/Single/Amudat"/>
    <x v="21"/>
    <n v="8.2100000000000009"/>
    <n v="2.08"/>
    <n v="19.53"/>
    <x v="1"/>
    <s v="Yes"/>
    <x v="2"/>
    <n v="73000"/>
    <n v="12198"/>
    <x v="27"/>
  </r>
  <r>
    <s v="Youth 253"/>
    <n v="15"/>
    <x v="2"/>
    <x v="0"/>
    <x v="2"/>
    <x v="5"/>
    <s v="Male/Married/Amudat"/>
    <x v="4"/>
    <n v="9.2799999999999994"/>
    <n v="7.99"/>
    <n v="26.22"/>
    <x v="1"/>
    <s v="No"/>
    <x v="1"/>
    <n v="90198"/>
    <m/>
    <x v="28"/>
  </r>
  <r>
    <s v="Youth 254"/>
    <n v="25"/>
    <x v="4"/>
    <x v="0"/>
    <x v="0"/>
    <x v="5"/>
    <s v="Male/Single/Amudat"/>
    <x v="46"/>
    <n v="8.08"/>
    <n v="2.2999999999999998"/>
    <n v="14.780000000000001"/>
    <x v="1"/>
    <s v="Yes"/>
    <x v="2"/>
    <n v="35198"/>
    <n v="335000"/>
    <x v="29"/>
  </r>
  <r>
    <s v="Youth 255"/>
    <n v="10"/>
    <x v="3"/>
    <x v="0"/>
    <x v="1"/>
    <x v="5"/>
    <s v="Male/Separated/Amudat"/>
    <x v="9"/>
    <n v="7.24"/>
    <n v="5.42"/>
    <n v="14.81"/>
    <x v="1"/>
    <s v="Yes"/>
    <x v="2"/>
    <n v="55099"/>
    <n v="16200"/>
    <x v="30"/>
  </r>
  <r>
    <s v="Youth 256"/>
    <n v="15"/>
    <x v="2"/>
    <x v="1"/>
    <x v="1"/>
    <x v="5"/>
    <s v="Female/Separated/Amudat"/>
    <x v="30"/>
    <n v="7.12"/>
    <n v="1.62"/>
    <n v="9.84"/>
    <x v="1"/>
    <s v="Yes"/>
    <x v="2"/>
    <n v="85000"/>
    <n v="38000"/>
    <x v="31"/>
  </r>
  <r>
    <s v="Youth 257"/>
    <n v="17"/>
    <x v="2"/>
    <x v="0"/>
    <x v="0"/>
    <x v="5"/>
    <s v="Male/Single/Amudat"/>
    <x v="26"/>
    <n v="5.94"/>
    <n v="1.83"/>
    <n v="13.37"/>
    <x v="1"/>
    <s v="Yes"/>
    <x v="2"/>
    <n v="41000"/>
    <n v="3200"/>
    <x v="32"/>
  </r>
  <r>
    <s v="Youth 258"/>
    <n v="19"/>
    <x v="0"/>
    <x v="0"/>
    <x v="2"/>
    <x v="5"/>
    <s v="Male/Married/Amudat"/>
    <x v="40"/>
    <n v="4.91"/>
    <n v="1.95"/>
    <n v="7.6000000000000005"/>
    <x v="1"/>
    <s v="Yes"/>
    <x v="2"/>
    <n v="32500"/>
    <n v="130000"/>
    <x v="33"/>
  </r>
  <r>
    <s v="Youth 259"/>
    <n v="21"/>
    <x v="0"/>
    <x v="1"/>
    <x v="0"/>
    <x v="5"/>
    <s v="Female/Single/Amudat"/>
    <x v="10"/>
    <n v="3.53"/>
    <n v="7.58"/>
    <n v="11.92"/>
    <x v="1"/>
    <s v="No"/>
    <x v="1"/>
    <n v="18000"/>
    <m/>
    <x v="34"/>
  </r>
  <r>
    <s v="Youth 260"/>
    <n v="24"/>
    <x v="0"/>
    <x v="0"/>
    <x v="1"/>
    <x v="5"/>
    <s v="Male/Separated/Amudat"/>
    <x v="8"/>
    <n v="7.84"/>
    <n v="6.4"/>
    <n v="18.59"/>
    <x v="1"/>
    <s v="Yes"/>
    <x v="2"/>
    <n v="55099"/>
    <n v="30297"/>
    <x v="35"/>
  </r>
  <r>
    <s v="Youth 261"/>
    <n v="20"/>
    <x v="0"/>
    <x v="0"/>
    <x v="1"/>
    <x v="4"/>
    <s v="Male/Separated/Nakapiripiriti"/>
    <x v="4"/>
    <n v="9.2799999999999994"/>
    <n v="7.99"/>
    <n v="26.22"/>
    <x v="1"/>
    <s v="Yes"/>
    <x v="2"/>
    <n v="70198"/>
    <n v="17099"/>
    <x v="36"/>
  </r>
  <r>
    <s v="Youth 262"/>
    <n v="23"/>
    <x v="0"/>
    <x v="0"/>
    <x v="1"/>
    <x v="4"/>
    <s v="Male/Separated/Nakapiripiriti"/>
    <x v="12"/>
    <n v="1.23"/>
    <n v="9.6"/>
    <n v="12.08"/>
    <x v="1"/>
    <s v="Yes"/>
    <x v="2"/>
    <n v="10297"/>
    <n v="15198"/>
    <x v="37"/>
  </r>
  <r>
    <s v="Youth 263"/>
    <n v="19"/>
    <x v="0"/>
    <x v="1"/>
    <x v="0"/>
    <x v="4"/>
    <s v="Female/Single/Nakapiripiriti"/>
    <x v="5"/>
    <n v="2.52"/>
    <n v="5.59"/>
    <n v="13.41"/>
    <x v="0"/>
    <s v="No"/>
    <x v="0"/>
    <m/>
    <m/>
    <x v="2"/>
  </r>
  <r>
    <s v="Youth 264"/>
    <n v="29"/>
    <x v="4"/>
    <x v="0"/>
    <x v="0"/>
    <x v="4"/>
    <s v="Male/Single/Nakapiripiriti"/>
    <x v="32"/>
    <n v="1.57"/>
    <n v="6.72"/>
    <n v="8.9699999999999989"/>
    <x v="1"/>
    <s v="Yes"/>
    <x v="2"/>
    <n v="22599"/>
    <n v="48000"/>
    <x v="38"/>
  </r>
  <r>
    <s v="Youth 265"/>
    <n v="21"/>
    <x v="0"/>
    <x v="1"/>
    <x v="0"/>
    <x v="4"/>
    <s v="Female/Single/Nakapiripiriti"/>
    <x v="31"/>
    <n v="2.88"/>
    <n v="4.04"/>
    <n v="9.3500000000000014"/>
    <x v="1"/>
    <s v="Yes"/>
    <x v="2"/>
    <n v="45198"/>
    <n v="235000"/>
    <x v="39"/>
  </r>
  <r>
    <s v="Youth 266"/>
    <n v="21"/>
    <x v="0"/>
    <x v="1"/>
    <x v="1"/>
    <x v="4"/>
    <s v="Female/Separated/Nakapiripiriti"/>
    <x v="3"/>
    <n v="6.23"/>
    <n v="5.87"/>
    <n v="19.940000000000001"/>
    <x v="1"/>
    <s v="Yes"/>
    <x v="2"/>
    <n v="136000"/>
    <n v="11000"/>
    <x v="40"/>
  </r>
  <r>
    <s v="Youth 267"/>
    <n v="17"/>
    <x v="2"/>
    <x v="1"/>
    <x v="0"/>
    <x v="4"/>
    <s v="Female/Single/Nakapiripiriti"/>
    <x v="14"/>
    <n v="3.68"/>
    <n v="0.54"/>
    <n v="12.64"/>
    <x v="1"/>
    <s v="Yes"/>
    <x v="2"/>
    <n v="90500"/>
    <n v="60000"/>
    <x v="41"/>
  </r>
  <r>
    <s v="Youth 268"/>
    <n v="21"/>
    <x v="0"/>
    <x v="0"/>
    <x v="0"/>
    <x v="4"/>
    <s v="Male/Single/Nakapiripiriti"/>
    <x v="10"/>
    <n v="3.53"/>
    <n v="7.58"/>
    <n v="11.92"/>
    <x v="1"/>
    <s v="Yes"/>
    <x v="2"/>
    <n v="4650"/>
    <n v="35198"/>
    <x v="42"/>
  </r>
  <r>
    <s v="Youth 269"/>
    <n v="23"/>
    <x v="0"/>
    <x v="0"/>
    <x v="0"/>
    <x v="4"/>
    <s v="Male/Single/Nakapiripiriti"/>
    <x v="24"/>
    <n v="6.89"/>
    <n v="6.27"/>
    <n v="16.84"/>
    <x v="1"/>
    <s v="Yes"/>
    <x v="2"/>
    <n v="130000"/>
    <n v="41000"/>
    <x v="43"/>
  </r>
  <r>
    <s v="Youth 270"/>
    <n v="15"/>
    <x v="2"/>
    <x v="0"/>
    <x v="0"/>
    <x v="4"/>
    <s v="Male/Single/Nakapiripiriti"/>
    <x v="6"/>
    <n v="2.88"/>
    <n v="5.23"/>
    <n v="9.98"/>
    <x v="1"/>
    <s v="Yes"/>
    <x v="2"/>
    <n v="30200"/>
    <n v="15198"/>
    <x v="44"/>
  </r>
  <r>
    <s v="Youth 271"/>
    <n v="25"/>
    <x v="4"/>
    <x v="0"/>
    <x v="0"/>
    <x v="2"/>
    <s v="Male/Single/Kotido"/>
    <x v="25"/>
    <n v="2.04"/>
    <n v="2.82"/>
    <n v="7.77"/>
    <x v="1"/>
    <s v="Yes"/>
    <x v="2"/>
    <n v="60297"/>
    <n v="40198"/>
    <x v="45"/>
  </r>
  <r>
    <s v="Youth 272"/>
    <n v="10"/>
    <x v="3"/>
    <x v="1"/>
    <x v="0"/>
    <x v="2"/>
    <s v="Female/Single/Kotido"/>
    <x v="16"/>
    <n v="1.92"/>
    <n v="4.67"/>
    <n v="12.9"/>
    <x v="1"/>
    <s v="Yes"/>
    <x v="2"/>
    <n v="11500"/>
    <n v="67000"/>
    <x v="46"/>
  </r>
  <r>
    <s v="Youth 273"/>
    <n v="15"/>
    <x v="2"/>
    <x v="1"/>
    <x v="2"/>
    <x v="2"/>
    <s v="Female/Married/Kotido"/>
    <x v="32"/>
    <n v="1.57"/>
    <n v="6.72"/>
    <n v="8.9699999999999989"/>
    <x v="1"/>
    <s v="Yes"/>
    <x v="2"/>
    <n v="37000"/>
    <n v="7198"/>
    <x v="47"/>
  </r>
  <r>
    <s v="Youth 274"/>
    <n v="17"/>
    <x v="2"/>
    <x v="0"/>
    <x v="0"/>
    <x v="2"/>
    <s v="Male/Single/Kotido"/>
    <x v="31"/>
    <n v="2.88"/>
    <n v="4.04"/>
    <n v="9.3500000000000014"/>
    <x v="1"/>
    <s v="Yes"/>
    <x v="2"/>
    <n v="49599"/>
    <n v="12200"/>
    <x v="48"/>
  </r>
  <r>
    <s v="Youth 275"/>
    <n v="19"/>
    <x v="0"/>
    <x v="0"/>
    <x v="2"/>
    <x v="2"/>
    <s v="Male/Married/Kotido"/>
    <x v="11"/>
    <n v="4.0199999999999996"/>
    <n v="8.5399999999999991"/>
    <n v="14.899999999999999"/>
    <x v="1"/>
    <s v="Yes"/>
    <x v="2"/>
    <n v="29500"/>
    <n v="71500"/>
    <x v="49"/>
  </r>
  <r>
    <s v="Youth 276"/>
    <n v="21"/>
    <x v="0"/>
    <x v="0"/>
    <x v="0"/>
    <x v="2"/>
    <s v="Male/Single/Kotido"/>
    <x v="10"/>
    <n v="3.53"/>
    <n v="7.58"/>
    <n v="11.92"/>
    <x v="1"/>
    <s v="Yes"/>
    <x v="2"/>
    <n v="670500"/>
    <n v="18099"/>
    <x v="50"/>
  </r>
  <r>
    <s v="Youth 277"/>
    <n v="24"/>
    <x v="0"/>
    <x v="0"/>
    <x v="2"/>
    <x v="2"/>
    <s v="Male/Married/Kotido"/>
    <x v="8"/>
    <n v="7.84"/>
    <n v="6.4"/>
    <n v="18.59"/>
    <x v="1"/>
    <s v="Yes"/>
    <x v="2"/>
    <n v="63000"/>
    <n v="192099"/>
    <x v="51"/>
  </r>
  <r>
    <s v="Youth 278"/>
    <n v="20"/>
    <x v="0"/>
    <x v="0"/>
    <x v="0"/>
    <x v="2"/>
    <s v="Male/Single/Kotido"/>
    <x v="6"/>
    <n v="2.88"/>
    <n v="5.23"/>
    <n v="9.98"/>
    <x v="0"/>
    <s v="No"/>
    <x v="0"/>
    <m/>
    <m/>
    <x v="2"/>
  </r>
  <r>
    <s v="Youth 279"/>
    <n v="23"/>
    <x v="0"/>
    <x v="0"/>
    <x v="0"/>
    <x v="2"/>
    <s v="Male/Single/Kotido"/>
    <x v="15"/>
    <n v="4.01"/>
    <n v="5.53"/>
    <n v="14.780000000000001"/>
    <x v="0"/>
    <s v="Yes"/>
    <x v="3"/>
    <m/>
    <n v="75099"/>
    <x v="52"/>
  </r>
  <r>
    <s v="Youth 280"/>
    <n v="19"/>
    <x v="0"/>
    <x v="0"/>
    <x v="0"/>
    <x v="2"/>
    <s v="Male/Single/Kotido"/>
    <x v="5"/>
    <n v="2.52"/>
    <n v="5.59"/>
    <n v="13.41"/>
    <x v="0"/>
    <s v="Yes"/>
    <x v="3"/>
    <m/>
    <n v="1398"/>
    <x v="53"/>
  </r>
  <r>
    <s v="Youth 281"/>
    <n v="29"/>
    <x v="4"/>
    <x v="0"/>
    <x v="0"/>
    <x v="2"/>
    <s v="Male/Single/Kotido"/>
    <x v="34"/>
    <n v="1.29"/>
    <n v="9.16"/>
    <n v="14.33"/>
    <x v="0"/>
    <s v="No"/>
    <x v="0"/>
    <m/>
    <m/>
    <x v="2"/>
  </r>
  <r>
    <s v="Youth 282"/>
    <n v="21"/>
    <x v="0"/>
    <x v="0"/>
    <x v="0"/>
    <x v="2"/>
    <s v="Male/Single/Kotido"/>
    <x v="35"/>
    <n v="2.02"/>
    <n v="9.85"/>
    <n v="15.23"/>
    <x v="0"/>
    <s v="Yes"/>
    <x v="3"/>
    <m/>
    <n v="12198"/>
    <x v="54"/>
  </r>
  <r>
    <s v="Youth 283"/>
    <n v="21"/>
    <x v="0"/>
    <x v="0"/>
    <x v="0"/>
    <x v="4"/>
    <s v="Male/Single/Nakapiripiriti"/>
    <x v="7"/>
    <n v="0.56000000000000005"/>
    <n v="9.81"/>
    <n v="14.13"/>
    <x v="0"/>
    <s v="Yes"/>
    <x v="3"/>
    <m/>
    <n v="60500"/>
    <x v="55"/>
  </r>
  <r>
    <s v="Youth 284"/>
    <n v="17"/>
    <x v="2"/>
    <x v="0"/>
    <x v="0"/>
    <x v="4"/>
    <s v="Male/Single/Nakapiripiriti"/>
    <x v="4"/>
    <n v="9.2799999999999994"/>
    <n v="7.99"/>
    <n v="26.22"/>
    <x v="0"/>
    <s v="No"/>
    <x v="0"/>
    <m/>
    <m/>
    <x v="2"/>
  </r>
  <r>
    <s v="Youth 285"/>
    <n v="21"/>
    <x v="0"/>
    <x v="0"/>
    <x v="0"/>
    <x v="4"/>
    <s v="Male/Single/Nakapiripiriti"/>
    <x v="10"/>
    <n v="3.53"/>
    <n v="7.58"/>
    <n v="11.92"/>
    <x v="1"/>
    <s v="Yes"/>
    <x v="2"/>
    <n v="396"/>
    <n v="176198"/>
    <x v="56"/>
  </r>
  <r>
    <s v="Youth 286"/>
    <n v="23"/>
    <x v="0"/>
    <x v="0"/>
    <x v="1"/>
    <x v="4"/>
    <s v="Male/Separated/Nakapiripiriti"/>
    <x v="29"/>
    <n v="8.0299999999999994"/>
    <n v="9.25"/>
    <n v="25.11"/>
    <x v="1"/>
    <s v="Yes"/>
    <x v="2"/>
    <n v="30300"/>
    <n v="1600"/>
    <x v="57"/>
  </r>
  <r>
    <s v="Youth 287"/>
    <n v="15"/>
    <x v="2"/>
    <x v="1"/>
    <x v="1"/>
    <x v="4"/>
    <s v="Female/Separated/Nakapiripiriti"/>
    <x v="14"/>
    <n v="3.68"/>
    <n v="0.54"/>
    <n v="12.64"/>
    <x v="0"/>
    <s v="No"/>
    <x v="0"/>
    <m/>
    <m/>
    <x v="2"/>
  </r>
  <r>
    <s v="Youth 288"/>
    <n v="25"/>
    <x v="4"/>
    <x v="1"/>
    <x v="0"/>
    <x v="4"/>
    <s v="Female/Single/Nakapiripiriti"/>
    <x v="28"/>
    <n v="6.79"/>
    <n v="1.88"/>
    <n v="16.97"/>
    <x v="0"/>
    <s v="No"/>
    <x v="0"/>
    <m/>
    <m/>
    <x v="2"/>
  </r>
  <r>
    <s v="Youth 289"/>
    <n v="10"/>
    <x v="3"/>
    <x v="1"/>
    <x v="2"/>
    <x v="4"/>
    <s v="Female/Married/Nakapiripiriti"/>
    <x v="19"/>
    <n v="1.85"/>
    <n v="6.81"/>
    <n v="16.190000000000001"/>
    <x v="1"/>
    <s v="Yes"/>
    <x v="2"/>
    <n v="38700"/>
    <n v="50198"/>
    <x v="58"/>
  </r>
  <r>
    <s v="Youth 290"/>
    <n v="15"/>
    <x v="2"/>
    <x v="1"/>
    <x v="0"/>
    <x v="4"/>
    <s v="Female/Single/Nakapiripiriti"/>
    <x v="34"/>
    <n v="1.29"/>
    <n v="9.16"/>
    <n v="14.33"/>
    <x v="1"/>
    <s v="Yes"/>
    <x v="2"/>
    <n v="29000"/>
    <n v="30200"/>
    <x v="59"/>
  </r>
  <r>
    <s v="Youth 291"/>
    <n v="17"/>
    <x v="2"/>
    <x v="1"/>
    <x v="1"/>
    <x v="4"/>
    <s v="Female/Separated/Nakapiripiriti"/>
    <x v="35"/>
    <n v="2.02"/>
    <n v="9.85"/>
    <n v="15.23"/>
    <x v="1"/>
    <s v="Yes"/>
    <x v="2"/>
    <n v="7200"/>
    <n v="21000"/>
    <x v="60"/>
  </r>
  <r>
    <s v="Youth 292"/>
    <n v="19"/>
    <x v="0"/>
    <x v="1"/>
    <x v="2"/>
    <x v="4"/>
    <s v="Female/Married/Nakapiripiriti"/>
    <x v="44"/>
    <n v="1.74"/>
    <n v="7.67"/>
    <n v="10.77"/>
    <x v="1"/>
    <s v="Yes"/>
    <x v="2"/>
    <n v="28000"/>
    <n v="17099"/>
    <x v="61"/>
  </r>
  <r>
    <s v="Youth 293"/>
    <n v="21"/>
    <x v="0"/>
    <x v="1"/>
    <x v="0"/>
    <x v="4"/>
    <s v="Female/Single/Nakapiripiriti"/>
    <x v="37"/>
    <n v="4.2300000000000004"/>
    <n v="3.55"/>
    <n v="12.93"/>
    <x v="1"/>
    <s v="No"/>
    <x v="1"/>
    <n v="7700"/>
    <m/>
    <x v="62"/>
  </r>
  <r>
    <s v="Youth 294"/>
    <n v="24"/>
    <x v="0"/>
    <x v="0"/>
    <x v="0"/>
    <x v="4"/>
    <s v="Male/Single/Nakapiripiriti"/>
    <x v="8"/>
    <n v="7.84"/>
    <n v="6.4"/>
    <n v="18.59"/>
    <x v="1"/>
    <s v="No"/>
    <x v="1"/>
    <n v="25500"/>
    <m/>
    <x v="63"/>
  </r>
  <r>
    <s v="Youth 295"/>
    <n v="20"/>
    <x v="0"/>
    <x v="1"/>
    <x v="0"/>
    <x v="4"/>
    <s v="Female/Single/Nakapiripiriti"/>
    <x v="14"/>
    <n v="3.68"/>
    <n v="0.54"/>
    <n v="12.64"/>
    <x v="1"/>
    <s v="No"/>
    <x v="1"/>
    <n v="7000"/>
    <m/>
    <x v="64"/>
  </r>
  <r>
    <s v="Youth 296"/>
    <n v="23"/>
    <x v="0"/>
    <x v="1"/>
    <x v="0"/>
    <x v="3"/>
    <s v="Female/Single/Napak"/>
    <x v="3"/>
    <n v="2.2400000000000002"/>
    <n v="8.09"/>
    <n v="18.170000000000002"/>
    <x v="1"/>
    <s v="No"/>
    <x v="1"/>
    <n v="10398"/>
    <m/>
    <x v="65"/>
  </r>
  <r>
    <s v="Youth 297"/>
    <n v="19"/>
    <x v="0"/>
    <x v="1"/>
    <x v="2"/>
    <x v="3"/>
    <s v="Female/Married/Napak"/>
    <x v="5"/>
    <n v="2.52"/>
    <n v="5.59"/>
    <n v="13.41"/>
    <x v="1"/>
    <s v="Yes"/>
    <x v="2"/>
    <n v="797"/>
    <n v="278000"/>
    <x v="66"/>
  </r>
  <r>
    <s v="Youth 298"/>
    <n v="29"/>
    <x v="4"/>
    <x v="1"/>
    <x v="0"/>
    <x v="3"/>
    <s v="Female/Single/Napak"/>
    <x v="36"/>
    <n v="1.79"/>
    <n v="6.8"/>
    <n v="9.2899999999999991"/>
    <x v="0"/>
    <s v="Yes"/>
    <x v="3"/>
    <m/>
    <n v="31099"/>
    <x v="67"/>
  </r>
  <r>
    <s v="Youth 299"/>
    <n v="21"/>
    <x v="0"/>
    <x v="1"/>
    <x v="0"/>
    <x v="3"/>
    <s v="Female/Single/Napak"/>
    <x v="36"/>
    <n v="1.79"/>
    <n v="6.8"/>
    <n v="9.2899999999999991"/>
    <x v="0"/>
    <s v="Yes"/>
    <x v="3"/>
    <m/>
    <n v="77500"/>
    <x v="68"/>
  </r>
  <r>
    <s v="Youth 300"/>
    <n v="21"/>
    <x v="0"/>
    <x v="1"/>
    <x v="0"/>
    <x v="3"/>
    <s v="Female/Single/Napak"/>
    <x v="3"/>
    <n v="6.23"/>
    <n v="5.87"/>
    <n v="19.940000000000001"/>
    <x v="0"/>
    <s v="Yes"/>
    <x v="3"/>
    <m/>
    <n v="800000"/>
    <x v="69"/>
  </r>
  <r>
    <s v="Youth 301"/>
    <n v="17"/>
    <x v="2"/>
    <x v="1"/>
    <x v="0"/>
    <x v="3"/>
    <s v="Female/Single/Napak"/>
    <x v="6"/>
    <n v="2.88"/>
    <n v="5.23"/>
    <n v="9.98"/>
    <x v="0"/>
    <s v="Yes"/>
    <x v="3"/>
    <m/>
    <n v="6240000"/>
    <x v="70"/>
  </r>
  <r>
    <s v="Youth 302"/>
    <n v="21"/>
    <x v="0"/>
    <x v="1"/>
    <x v="2"/>
    <x v="3"/>
    <s v="Female/Married/Napak"/>
    <x v="40"/>
    <n v="4.91"/>
    <n v="1.95"/>
    <n v="7.6000000000000005"/>
    <x v="0"/>
    <s v="Yes"/>
    <x v="3"/>
    <m/>
    <n v="125000"/>
    <x v="71"/>
  </r>
  <r>
    <s v="Youth 303"/>
    <n v="23"/>
    <x v="0"/>
    <x v="1"/>
    <x v="0"/>
    <x v="3"/>
    <s v="Female/Single/Napak"/>
    <x v="33"/>
    <n v="1.4"/>
    <n v="8.5"/>
    <n v="12.56"/>
    <x v="1"/>
    <s v="Yes"/>
    <x v="2"/>
    <n v="552050"/>
    <n v="1050000"/>
    <x v="72"/>
  </r>
  <r>
    <s v="Youth 304"/>
    <n v="15"/>
    <x v="2"/>
    <x v="1"/>
    <x v="0"/>
    <x v="3"/>
    <s v="Female/Single/Napak"/>
    <x v="0"/>
    <n v="9.7200000000000006"/>
    <n v="2"/>
    <n v="14.98"/>
    <x v="1"/>
    <s v="No"/>
    <x v="1"/>
    <n v="2005600"/>
    <m/>
    <x v="73"/>
  </r>
  <r>
    <s v="Youth 305"/>
    <n v="25"/>
    <x v="4"/>
    <x v="1"/>
    <x v="0"/>
    <x v="3"/>
    <s v="Female/Single/Napak"/>
    <x v="47"/>
    <n v="0.97"/>
    <n v="9.8000000000000007"/>
    <n v="11.030000000000001"/>
    <x v="1"/>
    <s v="Yes"/>
    <x v="2"/>
    <n v="48000"/>
    <n v="480000"/>
    <x v="74"/>
  </r>
  <r>
    <s v="Youth 306"/>
    <n v="10"/>
    <x v="3"/>
    <x v="1"/>
    <x v="1"/>
    <x v="0"/>
    <s v="Female/Separated/Moroto"/>
    <x v="22"/>
    <n v="2.89"/>
    <n v="7.93"/>
    <n v="19.34"/>
    <x v="1"/>
    <s v="No"/>
    <x v="1"/>
    <n v="21000"/>
    <m/>
    <x v="75"/>
  </r>
  <r>
    <s v="Youth 307"/>
    <n v="10"/>
    <x v="3"/>
    <x v="1"/>
    <x v="0"/>
    <x v="0"/>
    <s v="Female/Single/Moroto"/>
    <x v="25"/>
    <n v="2.04"/>
    <n v="2.82"/>
    <n v="7.77"/>
    <x v="1"/>
    <s v="No"/>
    <x v="1"/>
    <n v="45500"/>
    <m/>
    <x v="76"/>
  </r>
  <r>
    <s v="Youth 308"/>
    <n v="15"/>
    <x v="2"/>
    <x v="1"/>
    <x v="0"/>
    <x v="0"/>
    <s v="Female/Single/Moroto"/>
    <x v="36"/>
    <n v="1.79"/>
    <n v="6.8"/>
    <n v="9.2899999999999991"/>
    <x v="1"/>
    <s v="No"/>
    <x v="1"/>
    <n v="37500"/>
    <m/>
    <x v="77"/>
  </r>
  <r>
    <s v="Youth 309"/>
    <n v="17"/>
    <x v="2"/>
    <x v="1"/>
    <x v="0"/>
    <x v="0"/>
    <s v="Female/Single/Moroto"/>
    <x v="20"/>
    <n v="3.81"/>
    <n v="7.33"/>
    <n v="19.899999999999999"/>
    <x v="1"/>
    <s v="No"/>
    <x v="1"/>
    <n v="37000"/>
    <m/>
    <x v="78"/>
  </r>
  <r>
    <s v="Youth 310"/>
    <n v="19"/>
    <x v="0"/>
    <x v="1"/>
    <x v="0"/>
    <x v="0"/>
    <s v="Female/Single/Moroto"/>
    <x v="34"/>
    <n v="1.29"/>
    <n v="9.16"/>
    <n v="14.33"/>
    <x v="1"/>
    <s v="No"/>
    <x v="1"/>
    <n v="396000"/>
    <m/>
    <x v="79"/>
  </r>
  <r>
    <s v="Youth 311"/>
    <n v="21"/>
    <x v="0"/>
    <x v="0"/>
    <x v="2"/>
    <x v="0"/>
    <s v="Male/Married/Moroto"/>
    <x v="11"/>
    <n v="4.0199999999999996"/>
    <n v="8.5399999999999991"/>
    <n v="14.899999999999999"/>
    <x v="1"/>
    <s v="Yes"/>
    <x v="2"/>
    <n v="32000"/>
    <n v="190000"/>
    <x v="80"/>
  </r>
  <r>
    <s v="Youth 312"/>
    <n v="24"/>
    <x v="0"/>
    <x v="0"/>
    <x v="2"/>
    <x v="0"/>
    <s v="Male/Married/Moroto"/>
    <x v="8"/>
    <n v="7.84"/>
    <n v="6.4"/>
    <n v="18.59"/>
    <x v="0"/>
    <s v="Yes"/>
    <x v="3"/>
    <m/>
    <n v="280000"/>
    <x v="81"/>
  </r>
  <r>
    <s v="Youth 313"/>
    <n v="20"/>
    <x v="0"/>
    <x v="1"/>
    <x v="0"/>
    <x v="0"/>
    <s v="Female/Single/Moroto"/>
    <x v="4"/>
    <n v="9.2799999999999994"/>
    <n v="7.99"/>
    <n v="26.22"/>
    <x v="0"/>
    <s v="Yes"/>
    <x v="3"/>
    <m/>
    <n v="295000"/>
    <x v="82"/>
  </r>
  <r>
    <s v="Youth 314"/>
    <n v="23"/>
    <x v="0"/>
    <x v="0"/>
    <x v="0"/>
    <x v="0"/>
    <s v="Male/Single/Moroto"/>
    <x v="9"/>
    <n v="7.24"/>
    <n v="5.42"/>
    <n v="14.81"/>
    <x v="0"/>
    <s v="Yes"/>
    <x v="3"/>
    <m/>
    <n v="0"/>
    <x v="2"/>
  </r>
  <r>
    <s v="Youth 315"/>
    <n v="19"/>
    <x v="0"/>
    <x v="0"/>
    <x v="0"/>
    <x v="0"/>
    <s v="Male/Single/Moroto"/>
    <x v="5"/>
    <n v="2.52"/>
    <n v="5.59"/>
    <n v="13.41"/>
    <x v="1"/>
    <s v="Yes"/>
    <x v="2"/>
    <n v="55000"/>
    <n v="23000"/>
    <x v="83"/>
  </r>
  <r>
    <s v="Youth 316"/>
    <n v="29"/>
    <x v="4"/>
    <x v="0"/>
    <x v="0"/>
    <x v="0"/>
    <s v="Male/Single/Moroto"/>
    <x v="1"/>
    <n v="4.3600000000000003"/>
    <n v="7.46"/>
    <n v="17.18"/>
    <x v="0"/>
    <s v="No"/>
    <x v="0"/>
    <m/>
    <m/>
    <x v="2"/>
  </r>
  <r>
    <s v="Youth 317"/>
    <n v="21"/>
    <x v="0"/>
    <x v="0"/>
    <x v="0"/>
    <x v="1"/>
    <s v="Male/Single/Kaabong"/>
    <x v="26"/>
    <n v="5.94"/>
    <n v="1.83"/>
    <n v="13.37"/>
    <x v="1"/>
    <s v="No"/>
    <x v="1"/>
    <n v="261000"/>
    <m/>
    <x v="1"/>
  </r>
  <r>
    <s v="Youth 318"/>
    <n v="21"/>
    <x v="0"/>
    <x v="1"/>
    <x v="0"/>
    <x v="2"/>
    <s v="Female/Single/Kotido"/>
    <x v="7"/>
    <n v="0.56000000000000005"/>
    <n v="9.81"/>
    <n v="14.13"/>
    <x v="0"/>
    <s v="No"/>
    <x v="0"/>
    <m/>
    <m/>
    <x v="2"/>
  </r>
  <r>
    <s v="Youth 319"/>
    <n v="17"/>
    <x v="2"/>
    <x v="1"/>
    <x v="1"/>
    <x v="3"/>
    <s v="Female/Separated/Napak"/>
    <x v="14"/>
    <n v="3.68"/>
    <n v="0.54"/>
    <n v="12.64"/>
    <x v="0"/>
    <s v="No"/>
    <x v="0"/>
    <m/>
    <m/>
    <x v="2"/>
  </r>
  <r>
    <s v="Youth 320"/>
    <n v="21"/>
    <x v="0"/>
    <x v="1"/>
    <x v="1"/>
    <x v="4"/>
    <s v="Female/Separated/Nakapiripiriti"/>
    <x v="44"/>
    <n v="1.74"/>
    <n v="7.67"/>
    <n v="10.77"/>
    <x v="1"/>
    <s v="No"/>
    <x v="1"/>
    <n v="159000"/>
    <m/>
    <x v="3"/>
  </r>
  <r>
    <s v="Youth 321"/>
    <n v="23"/>
    <x v="0"/>
    <x v="1"/>
    <x v="0"/>
    <x v="5"/>
    <s v="Female/Single/Amudat"/>
    <x v="38"/>
    <n v="9.89"/>
    <n v="3.16"/>
    <n v="15.59"/>
    <x v="1"/>
    <s v="Yes"/>
    <x v="2"/>
    <n v="129099"/>
    <n v="125000"/>
    <x v="4"/>
  </r>
  <r>
    <s v="Youth 322"/>
    <n v="15"/>
    <x v="2"/>
    <x v="1"/>
    <x v="0"/>
    <x v="6"/>
    <s v="Female/Single/Abim"/>
    <x v="0"/>
    <n v="9.7200000000000006"/>
    <n v="2"/>
    <n v="14.98"/>
    <x v="1"/>
    <s v="Yes"/>
    <x v="2"/>
    <n v="33000"/>
    <n v="2100000"/>
    <x v="5"/>
  </r>
  <r>
    <s v="Youth 323"/>
    <n v="25"/>
    <x v="4"/>
    <x v="1"/>
    <x v="2"/>
    <x v="6"/>
    <s v="Female/Married/Abim"/>
    <x v="17"/>
    <n v="7.64"/>
    <n v="6.39"/>
    <n v="18.46"/>
    <x v="1"/>
    <s v="Yes"/>
    <x v="2"/>
    <n v="1123698"/>
    <n v="51000"/>
    <x v="6"/>
  </r>
  <r>
    <s v="Youth 324"/>
    <n v="10"/>
    <x v="3"/>
    <x v="1"/>
    <x v="2"/>
    <x v="6"/>
    <s v="Female/Married/Abim"/>
    <x v="28"/>
    <n v="6.79"/>
    <n v="1.88"/>
    <n v="16.97"/>
    <x v="0"/>
    <s v="No"/>
    <x v="0"/>
    <m/>
    <m/>
    <x v="2"/>
  </r>
  <r>
    <s v="Youth 325"/>
    <n v="15"/>
    <x v="2"/>
    <x v="0"/>
    <x v="0"/>
    <x v="6"/>
    <s v="Male/Single/Abim"/>
    <x v="1"/>
    <n v="4.3600000000000003"/>
    <n v="7.46"/>
    <n v="17.18"/>
    <x v="1"/>
    <s v="Yes"/>
    <x v="2"/>
    <n v="3198"/>
    <n v="175000"/>
    <x v="7"/>
  </r>
  <r>
    <s v="Youth 326"/>
    <n v="17"/>
    <x v="2"/>
    <x v="0"/>
    <x v="0"/>
    <x v="6"/>
    <s v="Male/Single/Abim"/>
    <x v="42"/>
    <n v="5.29"/>
    <n v="8.09"/>
    <n v="14.14"/>
    <x v="0"/>
    <s v="Yes"/>
    <x v="3"/>
    <m/>
    <n v="22500"/>
    <x v="8"/>
  </r>
  <r>
    <s v="Youth 327"/>
    <n v="19"/>
    <x v="0"/>
    <x v="0"/>
    <x v="1"/>
    <x v="6"/>
    <s v="Male/Separated/Abim"/>
    <x v="19"/>
    <n v="1.85"/>
    <n v="6.81"/>
    <n v="16.190000000000001"/>
    <x v="0"/>
    <s v="No"/>
    <x v="0"/>
    <m/>
    <m/>
    <x v="2"/>
  </r>
  <r>
    <s v="Youth 328"/>
    <n v="21"/>
    <x v="0"/>
    <x v="0"/>
    <x v="2"/>
    <x v="6"/>
    <s v="Male/Married/Abim"/>
    <x v="34"/>
    <n v="1.29"/>
    <n v="9.16"/>
    <n v="14.33"/>
    <x v="0"/>
    <s v="No"/>
    <x v="0"/>
    <m/>
    <m/>
    <x v="2"/>
  </r>
  <r>
    <s v="Youth 329"/>
    <n v="24"/>
    <x v="0"/>
    <x v="0"/>
    <x v="1"/>
    <x v="6"/>
    <s v="Male/Separated/Abim"/>
    <x v="8"/>
    <n v="7.84"/>
    <n v="6.4"/>
    <n v="18.59"/>
    <x v="0"/>
    <s v="No"/>
    <x v="0"/>
    <m/>
    <m/>
    <x v="2"/>
  </r>
  <r>
    <s v="Youth 330"/>
    <n v="20"/>
    <x v="0"/>
    <x v="0"/>
    <x v="0"/>
    <x v="6"/>
    <s v="Male/Single/Abim"/>
    <x v="6"/>
    <n v="2.88"/>
    <n v="5.23"/>
    <n v="9.98"/>
    <x v="0"/>
    <s v="No"/>
    <x v="0"/>
    <m/>
    <m/>
    <x v="2"/>
  </r>
  <r>
    <s v="Youth 331"/>
    <n v="23"/>
    <x v="0"/>
    <x v="1"/>
    <x v="2"/>
    <x v="6"/>
    <s v="Female/Married/Abim"/>
    <x v="16"/>
    <n v="1.92"/>
    <n v="4.67"/>
    <n v="12.9"/>
    <x v="0"/>
    <s v="No"/>
    <x v="0"/>
    <m/>
    <m/>
    <x v="2"/>
  </r>
  <r>
    <s v="Youth 332"/>
    <n v="19"/>
    <x v="0"/>
    <x v="0"/>
    <x v="2"/>
    <x v="6"/>
    <s v="Male/Married/Abim"/>
    <x v="5"/>
    <n v="2.52"/>
    <n v="5.59"/>
    <n v="13.41"/>
    <x v="0"/>
    <s v="No"/>
    <x v="0"/>
    <m/>
    <m/>
    <x v="2"/>
  </r>
  <r>
    <s v="Youth 333"/>
    <n v="29"/>
    <x v="4"/>
    <x v="0"/>
    <x v="0"/>
    <x v="6"/>
    <s v="Male/Single/Abim"/>
    <x v="12"/>
    <n v="1.23"/>
    <n v="9.6"/>
    <n v="12.08"/>
    <x v="0"/>
    <s v="No"/>
    <x v="0"/>
    <m/>
    <m/>
    <x v="2"/>
  </r>
  <r>
    <s v="Youth 334"/>
    <n v="21"/>
    <x v="0"/>
    <x v="1"/>
    <x v="2"/>
    <x v="6"/>
    <s v="Female/Married/Abim"/>
    <x v="31"/>
    <n v="2.88"/>
    <n v="4.04"/>
    <n v="9.3500000000000014"/>
    <x v="0"/>
    <s v="No"/>
    <x v="0"/>
    <m/>
    <m/>
    <x v="2"/>
  </r>
  <r>
    <s v="Youth 335"/>
    <n v="21"/>
    <x v="0"/>
    <x v="0"/>
    <x v="0"/>
    <x v="1"/>
    <s v="Male/Single/Kaabong"/>
    <x v="3"/>
    <n v="6.23"/>
    <n v="5.87"/>
    <n v="19.940000000000001"/>
    <x v="0"/>
    <s v="No"/>
    <x v="0"/>
    <m/>
    <m/>
    <x v="2"/>
  </r>
  <r>
    <s v="Youth 336"/>
    <n v="17"/>
    <x v="2"/>
    <x v="1"/>
    <x v="0"/>
    <x v="1"/>
    <s v="Female/Single/Kaabong"/>
    <x v="0"/>
    <n v="9.7200000000000006"/>
    <n v="2"/>
    <n v="14.98"/>
    <x v="0"/>
    <s v="No"/>
    <x v="0"/>
    <m/>
    <m/>
    <x v="2"/>
  </r>
  <r>
    <s v="Youth 337"/>
    <n v="21"/>
    <x v="0"/>
    <x v="1"/>
    <x v="1"/>
    <x v="1"/>
    <s v="Female/Separated/Kaabong"/>
    <x v="19"/>
    <n v="1.85"/>
    <n v="6.81"/>
    <n v="16.190000000000001"/>
    <x v="1"/>
    <s v="No"/>
    <x v="1"/>
    <n v="9000"/>
    <m/>
    <x v="9"/>
  </r>
  <r>
    <s v="Youth 338"/>
    <n v="23"/>
    <x v="0"/>
    <x v="1"/>
    <x v="2"/>
    <x v="1"/>
    <s v="Female/Married/Kaabong"/>
    <x v="41"/>
    <n v="7.12"/>
    <n v="0.69"/>
    <n v="15.13"/>
    <x v="1"/>
    <s v="No"/>
    <x v="1"/>
    <n v="85200"/>
    <m/>
    <x v="10"/>
  </r>
  <r>
    <s v="Youth 339"/>
    <n v="15"/>
    <x v="2"/>
    <x v="0"/>
    <x v="0"/>
    <x v="1"/>
    <s v="Male/Single/Kaabong"/>
    <x v="0"/>
    <n v="9.7200000000000006"/>
    <n v="2"/>
    <n v="14.98"/>
    <x v="0"/>
    <s v="No"/>
    <x v="0"/>
    <m/>
    <m/>
    <x v="2"/>
  </r>
  <r>
    <s v="Youth 340"/>
    <n v="25"/>
    <x v="4"/>
    <x v="0"/>
    <x v="0"/>
    <x v="1"/>
    <s v="Male/Single/Kaabong"/>
    <x v="48"/>
    <n v="8.1"/>
    <n v="5.4"/>
    <n v="22.61"/>
    <x v="1"/>
    <s v="No"/>
    <x v="1"/>
    <n v="6198"/>
    <m/>
    <x v="11"/>
  </r>
  <r>
    <s v="Youth 341"/>
    <n v="10"/>
    <x v="3"/>
    <x v="0"/>
    <x v="0"/>
    <x v="4"/>
    <s v="Male/Single/Nakapiripiriti"/>
    <x v="11"/>
    <n v="4.0199999999999996"/>
    <n v="8.5399999999999991"/>
    <n v="14.899999999999999"/>
    <x v="0"/>
    <s v="No"/>
    <x v="0"/>
    <m/>
    <m/>
    <x v="2"/>
  </r>
  <r>
    <s v="Youth 342"/>
    <n v="15"/>
    <x v="2"/>
    <x v="0"/>
    <x v="0"/>
    <x v="4"/>
    <s v="Male/Single/Nakapiripiriti"/>
    <x v="12"/>
    <n v="1.23"/>
    <n v="9.6"/>
    <n v="12.08"/>
    <x v="1"/>
    <s v="No"/>
    <x v="1"/>
    <n v="23500"/>
    <m/>
    <x v="12"/>
  </r>
  <r>
    <s v="Youth 343"/>
    <n v="17"/>
    <x v="2"/>
    <x v="0"/>
    <x v="0"/>
    <x v="4"/>
    <s v="Male/Single/Nakapiripiriti"/>
    <x v="43"/>
    <n v="7.9"/>
    <n v="0.01"/>
    <n v="10.26"/>
    <x v="1"/>
    <s v="No"/>
    <x v="1"/>
    <n v="80100"/>
    <m/>
    <x v="13"/>
  </r>
  <r>
    <s v="Youth 344"/>
    <n v="19"/>
    <x v="0"/>
    <x v="0"/>
    <x v="1"/>
    <x v="4"/>
    <s v="Male/Separated/Nakapiripiriti"/>
    <x v="46"/>
    <n v="8.08"/>
    <n v="2.2999999999999998"/>
    <n v="14.780000000000001"/>
    <x v="1"/>
    <s v="Yes"/>
    <x v="2"/>
    <n v="60198"/>
    <n v="980000"/>
    <x v="14"/>
  </r>
  <r>
    <s v="Youth 345"/>
    <n v="21"/>
    <x v="0"/>
    <x v="1"/>
    <x v="0"/>
    <x v="4"/>
    <s v="Female/Single/Nakapiripiriti"/>
    <x v="46"/>
    <n v="8.08"/>
    <n v="2.2999999999999998"/>
    <n v="14.780000000000001"/>
    <x v="1"/>
    <s v="Yes"/>
    <x v="2"/>
    <n v="1500198"/>
    <n v="870000"/>
    <x v="15"/>
  </r>
  <r>
    <s v="Youth 346"/>
    <n v="24"/>
    <x v="0"/>
    <x v="0"/>
    <x v="2"/>
    <x v="4"/>
    <s v="Male/Married/Nakapiripiriti"/>
    <x v="8"/>
    <n v="7.84"/>
    <n v="6.4"/>
    <n v="18.59"/>
    <x v="1"/>
    <s v="Yes"/>
    <x v="2"/>
    <n v="35000"/>
    <n v="100000"/>
    <x v="16"/>
  </r>
  <r>
    <s v="Youth 347"/>
    <n v="20"/>
    <x v="0"/>
    <x v="0"/>
    <x v="1"/>
    <x v="4"/>
    <s v="Male/Separated/Nakapiripiriti"/>
    <x v="14"/>
    <n v="3.68"/>
    <n v="0.54"/>
    <n v="12.64"/>
    <x v="1"/>
    <s v="Yes"/>
    <x v="2"/>
    <n v="218500"/>
    <n v="35500"/>
    <x v="17"/>
  </r>
  <r>
    <s v="Youth 348"/>
    <n v="23"/>
    <x v="0"/>
    <x v="0"/>
    <x v="0"/>
    <x v="4"/>
    <s v="Male/Single/Nakapiripiriti"/>
    <x v="19"/>
    <n v="1.85"/>
    <n v="6.81"/>
    <n v="16.190000000000001"/>
    <x v="1"/>
    <s v="Yes"/>
    <x v="2"/>
    <n v="1500198"/>
    <n v="72099"/>
    <x v="18"/>
  </r>
  <r>
    <s v="Youth 349"/>
    <n v="19"/>
    <x v="0"/>
    <x v="1"/>
    <x v="2"/>
    <x v="4"/>
    <s v="Female/Married/Nakapiripiriti"/>
    <x v="5"/>
    <n v="2.52"/>
    <n v="5.59"/>
    <n v="13.41"/>
    <x v="1"/>
    <s v="Yes"/>
    <x v="2"/>
    <n v="157000"/>
    <n v="400000"/>
    <x v="19"/>
  </r>
  <r>
    <s v="Youth 350"/>
    <n v="29"/>
    <x v="4"/>
    <x v="1"/>
    <x v="2"/>
    <x v="4"/>
    <s v="Female/Married/Nakapiripiriti"/>
    <x v="15"/>
    <n v="4.01"/>
    <n v="5.53"/>
    <n v="14.780000000000001"/>
    <x v="1"/>
    <s v="Yes"/>
    <x v="2"/>
    <n v="82200"/>
    <n v="2800000"/>
    <x v="20"/>
  </r>
  <r>
    <s v="Youth 351"/>
    <n v="21"/>
    <x v="0"/>
    <x v="0"/>
    <x v="1"/>
    <x v="4"/>
    <s v="Male/Separated/Nakapiripiriti"/>
    <x v="35"/>
    <n v="2.02"/>
    <n v="9.85"/>
    <n v="15.23"/>
    <x v="1"/>
    <s v="Yes"/>
    <x v="2"/>
    <n v="310000"/>
    <n v="400000"/>
    <x v="21"/>
  </r>
  <r>
    <s v="Youth 352"/>
    <n v="21"/>
    <x v="0"/>
    <x v="0"/>
    <x v="0"/>
    <x v="5"/>
    <s v="Male/Single/Amudat"/>
    <x v="7"/>
    <n v="0.56000000000000005"/>
    <n v="9.81"/>
    <n v="14.13"/>
    <x v="1"/>
    <s v="Yes"/>
    <x v="2"/>
    <n v="475000"/>
    <n v="620000"/>
    <x v="22"/>
  </r>
  <r>
    <s v="Youth 353"/>
    <n v="17"/>
    <x v="2"/>
    <x v="0"/>
    <x v="1"/>
    <x v="5"/>
    <s v="Male/Separated/Amudat"/>
    <x v="0"/>
    <n v="9.7200000000000006"/>
    <n v="2"/>
    <n v="14.98"/>
    <x v="1"/>
    <s v="No"/>
    <x v="1"/>
    <n v="30297"/>
    <m/>
    <x v="23"/>
  </r>
  <r>
    <s v="Youth 354"/>
    <n v="21"/>
    <x v="0"/>
    <x v="0"/>
    <x v="0"/>
    <x v="5"/>
    <s v="Male/Single/Amudat"/>
    <x v="25"/>
    <n v="2.04"/>
    <n v="2.82"/>
    <n v="7.77"/>
    <x v="1"/>
    <s v="No"/>
    <x v="1"/>
    <n v="47099"/>
    <m/>
    <x v="24"/>
  </r>
  <r>
    <s v="Youth 355"/>
    <n v="23"/>
    <x v="0"/>
    <x v="0"/>
    <x v="0"/>
    <x v="5"/>
    <s v="Male/Single/Amudat"/>
    <x v="30"/>
    <n v="7.12"/>
    <n v="1.62"/>
    <n v="9.84"/>
    <x v="1"/>
    <s v="No"/>
    <x v="1"/>
    <n v="120099"/>
    <m/>
    <x v="25"/>
  </r>
  <r>
    <s v="Youth 356"/>
    <n v="15"/>
    <x v="2"/>
    <x v="0"/>
    <x v="0"/>
    <x v="5"/>
    <s v="Male/Single/Amudat"/>
    <x v="0"/>
    <n v="9.7200000000000006"/>
    <n v="2"/>
    <n v="14.98"/>
    <x v="1"/>
    <s v="No"/>
    <x v="1"/>
    <n v="55198"/>
    <m/>
    <x v="26"/>
  </r>
  <r>
    <s v="Youth 357"/>
    <n v="25"/>
    <x v="4"/>
    <x v="0"/>
    <x v="0"/>
    <x v="5"/>
    <s v="Male/Single/Amudat"/>
    <x v="23"/>
    <n v="6.34"/>
    <n v="1.01"/>
    <n v="13.11"/>
    <x v="1"/>
    <s v="Yes"/>
    <x v="2"/>
    <n v="73000"/>
    <n v="12198"/>
    <x v="27"/>
  </r>
  <r>
    <s v="Youth 358"/>
    <n v="10"/>
    <x v="3"/>
    <x v="0"/>
    <x v="2"/>
    <x v="5"/>
    <s v="Male/Married/Amudat"/>
    <x v="17"/>
    <n v="7.64"/>
    <n v="6.39"/>
    <n v="18.46"/>
    <x v="1"/>
    <s v="No"/>
    <x v="1"/>
    <n v="90198"/>
    <m/>
    <x v="28"/>
  </r>
  <r>
    <s v="Youth 359"/>
    <n v="15"/>
    <x v="2"/>
    <x v="0"/>
    <x v="0"/>
    <x v="5"/>
    <s v="Male/Single/Amudat"/>
    <x v="15"/>
    <n v="4.01"/>
    <n v="5.53"/>
    <n v="14.780000000000001"/>
    <x v="1"/>
    <s v="Yes"/>
    <x v="2"/>
    <n v="35198"/>
    <n v="335000"/>
    <x v="29"/>
  </r>
  <r>
    <s v="Youth 360"/>
    <n v="17"/>
    <x v="2"/>
    <x v="0"/>
    <x v="1"/>
    <x v="5"/>
    <s v="Male/Separated/Amudat"/>
    <x v="13"/>
    <n v="2.74"/>
    <n v="2.77"/>
    <n v="15.01"/>
    <x v="1"/>
    <s v="Yes"/>
    <x v="2"/>
    <n v="55099"/>
    <n v="16200"/>
    <x v="30"/>
  </r>
  <r>
    <s v="Youth 361"/>
    <n v="19"/>
    <x v="0"/>
    <x v="1"/>
    <x v="1"/>
    <x v="5"/>
    <s v="Female/Separated/Amudat"/>
    <x v="25"/>
    <n v="2.04"/>
    <n v="2.82"/>
    <n v="7.77"/>
    <x v="1"/>
    <s v="Yes"/>
    <x v="2"/>
    <n v="85000"/>
    <n v="38000"/>
    <x v="31"/>
  </r>
  <r>
    <s v="Youth 362"/>
    <n v="21"/>
    <x v="0"/>
    <x v="0"/>
    <x v="0"/>
    <x v="5"/>
    <s v="Male/Single/Amudat"/>
    <x v="28"/>
    <n v="6.79"/>
    <n v="1.88"/>
    <n v="16.97"/>
    <x v="1"/>
    <s v="Yes"/>
    <x v="2"/>
    <n v="41000"/>
    <n v="3200"/>
    <x v="32"/>
  </r>
  <r>
    <s v="Youth 363"/>
    <n v="24"/>
    <x v="0"/>
    <x v="0"/>
    <x v="2"/>
    <x v="5"/>
    <s v="Male/Married/Amudat"/>
    <x v="8"/>
    <n v="7.84"/>
    <n v="6.4"/>
    <n v="18.59"/>
    <x v="1"/>
    <s v="Yes"/>
    <x v="2"/>
    <n v="32500"/>
    <n v="130000"/>
    <x v="33"/>
  </r>
  <r>
    <s v="Youth 364"/>
    <n v="21"/>
    <x v="0"/>
    <x v="1"/>
    <x v="0"/>
    <x v="5"/>
    <s v="Female/Single/Amudat"/>
    <x v="4"/>
    <n v="9.2799999999999994"/>
    <n v="7.99"/>
    <n v="26.22"/>
    <x v="1"/>
    <s v="No"/>
    <x v="1"/>
    <n v="18000"/>
    <m/>
    <x v="34"/>
  </r>
  <r>
    <s v="Youth 365"/>
    <n v="23"/>
    <x v="0"/>
    <x v="0"/>
    <x v="1"/>
    <x v="5"/>
    <s v="Male/Separated/Amudat"/>
    <x v="22"/>
    <n v="2.89"/>
    <n v="7.93"/>
    <n v="19.34"/>
    <x v="1"/>
    <s v="Yes"/>
    <x v="2"/>
    <n v="55099"/>
    <n v="30297"/>
    <x v="35"/>
  </r>
  <r>
    <s v="Youth 366"/>
    <n v="19"/>
    <x v="0"/>
    <x v="0"/>
    <x v="1"/>
    <x v="4"/>
    <s v="Male/Separated/Nakapiripiriti"/>
    <x v="5"/>
    <n v="2.52"/>
    <n v="5.59"/>
    <n v="13.41"/>
    <x v="1"/>
    <s v="Yes"/>
    <x v="2"/>
    <n v="70198"/>
    <n v="17099"/>
    <x v="36"/>
  </r>
  <r>
    <s v="Youth 367"/>
    <n v="29"/>
    <x v="4"/>
    <x v="0"/>
    <x v="1"/>
    <x v="4"/>
    <s v="Male/Separated/Nakapiripiriti"/>
    <x v="3"/>
    <n v="2.2400000000000002"/>
    <n v="8.09"/>
    <n v="18.170000000000002"/>
    <x v="1"/>
    <s v="Yes"/>
    <x v="2"/>
    <n v="10297"/>
    <n v="15198"/>
    <x v="37"/>
  </r>
  <r>
    <s v="Youth 368"/>
    <n v="21"/>
    <x v="0"/>
    <x v="1"/>
    <x v="0"/>
    <x v="4"/>
    <s v="Female/Single/Nakapiripiriti"/>
    <x v="20"/>
    <n v="3.81"/>
    <n v="7.33"/>
    <n v="19.899999999999999"/>
    <x v="0"/>
    <s v="No"/>
    <x v="0"/>
    <m/>
    <m/>
    <x v="2"/>
  </r>
  <r>
    <s v="Youth 369"/>
    <n v="21"/>
    <x v="0"/>
    <x v="0"/>
    <x v="0"/>
    <x v="4"/>
    <s v="Male/Single/Nakapiripiriti"/>
    <x v="3"/>
    <n v="6.23"/>
    <n v="5.87"/>
    <n v="19.940000000000001"/>
    <x v="1"/>
    <s v="Yes"/>
    <x v="2"/>
    <n v="22599"/>
    <n v="48000"/>
    <x v="38"/>
  </r>
  <r>
    <s v="Youth 370"/>
    <n v="17"/>
    <x v="2"/>
    <x v="1"/>
    <x v="0"/>
    <x v="4"/>
    <s v="Female/Single/Nakapiripiriti"/>
    <x v="0"/>
    <n v="9.7200000000000006"/>
    <n v="2"/>
    <n v="14.98"/>
    <x v="1"/>
    <s v="Yes"/>
    <x v="2"/>
    <n v="45198"/>
    <n v="235000"/>
    <x v="39"/>
  </r>
  <r>
    <s v="Youth 371"/>
    <n v="21"/>
    <x v="0"/>
    <x v="1"/>
    <x v="1"/>
    <x v="4"/>
    <s v="Female/Separated/Nakapiripiriti"/>
    <x v="47"/>
    <n v="0.97"/>
    <n v="9.8000000000000007"/>
    <n v="11.030000000000001"/>
    <x v="1"/>
    <s v="Yes"/>
    <x v="2"/>
    <n v="136000"/>
    <n v="11000"/>
    <x v="40"/>
  </r>
  <r>
    <s v="Youth 372"/>
    <n v="23"/>
    <x v="0"/>
    <x v="1"/>
    <x v="0"/>
    <x v="4"/>
    <s v="Female/Single/Nakapiripiriti"/>
    <x v="32"/>
    <n v="1.57"/>
    <n v="6.72"/>
    <n v="8.9699999999999989"/>
    <x v="1"/>
    <s v="Yes"/>
    <x v="2"/>
    <n v="90500"/>
    <n v="60000"/>
    <x v="41"/>
  </r>
  <r>
    <s v="Youth 373"/>
    <n v="15"/>
    <x v="2"/>
    <x v="0"/>
    <x v="0"/>
    <x v="4"/>
    <s v="Male/Single/Nakapiripiriti"/>
    <x v="0"/>
    <n v="9.7200000000000006"/>
    <n v="2"/>
    <n v="14.98"/>
    <x v="1"/>
    <s v="Yes"/>
    <x v="2"/>
    <n v="4650"/>
    <n v="35198"/>
    <x v="42"/>
  </r>
  <r>
    <s v="Youth 374"/>
    <n v="25"/>
    <x v="4"/>
    <x v="0"/>
    <x v="0"/>
    <x v="4"/>
    <s v="Male/Single/Nakapiripiriti"/>
    <x v="49"/>
    <n v="1.78"/>
    <n v="3.57"/>
    <n v="11.85"/>
    <x v="1"/>
    <s v="Yes"/>
    <x v="2"/>
    <n v="130000"/>
    <n v="41000"/>
    <x v="43"/>
  </r>
  <r>
    <s v="Youth 375"/>
    <n v="10"/>
    <x v="3"/>
    <x v="0"/>
    <x v="0"/>
    <x v="4"/>
    <s v="Male/Single/Nakapiripiriti"/>
    <x v="20"/>
    <n v="3.81"/>
    <n v="7.33"/>
    <n v="19.899999999999999"/>
    <x v="1"/>
    <s v="Yes"/>
    <x v="2"/>
    <n v="30200"/>
    <n v="15198"/>
    <x v="44"/>
  </r>
  <r>
    <s v="Youth 376"/>
    <n v="15"/>
    <x v="2"/>
    <x v="0"/>
    <x v="0"/>
    <x v="2"/>
    <s v="Male/Single/Kotido"/>
    <x v="3"/>
    <n v="2.2400000000000002"/>
    <n v="8.09"/>
    <n v="18.170000000000002"/>
    <x v="1"/>
    <s v="Yes"/>
    <x v="2"/>
    <n v="60297"/>
    <n v="40198"/>
    <x v="45"/>
  </r>
  <r>
    <s v="Youth 377"/>
    <n v="17"/>
    <x v="2"/>
    <x v="1"/>
    <x v="0"/>
    <x v="2"/>
    <s v="Female/Single/Kotido"/>
    <x v="18"/>
    <n v="8.24"/>
    <n v="6.27"/>
    <n v="17.29"/>
    <x v="1"/>
    <s v="Yes"/>
    <x v="2"/>
    <n v="11500"/>
    <n v="67000"/>
    <x v="46"/>
  </r>
  <r>
    <s v="Youth 378"/>
    <n v="19"/>
    <x v="0"/>
    <x v="1"/>
    <x v="2"/>
    <x v="2"/>
    <s v="Female/Married/Kotido"/>
    <x v="28"/>
    <n v="6.79"/>
    <n v="1.88"/>
    <n v="16.97"/>
    <x v="1"/>
    <s v="Yes"/>
    <x v="2"/>
    <n v="37000"/>
    <n v="7198"/>
    <x v="47"/>
  </r>
  <r>
    <s v="Youth 379"/>
    <n v="21"/>
    <x v="0"/>
    <x v="0"/>
    <x v="0"/>
    <x v="2"/>
    <s v="Male/Single/Kotido"/>
    <x v="17"/>
    <n v="7.64"/>
    <n v="6.39"/>
    <n v="18.46"/>
    <x v="1"/>
    <s v="Yes"/>
    <x v="2"/>
    <n v="49599"/>
    <n v="12200"/>
    <x v="48"/>
  </r>
  <r>
    <s v="Youth 380"/>
    <n v="24"/>
    <x v="0"/>
    <x v="0"/>
    <x v="2"/>
    <x v="2"/>
    <s v="Male/Married/Kotido"/>
    <x v="8"/>
    <n v="7.84"/>
    <n v="6.4"/>
    <n v="18.59"/>
    <x v="1"/>
    <s v="Yes"/>
    <x v="2"/>
    <n v="29500"/>
    <n v="71500"/>
    <x v="49"/>
  </r>
  <r>
    <s v="Youth 381"/>
    <n v="21"/>
    <x v="0"/>
    <x v="0"/>
    <x v="0"/>
    <x v="2"/>
    <s v="Male/Single/Kotido"/>
    <x v="6"/>
    <n v="2.88"/>
    <n v="5.23"/>
    <n v="9.98"/>
    <x v="1"/>
    <s v="Yes"/>
    <x v="2"/>
    <n v="670500"/>
    <n v="18099"/>
    <x v="50"/>
  </r>
  <r>
    <s v="Youth 382"/>
    <n v="23"/>
    <x v="0"/>
    <x v="0"/>
    <x v="2"/>
    <x v="2"/>
    <s v="Male/Married/Kotido"/>
    <x v="25"/>
    <n v="2.04"/>
    <n v="2.82"/>
    <n v="7.77"/>
    <x v="1"/>
    <s v="Yes"/>
    <x v="2"/>
    <n v="63000"/>
    <n v="192099"/>
    <x v="51"/>
  </r>
  <r>
    <s v="Youth 383"/>
    <n v="19"/>
    <x v="0"/>
    <x v="0"/>
    <x v="0"/>
    <x v="2"/>
    <s v="Male/Single/Kotido"/>
    <x v="5"/>
    <n v="2.52"/>
    <n v="5.59"/>
    <n v="13.41"/>
    <x v="0"/>
    <s v="No"/>
    <x v="0"/>
    <m/>
    <m/>
    <x v="2"/>
  </r>
  <r>
    <s v="Youth 384"/>
    <n v="29"/>
    <x v="4"/>
    <x v="0"/>
    <x v="0"/>
    <x v="2"/>
    <s v="Male/Single/Kotido"/>
    <x v="9"/>
    <n v="7.24"/>
    <n v="5.42"/>
    <n v="14.81"/>
    <x v="0"/>
    <s v="Yes"/>
    <x v="3"/>
    <m/>
    <n v="75099"/>
    <x v="52"/>
  </r>
  <r>
    <s v="Youth 385"/>
    <n v="21"/>
    <x v="0"/>
    <x v="0"/>
    <x v="0"/>
    <x v="2"/>
    <s v="Male/Single/Kotido"/>
    <x v="42"/>
    <n v="5.29"/>
    <n v="8.09"/>
    <n v="14.14"/>
    <x v="0"/>
    <s v="Yes"/>
    <x v="3"/>
    <m/>
    <n v="1398"/>
    <x v="53"/>
  </r>
  <r>
    <s v="Youth 386"/>
    <n v="21"/>
    <x v="0"/>
    <x v="0"/>
    <x v="0"/>
    <x v="2"/>
    <s v="Male/Single/Kotido"/>
    <x v="7"/>
    <n v="0.56000000000000005"/>
    <n v="9.81"/>
    <n v="14.13"/>
    <x v="0"/>
    <s v="No"/>
    <x v="0"/>
    <m/>
    <m/>
    <x v="2"/>
  </r>
  <r>
    <s v="Youth 387"/>
    <n v="17"/>
    <x v="2"/>
    <x v="0"/>
    <x v="0"/>
    <x v="2"/>
    <s v="Male/Single/Kotido"/>
    <x v="0"/>
    <n v="9.7200000000000006"/>
    <n v="2"/>
    <n v="14.98"/>
    <x v="0"/>
    <s v="Yes"/>
    <x v="3"/>
    <m/>
    <n v="12198"/>
    <x v="54"/>
  </r>
  <r>
    <s v="Youth 388"/>
    <n v="21"/>
    <x v="0"/>
    <x v="0"/>
    <x v="0"/>
    <x v="4"/>
    <s v="Male/Single/Nakapiripiriti"/>
    <x v="48"/>
    <n v="8.1"/>
    <n v="5.4"/>
    <n v="22.61"/>
    <x v="0"/>
    <s v="Yes"/>
    <x v="3"/>
    <m/>
    <n v="60500"/>
    <x v="55"/>
  </r>
  <r>
    <s v="Youth 389"/>
    <n v="23"/>
    <x v="0"/>
    <x v="0"/>
    <x v="0"/>
    <x v="4"/>
    <s v="Male/Single/Nakapiripiriti"/>
    <x v="34"/>
    <n v="1.29"/>
    <n v="9.16"/>
    <n v="14.33"/>
    <x v="0"/>
    <s v="No"/>
    <x v="0"/>
    <m/>
    <m/>
    <x v="2"/>
  </r>
  <r>
    <s v="Youth 390"/>
    <n v="15"/>
    <x v="2"/>
    <x v="0"/>
    <x v="0"/>
    <x v="4"/>
    <s v="Male/Single/Nakapiripiriti"/>
    <x v="0"/>
    <n v="9.7200000000000006"/>
    <n v="2"/>
    <n v="14.98"/>
    <x v="1"/>
    <s v="Yes"/>
    <x v="2"/>
    <n v="396"/>
    <n v="176198"/>
    <x v="56"/>
  </r>
  <r>
    <s v="Youth 391"/>
    <n v="25"/>
    <x v="4"/>
    <x v="0"/>
    <x v="1"/>
    <x v="4"/>
    <s v="Male/Separated/Nakapiripiriti"/>
    <x v="50"/>
    <n v="9.8000000000000007"/>
    <n v="1.47"/>
    <n v="17.22"/>
    <x v="1"/>
    <s v="Yes"/>
    <x v="2"/>
    <n v="30300"/>
    <n v="1600"/>
    <x v="57"/>
  </r>
  <r>
    <s v="Youth 392"/>
    <n v="10"/>
    <x v="3"/>
    <x v="1"/>
    <x v="1"/>
    <x v="4"/>
    <s v="Female/Separated/Nakapiripiriti"/>
    <x v="23"/>
    <n v="6.34"/>
    <n v="1.01"/>
    <n v="13.11"/>
    <x v="0"/>
    <s v="No"/>
    <x v="0"/>
    <m/>
    <m/>
    <x v="2"/>
  </r>
  <r>
    <s v="Youth 393"/>
    <n v="15"/>
    <x v="2"/>
    <x v="1"/>
    <x v="0"/>
    <x v="4"/>
    <s v="Female/Single/Nakapiripiriti"/>
    <x v="9"/>
    <n v="7.24"/>
    <n v="5.42"/>
    <n v="14.81"/>
    <x v="0"/>
    <s v="No"/>
    <x v="0"/>
    <m/>
    <m/>
    <x v="2"/>
  </r>
  <r>
    <s v="Youth 394"/>
    <n v="17"/>
    <x v="2"/>
    <x v="1"/>
    <x v="2"/>
    <x v="4"/>
    <s v="Female/Married/Nakapiripiriti"/>
    <x v="21"/>
    <n v="8.2100000000000009"/>
    <n v="2.08"/>
    <n v="19.53"/>
    <x v="1"/>
    <s v="Yes"/>
    <x v="2"/>
    <n v="38700"/>
    <n v="50198"/>
    <x v="58"/>
  </r>
  <r>
    <s v="Youth 395"/>
    <n v="19"/>
    <x v="0"/>
    <x v="1"/>
    <x v="0"/>
    <x v="4"/>
    <s v="Female/Single/Nakapiripiriti"/>
    <x v="47"/>
    <n v="0.97"/>
    <n v="9.8000000000000007"/>
    <n v="11.030000000000001"/>
    <x v="1"/>
    <s v="Yes"/>
    <x v="2"/>
    <n v="29000"/>
    <n v="30200"/>
    <x v="59"/>
  </r>
  <r>
    <s v="Youth 396"/>
    <n v="21"/>
    <x v="0"/>
    <x v="1"/>
    <x v="1"/>
    <x v="4"/>
    <s v="Female/Separated/Nakapiripiriti"/>
    <x v="23"/>
    <n v="6.34"/>
    <n v="1.01"/>
    <n v="13.11"/>
    <x v="1"/>
    <s v="Yes"/>
    <x v="2"/>
    <n v="7200"/>
    <n v="21000"/>
    <x v="60"/>
  </r>
  <r>
    <s v="Youth 397"/>
    <n v="24"/>
    <x v="0"/>
    <x v="1"/>
    <x v="2"/>
    <x v="4"/>
    <s v="Female/Married/Nakapiripiriti"/>
    <x v="8"/>
    <n v="7.84"/>
    <n v="6.4"/>
    <n v="18.59"/>
    <x v="1"/>
    <s v="Yes"/>
    <x v="2"/>
    <n v="28000"/>
    <n v="17099"/>
    <x v="61"/>
  </r>
  <r>
    <s v="Youth 398"/>
    <n v="21"/>
    <x v="0"/>
    <x v="1"/>
    <x v="0"/>
    <x v="4"/>
    <s v="Female/Single/Nakapiripiriti"/>
    <x v="14"/>
    <n v="3.68"/>
    <n v="0.54"/>
    <n v="12.64"/>
    <x v="1"/>
    <s v="No"/>
    <x v="1"/>
    <n v="7700"/>
    <m/>
    <x v="62"/>
  </r>
  <r>
    <s v="Youth 399"/>
    <n v="23"/>
    <x v="0"/>
    <x v="0"/>
    <x v="0"/>
    <x v="4"/>
    <s v="Male/Single/Nakapiripiriti"/>
    <x v="28"/>
    <n v="6.79"/>
    <n v="1.88"/>
    <n v="16.97"/>
    <x v="1"/>
    <s v="No"/>
    <x v="1"/>
    <n v="25500"/>
    <m/>
    <x v="63"/>
  </r>
  <r>
    <s v="Youth 400"/>
    <n v="19"/>
    <x v="0"/>
    <x v="1"/>
    <x v="0"/>
    <x v="4"/>
    <s v="Female/Single/Nakapiripiriti"/>
    <x v="4"/>
    <n v="9.2799999999999994"/>
    <n v="7.99"/>
    <n v="26.22"/>
    <x v="1"/>
    <s v="No"/>
    <x v="1"/>
    <n v="7000"/>
    <m/>
    <x v="64"/>
  </r>
  <r>
    <s v="Youth 401"/>
    <n v="29"/>
    <x v="4"/>
    <x v="1"/>
    <x v="0"/>
    <x v="3"/>
    <s v="Female/Single/Napak"/>
    <x v="16"/>
    <n v="1.92"/>
    <n v="4.67"/>
    <n v="12.9"/>
    <x v="1"/>
    <s v="No"/>
    <x v="1"/>
    <n v="10398"/>
    <m/>
    <x v="65"/>
  </r>
  <r>
    <s v="Youth 402"/>
    <n v="21"/>
    <x v="0"/>
    <x v="1"/>
    <x v="2"/>
    <x v="3"/>
    <s v="Female/Married/Napak"/>
    <x v="43"/>
    <n v="7.9"/>
    <n v="0.01"/>
    <n v="10.26"/>
    <x v="1"/>
    <s v="Yes"/>
    <x v="2"/>
    <n v="797"/>
    <n v="278000"/>
    <x v="66"/>
  </r>
  <r>
    <s v="Youth 403"/>
    <n v="21"/>
    <x v="0"/>
    <x v="1"/>
    <x v="0"/>
    <x v="3"/>
    <s v="Female/Single/Napak"/>
    <x v="3"/>
    <n v="6.23"/>
    <n v="5.87"/>
    <n v="19.940000000000001"/>
    <x v="0"/>
    <s v="Yes"/>
    <x v="3"/>
    <m/>
    <n v="31099"/>
    <x v="67"/>
  </r>
  <r>
    <s v="Youth 404"/>
    <n v="17"/>
    <x v="2"/>
    <x v="1"/>
    <x v="0"/>
    <x v="3"/>
    <s v="Female/Single/Napak"/>
    <x v="0"/>
    <n v="9.7200000000000006"/>
    <n v="2"/>
    <n v="14.98"/>
    <x v="0"/>
    <s v="Yes"/>
    <x v="3"/>
    <m/>
    <n v="77500"/>
    <x v="68"/>
  </r>
  <r>
    <s v="Youth 405"/>
    <n v="21"/>
    <x v="0"/>
    <x v="1"/>
    <x v="0"/>
    <x v="3"/>
    <s v="Female/Single/Napak"/>
    <x v="49"/>
    <n v="1.78"/>
    <n v="3.57"/>
    <n v="11.85"/>
    <x v="0"/>
    <s v="Yes"/>
    <x v="3"/>
    <m/>
    <n v="800000"/>
    <x v="69"/>
  </r>
  <r>
    <s v="Youth 406"/>
    <n v="23"/>
    <x v="0"/>
    <x v="1"/>
    <x v="0"/>
    <x v="3"/>
    <s v="Female/Single/Napak"/>
    <x v="45"/>
    <n v="0.23"/>
    <n v="6.63"/>
    <n v="14.73"/>
    <x v="0"/>
    <s v="Yes"/>
    <x v="3"/>
    <m/>
    <n v="6240000"/>
    <x v="70"/>
  </r>
  <r>
    <s v="Youth 407"/>
    <n v="15"/>
    <x v="2"/>
    <x v="1"/>
    <x v="2"/>
    <x v="3"/>
    <s v="Female/Married/Napak"/>
    <x v="0"/>
    <n v="9.7200000000000006"/>
    <n v="2"/>
    <n v="14.98"/>
    <x v="0"/>
    <s v="Yes"/>
    <x v="3"/>
    <m/>
    <n v="125000"/>
    <x v="71"/>
  </r>
  <r>
    <s v="Youth 408"/>
    <n v="25"/>
    <x v="4"/>
    <x v="1"/>
    <x v="0"/>
    <x v="3"/>
    <s v="Female/Single/Napak"/>
    <x v="26"/>
    <n v="5.94"/>
    <n v="1.83"/>
    <n v="13.37"/>
    <x v="1"/>
    <s v="Yes"/>
    <x v="2"/>
    <n v="552050"/>
    <n v="1050000"/>
    <x v="72"/>
  </r>
  <r>
    <s v="Youth 409"/>
    <n v="10"/>
    <x v="3"/>
    <x v="1"/>
    <x v="0"/>
    <x v="3"/>
    <s v="Female/Single/Napak"/>
    <x v="39"/>
    <n v="3.97"/>
    <n v="6.44"/>
    <n v="10.9"/>
    <x v="1"/>
    <s v="No"/>
    <x v="1"/>
    <n v="2005600"/>
    <m/>
    <x v="73"/>
  </r>
  <r>
    <s v="Youth 410"/>
    <n v="15"/>
    <x v="2"/>
    <x v="1"/>
    <x v="0"/>
    <x v="3"/>
    <s v="Female/Single/Napak"/>
    <x v="16"/>
    <n v="1.92"/>
    <n v="4.67"/>
    <n v="12.9"/>
    <x v="1"/>
    <s v="Yes"/>
    <x v="2"/>
    <n v="48000"/>
    <n v="480000"/>
    <x v="74"/>
  </r>
  <r>
    <s v="Youth 411"/>
    <n v="17"/>
    <x v="2"/>
    <x v="1"/>
    <x v="1"/>
    <x v="0"/>
    <s v="Female/Separated/Moroto"/>
    <x v="24"/>
    <n v="6.89"/>
    <n v="6.27"/>
    <n v="16.84"/>
    <x v="1"/>
    <s v="No"/>
    <x v="1"/>
    <n v="21000"/>
    <m/>
    <x v="75"/>
  </r>
  <r>
    <s v="Youth 412"/>
    <n v="19"/>
    <x v="0"/>
    <x v="1"/>
    <x v="0"/>
    <x v="0"/>
    <s v="Female/Single/Moroto"/>
    <x v="17"/>
    <n v="7.64"/>
    <n v="6.39"/>
    <n v="18.46"/>
    <x v="1"/>
    <s v="No"/>
    <x v="1"/>
    <n v="45500"/>
    <m/>
    <x v="76"/>
  </r>
  <r>
    <s v="Youth 413"/>
    <n v="21"/>
    <x v="0"/>
    <x v="1"/>
    <x v="0"/>
    <x v="0"/>
    <s v="Female/Single/Moroto"/>
    <x v="50"/>
    <n v="9.8000000000000007"/>
    <n v="1.47"/>
    <n v="17.22"/>
    <x v="1"/>
    <s v="No"/>
    <x v="1"/>
    <n v="37500"/>
    <m/>
    <x v="77"/>
  </r>
  <r>
    <s v="Youth 414"/>
    <n v="24"/>
    <x v="0"/>
    <x v="1"/>
    <x v="0"/>
    <x v="0"/>
    <s v="Female/Single/Moroto"/>
    <x v="8"/>
    <n v="7.84"/>
    <n v="6.4"/>
    <n v="18.59"/>
    <x v="1"/>
    <s v="No"/>
    <x v="1"/>
    <n v="37000"/>
    <m/>
    <x v="78"/>
  </r>
  <r>
    <s v="Youth 415"/>
    <n v="21"/>
    <x v="0"/>
    <x v="1"/>
    <x v="0"/>
    <x v="0"/>
    <s v="Female/Single/Moroto"/>
    <x v="4"/>
    <n v="9.2799999999999994"/>
    <n v="7.99"/>
    <n v="26.22"/>
    <x v="1"/>
    <s v="No"/>
    <x v="1"/>
    <n v="396000"/>
    <m/>
    <x v="79"/>
  </r>
  <r>
    <s v="Youth 416"/>
    <n v="23"/>
    <x v="0"/>
    <x v="0"/>
    <x v="2"/>
    <x v="0"/>
    <s v="Male/Married/Moroto"/>
    <x v="11"/>
    <n v="4.0199999999999996"/>
    <n v="8.5399999999999991"/>
    <n v="14.899999999999999"/>
    <x v="1"/>
    <s v="Yes"/>
    <x v="2"/>
    <n v="32000"/>
    <n v="190000"/>
    <x v="80"/>
  </r>
  <r>
    <s v="Youth 417"/>
    <n v="19"/>
    <x v="0"/>
    <x v="0"/>
    <x v="2"/>
    <x v="0"/>
    <s v="Male/Married/Moroto"/>
    <x v="6"/>
    <n v="2.88"/>
    <n v="5.23"/>
    <n v="9.98"/>
    <x v="0"/>
    <s v="Yes"/>
    <x v="3"/>
    <m/>
    <n v="280000"/>
    <x v="81"/>
  </r>
  <r>
    <s v="Youth 418"/>
    <n v="29"/>
    <x v="4"/>
    <x v="1"/>
    <x v="0"/>
    <x v="0"/>
    <s v="Female/Single/Moroto"/>
    <x v="19"/>
    <n v="1.85"/>
    <n v="6.81"/>
    <n v="16.190000000000001"/>
    <x v="0"/>
    <s v="Yes"/>
    <x v="3"/>
    <m/>
    <n v="295000"/>
    <x v="82"/>
  </r>
  <r>
    <s v="Youth 419"/>
    <n v="21"/>
    <x v="0"/>
    <x v="0"/>
    <x v="0"/>
    <x v="0"/>
    <s v="Male/Single/Moroto"/>
    <x v="13"/>
    <n v="2.74"/>
    <n v="2.77"/>
    <n v="15.01"/>
    <x v="0"/>
    <s v="Yes"/>
    <x v="3"/>
    <m/>
    <n v="0"/>
    <x v="2"/>
  </r>
  <r>
    <s v="Youth 420"/>
    <n v="21"/>
    <x v="0"/>
    <x v="0"/>
    <x v="0"/>
    <x v="0"/>
    <s v="Male/Single/Moroto"/>
    <x v="7"/>
    <n v="0.56000000000000005"/>
    <n v="9.81"/>
    <n v="14.13"/>
    <x v="1"/>
    <s v="Yes"/>
    <x v="2"/>
    <n v="55000"/>
    <n v="23000"/>
    <x v="83"/>
  </r>
  <r>
    <s v="Youth 421"/>
    <n v="17"/>
    <x v="2"/>
    <x v="0"/>
    <x v="0"/>
    <x v="0"/>
    <s v="Male/Single/Moroto"/>
    <x v="0"/>
    <n v="9.7200000000000006"/>
    <n v="2"/>
    <n v="14.98"/>
    <x v="0"/>
    <s v="No"/>
    <x v="0"/>
    <m/>
    <m/>
    <x v="2"/>
  </r>
  <r>
    <s v="Youth 422"/>
    <n v="21"/>
    <x v="0"/>
    <x v="0"/>
    <x v="0"/>
    <x v="1"/>
    <s v="Male/Single/Kaabong"/>
    <x v="26"/>
    <n v="5.94"/>
    <n v="1.83"/>
    <n v="13.37"/>
    <x v="1"/>
    <s v="No"/>
    <x v="1"/>
    <n v="261000"/>
    <m/>
    <x v="1"/>
  </r>
  <r>
    <s v="Youth 423"/>
    <n v="23"/>
    <x v="0"/>
    <x v="1"/>
    <x v="0"/>
    <x v="2"/>
    <s v="Female/Single/Kotido"/>
    <x v="8"/>
    <n v="7.84"/>
    <n v="6.4"/>
    <n v="18.59"/>
    <x v="0"/>
    <s v="No"/>
    <x v="0"/>
    <m/>
    <m/>
    <x v="2"/>
  </r>
  <r>
    <s v="Youth 424"/>
    <n v="15"/>
    <x v="2"/>
    <x v="1"/>
    <x v="1"/>
    <x v="3"/>
    <s v="Female/Separated/Napak"/>
    <x v="0"/>
    <n v="9.7200000000000006"/>
    <n v="2"/>
    <n v="14.98"/>
    <x v="0"/>
    <s v="No"/>
    <x v="0"/>
    <m/>
    <m/>
    <x v="2"/>
  </r>
  <r>
    <s v="Youth 425"/>
    <n v="25"/>
    <x v="4"/>
    <x v="1"/>
    <x v="1"/>
    <x v="4"/>
    <s v="Female/Separated/Nakapiripiriti"/>
    <x v="31"/>
    <n v="2.88"/>
    <n v="4.04"/>
    <n v="9.3500000000000014"/>
    <x v="1"/>
    <s v="No"/>
    <x v="1"/>
    <n v="159000"/>
    <m/>
    <x v="3"/>
  </r>
  <r>
    <s v="Youth 426"/>
    <n v="10"/>
    <x v="3"/>
    <x v="1"/>
    <x v="0"/>
    <x v="5"/>
    <s v="Female/Single/Amudat"/>
    <x v="39"/>
    <n v="3.97"/>
    <n v="6.44"/>
    <n v="10.9"/>
    <x v="1"/>
    <s v="Yes"/>
    <x v="2"/>
    <n v="129099"/>
    <n v="125000"/>
    <x v="4"/>
  </r>
  <r>
    <s v="Youth 427"/>
    <n v="15"/>
    <x v="2"/>
    <x v="1"/>
    <x v="0"/>
    <x v="6"/>
    <s v="Female/Single/Abim"/>
    <x v="19"/>
    <n v="1.85"/>
    <n v="6.81"/>
    <n v="16.190000000000001"/>
    <x v="1"/>
    <s v="Yes"/>
    <x v="2"/>
    <n v="33000"/>
    <n v="2100000"/>
    <x v="5"/>
  </r>
  <r>
    <s v="Youth 428"/>
    <n v="17"/>
    <x v="2"/>
    <x v="1"/>
    <x v="2"/>
    <x v="6"/>
    <s v="Female/Married/Abim"/>
    <x v="29"/>
    <n v="8.0299999999999994"/>
    <n v="9.25"/>
    <n v="25.11"/>
    <x v="1"/>
    <s v="Yes"/>
    <x v="2"/>
    <n v="1123698"/>
    <n v="51000"/>
    <x v="6"/>
  </r>
  <r>
    <s v="Youth 429"/>
    <n v="19"/>
    <x v="0"/>
    <x v="1"/>
    <x v="2"/>
    <x v="6"/>
    <s v="Female/Married/Abim"/>
    <x v="48"/>
    <n v="8.1"/>
    <n v="5.4"/>
    <n v="22.61"/>
    <x v="0"/>
    <s v="No"/>
    <x v="0"/>
    <m/>
    <m/>
    <x v="2"/>
  </r>
  <r>
    <s v="Youth 430"/>
    <n v="21"/>
    <x v="0"/>
    <x v="0"/>
    <x v="0"/>
    <x v="6"/>
    <s v="Male/Single/Abim"/>
    <x v="31"/>
    <n v="2.88"/>
    <n v="4.04"/>
    <n v="9.3500000000000014"/>
    <x v="1"/>
    <s v="Yes"/>
    <x v="2"/>
    <n v="3198"/>
    <n v="175000"/>
    <x v="7"/>
  </r>
  <r>
    <s v="Youth 431"/>
    <n v="24"/>
    <x v="0"/>
    <x v="0"/>
    <x v="0"/>
    <x v="6"/>
    <s v="Male/Single/Abim"/>
    <x v="8"/>
    <n v="7.84"/>
    <n v="6.4"/>
    <n v="18.59"/>
    <x v="0"/>
    <s v="Yes"/>
    <x v="3"/>
    <m/>
    <n v="22500"/>
    <x v="8"/>
  </r>
  <r>
    <s v="Youth 432"/>
    <n v="21"/>
    <x v="0"/>
    <x v="0"/>
    <x v="1"/>
    <x v="6"/>
    <s v="Male/Separated/Abim"/>
    <x v="6"/>
    <n v="2.88"/>
    <n v="5.23"/>
    <n v="9.98"/>
    <x v="0"/>
    <s v="No"/>
    <x v="0"/>
    <m/>
    <m/>
    <x v="2"/>
  </r>
  <r>
    <s v="Youth 433"/>
    <n v="23"/>
    <x v="0"/>
    <x v="0"/>
    <x v="2"/>
    <x v="6"/>
    <s v="Male/Married/Abim"/>
    <x v="17"/>
    <n v="7.64"/>
    <n v="6.39"/>
    <n v="18.46"/>
    <x v="0"/>
    <s v="No"/>
    <x v="0"/>
    <m/>
    <m/>
    <x v="2"/>
  </r>
  <r>
    <s v="Youth 434"/>
    <n v="19"/>
    <x v="0"/>
    <x v="0"/>
    <x v="1"/>
    <x v="6"/>
    <s v="Male/Separated/Abim"/>
    <x v="14"/>
    <n v="3.68"/>
    <n v="0.54"/>
    <n v="12.64"/>
    <x v="0"/>
    <s v="No"/>
    <x v="0"/>
    <m/>
    <m/>
    <x v="2"/>
  </r>
  <r>
    <s v="Youth 435"/>
    <n v="29"/>
    <x v="4"/>
    <x v="0"/>
    <x v="0"/>
    <x v="6"/>
    <s v="Male/Single/Abim"/>
    <x v="22"/>
    <n v="2.89"/>
    <n v="7.93"/>
    <n v="19.34"/>
    <x v="0"/>
    <s v="No"/>
    <x v="0"/>
    <m/>
    <m/>
    <x v="2"/>
  </r>
  <r>
    <s v="Youth 436"/>
    <n v="21"/>
    <x v="0"/>
    <x v="1"/>
    <x v="2"/>
    <x v="6"/>
    <s v="Female/Married/Abim"/>
    <x v="18"/>
    <n v="8.24"/>
    <n v="6.27"/>
    <n v="17.29"/>
    <x v="0"/>
    <s v="No"/>
    <x v="0"/>
    <m/>
    <m/>
    <x v="2"/>
  </r>
  <r>
    <s v="Youth 437"/>
    <n v="21"/>
    <x v="0"/>
    <x v="0"/>
    <x v="2"/>
    <x v="6"/>
    <s v="Male/Married/Abim"/>
    <x v="3"/>
    <n v="6.23"/>
    <n v="5.87"/>
    <n v="19.940000000000001"/>
    <x v="0"/>
    <s v="No"/>
    <x v="0"/>
    <m/>
    <m/>
    <x v="2"/>
  </r>
  <r>
    <s v="Youth 438"/>
    <n v="17"/>
    <x v="2"/>
    <x v="0"/>
    <x v="0"/>
    <x v="6"/>
    <s v="Male/Single/Abim"/>
    <x v="0"/>
    <n v="9.7200000000000006"/>
    <n v="2"/>
    <n v="14.98"/>
    <x v="0"/>
    <s v="No"/>
    <x v="0"/>
    <m/>
    <m/>
    <x v="2"/>
  </r>
  <r>
    <s v="Youth 439"/>
    <n v="21"/>
    <x v="0"/>
    <x v="1"/>
    <x v="2"/>
    <x v="6"/>
    <s v="Female/Married/Abim"/>
    <x v="35"/>
    <n v="2.02"/>
    <n v="9.85"/>
    <n v="15.23"/>
    <x v="0"/>
    <s v="No"/>
    <x v="0"/>
    <m/>
    <m/>
    <x v="2"/>
  </r>
  <r>
    <s v="Youth 440"/>
    <n v="23"/>
    <x v="0"/>
    <x v="0"/>
    <x v="0"/>
    <x v="1"/>
    <s v="Male/Single/Kaabong"/>
    <x v="8"/>
    <n v="7.84"/>
    <n v="6.4"/>
    <n v="18.59"/>
    <x v="0"/>
    <s v="No"/>
    <x v="0"/>
    <m/>
    <m/>
    <x v="2"/>
  </r>
  <r>
    <s v="Youth 441"/>
    <n v="15"/>
    <x v="2"/>
    <x v="1"/>
    <x v="0"/>
    <x v="1"/>
    <s v="Female/Single/Kaabong"/>
    <x v="0"/>
    <n v="9.7200000000000006"/>
    <n v="2"/>
    <n v="14.98"/>
    <x v="0"/>
    <s v="No"/>
    <x v="0"/>
    <m/>
    <m/>
    <x v="2"/>
  </r>
  <r>
    <s v="Youth 442"/>
    <n v="25"/>
    <x v="4"/>
    <x v="1"/>
    <x v="1"/>
    <x v="1"/>
    <s v="Female/Separated/Kaabong"/>
    <x v="35"/>
    <n v="2.02"/>
    <n v="9.85"/>
    <n v="15.23"/>
    <x v="1"/>
    <s v="No"/>
    <x v="1"/>
    <n v="9000"/>
    <m/>
    <x v="9"/>
  </r>
  <r>
    <s v="Youth 443"/>
    <n v="12"/>
    <x v="1"/>
    <x v="1"/>
    <x v="2"/>
    <x v="1"/>
    <s v="Female/Married/Kaabong"/>
    <x v="2"/>
    <n v="5.57"/>
    <n v="8.99"/>
    <n v="22.3"/>
    <x v="1"/>
    <s v="No"/>
    <x v="1"/>
    <n v="85200"/>
    <m/>
    <x v="10"/>
  </r>
  <r>
    <s v="Youth 444"/>
    <n v="15"/>
    <x v="2"/>
    <x v="0"/>
    <x v="0"/>
    <x v="1"/>
    <s v="Male/Single/Kaabong"/>
    <x v="22"/>
    <n v="2.89"/>
    <n v="7.93"/>
    <n v="19.34"/>
    <x v="0"/>
    <s v="No"/>
    <x v="0"/>
    <m/>
    <m/>
    <x v="2"/>
  </r>
  <r>
    <s v="Youth 445"/>
    <n v="17"/>
    <x v="2"/>
    <x v="0"/>
    <x v="0"/>
    <x v="1"/>
    <s v="Male/Single/Kaabong"/>
    <x v="33"/>
    <n v="1.4"/>
    <n v="8.5"/>
    <n v="12.56"/>
    <x v="1"/>
    <s v="No"/>
    <x v="1"/>
    <n v="6198"/>
    <m/>
    <x v="11"/>
  </r>
  <r>
    <s v="Youth 446"/>
    <n v="19"/>
    <x v="0"/>
    <x v="0"/>
    <x v="0"/>
    <x v="4"/>
    <s v="Male/Single/Nakapiripiriti"/>
    <x v="23"/>
    <n v="6.34"/>
    <n v="1.01"/>
    <n v="13.11"/>
    <x v="0"/>
    <s v="No"/>
    <x v="0"/>
    <m/>
    <m/>
    <x v="2"/>
  </r>
  <r>
    <s v="Youth 447"/>
    <n v="21"/>
    <x v="0"/>
    <x v="0"/>
    <x v="0"/>
    <x v="4"/>
    <s v="Male/Single/Nakapiripiriti"/>
    <x v="36"/>
    <n v="1.79"/>
    <n v="6.8"/>
    <n v="9.2899999999999991"/>
    <x v="1"/>
    <s v="No"/>
    <x v="1"/>
    <n v="23500"/>
    <m/>
    <x v="12"/>
  </r>
  <r>
    <s v="Youth 448"/>
    <n v="24"/>
    <x v="0"/>
    <x v="0"/>
    <x v="0"/>
    <x v="4"/>
    <s v="Male/Single/Nakapiripiriti"/>
    <x v="3"/>
    <n v="6.23"/>
    <n v="5.87"/>
    <n v="19.940000000000001"/>
    <x v="1"/>
    <s v="No"/>
    <x v="1"/>
    <n v="80100"/>
    <m/>
    <x v="13"/>
  </r>
  <r>
    <s v="Youth 449"/>
    <n v="21"/>
    <x v="0"/>
    <x v="0"/>
    <x v="1"/>
    <x v="4"/>
    <s v="Male/Separated/Nakapiripiriti"/>
    <x v="14"/>
    <n v="3.68"/>
    <n v="0.54"/>
    <n v="12.64"/>
    <x v="1"/>
    <s v="Yes"/>
    <x v="2"/>
    <n v="60198"/>
    <n v="980000"/>
    <x v="14"/>
  </r>
  <r>
    <s v="Youth 450"/>
    <n v="23"/>
    <x v="0"/>
    <x v="1"/>
    <x v="0"/>
    <x v="4"/>
    <s v="Female/Single/Nakapiripiriti"/>
    <x v="20"/>
    <n v="3.81"/>
    <n v="7.33"/>
    <n v="19.899999999999999"/>
    <x v="1"/>
    <s v="Yes"/>
    <x v="2"/>
    <n v="1500198"/>
    <n v="870000"/>
    <x v="15"/>
  </r>
  <r>
    <s v="Youth 451"/>
    <n v="19"/>
    <x v="0"/>
    <x v="0"/>
    <x v="2"/>
    <x v="4"/>
    <s v="Male/Married/Nakapiripiriti"/>
    <x v="4"/>
    <n v="9.2799999999999994"/>
    <n v="7.99"/>
    <n v="26.22"/>
    <x v="1"/>
    <s v="Yes"/>
    <x v="2"/>
    <n v="35000"/>
    <n v="100000"/>
    <x v="16"/>
  </r>
  <r>
    <s v="Youth 452"/>
    <n v="29"/>
    <x v="4"/>
    <x v="0"/>
    <x v="1"/>
    <x v="4"/>
    <s v="Male/Separated/Nakapiripiriti"/>
    <x v="25"/>
    <n v="2.04"/>
    <n v="2.82"/>
    <n v="7.77"/>
    <x v="1"/>
    <s v="Yes"/>
    <x v="2"/>
    <n v="218500"/>
    <n v="35500"/>
    <x v="17"/>
  </r>
  <r>
    <s v="Youth 453"/>
    <n v="21"/>
    <x v="0"/>
    <x v="0"/>
    <x v="0"/>
    <x v="4"/>
    <s v="Male/Single/Nakapiripiriti"/>
    <x v="21"/>
    <n v="8.2100000000000009"/>
    <n v="2.08"/>
    <n v="19.53"/>
    <x v="1"/>
    <s v="Yes"/>
    <x v="2"/>
    <n v="1500198"/>
    <n v="72099"/>
    <x v="18"/>
  </r>
  <r>
    <s v="Youth 454"/>
    <n v="21"/>
    <x v="0"/>
    <x v="1"/>
    <x v="2"/>
    <x v="4"/>
    <s v="Female/Married/Nakapiripiriti"/>
    <x v="7"/>
    <n v="0.56000000000000005"/>
    <n v="9.81"/>
    <n v="14.13"/>
    <x v="1"/>
    <s v="Yes"/>
    <x v="2"/>
    <n v="157000"/>
    <n v="400000"/>
    <x v="19"/>
  </r>
  <r>
    <s v="Youth 455"/>
    <n v="17"/>
    <x v="2"/>
    <x v="1"/>
    <x v="2"/>
    <x v="4"/>
    <s v="Female/Married/Nakapiripiriti"/>
    <x v="0"/>
    <n v="9.7200000000000006"/>
    <n v="2"/>
    <n v="14.98"/>
    <x v="1"/>
    <s v="Yes"/>
    <x v="2"/>
    <n v="82200"/>
    <n v="2800000"/>
    <x v="20"/>
  </r>
  <r>
    <s v="Youth 456"/>
    <n v="21"/>
    <x v="0"/>
    <x v="0"/>
    <x v="1"/>
    <x v="4"/>
    <s v="Male/Separated/Nakapiripiriti"/>
    <x v="3"/>
    <n v="2.2400000000000002"/>
    <n v="8.09"/>
    <n v="18.170000000000002"/>
    <x v="1"/>
    <s v="Yes"/>
    <x v="2"/>
    <n v="310000"/>
    <n v="400000"/>
    <x v="21"/>
  </r>
  <r>
    <s v="Youth 457"/>
    <n v="23"/>
    <x v="0"/>
    <x v="0"/>
    <x v="0"/>
    <x v="5"/>
    <s v="Male/Single/Amudat"/>
    <x v="8"/>
    <n v="7.84"/>
    <n v="6.4"/>
    <n v="18.59"/>
    <x v="1"/>
    <s v="Yes"/>
    <x v="2"/>
    <n v="475000"/>
    <n v="620000"/>
    <x v="22"/>
  </r>
  <r>
    <s v="Youth 458"/>
    <n v="15"/>
    <x v="2"/>
    <x v="0"/>
    <x v="1"/>
    <x v="5"/>
    <s v="Male/Separated/Amudat"/>
    <x v="0"/>
    <n v="9.7200000000000006"/>
    <n v="2"/>
    <n v="14.98"/>
    <x v="1"/>
    <s v="No"/>
    <x v="1"/>
    <n v="30297"/>
    <m/>
    <x v="23"/>
  </r>
  <r>
    <s v="Youth 459"/>
    <n v="25"/>
    <x v="4"/>
    <x v="0"/>
    <x v="0"/>
    <x v="5"/>
    <s v="Male/Single/Amudat"/>
    <x v="36"/>
    <n v="1.79"/>
    <n v="6.8"/>
    <n v="9.2899999999999991"/>
    <x v="1"/>
    <s v="No"/>
    <x v="1"/>
    <n v="47099"/>
    <m/>
    <x v="24"/>
  </r>
  <r>
    <s v="Youth 460"/>
    <n v="12"/>
    <x v="1"/>
    <x v="0"/>
    <x v="0"/>
    <x v="5"/>
    <s v="Male/Single/Amudat"/>
    <x v="2"/>
    <n v="5.57"/>
    <n v="8.99"/>
    <n v="22.3"/>
    <x v="1"/>
    <s v="No"/>
    <x v="1"/>
    <n v="120099"/>
    <m/>
    <x v="25"/>
  </r>
  <r>
    <s v="Youth 461"/>
    <n v="15"/>
    <x v="2"/>
    <x v="0"/>
    <x v="0"/>
    <x v="5"/>
    <s v="Male/Single/Amudat"/>
    <x v="25"/>
    <n v="2.04"/>
    <n v="2.82"/>
    <n v="7.77"/>
    <x v="1"/>
    <s v="No"/>
    <x v="1"/>
    <n v="55198"/>
    <m/>
    <x v="26"/>
  </r>
  <r>
    <s v="Youth 462"/>
    <n v="17"/>
    <x v="2"/>
    <x v="0"/>
    <x v="0"/>
    <x v="5"/>
    <s v="Male/Single/Amudat"/>
    <x v="38"/>
    <n v="9.89"/>
    <n v="3.16"/>
    <n v="15.59"/>
    <x v="1"/>
    <s v="Yes"/>
    <x v="2"/>
    <n v="73000"/>
    <n v="12198"/>
    <x v="27"/>
  </r>
  <r>
    <s v="Youth 463"/>
    <n v="19"/>
    <x v="0"/>
    <x v="0"/>
    <x v="2"/>
    <x v="5"/>
    <s v="Male/Married/Amudat"/>
    <x v="49"/>
    <n v="1.78"/>
    <n v="3.57"/>
    <n v="11.85"/>
    <x v="1"/>
    <s v="No"/>
    <x v="1"/>
    <n v="90198"/>
    <m/>
    <x v="28"/>
  </r>
  <r>
    <s v="Youth 464"/>
    <n v="21"/>
    <x v="0"/>
    <x v="0"/>
    <x v="0"/>
    <x v="5"/>
    <s v="Male/Single/Amudat"/>
    <x v="22"/>
    <n v="2.89"/>
    <n v="7.93"/>
    <n v="19.34"/>
    <x v="1"/>
    <s v="Yes"/>
    <x v="2"/>
    <n v="35198"/>
    <n v="335000"/>
    <x v="29"/>
  </r>
  <r>
    <s v="Youth 465"/>
    <n v="24"/>
    <x v="0"/>
    <x v="0"/>
    <x v="1"/>
    <x v="5"/>
    <s v="Male/Separated/Amudat"/>
    <x v="7"/>
    <n v="0.56000000000000005"/>
    <n v="9.81"/>
    <n v="14.13"/>
    <x v="1"/>
    <s v="Yes"/>
    <x v="2"/>
    <n v="55099"/>
    <n v="16200"/>
    <x v="30"/>
  </r>
  <r>
    <s v="Youth 466"/>
    <n v="21"/>
    <x v="0"/>
    <x v="1"/>
    <x v="1"/>
    <x v="5"/>
    <s v="Female/Separated/Amudat"/>
    <x v="4"/>
    <n v="9.2799999999999994"/>
    <n v="7.99"/>
    <n v="26.22"/>
    <x v="1"/>
    <s v="Yes"/>
    <x v="2"/>
    <n v="85000"/>
    <n v="38000"/>
    <x v="31"/>
  </r>
  <r>
    <s v="Youth 467"/>
    <n v="23"/>
    <x v="0"/>
    <x v="0"/>
    <x v="0"/>
    <x v="5"/>
    <s v="Male/Single/Amudat"/>
    <x v="23"/>
    <n v="6.34"/>
    <n v="1.01"/>
    <n v="13.11"/>
    <x v="1"/>
    <s v="Yes"/>
    <x v="2"/>
    <n v="41000"/>
    <n v="3200"/>
    <x v="32"/>
  </r>
  <r>
    <s v="Youth 468"/>
    <n v="19"/>
    <x v="0"/>
    <x v="0"/>
    <x v="2"/>
    <x v="5"/>
    <s v="Male/Married/Amudat"/>
    <x v="6"/>
    <n v="2.88"/>
    <n v="5.23"/>
    <n v="9.98"/>
    <x v="1"/>
    <s v="Yes"/>
    <x v="2"/>
    <n v="32500"/>
    <n v="130000"/>
    <x v="33"/>
  </r>
  <r>
    <s v="Youth 469"/>
    <n v="29"/>
    <x v="4"/>
    <x v="1"/>
    <x v="0"/>
    <x v="5"/>
    <s v="Female/Single/Amudat"/>
    <x v="28"/>
    <n v="6.79"/>
    <n v="1.88"/>
    <n v="16.97"/>
    <x v="1"/>
    <s v="No"/>
    <x v="1"/>
    <n v="18000"/>
    <m/>
    <x v="34"/>
  </r>
  <r>
    <s v="Youth 470"/>
    <n v="21"/>
    <x v="0"/>
    <x v="0"/>
    <x v="1"/>
    <x v="5"/>
    <s v="Male/Separated/Amudat"/>
    <x v="24"/>
    <n v="6.89"/>
    <n v="6.27"/>
    <n v="16.84"/>
    <x v="1"/>
    <s v="Yes"/>
    <x v="2"/>
    <n v="55099"/>
    <n v="30297"/>
    <x v="35"/>
  </r>
  <r>
    <s v="Youth 471"/>
    <n v="21"/>
    <x v="0"/>
    <x v="0"/>
    <x v="1"/>
    <x v="4"/>
    <s v="Male/Separated/Nakapiripiriti"/>
    <x v="5"/>
    <n v="2.52"/>
    <n v="5.59"/>
    <n v="13.41"/>
    <x v="1"/>
    <s v="Yes"/>
    <x v="2"/>
    <n v="70198"/>
    <n v="17099"/>
    <x v="36"/>
  </r>
  <r>
    <s v="Youth 472"/>
    <n v="17"/>
    <x v="2"/>
    <x v="0"/>
    <x v="1"/>
    <x v="4"/>
    <s v="Male/Separated/Nakapiripiriti"/>
    <x v="0"/>
    <n v="9.7200000000000006"/>
    <n v="2"/>
    <n v="14.98"/>
    <x v="1"/>
    <s v="Yes"/>
    <x v="2"/>
    <n v="10297"/>
    <n v="15198"/>
    <x v="37"/>
  </r>
  <r>
    <s v="Youth 473"/>
    <n v="21"/>
    <x v="0"/>
    <x v="1"/>
    <x v="0"/>
    <x v="4"/>
    <s v="Female/Single/Nakapiripiriti"/>
    <x v="9"/>
    <n v="7.24"/>
    <n v="5.42"/>
    <n v="14.81"/>
    <x v="0"/>
    <s v="No"/>
    <x v="0"/>
    <m/>
    <m/>
    <x v="2"/>
  </r>
  <r>
    <s v="Youth 474"/>
    <n v="23"/>
    <x v="0"/>
    <x v="0"/>
    <x v="0"/>
    <x v="4"/>
    <s v="Male/Single/Nakapiripiriti"/>
    <x v="8"/>
    <n v="7.84"/>
    <n v="6.4"/>
    <n v="18.59"/>
    <x v="1"/>
    <s v="Yes"/>
    <x v="2"/>
    <n v="22599"/>
    <n v="48000"/>
    <x v="38"/>
  </r>
  <r>
    <s v="Youth 475"/>
    <n v="15"/>
    <x v="2"/>
    <x v="1"/>
    <x v="0"/>
    <x v="4"/>
    <s v="Female/Single/Nakapiripiriti"/>
    <x v="0"/>
    <n v="9.7200000000000006"/>
    <n v="2"/>
    <n v="14.98"/>
    <x v="1"/>
    <s v="Yes"/>
    <x v="2"/>
    <n v="45198"/>
    <n v="235000"/>
    <x v="39"/>
  </r>
  <r>
    <s v="Youth 476"/>
    <n v="25"/>
    <x v="4"/>
    <x v="1"/>
    <x v="1"/>
    <x v="4"/>
    <s v="Female/Separated/Nakapiripiriti"/>
    <x v="3"/>
    <n v="2.2400000000000002"/>
    <n v="8.09"/>
    <n v="18.170000000000002"/>
    <x v="1"/>
    <s v="Yes"/>
    <x v="2"/>
    <n v="136000"/>
    <n v="11000"/>
    <x v="40"/>
  </r>
  <r>
    <s v="Youth 477"/>
    <n v="12"/>
    <x v="1"/>
    <x v="1"/>
    <x v="0"/>
    <x v="4"/>
    <s v="Female/Single/Nakapiripiriti"/>
    <x v="2"/>
    <n v="5.57"/>
    <n v="8.99"/>
    <n v="22.3"/>
    <x v="1"/>
    <s v="Yes"/>
    <x v="2"/>
    <n v="90500"/>
    <n v="60000"/>
    <x v="41"/>
  </r>
  <r>
    <s v="Youth 478"/>
    <n v="15"/>
    <x v="2"/>
    <x v="0"/>
    <x v="0"/>
    <x v="4"/>
    <s v="Male/Single/Nakapiripiriti"/>
    <x v="28"/>
    <n v="6.79"/>
    <n v="1.88"/>
    <n v="16.97"/>
    <x v="1"/>
    <s v="Yes"/>
    <x v="2"/>
    <n v="4650"/>
    <n v="35198"/>
    <x v="42"/>
  </r>
  <r>
    <s v="Youth 479"/>
    <n v="17"/>
    <x v="2"/>
    <x v="0"/>
    <x v="0"/>
    <x v="4"/>
    <s v="Male/Single/Nakapiripiriti"/>
    <x v="41"/>
    <n v="7.12"/>
    <n v="0.69"/>
    <n v="15.13"/>
    <x v="1"/>
    <s v="Yes"/>
    <x v="2"/>
    <n v="130000"/>
    <n v="41000"/>
    <x v="43"/>
  </r>
  <r>
    <s v="Youth 480"/>
    <n v="19"/>
    <x v="0"/>
    <x v="0"/>
    <x v="0"/>
    <x v="4"/>
    <s v="Male/Single/Nakapiripiriti"/>
    <x v="50"/>
    <n v="9.8000000000000007"/>
    <n v="1.47"/>
    <n v="17.22"/>
    <x v="1"/>
    <s v="Yes"/>
    <x v="2"/>
    <n v="30200"/>
    <n v="15198"/>
    <x v="44"/>
  </r>
  <r>
    <s v="Youth 481"/>
    <n v="21"/>
    <x v="0"/>
    <x v="0"/>
    <x v="0"/>
    <x v="2"/>
    <s v="Male/Single/Kotido"/>
    <x v="37"/>
    <n v="4.2300000000000004"/>
    <n v="3.55"/>
    <n v="12.93"/>
    <x v="1"/>
    <s v="Yes"/>
    <x v="2"/>
    <n v="60297"/>
    <n v="40198"/>
    <x v="45"/>
  </r>
  <r>
    <s v="Youth 482"/>
    <n v="24"/>
    <x v="0"/>
    <x v="1"/>
    <x v="0"/>
    <x v="2"/>
    <s v="Female/Single/Kotido"/>
    <x v="3"/>
    <n v="6.23"/>
    <n v="5.87"/>
    <n v="19.940000000000001"/>
    <x v="1"/>
    <s v="Yes"/>
    <x v="2"/>
    <n v="11500"/>
    <n v="67000"/>
    <x v="46"/>
  </r>
  <r>
    <s v="Youth 483"/>
    <n v="21"/>
    <x v="0"/>
    <x v="1"/>
    <x v="2"/>
    <x v="2"/>
    <s v="Female/Married/Kotido"/>
    <x v="6"/>
    <n v="2.88"/>
    <n v="5.23"/>
    <n v="9.98"/>
    <x v="1"/>
    <s v="Yes"/>
    <x v="2"/>
    <n v="37000"/>
    <n v="7198"/>
    <x v="47"/>
  </r>
  <r>
    <s v="Youth 484"/>
    <n v="23"/>
    <x v="0"/>
    <x v="0"/>
    <x v="0"/>
    <x v="2"/>
    <s v="Male/Single/Kotido"/>
    <x v="27"/>
    <n v="8.41"/>
    <n v="8.57"/>
    <n v="21.02"/>
    <x v="1"/>
    <s v="Yes"/>
    <x v="2"/>
    <n v="49599"/>
    <n v="12200"/>
    <x v="48"/>
  </r>
  <r>
    <s v="Youth 485"/>
    <n v="19"/>
    <x v="0"/>
    <x v="0"/>
    <x v="2"/>
    <x v="2"/>
    <s v="Male/Married/Kotido"/>
    <x v="14"/>
    <n v="3.68"/>
    <n v="0.54"/>
    <n v="12.64"/>
    <x v="1"/>
    <s v="Yes"/>
    <x v="2"/>
    <n v="29500"/>
    <n v="71500"/>
    <x v="49"/>
  </r>
  <r>
    <s v="Youth 486"/>
    <n v="29"/>
    <x v="4"/>
    <x v="0"/>
    <x v="0"/>
    <x v="2"/>
    <s v="Male/Single/Kotido"/>
    <x v="11"/>
    <n v="4.0199999999999996"/>
    <n v="8.5399999999999991"/>
    <n v="14.899999999999999"/>
    <x v="1"/>
    <s v="Yes"/>
    <x v="2"/>
    <n v="670500"/>
    <n v="18099"/>
    <x v="50"/>
  </r>
  <r>
    <s v="Youth 487"/>
    <n v="21"/>
    <x v="0"/>
    <x v="0"/>
    <x v="2"/>
    <x v="2"/>
    <s v="Male/Married/Kotido"/>
    <x v="29"/>
    <n v="8.0299999999999994"/>
    <n v="9.25"/>
    <n v="25.11"/>
    <x v="1"/>
    <s v="Yes"/>
    <x v="2"/>
    <n v="63000"/>
    <n v="192099"/>
    <x v="51"/>
  </r>
  <r>
    <s v="Youth 488"/>
    <n v="21"/>
    <x v="0"/>
    <x v="0"/>
    <x v="0"/>
    <x v="2"/>
    <s v="Male/Single/Kotido"/>
    <x v="5"/>
    <n v="2.52"/>
    <n v="5.59"/>
    <n v="13.41"/>
    <x v="0"/>
    <s v="No"/>
    <x v="0"/>
    <m/>
    <m/>
    <x v="2"/>
  </r>
  <r>
    <s v="Youth 489"/>
    <n v="17"/>
    <x v="2"/>
    <x v="0"/>
    <x v="0"/>
    <x v="2"/>
    <s v="Male/Single/Kotido"/>
    <x v="0"/>
    <n v="9.7200000000000006"/>
    <n v="2"/>
    <n v="14.98"/>
    <x v="0"/>
    <s v="Yes"/>
    <x v="3"/>
    <m/>
    <n v="75099"/>
    <x v="52"/>
  </r>
  <r>
    <s v="Youth 490"/>
    <n v="21"/>
    <x v="0"/>
    <x v="0"/>
    <x v="0"/>
    <x v="2"/>
    <s v="Male/Single/Kotido"/>
    <x v="16"/>
    <n v="1.92"/>
    <n v="4.67"/>
    <n v="12.9"/>
    <x v="0"/>
    <s v="Yes"/>
    <x v="3"/>
    <m/>
    <n v="1398"/>
    <x v="53"/>
  </r>
  <r>
    <s v="Youth 491"/>
    <n v="23"/>
    <x v="0"/>
    <x v="0"/>
    <x v="0"/>
    <x v="2"/>
    <s v="Male/Single/Kotido"/>
    <x v="8"/>
    <n v="7.84"/>
    <n v="6.4"/>
    <n v="18.59"/>
    <x v="0"/>
    <s v="No"/>
    <x v="0"/>
    <m/>
    <m/>
    <x v="2"/>
  </r>
  <r>
    <s v="Youth 492"/>
    <n v="15"/>
    <x v="2"/>
    <x v="0"/>
    <x v="0"/>
    <x v="2"/>
    <s v="Male/Single/Kotido"/>
    <x v="0"/>
    <n v="9.7200000000000006"/>
    <n v="2"/>
    <n v="14.98"/>
    <x v="0"/>
    <s v="Yes"/>
    <x v="3"/>
    <m/>
    <n v="12198"/>
    <x v="54"/>
  </r>
  <r>
    <s v="Youth 493"/>
    <n v="25"/>
    <x v="4"/>
    <x v="0"/>
    <x v="0"/>
    <x v="4"/>
    <s v="Male/Single/Nakapiripiriti"/>
    <x v="22"/>
    <n v="2.89"/>
    <n v="7.93"/>
    <n v="19.34"/>
    <x v="0"/>
    <s v="Yes"/>
    <x v="3"/>
    <m/>
    <n v="60500"/>
    <x v="55"/>
  </r>
  <r>
    <s v="Youth 494"/>
    <n v="12"/>
    <x v="1"/>
    <x v="0"/>
    <x v="0"/>
    <x v="4"/>
    <s v="Male/Single/Nakapiripiriti"/>
    <x v="2"/>
    <n v="5.57"/>
    <n v="8.99"/>
    <n v="22.3"/>
    <x v="0"/>
    <s v="No"/>
    <x v="0"/>
    <m/>
    <m/>
    <x v="2"/>
  </r>
  <r>
    <s v="Youth 495"/>
    <n v="15"/>
    <x v="2"/>
    <x v="0"/>
    <x v="0"/>
    <x v="4"/>
    <s v="Male/Single/Nakapiripiriti"/>
    <x v="11"/>
    <n v="4.0199999999999996"/>
    <n v="8.5399999999999991"/>
    <n v="14.899999999999999"/>
    <x v="1"/>
    <s v="Yes"/>
    <x v="2"/>
    <n v="396"/>
    <n v="176198"/>
    <x v="56"/>
  </r>
  <r>
    <s v="Youth 496"/>
    <n v="17"/>
    <x v="2"/>
    <x v="0"/>
    <x v="1"/>
    <x v="4"/>
    <s v="Male/Separated/Nakapiripiriti"/>
    <x v="30"/>
    <n v="7.12"/>
    <n v="1.62"/>
    <n v="9.84"/>
    <x v="1"/>
    <s v="Yes"/>
    <x v="2"/>
    <n v="30300"/>
    <n v="1600"/>
    <x v="57"/>
  </r>
  <r>
    <s v="Youth 497"/>
    <n v="19"/>
    <x v="0"/>
    <x v="1"/>
    <x v="1"/>
    <x v="4"/>
    <s v="Female/Separated/Nakapiripiriti"/>
    <x v="26"/>
    <n v="5.94"/>
    <n v="1.83"/>
    <n v="13.37"/>
    <x v="0"/>
    <s v="No"/>
    <x v="0"/>
    <m/>
    <m/>
    <x v="2"/>
  </r>
  <r>
    <s v="Youth 498"/>
    <n v="21"/>
    <x v="0"/>
    <x v="1"/>
    <x v="0"/>
    <x v="4"/>
    <s v="Female/Single/Nakapiripiriti"/>
    <x v="40"/>
    <n v="4.91"/>
    <n v="1.95"/>
    <n v="7.6000000000000005"/>
    <x v="0"/>
    <s v="No"/>
    <x v="0"/>
    <m/>
    <m/>
    <x v="2"/>
  </r>
  <r>
    <s v="Youth 499"/>
    <n v="24"/>
    <x v="0"/>
    <x v="1"/>
    <x v="2"/>
    <x v="4"/>
    <s v="Female/Married/Nakapiripiriti"/>
    <x v="7"/>
    <n v="0.56000000000000005"/>
    <n v="9.81"/>
    <n v="14.13"/>
    <x v="1"/>
    <s v="Yes"/>
    <x v="2"/>
    <n v="38700"/>
    <n v="50198"/>
    <x v="58"/>
  </r>
  <r>
    <s v="Youth 500"/>
    <n v="21"/>
    <x v="0"/>
    <x v="1"/>
    <x v="0"/>
    <x v="4"/>
    <s v="Female/Single/Nakapiripiriti"/>
    <x v="14"/>
    <n v="3.68"/>
    <n v="0.54"/>
    <n v="12.64"/>
    <x v="1"/>
    <s v="Yes"/>
    <x v="2"/>
    <n v="29000"/>
    <n v="30200"/>
    <x v="59"/>
  </r>
  <r>
    <s v="Youth 501"/>
    <n v="23"/>
    <x v="0"/>
    <x v="1"/>
    <x v="1"/>
    <x v="4"/>
    <s v="Female/Separated/Nakapiripiriti"/>
    <x v="27"/>
    <n v="8.41"/>
    <n v="8.57"/>
    <n v="21.02"/>
    <x v="1"/>
    <s v="Yes"/>
    <x v="2"/>
    <n v="7200"/>
    <n v="21000"/>
    <x v="60"/>
  </r>
  <r>
    <s v="Youth 502"/>
    <n v="19"/>
    <x v="0"/>
    <x v="1"/>
    <x v="2"/>
    <x v="4"/>
    <s v="Female/Married/Nakapiripiriti"/>
    <x v="4"/>
    <n v="9.2799999999999994"/>
    <n v="7.99"/>
    <n v="26.22"/>
    <x v="1"/>
    <s v="Yes"/>
    <x v="2"/>
    <n v="28000"/>
    <n v="17099"/>
    <x v="61"/>
  </r>
  <r>
    <s v="Youth 503"/>
    <n v="29"/>
    <x v="4"/>
    <x v="1"/>
    <x v="0"/>
    <x v="4"/>
    <s v="Female/Single/Nakapiripiriti"/>
    <x v="17"/>
    <n v="7.64"/>
    <n v="6.39"/>
    <n v="18.46"/>
    <x v="1"/>
    <s v="No"/>
    <x v="1"/>
    <n v="7700"/>
    <m/>
    <x v="62"/>
  </r>
  <r>
    <s v="Youth 504"/>
    <n v="21"/>
    <x v="0"/>
    <x v="0"/>
    <x v="0"/>
    <x v="4"/>
    <s v="Male/Single/Nakapiripiriti"/>
    <x v="33"/>
    <n v="1.4"/>
    <n v="8.5"/>
    <n v="12.56"/>
    <x v="1"/>
    <s v="No"/>
    <x v="1"/>
    <n v="25500"/>
    <m/>
    <x v="63"/>
  </r>
  <r>
    <s v="Youth 505"/>
    <n v="21"/>
    <x v="0"/>
    <x v="1"/>
    <x v="0"/>
    <x v="4"/>
    <s v="Female/Single/Nakapiripiriti"/>
    <x v="5"/>
    <n v="2.52"/>
    <n v="5.59"/>
    <n v="13.41"/>
    <x v="1"/>
    <s v="No"/>
    <x v="1"/>
    <n v="7000"/>
    <m/>
    <x v="64"/>
  </r>
  <r>
    <s v="Youth 506"/>
    <n v="17"/>
    <x v="2"/>
    <x v="1"/>
    <x v="0"/>
    <x v="3"/>
    <s v="Female/Single/Napak"/>
    <x v="0"/>
    <n v="9.7200000000000006"/>
    <n v="2"/>
    <n v="14.98"/>
    <x v="1"/>
    <s v="No"/>
    <x v="1"/>
    <n v="10398"/>
    <m/>
    <x v="65"/>
  </r>
  <r>
    <s v="Youth 507"/>
    <n v="21"/>
    <x v="0"/>
    <x v="1"/>
    <x v="2"/>
    <x v="3"/>
    <s v="Female/Married/Napak"/>
    <x v="19"/>
    <n v="1.85"/>
    <n v="6.81"/>
    <n v="16.190000000000001"/>
    <x v="1"/>
    <s v="Yes"/>
    <x v="2"/>
    <n v="797"/>
    <n v="278000"/>
    <x v="66"/>
  </r>
  <r>
    <s v="Youth 508"/>
    <n v="23"/>
    <x v="0"/>
    <x v="1"/>
    <x v="0"/>
    <x v="3"/>
    <s v="Female/Single/Napak"/>
    <x v="8"/>
    <n v="7.84"/>
    <n v="6.4"/>
    <n v="18.59"/>
    <x v="0"/>
    <s v="Yes"/>
    <x v="3"/>
    <m/>
    <n v="31099"/>
    <x v="67"/>
  </r>
  <r>
    <s v="Youth 509"/>
    <n v="15"/>
    <x v="2"/>
    <x v="1"/>
    <x v="0"/>
    <x v="3"/>
    <s v="Female/Single/Napak"/>
    <x v="30"/>
    <n v="7.12"/>
    <n v="1.62"/>
    <n v="9.84"/>
    <x v="0"/>
    <s v="Yes"/>
    <x v="3"/>
    <m/>
    <n v="77500"/>
    <x v="68"/>
  </r>
  <r>
    <s v="Youth 510"/>
    <n v="25"/>
    <x v="4"/>
    <x v="1"/>
    <x v="0"/>
    <x v="3"/>
    <s v="Female/Single/Napak"/>
    <x v="9"/>
    <n v="7.24"/>
    <n v="5.42"/>
    <n v="14.81"/>
    <x v="0"/>
    <s v="Yes"/>
    <x v="3"/>
    <m/>
    <n v="800000"/>
    <x v="69"/>
  </r>
  <r>
    <s v="Youth 511"/>
    <n v="12"/>
    <x v="1"/>
    <x v="1"/>
    <x v="0"/>
    <x v="3"/>
    <s v="Female/Single/Napak"/>
    <x v="2"/>
    <n v="5.57"/>
    <n v="8.99"/>
    <n v="22.3"/>
    <x v="0"/>
    <s v="Yes"/>
    <x v="3"/>
    <m/>
    <n v="6240000"/>
    <x v="70"/>
  </r>
  <r>
    <s v="Youth 512"/>
    <n v="15"/>
    <x v="2"/>
    <x v="1"/>
    <x v="2"/>
    <x v="3"/>
    <s v="Female/Married/Napak"/>
    <x v="17"/>
    <n v="7.64"/>
    <n v="6.39"/>
    <n v="18.46"/>
    <x v="0"/>
    <s v="Yes"/>
    <x v="3"/>
    <m/>
    <n v="125000"/>
    <x v="71"/>
  </r>
  <r>
    <s v="Youth 513"/>
    <n v="17"/>
    <x v="2"/>
    <x v="1"/>
    <x v="0"/>
    <x v="3"/>
    <s v="Female/Single/Napak"/>
    <x v="32"/>
    <n v="1.57"/>
    <n v="6.72"/>
    <n v="8.9699999999999989"/>
    <x v="1"/>
    <s v="Yes"/>
    <x v="2"/>
    <n v="552050"/>
    <n v="1050000"/>
    <x v="72"/>
  </r>
  <r>
    <s v="Youth 514"/>
    <n v="19"/>
    <x v="0"/>
    <x v="1"/>
    <x v="0"/>
    <x v="3"/>
    <s v="Female/Single/Napak"/>
    <x v="31"/>
    <n v="2.88"/>
    <n v="4.04"/>
    <n v="9.3500000000000014"/>
    <x v="1"/>
    <s v="No"/>
    <x v="1"/>
    <n v="2005600"/>
    <m/>
    <x v="73"/>
  </r>
  <r>
    <s v="Youth 515"/>
    <n v="21"/>
    <x v="0"/>
    <x v="1"/>
    <x v="0"/>
    <x v="3"/>
    <s v="Female/Single/Napak"/>
    <x v="11"/>
    <n v="4.0199999999999996"/>
    <n v="8.5399999999999991"/>
    <n v="14.899999999999999"/>
    <x v="1"/>
    <s v="Yes"/>
    <x v="2"/>
    <n v="48000"/>
    <n v="480000"/>
    <x v="74"/>
  </r>
  <r>
    <s v="Youth 516"/>
    <n v="24"/>
    <x v="0"/>
    <x v="1"/>
    <x v="1"/>
    <x v="0"/>
    <s v="Female/Separated/Moroto"/>
    <x v="3"/>
    <n v="6.23"/>
    <n v="5.87"/>
    <n v="19.940000000000001"/>
    <x v="1"/>
    <s v="No"/>
    <x v="1"/>
    <n v="21000"/>
    <m/>
    <x v="75"/>
  </r>
  <r>
    <s v="Youth 517"/>
    <n v="21"/>
    <x v="0"/>
    <x v="1"/>
    <x v="0"/>
    <x v="0"/>
    <s v="Female/Single/Moroto"/>
    <x v="4"/>
    <n v="9.2799999999999994"/>
    <n v="7.99"/>
    <n v="26.22"/>
    <x v="1"/>
    <s v="No"/>
    <x v="1"/>
    <n v="45500"/>
    <m/>
    <x v="76"/>
  </r>
  <r>
    <s v="Youth 518"/>
    <n v="23"/>
    <x v="0"/>
    <x v="1"/>
    <x v="0"/>
    <x v="0"/>
    <s v="Female/Single/Moroto"/>
    <x v="10"/>
    <n v="3.53"/>
    <n v="7.58"/>
    <n v="11.92"/>
    <x v="1"/>
    <s v="No"/>
    <x v="1"/>
    <n v="37500"/>
    <m/>
    <x v="77"/>
  </r>
  <r>
    <s v="Youth 519"/>
    <n v="19"/>
    <x v="0"/>
    <x v="1"/>
    <x v="0"/>
    <x v="0"/>
    <s v="Female/Single/Moroto"/>
    <x v="6"/>
    <n v="2.88"/>
    <n v="5.23"/>
    <n v="9.98"/>
    <x v="1"/>
    <s v="No"/>
    <x v="1"/>
    <n v="37000"/>
    <m/>
    <x v="78"/>
  </r>
  <r>
    <s v="Youth 520"/>
    <n v="29"/>
    <x v="4"/>
    <x v="1"/>
    <x v="0"/>
    <x v="0"/>
    <s v="Female/Single/Moroto"/>
    <x v="20"/>
    <n v="3.81"/>
    <n v="7.33"/>
    <n v="19.899999999999999"/>
    <x v="1"/>
    <s v="No"/>
    <x v="1"/>
    <n v="396000"/>
    <m/>
    <x v="79"/>
  </r>
  <r>
    <s v="Youth 521"/>
    <n v="21"/>
    <x v="0"/>
    <x v="0"/>
    <x v="2"/>
    <x v="0"/>
    <s v="Male/Married/Moroto"/>
    <x v="38"/>
    <n v="9.89"/>
    <n v="3.16"/>
    <n v="15.59"/>
    <x v="1"/>
    <s v="Yes"/>
    <x v="2"/>
    <n v="32000"/>
    <n v="190000"/>
    <x v="80"/>
  </r>
  <r>
    <s v="Youth 522"/>
    <n v="21"/>
    <x v="0"/>
    <x v="0"/>
    <x v="2"/>
    <x v="0"/>
    <s v="Male/Married/Moroto"/>
    <x v="5"/>
    <n v="2.52"/>
    <n v="5.59"/>
    <n v="13.41"/>
    <x v="0"/>
    <s v="Yes"/>
    <x v="3"/>
    <m/>
    <n v="280000"/>
    <x v="81"/>
  </r>
  <r>
    <s v="Youth 523"/>
    <n v="17"/>
    <x v="2"/>
    <x v="1"/>
    <x v="0"/>
    <x v="0"/>
    <s v="Female/Single/Moroto"/>
    <x v="0"/>
    <n v="9.7200000000000006"/>
    <n v="2"/>
    <n v="14.98"/>
    <x v="0"/>
    <s v="Yes"/>
    <x v="3"/>
    <m/>
    <n v="295000"/>
    <x v="82"/>
  </r>
  <r>
    <s v="Youth 524"/>
    <n v="21"/>
    <x v="0"/>
    <x v="0"/>
    <x v="0"/>
    <x v="0"/>
    <s v="Male/Single/Moroto"/>
    <x v="22"/>
    <n v="2.89"/>
    <n v="7.93"/>
    <n v="19.34"/>
    <x v="0"/>
    <s v="Yes"/>
    <x v="3"/>
    <m/>
    <n v="0"/>
    <x v="2"/>
  </r>
  <r>
    <s v="Youth 525"/>
    <n v="23"/>
    <x v="0"/>
    <x v="0"/>
    <x v="0"/>
    <x v="0"/>
    <s v="Male/Single/Moroto"/>
    <x v="8"/>
    <n v="7.84"/>
    <n v="6.4"/>
    <n v="18.59"/>
    <x v="1"/>
    <s v="Yes"/>
    <x v="2"/>
    <n v="55000"/>
    <n v="23000"/>
    <x v="83"/>
  </r>
  <r>
    <s v="Youth 526"/>
    <n v="15"/>
    <x v="2"/>
    <x v="0"/>
    <x v="0"/>
    <x v="0"/>
    <s v="Male/Single/Moroto"/>
    <x v="32"/>
    <n v="1.57"/>
    <n v="6.72"/>
    <n v="8.9699999999999989"/>
    <x v="0"/>
    <s v="No"/>
    <x v="0"/>
    <m/>
    <m/>
    <x v="2"/>
  </r>
  <r>
    <s v="Youth 527"/>
    <n v="25"/>
    <x v="4"/>
    <x v="0"/>
    <x v="0"/>
    <x v="1"/>
    <s v="Male/Single/Kaabong"/>
    <x v="37"/>
    <n v="4.2300000000000004"/>
    <n v="3.55"/>
    <n v="12.93"/>
    <x v="1"/>
    <s v="No"/>
    <x v="1"/>
    <n v="261000"/>
    <m/>
    <x v="1"/>
  </r>
  <r>
    <s v="Youth 528"/>
    <n v="12"/>
    <x v="1"/>
    <x v="1"/>
    <x v="0"/>
    <x v="2"/>
    <s v="Female/Single/Kotido"/>
    <x v="2"/>
    <n v="5.57"/>
    <n v="8.99"/>
    <n v="22.3"/>
    <x v="0"/>
    <s v="No"/>
    <x v="0"/>
    <m/>
    <m/>
    <x v="2"/>
  </r>
  <r>
    <s v="Youth 529"/>
    <n v="15"/>
    <x v="2"/>
    <x v="1"/>
    <x v="1"/>
    <x v="3"/>
    <s v="Female/Separated/Napak"/>
    <x v="20"/>
    <n v="3.81"/>
    <n v="7.33"/>
    <n v="19.899999999999999"/>
    <x v="0"/>
    <s v="No"/>
    <x v="0"/>
    <m/>
    <m/>
    <x v="2"/>
  </r>
  <r>
    <s v="Youth 530"/>
    <n v="17"/>
    <x v="2"/>
    <x v="1"/>
    <x v="1"/>
    <x v="4"/>
    <s v="Female/Separated/Nakapiripiriti"/>
    <x v="34"/>
    <n v="1.29"/>
    <n v="9.16"/>
    <n v="14.33"/>
    <x v="1"/>
    <s v="No"/>
    <x v="1"/>
    <n v="159000"/>
    <m/>
    <x v="3"/>
  </r>
  <r>
    <s v="Youth 531"/>
    <n v="19"/>
    <x v="0"/>
    <x v="1"/>
    <x v="0"/>
    <x v="5"/>
    <s v="Female/Single/Amudat"/>
    <x v="35"/>
    <n v="2.02"/>
    <n v="9.85"/>
    <n v="15.23"/>
    <x v="1"/>
    <s v="Yes"/>
    <x v="2"/>
    <n v="129099"/>
    <n v="125000"/>
    <x v="4"/>
  </r>
  <r>
    <s v="Youth 532"/>
    <n v="21"/>
    <x v="0"/>
    <x v="1"/>
    <x v="0"/>
    <x v="6"/>
    <s v="Female/Single/Abim"/>
    <x v="44"/>
    <n v="1.74"/>
    <n v="7.67"/>
    <n v="10.77"/>
    <x v="1"/>
    <s v="Yes"/>
    <x v="2"/>
    <n v="33000"/>
    <n v="2100000"/>
    <x v="5"/>
  </r>
  <r>
    <s v="Youth 533"/>
    <n v="24"/>
    <x v="0"/>
    <x v="1"/>
    <x v="2"/>
    <x v="6"/>
    <s v="Female/Married/Abim"/>
    <x v="7"/>
    <n v="0.56000000000000005"/>
    <n v="9.81"/>
    <n v="14.13"/>
    <x v="1"/>
    <s v="Yes"/>
    <x v="2"/>
    <n v="1123698"/>
    <n v="51000"/>
    <x v="6"/>
  </r>
  <r>
    <s v="Youth 534"/>
    <n v="21"/>
    <x v="0"/>
    <x v="1"/>
    <x v="2"/>
    <x v="6"/>
    <s v="Female/Married/Abim"/>
    <x v="6"/>
    <n v="2.88"/>
    <n v="5.23"/>
    <n v="9.98"/>
    <x v="0"/>
    <s v="No"/>
    <x v="0"/>
    <m/>
    <m/>
    <x v="2"/>
  </r>
  <r>
    <s v="Youth 535"/>
    <n v="23"/>
    <x v="0"/>
    <x v="0"/>
    <x v="0"/>
    <x v="6"/>
    <s v="Male/Single/Abim"/>
    <x v="10"/>
    <n v="3.53"/>
    <n v="7.58"/>
    <n v="11.92"/>
    <x v="1"/>
    <s v="Yes"/>
    <x v="2"/>
    <n v="3198"/>
    <n v="175000"/>
    <x v="7"/>
  </r>
  <r>
    <s v="Youth 536"/>
    <n v="19"/>
    <x v="0"/>
    <x v="0"/>
    <x v="0"/>
    <x v="6"/>
    <s v="Male/Single/Abim"/>
    <x v="14"/>
    <n v="3.68"/>
    <n v="0.54"/>
    <n v="12.64"/>
    <x v="0"/>
    <s v="Yes"/>
    <x v="3"/>
    <m/>
    <n v="22500"/>
    <x v="8"/>
  </r>
  <r>
    <s v="Youth 537"/>
    <n v="29"/>
    <x v="4"/>
    <x v="0"/>
    <x v="1"/>
    <x v="6"/>
    <s v="Male/Separated/Abim"/>
    <x v="23"/>
    <n v="6.34"/>
    <n v="1.01"/>
    <n v="13.11"/>
    <x v="0"/>
    <s v="No"/>
    <x v="0"/>
    <m/>
    <m/>
    <x v="2"/>
  </r>
  <r>
    <s v="Youth 538"/>
    <n v="21"/>
    <x v="0"/>
    <x v="0"/>
    <x v="2"/>
    <x v="6"/>
    <s v="Male/Married/Abim"/>
    <x v="41"/>
    <n v="7.12"/>
    <n v="0.69"/>
    <n v="15.13"/>
    <x v="0"/>
    <s v="No"/>
    <x v="0"/>
    <m/>
    <m/>
    <x v="2"/>
  </r>
  <r>
    <s v="Youth 539"/>
    <n v="21"/>
    <x v="0"/>
    <x v="0"/>
    <x v="1"/>
    <x v="6"/>
    <s v="Male/Separated/Abim"/>
    <x v="5"/>
    <n v="2.52"/>
    <n v="5.59"/>
    <n v="13.41"/>
    <x v="0"/>
    <s v="No"/>
    <x v="0"/>
    <m/>
    <m/>
    <x v="2"/>
  </r>
  <r>
    <s v="Youth 540"/>
    <n v="17"/>
    <x v="2"/>
    <x v="0"/>
    <x v="0"/>
    <x v="6"/>
    <s v="Male/Single/Abim"/>
    <x v="30"/>
    <n v="7.12"/>
    <n v="1.62"/>
    <n v="9.84"/>
    <x v="0"/>
    <s v="No"/>
    <x v="0"/>
    <m/>
    <m/>
    <x v="2"/>
  </r>
  <r>
    <s v="Youth 541"/>
    <n v="21"/>
    <x v="0"/>
    <x v="1"/>
    <x v="2"/>
    <x v="6"/>
    <s v="Female/Married/Abim"/>
    <x v="25"/>
    <n v="2.04"/>
    <n v="2.82"/>
    <n v="7.77"/>
    <x v="0"/>
    <s v="No"/>
    <x v="0"/>
    <m/>
    <m/>
    <x v="2"/>
  </r>
  <r>
    <s v="Youth 542"/>
    <n v="23"/>
    <x v="0"/>
    <x v="0"/>
    <x v="2"/>
    <x v="6"/>
    <s v="Male/Married/Abim"/>
    <x v="8"/>
    <n v="7.84"/>
    <n v="6.4"/>
    <n v="18.59"/>
    <x v="0"/>
    <s v="No"/>
    <x v="0"/>
    <m/>
    <m/>
    <x v="2"/>
  </r>
  <r>
    <s v="Youth 543"/>
    <n v="15"/>
    <x v="2"/>
    <x v="0"/>
    <x v="0"/>
    <x v="6"/>
    <s v="Male/Single/Abim"/>
    <x v="34"/>
    <n v="1.29"/>
    <n v="9.16"/>
    <n v="14.33"/>
    <x v="0"/>
    <s v="No"/>
    <x v="0"/>
    <m/>
    <m/>
    <x v="2"/>
  </r>
  <r>
    <s v="Youth 544"/>
    <n v="25"/>
    <x v="4"/>
    <x v="1"/>
    <x v="2"/>
    <x v="6"/>
    <s v="Female/Married/Abim"/>
    <x v="16"/>
    <n v="1.92"/>
    <n v="4.67"/>
    <n v="12.9"/>
    <x v="0"/>
    <s v="No"/>
    <x v="0"/>
    <m/>
    <m/>
    <x v="2"/>
  </r>
  <r>
    <s v="Youth 545"/>
    <n v="12"/>
    <x v="1"/>
    <x v="0"/>
    <x v="0"/>
    <x v="1"/>
    <s v="Male/Single/Kaabong"/>
    <x v="2"/>
    <n v="5.57"/>
    <n v="8.99"/>
    <n v="22.3"/>
    <x v="0"/>
    <s v="No"/>
    <x v="0"/>
    <m/>
    <m/>
    <x v="2"/>
  </r>
  <r>
    <s v="Youth 546"/>
    <n v="15"/>
    <x v="2"/>
    <x v="1"/>
    <x v="0"/>
    <x v="1"/>
    <s v="Female/Single/Kaabong"/>
    <x v="23"/>
    <n v="6.34"/>
    <n v="1.01"/>
    <n v="13.11"/>
    <x v="0"/>
    <s v="No"/>
    <x v="0"/>
    <m/>
    <m/>
    <x v="2"/>
  </r>
  <r>
    <s v="Youth 547"/>
    <n v="17"/>
    <x v="2"/>
    <x v="1"/>
    <x v="1"/>
    <x v="1"/>
    <s v="Female/Separated/Kaabong"/>
    <x v="45"/>
    <n v="0.23"/>
    <n v="6.63"/>
    <n v="14.73"/>
    <x v="1"/>
    <s v="No"/>
    <x v="1"/>
    <n v="9000"/>
    <m/>
    <x v="9"/>
  </r>
  <r>
    <s v="Youth 548"/>
    <n v="19"/>
    <x v="0"/>
    <x v="1"/>
    <x v="2"/>
    <x v="1"/>
    <s v="Female/Married/Kaabong"/>
    <x v="36"/>
    <n v="1.79"/>
    <n v="6.8"/>
    <n v="9.2899999999999991"/>
    <x v="1"/>
    <s v="No"/>
    <x v="1"/>
    <n v="85200"/>
    <m/>
    <x v="10"/>
  </r>
  <r>
    <s v="Youth 549"/>
    <n v="21"/>
    <x v="0"/>
    <x v="0"/>
    <x v="0"/>
    <x v="1"/>
    <s v="Male/Single/Kaabong"/>
    <x v="20"/>
    <n v="3.81"/>
    <n v="7.33"/>
    <n v="19.899999999999999"/>
    <x v="0"/>
    <s v="No"/>
    <x v="0"/>
    <m/>
    <m/>
    <x v="2"/>
  </r>
  <r>
    <s v="Youth 550"/>
    <n v="24"/>
    <x v="0"/>
    <x v="0"/>
    <x v="0"/>
    <x v="1"/>
    <s v="Male/Single/Kaabong"/>
    <x v="3"/>
    <n v="6.23"/>
    <n v="5.87"/>
    <n v="19.940000000000001"/>
    <x v="1"/>
    <s v="No"/>
    <x v="1"/>
    <n v="6198"/>
    <m/>
    <x v="11"/>
  </r>
  <r>
    <s v="Youth 551"/>
    <n v="21"/>
    <x v="0"/>
    <x v="0"/>
    <x v="0"/>
    <x v="4"/>
    <s v="Male/Single/Nakapiripiriti"/>
    <x v="14"/>
    <n v="3.68"/>
    <n v="0.54"/>
    <n v="12.64"/>
    <x v="0"/>
    <s v="No"/>
    <x v="0"/>
    <m/>
    <m/>
    <x v="2"/>
  </r>
  <r>
    <s v="Youth 552"/>
    <n v="23"/>
    <x v="0"/>
    <x v="0"/>
    <x v="0"/>
    <x v="4"/>
    <s v="Male/Single/Nakapiripiriti"/>
    <x v="10"/>
    <n v="3.53"/>
    <n v="7.58"/>
    <n v="11.92"/>
    <x v="1"/>
    <s v="No"/>
    <x v="1"/>
    <n v="23500"/>
    <m/>
    <x v="12"/>
  </r>
  <r>
    <s v="Youth 553"/>
    <n v="19"/>
    <x v="0"/>
    <x v="0"/>
    <x v="0"/>
    <x v="4"/>
    <s v="Male/Single/Nakapiripiriti"/>
    <x v="4"/>
    <n v="9.2799999999999994"/>
    <n v="7.99"/>
    <n v="26.22"/>
    <x v="1"/>
    <s v="No"/>
    <x v="1"/>
    <n v="80100"/>
    <m/>
    <x v="13"/>
  </r>
  <r>
    <s v="Youth 554"/>
    <n v="29"/>
    <x v="4"/>
    <x v="0"/>
    <x v="1"/>
    <x v="4"/>
    <s v="Male/Separated/Nakapiripiriti"/>
    <x v="8"/>
    <n v="7.84"/>
    <n v="6.4"/>
    <n v="18.59"/>
    <x v="1"/>
    <s v="Yes"/>
    <x v="2"/>
    <n v="60198"/>
    <n v="980000"/>
    <x v="14"/>
  </r>
  <r>
    <s v="Youth 555"/>
    <n v="21"/>
    <x v="0"/>
    <x v="1"/>
    <x v="0"/>
    <x v="4"/>
    <s v="Female/Single/Nakapiripiriti"/>
    <x v="30"/>
    <n v="7.12"/>
    <n v="1.62"/>
    <n v="9.84"/>
    <x v="1"/>
    <s v="Yes"/>
    <x v="2"/>
    <n v="1500198"/>
    <n v="870000"/>
    <x v="15"/>
  </r>
  <r>
    <s v="Youth 556"/>
    <n v="21"/>
    <x v="0"/>
    <x v="0"/>
    <x v="2"/>
    <x v="4"/>
    <s v="Male/Married/Nakapiripiriti"/>
    <x v="5"/>
    <n v="2.52"/>
    <n v="5.59"/>
    <n v="13.41"/>
    <x v="1"/>
    <s v="Yes"/>
    <x v="2"/>
    <n v="35000"/>
    <n v="100000"/>
    <x v="16"/>
  </r>
  <r>
    <s v="Youth 557"/>
    <n v="17"/>
    <x v="2"/>
    <x v="0"/>
    <x v="1"/>
    <x v="4"/>
    <s v="Male/Separated/Nakapiripiriti"/>
    <x v="32"/>
    <n v="1.57"/>
    <n v="6.72"/>
    <n v="8.9699999999999989"/>
    <x v="1"/>
    <s v="Yes"/>
    <x v="2"/>
    <n v="218500"/>
    <n v="35500"/>
    <x v="17"/>
  </r>
  <r>
    <s v="Youth 558"/>
    <n v="21"/>
    <x v="0"/>
    <x v="0"/>
    <x v="0"/>
    <x v="4"/>
    <s v="Male/Single/Nakapiripiriti"/>
    <x v="28"/>
    <n v="6.79"/>
    <n v="1.88"/>
    <n v="16.97"/>
    <x v="1"/>
    <s v="Yes"/>
    <x v="2"/>
    <n v="1500198"/>
    <n v="72099"/>
    <x v="18"/>
  </r>
  <r>
    <s v="Youth 559"/>
    <n v="23"/>
    <x v="0"/>
    <x v="1"/>
    <x v="2"/>
    <x v="4"/>
    <s v="Female/Married/Nakapiripiriti"/>
    <x v="8"/>
    <n v="7.84"/>
    <n v="6.4"/>
    <n v="18.59"/>
    <x v="1"/>
    <s v="Yes"/>
    <x v="2"/>
    <n v="157000"/>
    <n v="400000"/>
    <x v="19"/>
  </r>
  <r>
    <s v="Youth 560"/>
    <n v="15"/>
    <x v="2"/>
    <x v="1"/>
    <x v="2"/>
    <x v="4"/>
    <s v="Female/Married/Nakapiripiriti"/>
    <x v="36"/>
    <n v="1.79"/>
    <n v="6.8"/>
    <n v="9.2899999999999991"/>
    <x v="1"/>
    <s v="Yes"/>
    <x v="2"/>
    <n v="82200"/>
    <n v="2800000"/>
    <x v="20"/>
  </r>
  <r>
    <s v="Youth 561"/>
    <n v="25"/>
    <x v="4"/>
    <x v="0"/>
    <x v="1"/>
    <x v="4"/>
    <s v="Male/Separated/Nakapiripiriti"/>
    <x v="40"/>
    <n v="4.91"/>
    <n v="1.95"/>
    <n v="7.6000000000000005"/>
    <x v="1"/>
    <s v="Yes"/>
    <x v="2"/>
    <n v="310000"/>
    <n v="400000"/>
    <x v="21"/>
  </r>
  <r>
    <s v="Youth 562"/>
    <n v="12"/>
    <x v="1"/>
    <x v="0"/>
    <x v="0"/>
    <x v="5"/>
    <s v="Male/Single/Amudat"/>
    <x v="2"/>
    <n v="5.57"/>
    <n v="8.99"/>
    <n v="22.3"/>
    <x v="1"/>
    <s v="Yes"/>
    <x v="2"/>
    <n v="475000"/>
    <n v="620000"/>
    <x v="22"/>
  </r>
  <r>
    <s v="Youth 563"/>
    <n v="15"/>
    <x v="2"/>
    <x v="0"/>
    <x v="1"/>
    <x v="5"/>
    <s v="Male/Separated/Amudat"/>
    <x v="8"/>
    <n v="7.84"/>
    <n v="6.4"/>
    <n v="18.59"/>
    <x v="1"/>
    <s v="No"/>
    <x v="1"/>
    <n v="30297"/>
    <m/>
    <x v="23"/>
  </r>
  <r>
    <s v="Youth 564"/>
    <n v="17"/>
    <x v="2"/>
    <x v="0"/>
    <x v="0"/>
    <x v="5"/>
    <s v="Male/Single/Amudat"/>
    <x v="8"/>
    <n v="7.84"/>
    <n v="6.4"/>
    <n v="18.59"/>
    <x v="1"/>
    <s v="No"/>
    <x v="1"/>
    <n v="47099"/>
    <m/>
    <x v="24"/>
  </r>
  <r>
    <s v="Youth 565"/>
    <n v="19"/>
    <x v="0"/>
    <x v="0"/>
    <x v="0"/>
    <x v="5"/>
    <s v="Male/Single/Amudat"/>
    <x v="26"/>
    <n v="5.94"/>
    <n v="1.83"/>
    <n v="13.37"/>
    <x v="1"/>
    <s v="No"/>
    <x v="1"/>
    <n v="120099"/>
    <m/>
    <x v="25"/>
  </r>
  <r>
    <s v="Youth 566"/>
    <n v="21"/>
    <x v="0"/>
    <x v="0"/>
    <x v="0"/>
    <x v="5"/>
    <s v="Male/Single/Amudat"/>
    <x v="8"/>
    <n v="7.84"/>
    <n v="6.4"/>
    <n v="18.59"/>
    <x v="1"/>
    <s v="No"/>
    <x v="1"/>
    <n v="55198"/>
    <m/>
    <x v="26"/>
  </r>
  <r>
    <s v="Youth 567"/>
    <n v="24"/>
    <x v="0"/>
    <x v="0"/>
    <x v="0"/>
    <x v="5"/>
    <s v="Male/Single/Amudat"/>
    <x v="7"/>
    <n v="0.56000000000000005"/>
    <n v="9.81"/>
    <n v="14.13"/>
    <x v="1"/>
    <s v="Yes"/>
    <x v="2"/>
    <n v="73000"/>
    <n v="12198"/>
    <x v="27"/>
  </r>
  <r>
    <s v="Youth 568"/>
    <n v="21"/>
    <x v="0"/>
    <x v="0"/>
    <x v="2"/>
    <x v="5"/>
    <s v="Male/Married/Amudat"/>
    <x v="4"/>
    <n v="9.2799999999999994"/>
    <n v="7.99"/>
    <n v="26.22"/>
    <x v="1"/>
    <s v="No"/>
    <x v="1"/>
    <n v="90198"/>
    <m/>
    <x v="28"/>
  </r>
  <r>
    <s v="Youth 569"/>
    <n v="23"/>
    <x v="0"/>
    <x v="0"/>
    <x v="0"/>
    <x v="5"/>
    <s v="Male/Single/Amudat"/>
    <x v="10"/>
    <n v="3.53"/>
    <n v="7.58"/>
    <n v="11.92"/>
    <x v="1"/>
    <s v="Yes"/>
    <x v="2"/>
    <n v="35198"/>
    <n v="335000"/>
    <x v="29"/>
  </r>
  <r>
    <s v="Youth 570"/>
    <n v="19"/>
    <x v="0"/>
    <x v="0"/>
    <x v="1"/>
    <x v="5"/>
    <s v="Male/Separated/Amudat"/>
    <x v="6"/>
    <n v="2.88"/>
    <n v="5.23"/>
    <n v="9.98"/>
    <x v="1"/>
    <s v="Yes"/>
    <x v="2"/>
    <n v="55099"/>
    <n v="16200"/>
    <x v="30"/>
  </r>
  <r>
    <s v="Youth 571"/>
    <n v="29"/>
    <x v="4"/>
    <x v="1"/>
    <x v="1"/>
    <x v="5"/>
    <s v="Female/Separated/Amudat"/>
    <x v="8"/>
    <n v="7.84"/>
    <n v="6.4"/>
    <n v="18.59"/>
    <x v="1"/>
    <s v="Yes"/>
    <x v="2"/>
    <n v="85000"/>
    <n v="38000"/>
    <x v="31"/>
  </r>
  <r>
    <s v="Youth 572"/>
    <n v="21"/>
    <x v="0"/>
    <x v="0"/>
    <x v="0"/>
    <x v="5"/>
    <s v="Male/Single/Amudat"/>
    <x v="32"/>
    <n v="1.57"/>
    <n v="6.72"/>
    <n v="8.9699999999999989"/>
    <x v="1"/>
    <s v="Yes"/>
    <x v="2"/>
    <n v="41000"/>
    <n v="3200"/>
    <x v="32"/>
  </r>
  <r>
    <s v="Youth 573"/>
    <n v="21"/>
    <x v="0"/>
    <x v="0"/>
    <x v="2"/>
    <x v="5"/>
    <s v="Male/Married/Amudat"/>
    <x v="5"/>
    <n v="2.52"/>
    <n v="5.59"/>
    <n v="13.41"/>
    <x v="1"/>
    <s v="Yes"/>
    <x v="2"/>
    <n v="32500"/>
    <n v="130000"/>
    <x v="33"/>
  </r>
  <r>
    <s v="Youth 574"/>
    <n v="17"/>
    <x v="2"/>
    <x v="1"/>
    <x v="0"/>
    <x v="5"/>
    <s v="Female/Single/Amudat"/>
    <x v="34"/>
    <n v="1.29"/>
    <n v="9.16"/>
    <n v="14.33"/>
    <x v="1"/>
    <s v="No"/>
    <x v="1"/>
    <n v="18000"/>
    <m/>
    <x v="34"/>
  </r>
  <r>
    <s v="Youth 575"/>
    <n v="21"/>
    <x v="0"/>
    <x v="0"/>
    <x v="1"/>
    <x v="5"/>
    <s v="Male/Separated/Amudat"/>
    <x v="8"/>
    <n v="7.84"/>
    <n v="6.4"/>
    <n v="18.59"/>
    <x v="1"/>
    <s v="Yes"/>
    <x v="2"/>
    <n v="55099"/>
    <n v="30297"/>
    <x v="35"/>
  </r>
  <r>
    <s v="Youth 576"/>
    <n v="23"/>
    <x v="0"/>
    <x v="0"/>
    <x v="1"/>
    <x v="4"/>
    <s v="Male/Separated/Nakapiripiriti"/>
    <x v="8"/>
    <n v="7.84"/>
    <n v="6.4"/>
    <n v="18.59"/>
    <x v="1"/>
    <s v="Yes"/>
    <x v="2"/>
    <n v="70198"/>
    <n v="17099"/>
    <x v="36"/>
  </r>
  <r>
    <s v="Youth 577"/>
    <n v="15"/>
    <x v="2"/>
    <x v="0"/>
    <x v="1"/>
    <x v="4"/>
    <s v="Male/Separated/Nakapiripiriti"/>
    <x v="1"/>
    <n v="4.3600000000000003"/>
    <n v="7.46"/>
    <n v="17.18"/>
    <x v="1"/>
    <s v="Yes"/>
    <x v="2"/>
    <n v="10297"/>
    <n v="15198"/>
    <x v="37"/>
  </r>
  <r>
    <s v="Youth 578"/>
    <n v="25"/>
    <x v="4"/>
    <x v="1"/>
    <x v="0"/>
    <x v="4"/>
    <s v="Female/Single/Nakapiripiriti"/>
    <x v="19"/>
    <n v="1.85"/>
    <n v="6.81"/>
    <n v="16.190000000000001"/>
    <x v="0"/>
    <s v="No"/>
    <x v="0"/>
    <m/>
    <m/>
    <x v="2"/>
  </r>
  <r>
    <s v="Youth 579"/>
    <n v="12"/>
    <x v="1"/>
    <x v="0"/>
    <x v="0"/>
    <x v="4"/>
    <s v="Male/Single/Nakapiripiriti"/>
    <x v="2"/>
    <n v="5.57"/>
    <n v="8.99"/>
    <n v="22.3"/>
    <x v="1"/>
    <s v="Yes"/>
    <x v="2"/>
    <n v="22599"/>
    <n v="48000"/>
    <x v="38"/>
  </r>
  <r>
    <s v="Youth 580"/>
    <n v="15"/>
    <x v="2"/>
    <x v="1"/>
    <x v="0"/>
    <x v="4"/>
    <s v="Female/Single/Nakapiripiriti"/>
    <x v="8"/>
    <n v="7.84"/>
    <n v="6.4"/>
    <n v="18.59"/>
    <x v="1"/>
    <s v="Yes"/>
    <x v="2"/>
    <n v="45198"/>
    <n v="235000"/>
    <x v="39"/>
  </r>
  <r>
    <s v="Youth 581"/>
    <n v="17"/>
    <x v="2"/>
    <x v="1"/>
    <x v="1"/>
    <x v="4"/>
    <s v="Female/Separated/Nakapiripiriti"/>
    <x v="8"/>
    <n v="7.84"/>
    <n v="6.4"/>
    <n v="18.59"/>
    <x v="1"/>
    <s v="Yes"/>
    <x v="2"/>
    <n v="136000"/>
    <n v="11000"/>
    <x v="40"/>
  </r>
  <r>
    <s v="Youth 582"/>
    <n v="19"/>
    <x v="0"/>
    <x v="1"/>
    <x v="0"/>
    <x v="4"/>
    <s v="Female/Single/Nakapiripiriti"/>
    <x v="31"/>
    <n v="2.88"/>
    <n v="4.04"/>
    <n v="9.3500000000000014"/>
    <x v="1"/>
    <s v="Yes"/>
    <x v="2"/>
    <n v="90500"/>
    <n v="60000"/>
    <x v="41"/>
  </r>
  <r>
    <s v="Youth 583"/>
    <n v="21"/>
    <x v="0"/>
    <x v="0"/>
    <x v="0"/>
    <x v="4"/>
    <s v="Male/Single/Nakapiripiriti"/>
    <x v="8"/>
    <n v="7.84"/>
    <n v="6.4"/>
    <n v="18.59"/>
    <x v="1"/>
    <s v="Yes"/>
    <x v="2"/>
    <n v="4650"/>
    <n v="35198"/>
    <x v="42"/>
  </r>
  <r>
    <s v="Youth 584"/>
    <n v="24"/>
    <x v="0"/>
    <x v="0"/>
    <x v="0"/>
    <x v="4"/>
    <s v="Male/Single/Nakapiripiriti"/>
    <x v="3"/>
    <n v="6.23"/>
    <n v="5.87"/>
    <n v="19.940000000000001"/>
    <x v="1"/>
    <s v="Yes"/>
    <x v="2"/>
    <n v="130000"/>
    <n v="41000"/>
    <x v="43"/>
  </r>
  <r>
    <s v="Youth 585"/>
    <n v="21"/>
    <x v="0"/>
    <x v="0"/>
    <x v="0"/>
    <x v="4"/>
    <s v="Male/Single/Nakapiripiriti"/>
    <x v="6"/>
    <n v="2.88"/>
    <n v="5.23"/>
    <n v="9.98"/>
    <x v="1"/>
    <s v="Yes"/>
    <x v="2"/>
    <n v="30200"/>
    <n v="15198"/>
    <x v="44"/>
  </r>
  <r>
    <s v="Youth 586"/>
    <n v="23"/>
    <x v="0"/>
    <x v="0"/>
    <x v="0"/>
    <x v="2"/>
    <s v="Male/Single/Kotido"/>
    <x v="10"/>
    <n v="3.53"/>
    <n v="7.58"/>
    <n v="11.92"/>
    <x v="1"/>
    <s v="Yes"/>
    <x v="2"/>
    <n v="60297"/>
    <n v="40198"/>
    <x v="45"/>
  </r>
  <r>
    <s v="Youth 587"/>
    <n v="19"/>
    <x v="0"/>
    <x v="1"/>
    <x v="0"/>
    <x v="2"/>
    <s v="Female/Single/Kotido"/>
    <x v="14"/>
    <n v="3.68"/>
    <n v="0.54"/>
    <n v="12.64"/>
    <x v="1"/>
    <s v="Yes"/>
    <x v="2"/>
    <n v="11500"/>
    <n v="67000"/>
    <x v="46"/>
  </r>
  <r>
    <s v="Youth 588"/>
    <n v="29"/>
    <x v="4"/>
    <x v="1"/>
    <x v="2"/>
    <x v="2"/>
    <s v="Female/Married/Kotido"/>
    <x v="8"/>
    <n v="7.84"/>
    <n v="6.4"/>
    <n v="18.59"/>
    <x v="1"/>
    <s v="Yes"/>
    <x v="2"/>
    <n v="37000"/>
    <n v="7198"/>
    <x v="47"/>
  </r>
  <r>
    <s v="Youth 589"/>
    <n v="21"/>
    <x v="0"/>
    <x v="0"/>
    <x v="0"/>
    <x v="2"/>
    <s v="Male/Single/Kotido"/>
    <x v="34"/>
    <n v="1.29"/>
    <n v="9.16"/>
    <n v="14.33"/>
    <x v="1"/>
    <s v="Yes"/>
    <x v="2"/>
    <n v="49599"/>
    <n v="12200"/>
    <x v="48"/>
  </r>
  <r>
    <s v="Youth 590"/>
    <n v="21"/>
    <x v="0"/>
    <x v="0"/>
    <x v="2"/>
    <x v="2"/>
    <s v="Male/Married/Kotido"/>
    <x v="5"/>
    <n v="2.52"/>
    <n v="5.59"/>
    <n v="13.41"/>
    <x v="1"/>
    <s v="Yes"/>
    <x v="2"/>
    <n v="29500"/>
    <n v="71500"/>
    <x v="49"/>
  </r>
  <r>
    <s v="Youth 591"/>
    <n v="17"/>
    <x v="2"/>
    <x v="0"/>
    <x v="0"/>
    <x v="2"/>
    <s v="Male/Single/Kotido"/>
    <x v="36"/>
    <n v="1.79"/>
    <n v="6.8"/>
    <n v="9.2899999999999991"/>
    <x v="1"/>
    <s v="Yes"/>
    <x v="2"/>
    <n v="670500"/>
    <n v="18099"/>
    <x v="50"/>
  </r>
  <r>
    <s v="Youth 592"/>
    <n v="21"/>
    <x v="0"/>
    <x v="0"/>
    <x v="2"/>
    <x v="2"/>
    <s v="Male/Married/Kotido"/>
    <x v="8"/>
    <n v="7.84"/>
    <n v="6.4"/>
    <n v="18.59"/>
    <x v="1"/>
    <s v="Yes"/>
    <x v="2"/>
    <n v="63000"/>
    <n v="192099"/>
    <x v="51"/>
  </r>
  <r>
    <s v="Youth 593"/>
    <n v="23"/>
    <x v="0"/>
    <x v="0"/>
    <x v="0"/>
    <x v="2"/>
    <s v="Male/Single/Kotido"/>
    <x v="8"/>
    <n v="7.84"/>
    <n v="6.4"/>
    <n v="18.59"/>
    <x v="0"/>
    <s v="No"/>
    <x v="0"/>
    <m/>
    <m/>
    <x v="2"/>
  </r>
  <r>
    <s v="Youth 594"/>
    <n v="15"/>
    <x v="2"/>
    <x v="0"/>
    <x v="0"/>
    <x v="2"/>
    <s v="Male/Single/Kotido"/>
    <x v="12"/>
    <n v="1.23"/>
    <n v="9.6"/>
    <n v="12.08"/>
    <x v="0"/>
    <s v="Yes"/>
    <x v="3"/>
    <m/>
    <n v="75099"/>
    <x v="52"/>
  </r>
  <r>
    <s v="Youth 595"/>
    <n v="25"/>
    <x v="4"/>
    <x v="0"/>
    <x v="0"/>
    <x v="2"/>
    <s v="Male/Single/Kotido"/>
    <x v="11"/>
    <n v="4.0199999999999996"/>
    <n v="8.5399999999999991"/>
    <n v="14.899999999999999"/>
    <x v="0"/>
    <s v="Yes"/>
    <x v="3"/>
    <m/>
    <n v="1398"/>
    <x v="53"/>
  </r>
  <r>
    <s v="Youth 596"/>
    <n v="12"/>
    <x v="1"/>
    <x v="0"/>
    <x v="0"/>
    <x v="2"/>
    <s v="Male/Single/Kotido"/>
    <x v="2"/>
    <n v="5.57"/>
    <n v="8.99"/>
    <n v="22.3"/>
    <x v="0"/>
    <s v="No"/>
    <x v="0"/>
    <m/>
    <m/>
    <x v="2"/>
  </r>
  <r>
    <s v="Youth 597"/>
    <n v="15"/>
    <x v="2"/>
    <x v="0"/>
    <x v="0"/>
    <x v="2"/>
    <s v="Male/Single/Kotido"/>
    <x v="8"/>
    <n v="7.84"/>
    <n v="6.4"/>
    <n v="18.59"/>
    <x v="0"/>
    <s v="Yes"/>
    <x v="3"/>
    <m/>
    <n v="12198"/>
    <x v="54"/>
  </r>
  <r>
    <s v="Youth 598"/>
    <n v="17"/>
    <x v="2"/>
    <x v="0"/>
    <x v="0"/>
    <x v="4"/>
    <s v="Male/Single/Nakapiripiriti"/>
    <x v="8"/>
    <n v="7.84"/>
    <n v="6.4"/>
    <n v="18.59"/>
    <x v="0"/>
    <s v="Yes"/>
    <x v="3"/>
    <m/>
    <n v="60500"/>
    <x v="55"/>
  </r>
  <r>
    <s v="Youth 599"/>
    <n v="19"/>
    <x v="0"/>
    <x v="0"/>
    <x v="0"/>
    <x v="4"/>
    <s v="Male/Single/Nakapiripiriti"/>
    <x v="35"/>
    <n v="2.02"/>
    <n v="9.85"/>
    <n v="15.23"/>
    <x v="0"/>
    <s v="No"/>
    <x v="0"/>
    <m/>
    <m/>
    <x v="2"/>
  </r>
  <r>
    <s v="Youth 600"/>
    <n v="21"/>
    <x v="0"/>
    <x v="0"/>
    <x v="0"/>
    <x v="4"/>
    <s v="Male/Single/Nakapiripiriti"/>
    <x v="8"/>
    <n v="7.84"/>
    <n v="6.4"/>
    <n v="18.59"/>
    <x v="1"/>
    <s v="Yes"/>
    <x v="2"/>
    <n v="396"/>
    <n v="176198"/>
    <x v="56"/>
  </r>
  <r>
    <s v="Youth 601"/>
    <n v="24"/>
    <x v="0"/>
    <x v="0"/>
    <x v="1"/>
    <x v="4"/>
    <s v="Male/Separated/Nakapiripiriti"/>
    <x v="7"/>
    <n v="0.56000000000000005"/>
    <n v="9.81"/>
    <n v="14.13"/>
    <x v="1"/>
    <s v="Yes"/>
    <x v="2"/>
    <n v="30300"/>
    <n v="1600"/>
    <x v="57"/>
  </r>
  <r>
    <s v="Youth 602"/>
    <n v="21"/>
    <x v="0"/>
    <x v="1"/>
    <x v="1"/>
    <x v="4"/>
    <s v="Female/Separated/Nakapiripiriti"/>
    <x v="14"/>
    <n v="3.68"/>
    <n v="0.54"/>
    <n v="12.64"/>
    <x v="0"/>
    <s v="No"/>
    <x v="0"/>
    <m/>
    <m/>
    <x v="2"/>
  </r>
  <r>
    <s v="Youth 603"/>
    <n v="23"/>
    <x v="0"/>
    <x v="1"/>
    <x v="0"/>
    <x v="4"/>
    <s v="Female/Single/Nakapiripiriti"/>
    <x v="10"/>
    <n v="3.53"/>
    <n v="7.58"/>
    <n v="11.92"/>
    <x v="0"/>
    <s v="No"/>
    <x v="0"/>
    <m/>
    <m/>
    <x v="2"/>
  </r>
  <r>
    <s v="Youth 604"/>
    <n v="19"/>
    <x v="0"/>
    <x v="1"/>
    <x v="2"/>
    <x v="4"/>
    <s v="Female/Married/Nakapiripiriti"/>
    <x v="4"/>
    <n v="9.2799999999999994"/>
    <n v="7.99"/>
    <n v="26.22"/>
    <x v="1"/>
    <s v="Yes"/>
    <x v="2"/>
    <n v="38700"/>
    <n v="50198"/>
    <x v="58"/>
  </r>
  <r>
    <s v="Youth 605"/>
    <n v="29"/>
    <x v="4"/>
    <x v="1"/>
    <x v="0"/>
    <x v="4"/>
    <s v="Female/Single/Nakapiripiriti"/>
    <x v="8"/>
    <n v="7.84"/>
    <n v="6.4"/>
    <n v="18.59"/>
    <x v="1"/>
    <s v="Yes"/>
    <x v="2"/>
    <n v="29000"/>
    <n v="30200"/>
    <x v="59"/>
  </r>
  <r>
    <s v="Youth 606"/>
    <n v="21"/>
    <x v="0"/>
    <x v="1"/>
    <x v="1"/>
    <x v="4"/>
    <s v="Female/Separated/Nakapiripiriti"/>
    <x v="45"/>
    <n v="0.23"/>
    <n v="6.63"/>
    <n v="14.73"/>
    <x v="1"/>
    <s v="Yes"/>
    <x v="2"/>
    <n v="7200"/>
    <n v="21000"/>
    <x v="60"/>
  </r>
  <r>
    <s v="Youth 607"/>
    <n v="21"/>
    <x v="0"/>
    <x v="1"/>
    <x v="2"/>
    <x v="4"/>
    <s v="Female/Married/Nakapiripiriti"/>
    <x v="5"/>
    <n v="2.52"/>
    <n v="5.59"/>
    <n v="13.41"/>
    <x v="1"/>
    <s v="Yes"/>
    <x v="2"/>
    <n v="28000"/>
    <n v="17099"/>
    <x v="61"/>
  </r>
  <r>
    <s v="Youth 608"/>
    <n v="17"/>
    <x v="2"/>
    <x v="1"/>
    <x v="0"/>
    <x v="4"/>
    <s v="Female/Single/Nakapiripiriti"/>
    <x v="1"/>
    <n v="4.3600000000000003"/>
    <n v="7.46"/>
    <n v="17.18"/>
    <x v="1"/>
    <s v="No"/>
    <x v="1"/>
    <n v="7700"/>
    <m/>
    <x v="62"/>
  </r>
  <r>
    <s v="Youth 609"/>
    <n v="21"/>
    <x v="0"/>
    <x v="0"/>
    <x v="0"/>
    <x v="4"/>
    <s v="Male/Single/Nakapiripiriti"/>
    <x v="8"/>
    <n v="7.84"/>
    <n v="6.4"/>
    <n v="18.59"/>
    <x v="1"/>
    <s v="No"/>
    <x v="1"/>
    <n v="25500"/>
    <m/>
    <x v="63"/>
  </r>
  <r>
    <s v="Youth 610"/>
    <n v="23"/>
    <x v="0"/>
    <x v="1"/>
    <x v="0"/>
    <x v="4"/>
    <s v="Female/Single/Nakapiripiriti"/>
    <x v="8"/>
    <n v="7.84"/>
    <n v="6.4"/>
    <n v="18.59"/>
    <x v="1"/>
    <s v="No"/>
    <x v="1"/>
    <n v="7000"/>
    <m/>
    <x v="64"/>
  </r>
  <r>
    <s v="Youth 611"/>
    <n v="15"/>
    <x v="2"/>
    <x v="1"/>
    <x v="0"/>
    <x v="3"/>
    <s v="Female/Single/Napak"/>
    <x v="15"/>
    <n v="4.01"/>
    <n v="5.53"/>
    <n v="14.780000000000001"/>
    <x v="1"/>
    <s v="No"/>
    <x v="1"/>
    <n v="10398"/>
    <m/>
    <x v="65"/>
  </r>
  <r>
    <s v="Youth 612"/>
    <n v="25"/>
    <x v="4"/>
    <x v="1"/>
    <x v="2"/>
    <x v="3"/>
    <s v="Female/Married/Napak"/>
    <x v="22"/>
    <n v="2.89"/>
    <n v="7.93"/>
    <n v="19.34"/>
    <x v="1"/>
    <s v="Yes"/>
    <x v="2"/>
    <n v="797"/>
    <n v="278000"/>
    <x v="66"/>
  </r>
  <r>
    <s v="Youth 613"/>
    <n v="12"/>
    <x v="1"/>
    <x v="1"/>
    <x v="0"/>
    <x v="3"/>
    <s v="Female/Single/Napak"/>
    <x v="2"/>
    <n v="5.57"/>
    <n v="8.99"/>
    <n v="22.3"/>
    <x v="0"/>
    <s v="Yes"/>
    <x v="3"/>
    <m/>
    <n v="31099"/>
    <x v="67"/>
  </r>
  <r>
    <s v="Youth 614"/>
    <n v="15"/>
    <x v="2"/>
    <x v="1"/>
    <x v="0"/>
    <x v="3"/>
    <s v="Female/Single/Napak"/>
    <x v="8"/>
    <n v="7.84"/>
    <n v="6.4"/>
    <n v="18.59"/>
    <x v="0"/>
    <s v="Yes"/>
    <x v="3"/>
    <m/>
    <n v="77500"/>
    <x v="68"/>
  </r>
  <r>
    <s v="Youth 615"/>
    <n v="17"/>
    <x v="2"/>
    <x v="1"/>
    <x v="0"/>
    <x v="3"/>
    <s v="Female/Single/Napak"/>
    <x v="8"/>
    <n v="7.84"/>
    <n v="6.4"/>
    <n v="18.59"/>
    <x v="0"/>
    <s v="Yes"/>
    <x v="3"/>
    <m/>
    <n v="800000"/>
    <x v="69"/>
  </r>
  <r>
    <s v="Youth 616"/>
    <n v="19"/>
    <x v="0"/>
    <x v="1"/>
    <x v="0"/>
    <x v="3"/>
    <s v="Female/Single/Napak"/>
    <x v="20"/>
    <n v="3.81"/>
    <n v="7.33"/>
    <n v="19.899999999999999"/>
    <x v="0"/>
    <s v="Yes"/>
    <x v="3"/>
    <m/>
    <n v="6240000"/>
    <x v="70"/>
  </r>
  <r>
    <s v="Youth 617"/>
    <n v="21"/>
    <x v="0"/>
    <x v="1"/>
    <x v="2"/>
    <x v="3"/>
    <s v="Female/Married/Napak"/>
    <x v="8"/>
    <n v="7.84"/>
    <n v="6.4"/>
    <n v="18.59"/>
    <x v="0"/>
    <s v="Yes"/>
    <x v="3"/>
    <m/>
    <n v="125000"/>
    <x v="71"/>
  </r>
  <r>
    <s v="Youth 618"/>
    <n v="24"/>
    <x v="0"/>
    <x v="1"/>
    <x v="0"/>
    <x v="3"/>
    <s v="Female/Single/Napak"/>
    <x v="3"/>
    <n v="6.23"/>
    <n v="5.87"/>
    <n v="19.940000000000001"/>
    <x v="1"/>
    <s v="Yes"/>
    <x v="2"/>
    <n v="552050"/>
    <n v="1050000"/>
    <x v="72"/>
  </r>
  <r>
    <s v="Youth 619"/>
    <n v="21"/>
    <x v="0"/>
    <x v="1"/>
    <x v="0"/>
    <x v="3"/>
    <s v="Female/Single/Napak"/>
    <x v="4"/>
    <n v="9.2799999999999994"/>
    <n v="7.99"/>
    <n v="26.22"/>
    <x v="1"/>
    <s v="No"/>
    <x v="1"/>
    <n v="2005600"/>
    <m/>
    <x v="73"/>
  </r>
  <r>
    <s v="Youth 620"/>
    <n v="23"/>
    <x v="0"/>
    <x v="1"/>
    <x v="0"/>
    <x v="3"/>
    <s v="Female/Single/Napak"/>
    <x v="10"/>
    <n v="3.53"/>
    <n v="7.58"/>
    <n v="11.92"/>
    <x v="1"/>
    <s v="Yes"/>
    <x v="2"/>
    <n v="48000"/>
    <n v="480000"/>
    <x v="74"/>
  </r>
  <r>
    <s v="Youth 621"/>
    <n v="19"/>
    <x v="0"/>
    <x v="1"/>
    <x v="1"/>
    <x v="0"/>
    <s v="Female/Separated/Moroto"/>
    <x v="6"/>
    <n v="2.88"/>
    <n v="5.23"/>
    <n v="9.98"/>
    <x v="1"/>
    <s v="No"/>
    <x v="1"/>
    <n v="21000"/>
    <m/>
    <x v="75"/>
  </r>
  <r>
    <s v="Youth 622"/>
    <n v="29"/>
    <x v="4"/>
    <x v="1"/>
    <x v="0"/>
    <x v="0"/>
    <s v="Female/Single/Moroto"/>
    <x v="8"/>
    <n v="7.84"/>
    <n v="6.4"/>
    <n v="18.59"/>
    <x v="1"/>
    <s v="No"/>
    <x v="1"/>
    <n v="45500"/>
    <m/>
    <x v="76"/>
  </r>
  <r>
    <s v="Youth 623"/>
    <n v="21"/>
    <x v="0"/>
    <x v="1"/>
    <x v="0"/>
    <x v="0"/>
    <s v="Female/Single/Moroto"/>
    <x v="8"/>
    <n v="7.84"/>
    <n v="6.4"/>
    <n v="18.59"/>
    <x v="1"/>
    <s v="No"/>
    <x v="1"/>
    <n v="37500"/>
    <m/>
    <x v="77"/>
  </r>
  <r>
    <s v="Youth 624"/>
    <n v="21"/>
    <x v="0"/>
    <x v="1"/>
    <x v="0"/>
    <x v="0"/>
    <s v="Female/Single/Moroto"/>
    <x v="5"/>
    <n v="2.52"/>
    <n v="5.59"/>
    <n v="13.41"/>
    <x v="1"/>
    <s v="No"/>
    <x v="1"/>
    <n v="37000"/>
    <m/>
    <x v="78"/>
  </r>
  <r>
    <s v="Youth 625"/>
    <n v="17"/>
    <x v="2"/>
    <x v="1"/>
    <x v="0"/>
    <x v="0"/>
    <s v="Female/Single/Moroto"/>
    <x v="12"/>
    <n v="1.23"/>
    <n v="9.6"/>
    <n v="12.08"/>
    <x v="1"/>
    <s v="No"/>
    <x v="1"/>
    <n v="396000"/>
    <m/>
    <x v="79"/>
  </r>
  <r>
    <s v="Youth 626"/>
    <n v="21"/>
    <x v="0"/>
    <x v="0"/>
    <x v="2"/>
    <x v="0"/>
    <s v="Male/Married/Moroto"/>
    <x v="8"/>
    <n v="7.84"/>
    <n v="6.4"/>
    <n v="18.59"/>
    <x v="1"/>
    <s v="Yes"/>
    <x v="2"/>
    <n v="32000"/>
    <n v="190000"/>
    <x v="80"/>
  </r>
  <r>
    <s v="Youth 627"/>
    <n v="23"/>
    <x v="0"/>
    <x v="0"/>
    <x v="2"/>
    <x v="0"/>
    <s v="Male/Married/Moroto"/>
    <x v="3"/>
    <n v="6.23"/>
    <n v="5.87"/>
    <n v="19.940000000000001"/>
    <x v="0"/>
    <s v="Yes"/>
    <x v="3"/>
    <m/>
    <n v="280000"/>
    <x v="81"/>
  </r>
  <r>
    <s v="Youth 628"/>
    <n v="15"/>
    <x v="2"/>
    <x v="1"/>
    <x v="0"/>
    <x v="0"/>
    <s v="Female/Single/Moroto"/>
    <x v="3"/>
    <n v="2.2400000000000002"/>
    <n v="8.09"/>
    <n v="18.170000000000002"/>
    <x v="0"/>
    <s v="Yes"/>
    <x v="3"/>
    <m/>
    <n v="295000"/>
    <x v="82"/>
  </r>
  <r>
    <s v="Youth 629"/>
    <n v="25"/>
    <x v="4"/>
    <x v="0"/>
    <x v="0"/>
    <x v="0"/>
    <s v="Male/Single/Moroto"/>
    <x v="44"/>
    <n v="1.74"/>
    <n v="7.67"/>
    <n v="10.77"/>
    <x v="0"/>
    <s v="Yes"/>
    <x v="3"/>
    <m/>
    <n v="0"/>
    <x v="2"/>
  </r>
  <r>
    <s v="Youth 630"/>
    <n v="12"/>
    <x v="1"/>
    <x v="0"/>
    <x v="0"/>
    <x v="0"/>
    <s v="Male/Single/Moroto"/>
    <x v="2"/>
    <n v="5.57"/>
    <n v="8.99"/>
    <n v="22.3"/>
    <x v="1"/>
    <s v="Yes"/>
    <x v="2"/>
    <n v="55000"/>
    <n v="23000"/>
    <x v="83"/>
  </r>
  <r>
    <s v="Youth 631"/>
    <n v="15"/>
    <x v="2"/>
    <x v="0"/>
    <x v="0"/>
    <x v="0"/>
    <s v="Male/Single/Moroto"/>
    <x v="8"/>
    <n v="7.84"/>
    <n v="6.4"/>
    <n v="18.59"/>
    <x v="0"/>
    <s v="No"/>
    <x v="0"/>
    <m/>
    <m/>
    <x v="2"/>
  </r>
  <r>
    <s v="Youth 632"/>
    <n v="17"/>
    <x v="2"/>
    <x v="0"/>
    <x v="0"/>
    <x v="1"/>
    <s v="Male/Single/Kaabong"/>
    <x v="8"/>
    <n v="7.84"/>
    <n v="6.4"/>
    <n v="18.59"/>
    <x v="1"/>
    <s v="No"/>
    <x v="1"/>
    <n v="261000"/>
    <m/>
    <x v="1"/>
  </r>
  <r>
    <s v="Youth 633"/>
    <n v="19"/>
    <x v="0"/>
    <x v="1"/>
    <x v="0"/>
    <x v="2"/>
    <s v="Female/Single/Kotido"/>
    <x v="42"/>
    <n v="5.29"/>
    <n v="8.09"/>
    <n v="14.14"/>
    <x v="0"/>
    <s v="No"/>
    <x v="0"/>
    <m/>
    <m/>
    <x v="2"/>
  </r>
  <r>
    <s v="Youth 634"/>
    <n v="21"/>
    <x v="0"/>
    <x v="1"/>
    <x v="1"/>
    <x v="3"/>
    <s v="Female/Separated/Napak"/>
    <x v="8"/>
    <n v="7.84"/>
    <n v="6.4"/>
    <n v="18.59"/>
    <x v="0"/>
    <s v="No"/>
    <x v="0"/>
    <m/>
    <m/>
    <x v="2"/>
  </r>
  <r>
    <s v="Youth 635"/>
    <n v="24"/>
    <x v="0"/>
    <x v="1"/>
    <x v="1"/>
    <x v="4"/>
    <s v="Female/Separated/Nakapiripiriti"/>
    <x v="7"/>
    <n v="0.56000000000000005"/>
    <n v="9.81"/>
    <n v="14.13"/>
    <x v="1"/>
    <s v="No"/>
    <x v="1"/>
    <n v="159000"/>
    <m/>
    <x v="3"/>
  </r>
  <r>
    <s v="Youth 636"/>
    <n v="21"/>
    <x v="0"/>
    <x v="1"/>
    <x v="0"/>
    <x v="5"/>
    <s v="Female/Single/Amudat"/>
    <x v="6"/>
    <n v="2.88"/>
    <n v="5.23"/>
    <n v="9.98"/>
    <x v="1"/>
    <s v="Yes"/>
    <x v="2"/>
    <n v="129099"/>
    <n v="125000"/>
    <x v="4"/>
  </r>
  <r>
    <s v="Youth 637"/>
    <n v="23"/>
    <x v="0"/>
    <x v="1"/>
    <x v="0"/>
    <x v="6"/>
    <s v="Female/Single/Abim"/>
    <x v="10"/>
    <n v="3.53"/>
    <n v="7.58"/>
    <n v="11.92"/>
    <x v="1"/>
    <s v="Yes"/>
    <x v="2"/>
    <n v="33000"/>
    <n v="2100000"/>
    <x v="5"/>
  </r>
  <r>
    <s v="Youth 638"/>
    <n v="19"/>
    <x v="0"/>
    <x v="1"/>
    <x v="2"/>
    <x v="6"/>
    <s v="Female/Married/Abim"/>
    <x v="14"/>
    <n v="3.68"/>
    <n v="0.54"/>
    <n v="12.64"/>
    <x v="1"/>
    <s v="Yes"/>
    <x v="2"/>
    <n v="1123698"/>
    <n v="51000"/>
    <x v="6"/>
  </r>
  <r>
    <s v="Youth 639"/>
    <n v="29"/>
    <x v="4"/>
    <x v="1"/>
    <x v="2"/>
    <x v="6"/>
    <s v="Female/Married/Abim"/>
    <x v="8"/>
    <n v="7.84"/>
    <n v="6.4"/>
    <n v="18.59"/>
    <x v="0"/>
    <s v="No"/>
    <x v="0"/>
    <m/>
    <m/>
    <x v="2"/>
  </r>
  <r>
    <s v="Youth 640"/>
    <n v="21"/>
    <x v="0"/>
    <x v="0"/>
    <x v="0"/>
    <x v="6"/>
    <s v="Male/Single/Abim"/>
    <x v="8"/>
    <n v="7.84"/>
    <n v="6.4"/>
    <n v="18.59"/>
    <x v="1"/>
    <s v="Yes"/>
    <x v="2"/>
    <n v="3198"/>
    <n v="175000"/>
    <x v="7"/>
  </r>
  <r>
    <s v="Youth 641"/>
    <n v="21"/>
    <x v="0"/>
    <x v="0"/>
    <x v="0"/>
    <x v="6"/>
    <s v="Male/Single/Abim"/>
    <x v="5"/>
    <n v="2.52"/>
    <n v="5.59"/>
    <n v="13.41"/>
    <x v="0"/>
    <s v="Yes"/>
    <x v="3"/>
    <m/>
    <n v="22500"/>
    <x v="8"/>
  </r>
  <r>
    <s v="Youth 642"/>
    <n v="17"/>
    <x v="2"/>
    <x v="0"/>
    <x v="1"/>
    <x v="6"/>
    <s v="Male/Separated/Abim"/>
    <x v="15"/>
    <n v="4.01"/>
    <n v="5.53"/>
    <n v="14.780000000000001"/>
    <x v="0"/>
    <s v="No"/>
    <x v="0"/>
    <m/>
    <m/>
    <x v="2"/>
  </r>
  <r>
    <s v="Youth 643"/>
    <n v="21"/>
    <x v="0"/>
    <x v="0"/>
    <x v="2"/>
    <x v="6"/>
    <s v="Male/Married/Abim"/>
    <x v="8"/>
    <n v="7.84"/>
    <n v="6.4"/>
    <n v="18.59"/>
    <x v="0"/>
    <s v="No"/>
    <x v="0"/>
    <m/>
    <m/>
    <x v="2"/>
  </r>
  <r>
    <s v="Youth 644"/>
    <n v="23"/>
    <x v="0"/>
    <x v="0"/>
    <x v="1"/>
    <x v="6"/>
    <s v="Male/Separated/Abim"/>
    <x v="7"/>
    <n v="0.56000000000000005"/>
    <n v="9.81"/>
    <n v="14.13"/>
    <x v="0"/>
    <s v="No"/>
    <x v="0"/>
    <m/>
    <m/>
    <x v="2"/>
  </r>
  <r>
    <s v="Youth 645"/>
    <n v="15"/>
    <x v="2"/>
    <x v="0"/>
    <x v="0"/>
    <x v="6"/>
    <s v="Male/Single/Abim"/>
    <x v="9"/>
    <n v="7.24"/>
    <n v="5.42"/>
    <n v="14.81"/>
    <x v="0"/>
    <s v="No"/>
    <x v="0"/>
    <m/>
    <m/>
    <x v="2"/>
  </r>
  <r>
    <s v="Youth 646"/>
    <n v="25"/>
    <x v="4"/>
    <x v="1"/>
    <x v="2"/>
    <x v="6"/>
    <s v="Female/Married/Abim"/>
    <x v="25"/>
    <n v="2.04"/>
    <n v="2.82"/>
    <n v="7.77"/>
    <x v="0"/>
    <s v="No"/>
    <x v="0"/>
    <m/>
    <m/>
    <x v="2"/>
  </r>
  <r>
    <s v="Youth 647"/>
    <n v="12"/>
    <x v="1"/>
    <x v="0"/>
    <x v="2"/>
    <x v="6"/>
    <s v="Male/Married/Abim"/>
    <x v="26"/>
    <n v="5.94"/>
    <n v="1.83"/>
    <n v="13.37"/>
    <x v="0"/>
    <s v="No"/>
    <x v="0"/>
    <m/>
    <m/>
    <x v="2"/>
  </r>
  <r>
    <s v="Youth 648"/>
    <n v="15"/>
    <x v="2"/>
    <x v="0"/>
    <x v="0"/>
    <x v="6"/>
    <s v="Male/Single/Abim"/>
    <x v="8"/>
    <n v="7.84"/>
    <n v="6.4"/>
    <n v="18.59"/>
    <x v="0"/>
    <s v="No"/>
    <x v="0"/>
    <m/>
    <m/>
    <x v="2"/>
  </r>
  <r>
    <s v="Youth 649"/>
    <n v="17"/>
    <x v="2"/>
    <x v="1"/>
    <x v="2"/>
    <x v="6"/>
    <s v="Female/Married/Abim"/>
    <x v="8"/>
    <n v="7.84"/>
    <n v="6.4"/>
    <n v="18.59"/>
    <x v="0"/>
    <s v="No"/>
    <x v="0"/>
    <m/>
    <m/>
    <x v="2"/>
  </r>
  <r>
    <s v="Youth 650"/>
    <n v="19"/>
    <x v="0"/>
    <x v="0"/>
    <x v="0"/>
    <x v="1"/>
    <s v="Male/Single/Kaabong"/>
    <x v="43"/>
    <n v="7.9"/>
    <n v="0.01"/>
    <n v="10.26"/>
    <x v="0"/>
    <s v="No"/>
    <x v="0"/>
    <m/>
    <m/>
    <x v="2"/>
  </r>
  <r>
    <s v="Youth 651"/>
    <n v="21"/>
    <x v="0"/>
    <x v="1"/>
    <x v="0"/>
    <x v="1"/>
    <s v="Female/Single/Kaabong"/>
    <x v="8"/>
    <n v="7.84"/>
    <n v="6.4"/>
    <n v="18.59"/>
    <x v="0"/>
    <s v="No"/>
    <x v="0"/>
    <m/>
    <m/>
    <x v="2"/>
  </r>
  <r>
    <s v="Youth 652"/>
    <n v="24"/>
    <x v="0"/>
    <x v="1"/>
    <x v="1"/>
    <x v="1"/>
    <s v="Female/Separated/Kaabong"/>
    <x v="3"/>
    <n v="6.23"/>
    <n v="5.87"/>
    <n v="19.940000000000001"/>
    <x v="1"/>
    <s v="No"/>
    <x v="1"/>
    <n v="9000"/>
    <m/>
    <x v="9"/>
  </r>
  <r>
    <s v="Youth 653"/>
    <n v="21"/>
    <x v="0"/>
    <x v="1"/>
    <x v="2"/>
    <x v="1"/>
    <s v="Female/Married/Kaabong"/>
    <x v="14"/>
    <n v="3.68"/>
    <n v="0.54"/>
    <n v="12.64"/>
    <x v="1"/>
    <s v="No"/>
    <x v="1"/>
    <n v="85200"/>
    <m/>
    <x v="10"/>
  </r>
  <r>
    <s v="Youth 654"/>
    <n v="23"/>
    <x v="0"/>
    <x v="0"/>
    <x v="0"/>
    <x v="1"/>
    <s v="Male/Single/Kaabong"/>
    <x v="10"/>
    <n v="3.53"/>
    <n v="7.58"/>
    <n v="11.92"/>
    <x v="0"/>
    <s v="No"/>
    <x v="0"/>
    <m/>
    <m/>
    <x v="2"/>
  </r>
  <r>
    <s v="Youth 655"/>
    <n v="19"/>
    <x v="0"/>
    <x v="0"/>
    <x v="0"/>
    <x v="1"/>
    <s v="Male/Single/Kaabong"/>
    <x v="4"/>
    <n v="9.2799999999999994"/>
    <n v="7.99"/>
    <n v="26.22"/>
    <x v="1"/>
    <s v="No"/>
    <x v="1"/>
    <n v="6198"/>
    <m/>
    <x v="11"/>
  </r>
  <r>
    <s v="Youth 656"/>
    <n v="29"/>
    <x v="4"/>
    <x v="0"/>
    <x v="0"/>
    <x v="4"/>
    <s v="Male/Single/Nakapiripiriti"/>
    <x v="8"/>
    <n v="7.84"/>
    <n v="6.4"/>
    <n v="18.59"/>
    <x v="0"/>
    <s v="No"/>
    <x v="0"/>
    <m/>
    <m/>
    <x v="2"/>
  </r>
  <r>
    <s v="Youth 657"/>
    <n v="21"/>
    <x v="0"/>
    <x v="0"/>
    <x v="0"/>
    <x v="4"/>
    <s v="Male/Single/Nakapiripiriti"/>
    <x v="8"/>
    <n v="7.84"/>
    <n v="6.4"/>
    <n v="18.59"/>
    <x v="1"/>
    <s v="No"/>
    <x v="1"/>
    <n v="23500"/>
    <m/>
    <x v="12"/>
  </r>
  <r>
    <s v="Youth 658"/>
    <n v="21"/>
    <x v="0"/>
    <x v="0"/>
    <x v="0"/>
    <x v="4"/>
    <s v="Male/Single/Nakapiripiriti"/>
    <x v="5"/>
    <n v="2.52"/>
    <n v="5.59"/>
    <n v="13.41"/>
    <x v="1"/>
    <s v="No"/>
    <x v="1"/>
    <n v="80100"/>
    <m/>
    <x v="13"/>
  </r>
  <r>
    <s v="Youth 659"/>
    <n v="17"/>
    <x v="2"/>
    <x v="0"/>
    <x v="1"/>
    <x v="4"/>
    <s v="Male/Separated/Nakapiripiriti"/>
    <x v="3"/>
    <n v="2.2400000000000002"/>
    <n v="8.09"/>
    <n v="18.170000000000002"/>
    <x v="1"/>
    <s v="Yes"/>
    <x v="2"/>
    <n v="60198"/>
    <n v="980000"/>
    <x v="14"/>
  </r>
  <r>
    <s v="Youth 660"/>
    <n v="21"/>
    <x v="0"/>
    <x v="1"/>
    <x v="0"/>
    <x v="4"/>
    <s v="Female/Single/Nakapiripiriti"/>
    <x v="8"/>
    <n v="7.84"/>
    <n v="6.4"/>
    <n v="18.59"/>
    <x v="1"/>
    <s v="Yes"/>
    <x v="2"/>
    <n v="1500198"/>
    <n v="870000"/>
    <x v="15"/>
  </r>
  <r>
    <s v="Youth 661"/>
    <n v="23"/>
    <x v="0"/>
    <x v="0"/>
    <x v="2"/>
    <x v="4"/>
    <s v="Male/Married/Nakapiripiriti"/>
    <x v="3"/>
    <n v="6.23"/>
    <n v="5.87"/>
    <n v="19.940000000000001"/>
    <x v="1"/>
    <s v="Yes"/>
    <x v="2"/>
    <n v="35000"/>
    <n v="100000"/>
    <x v="16"/>
  </r>
  <r>
    <s v="Youth 662"/>
    <n v="15"/>
    <x v="2"/>
    <x v="0"/>
    <x v="1"/>
    <x v="4"/>
    <s v="Male/Separated/Nakapiripiriti"/>
    <x v="16"/>
    <n v="1.92"/>
    <n v="4.67"/>
    <n v="12.9"/>
    <x v="1"/>
    <s v="Yes"/>
    <x v="2"/>
    <n v="218500"/>
    <n v="35500"/>
    <x v="17"/>
  </r>
  <r>
    <s v="Youth 663"/>
    <n v="23"/>
    <x v="0"/>
    <x v="0"/>
    <x v="0"/>
    <x v="4"/>
    <s v="Male/Single/Nakapiripiriti"/>
    <x v="7"/>
    <n v="0.56000000000000005"/>
    <n v="9.81"/>
    <n v="14.13"/>
    <x v="1"/>
    <s v="Yes"/>
    <x v="2"/>
    <n v="1500198"/>
    <n v="72099"/>
    <x v="18"/>
  </r>
  <r>
    <s v="Youth 664"/>
    <n v="15"/>
    <x v="2"/>
    <x v="1"/>
    <x v="2"/>
    <x v="4"/>
    <s v="Female/Married/Nakapiripiriti"/>
    <x v="19"/>
    <n v="1.85"/>
    <n v="6.81"/>
    <n v="16.190000000000001"/>
    <x v="1"/>
    <s v="Yes"/>
    <x v="2"/>
    <n v="157000"/>
    <n v="400000"/>
    <x v="19"/>
  </r>
  <r>
    <s v="Youth 665"/>
    <n v="25"/>
    <x v="4"/>
    <x v="1"/>
    <x v="2"/>
    <x v="4"/>
    <s v="Female/Married/Nakapiripiriti"/>
    <x v="20"/>
    <n v="3.81"/>
    <n v="7.33"/>
    <n v="19.899999999999999"/>
    <x v="1"/>
    <s v="Yes"/>
    <x v="2"/>
    <n v="82200"/>
    <n v="2800000"/>
    <x v="20"/>
  </r>
  <r>
    <s v="Youth 666"/>
    <n v="12"/>
    <x v="1"/>
    <x v="0"/>
    <x v="1"/>
    <x v="4"/>
    <s v="Male/Separated/Nakapiripiriti"/>
    <x v="31"/>
    <n v="2.88"/>
    <n v="4.04"/>
    <n v="9.3500000000000014"/>
    <x v="1"/>
    <s v="Yes"/>
    <x v="2"/>
    <n v="310000"/>
    <n v="400000"/>
    <x v="21"/>
  </r>
  <r>
    <s v="Youth 667"/>
    <n v="15"/>
    <x v="2"/>
    <x v="0"/>
    <x v="0"/>
    <x v="5"/>
    <s v="Male/Single/Amudat"/>
    <x v="8"/>
    <n v="7.84"/>
    <n v="6.4"/>
    <n v="18.59"/>
    <x v="1"/>
    <s v="Yes"/>
    <x v="2"/>
    <n v="475000"/>
    <n v="620000"/>
    <x v="22"/>
  </r>
  <r>
    <s v="Youth 668"/>
    <n v="17"/>
    <x v="2"/>
    <x v="0"/>
    <x v="1"/>
    <x v="5"/>
    <s v="Male/Separated/Amudat"/>
    <x v="8"/>
    <n v="7.84"/>
    <n v="6.4"/>
    <n v="18.59"/>
    <x v="1"/>
    <s v="No"/>
    <x v="1"/>
    <n v="30297"/>
    <m/>
    <x v="23"/>
  </r>
  <r>
    <s v="Youth 669"/>
    <n v="19"/>
    <x v="0"/>
    <x v="0"/>
    <x v="0"/>
    <x v="5"/>
    <s v="Male/Single/Amudat"/>
    <x v="13"/>
    <n v="2.74"/>
    <n v="2.77"/>
    <n v="15.01"/>
    <x v="1"/>
    <s v="No"/>
    <x v="1"/>
    <n v="47099"/>
    <m/>
    <x v="24"/>
  </r>
  <r>
    <s v="Youth 670"/>
    <n v="21"/>
    <x v="0"/>
    <x v="0"/>
    <x v="0"/>
    <x v="5"/>
    <s v="Male/Single/Amudat"/>
    <x v="3"/>
    <n v="6.23"/>
    <n v="5.87"/>
    <n v="19.940000000000001"/>
    <x v="1"/>
    <s v="No"/>
    <x v="1"/>
    <n v="120099"/>
    <m/>
    <x v="25"/>
  </r>
  <r>
    <s v="Youth 671"/>
    <n v="24"/>
    <x v="0"/>
    <x v="0"/>
    <x v="0"/>
    <x v="5"/>
    <s v="Male/Single/Amudat"/>
    <x v="7"/>
    <n v="0.56000000000000005"/>
    <n v="9.81"/>
    <n v="14.13"/>
    <x v="1"/>
    <s v="No"/>
    <x v="1"/>
    <n v="55198"/>
    <m/>
    <x v="26"/>
  </r>
  <r>
    <s v="Youth 672"/>
    <n v="21"/>
    <x v="0"/>
    <x v="0"/>
    <x v="0"/>
    <x v="5"/>
    <s v="Male/Single/Amudat"/>
    <x v="4"/>
    <n v="9.2799999999999994"/>
    <n v="7.99"/>
    <n v="26.22"/>
    <x v="1"/>
    <s v="Yes"/>
    <x v="2"/>
    <n v="73000"/>
    <n v="12198"/>
    <x v="27"/>
  </r>
  <r>
    <s v="Youth 673"/>
    <n v="23"/>
    <x v="0"/>
    <x v="0"/>
    <x v="2"/>
    <x v="5"/>
    <s v="Male/Married/Amudat"/>
    <x v="10"/>
    <n v="3.53"/>
    <n v="7.58"/>
    <n v="11.92"/>
    <x v="1"/>
    <s v="No"/>
    <x v="1"/>
    <n v="90198"/>
    <m/>
    <x v="28"/>
  </r>
  <r>
    <s v="Youth 674"/>
    <n v="19"/>
    <x v="0"/>
    <x v="0"/>
    <x v="0"/>
    <x v="5"/>
    <s v="Male/Single/Amudat"/>
    <x v="6"/>
    <n v="2.88"/>
    <n v="5.23"/>
    <n v="9.98"/>
    <x v="1"/>
    <s v="Yes"/>
    <x v="2"/>
    <n v="35198"/>
    <n v="335000"/>
    <x v="29"/>
  </r>
  <r>
    <s v="Youth 675"/>
    <n v="29"/>
    <x v="4"/>
    <x v="0"/>
    <x v="1"/>
    <x v="5"/>
    <s v="Male/Separated/Amudat"/>
    <x v="8"/>
    <n v="7.84"/>
    <n v="6.4"/>
    <n v="18.59"/>
    <x v="1"/>
    <s v="Yes"/>
    <x v="2"/>
    <n v="55099"/>
    <n v="16200"/>
    <x v="30"/>
  </r>
  <r>
    <s v="Youth 676"/>
    <n v="21"/>
    <x v="0"/>
    <x v="1"/>
    <x v="1"/>
    <x v="5"/>
    <s v="Female/Separated/Amudat"/>
    <x v="8"/>
    <n v="7.84"/>
    <n v="6.4"/>
    <n v="18.59"/>
    <x v="1"/>
    <s v="Yes"/>
    <x v="2"/>
    <n v="85000"/>
    <n v="38000"/>
    <x v="31"/>
  </r>
  <r>
    <s v="Youth 677"/>
    <n v="21"/>
    <x v="0"/>
    <x v="0"/>
    <x v="0"/>
    <x v="5"/>
    <s v="Male/Single/Amudat"/>
    <x v="4"/>
    <n v="9.2799999999999994"/>
    <n v="7.99"/>
    <n v="26.22"/>
    <x v="1"/>
    <s v="Yes"/>
    <x v="2"/>
    <n v="41000"/>
    <n v="3200"/>
    <x v="32"/>
  </r>
  <r>
    <s v="Youth 678"/>
    <n v="17"/>
    <x v="2"/>
    <x v="0"/>
    <x v="2"/>
    <x v="5"/>
    <s v="Male/Married/Amudat"/>
    <x v="9"/>
    <n v="7.24"/>
    <n v="5.42"/>
    <n v="14.81"/>
    <x v="1"/>
    <s v="Yes"/>
    <x v="2"/>
    <n v="32500"/>
    <n v="130000"/>
    <x v="33"/>
  </r>
  <r>
    <s v="Youth 679"/>
    <n v="21"/>
    <x v="0"/>
    <x v="1"/>
    <x v="0"/>
    <x v="5"/>
    <s v="Female/Single/Amudat"/>
    <x v="7"/>
    <n v="0.56000000000000005"/>
    <n v="9.81"/>
    <n v="14.13"/>
    <x v="1"/>
    <s v="No"/>
    <x v="1"/>
    <n v="18000"/>
    <m/>
    <x v="34"/>
  </r>
  <r>
    <s v="Youth 680"/>
    <n v="23"/>
    <x v="0"/>
    <x v="0"/>
    <x v="1"/>
    <x v="5"/>
    <s v="Male/Separated/Amudat"/>
    <x v="3"/>
    <n v="6.23"/>
    <n v="5.87"/>
    <n v="19.940000000000001"/>
    <x v="1"/>
    <s v="Yes"/>
    <x v="2"/>
    <n v="55099"/>
    <n v="30297"/>
    <x v="35"/>
  </r>
  <r>
    <s v="Youth 681"/>
    <n v="15"/>
    <x v="2"/>
    <x v="0"/>
    <x v="1"/>
    <x v="4"/>
    <s v="Male/Separated/Nakapiripiriti"/>
    <x v="22"/>
    <n v="2.89"/>
    <n v="7.93"/>
    <n v="19.34"/>
    <x v="1"/>
    <s v="Yes"/>
    <x v="2"/>
    <n v="70198"/>
    <n v="17099"/>
    <x v="36"/>
  </r>
  <r>
    <s v="Youth 682"/>
    <n v="23"/>
    <x v="0"/>
    <x v="0"/>
    <x v="1"/>
    <x v="4"/>
    <s v="Male/Separated/Nakapiripiriti"/>
    <x v="7"/>
    <n v="0.56000000000000005"/>
    <n v="9.81"/>
    <n v="14.13"/>
    <x v="1"/>
    <s v="Yes"/>
    <x v="2"/>
    <n v="10297"/>
    <n v="15198"/>
    <x v="37"/>
  </r>
  <r>
    <s v="Youth 683"/>
    <n v="15"/>
    <x v="2"/>
    <x v="1"/>
    <x v="0"/>
    <x v="4"/>
    <s v="Female/Single/Nakapiripiriti"/>
    <x v="25"/>
    <n v="2.04"/>
    <n v="2.82"/>
    <n v="7.77"/>
    <x v="0"/>
    <s v="No"/>
    <x v="0"/>
    <m/>
    <m/>
    <x v="2"/>
  </r>
  <r>
    <s v="Youth 684"/>
    <n v="25"/>
    <x v="4"/>
    <x v="0"/>
    <x v="0"/>
    <x v="4"/>
    <s v="Male/Single/Nakapiripiriti"/>
    <x v="28"/>
    <n v="6.79"/>
    <n v="1.88"/>
    <n v="16.97"/>
    <x v="1"/>
    <s v="Yes"/>
    <x v="2"/>
    <n v="22599"/>
    <n v="48000"/>
    <x v="38"/>
  </r>
  <r>
    <s v="Youth 685"/>
    <n v="12"/>
    <x v="1"/>
    <x v="1"/>
    <x v="0"/>
    <x v="4"/>
    <s v="Female/Single/Nakapiripiriti"/>
    <x v="35"/>
    <n v="2.02"/>
    <n v="9.85"/>
    <n v="15.23"/>
    <x v="1"/>
    <s v="Yes"/>
    <x v="2"/>
    <n v="45198"/>
    <n v="235000"/>
    <x v="39"/>
  </r>
  <r>
    <s v="Youth 686"/>
    <n v="15"/>
    <x v="2"/>
    <x v="1"/>
    <x v="1"/>
    <x v="4"/>
    <s v="Female/Separated/Nakapiripiriti"/>
    <x v="8"/>
    <n v="7.84"/>
    <n v="6.4"/>
    <n v="18.59"/>
    <x v="1"/>
    <s v="Yes"/>
    <x v="2"/>
    <n v="136000"/>
    <n v="11000"/>
    <x v="40"/>
  </r>
  <r>
    <s v="Youth 687"/>
    <n v="17"/>
    <x v="2"/>
    <x v="1"/>
    <x v="0"/>
    <x v="4"/>
    <s v="Female/Single/Nakapiripiriti"/>
    <x v="8"/>
    <n v="7.84"/>
    <n v="6.4"/>
    <n v="18.59"/>
    <x v="1"/>
    <s v="Yes"/>
    <x v="2"/>
    <n v="90500"/>
    <n v="60000"/>
    <x v="41"/>
  </r>
  <r>
    <s v="Youth 688"/>
    <n v="19"/>
    <x v="0"/>
    <x v="0"/>
    <x v="0"/>
    <x v="4"/>
    <s v="Male/Single/Nakapiripiriti"/>
    <x v="18"/>
    <n v="8.24"/>
    <n v="6.27"/>
    <n v="17.29"/>
    <x v="1"/>
    <s v="Yes"/>
    <x v="2"/>
    <n v="4650"/>
    <n v="35198"/>
    <x v="42"/>
  </r>
  <r>
    <s v="Youth 689"/>
    <n v="21"/>
    <x v="0"/>
    <x v="0"/>
    <x v="0"/>
    <x v="4"/>
    <s v="Male/Single/Nakapiripiriti"/>
    <x v="3"/>
    <n v="6.23"/>
    <n v="5.87"/>
    <n v="19.940000000000001"/>
    <x v="1"/>
    <s v="Yes"/>
    <x v="2"/>
    <n v="130000"/>
    <n v="41000"/>
    <x v="43"/>
  </r>
  <r>
    <s v="Youth 690"/>
    <n v="24"/>
    <x v="0"/>
    <x v="0"/>
    <x v="0"/>
    <x v="4"/>
    <s v="Male/Single/Nakapiripiriti"/>
    <x v="3"/>
    <n v="6.23"/>
    <n v="5.87"/>
    <n v="19.940000000000001"/>
    <x v="1"/>
    <s v="Yes"/>
    <x v="2"/>
    <n v="30200"/>
    <n v="15198"/>
    <x v="44"/>
  </r>
  <r>
    <s v="Youth 691"/>
    <n v="21"/>
    <x v="0"/>
    <x v="0"/>
    <x v="0"/>
    <x v="2"/>
    <s v="Male/Single/Kotido"/>
    <x v="6"/>
    <n v="2.88"/>
    <n v="5.23"/>
    <n v="9.98"/>
    <x v="1"/>
    <s v="Yes"/>
    <x v="2"/>
    <n v="60297"/>
    <n v="40198"/>
    <x v="45"/>
  </r>
  <r>
    <s v="Youth 692"/>
    <n v="23"/>
    <x v="0"/>
    <x v="1"/>
    <x v="0"/>
    <x v="2"/>
    <s v="Female/Single/Kotido"/>
    <x v="10"/>
    <n v="3.53"/>
    <n v="7.58"/>
    <n v="11.92"/>
    <x v="1"/>
    <s v="Yes"/>
    <x v="2"/>
    <n v="11500"/>
    <n v="67000"/>
    <x v="46"/>
  </r>
  <r>
    <s v="Youth 693"/>
    <n v="19"/>
    <x v="0"/>
    <x v="1"/>
    <x v="2"/>
    <x v="2"/>
    <s v="Female/Married/Kotido"/>
    <x v="14"/>
    <n v="3.68"/>
    <n v="0.54"/>
    <n v="12.64"/>
    <x v="1"/>
    <s v="Yes"/>
    <x v="2"/>
    <n v="37000"/>
    <n v="7198"/>
    <x v="47"/>
  </r>
  <r>
    <s v="Youth 694"/>
    <n v="29"/>
    <x v="4"/>
    <x v="0"/>
    <x v="0"/>
    <x v="2"/>
    <s v="Male/Single/Kotido"/>
    <x v="8"/>
    <n v="7.84"/>
    <n v="6.4"/>
    <n v="18.59"/>
    <x v="1"/>
    <s v="Yes"/>
    <x v="2"/>
    <n v="49599"/>
    <n v="12200"/>
    <x v="48"/>
  </r>
  <r>
    <s v="Youth 695"/>
    <n v="21"/>
    <x v="0"/>
    <x v="0"/>
    <x v="2"/>
    <x v="2"/>
    <s v="Male/Married/Kotido"/>
    <x v="8"/>
    <n v="7.84"/>
    <n v="6.4"/>
    <n v="18.59"/>
    <x v="1"/>
    <s v="Yes"/>
    <x v="2"/>
    <n v="29500"/>
    <n v="71500"/>
    <x v="49"/>
  </r>
  <r>
    <s v="Youth 696"/>
    <n v="21"/>
    <x v="0"/>
    <x v="0"/>
    <x v="0"/>
    <x v="2"/>
    <s v="Male/Single/Kotido"/>
    <x v="6"/>
    <n v="2.88"/>
    <n v="5.23"/>
    <n v="9.98"/>
    <x v="1"/>
    <s v="Yes"/>
    <x v="2"/>
    <n v="670500"/>
    <n v="18099"/>
    <x v="50"/>
  </r>
  <r>
    <s v="Youth 697"/>
    <n v="17"/>
    <x v="2"/>
    <x v="0"/>
    <x v="2"/>
    <x v="2"/>
    <s v="Male/Married/Kotido"/>
    <x v="16"/>
    <n v="1.92"/>
    <n v="4.67"/>
    <n v="12.9"/>
    <x v="1"/>
    <s v="Yes"/>
    <x v="2"/>
    <n v="63000"/>
    <n v="192099"/>
    <x v="51"/>
  </r>
  <r>
    <s v="Youth 698"/>
    <n v="21"/>
    <x v="0"/>
    <x v="0"/>
    <x v="0"/>
    <x v="2"/>
    <s v="Male/Single/Kotido"/>
    <x v="7"/>
    <n v="0.56000000000000005"/>
    <n v="9.81"/>
    <n v="14.13"/>
    <x v="0"/>
    <s v="No"/>
    <x v="0"/>
    <m/>
    <m/>
    <x v="2"/>
  </r>
  <r>
    <s v="Youth 699"/>
    <n v="23"/>
    <x v="0"/>
    <x v="0"/>
    <x v="0"/>
    <x v="2"/>
    <s v="Male/Single/Kotido"/>
    <x v="3"/>
    <n v="6.23"/>
    <n v="5.87"/>
    <n v="19.940000000000001"/>
    <x v="0"/>
    <s v="Yes"/>
    <x v="3"/>
    <m/>
    <n v="75099"/>
    <x v="52"/>
  </r>
  <r>
    <s v="Youth 700"/>
    <n v="15"/>
    <x v="2"/>
    <x v="0"/>
    <x v="0"/>
    <x v="2"/>
    <s v="Male/Single/Kotido"/>
    <x v="28"/>
    <n v="6.79"/>
    <n v="1.88"/>
    <n v="16.97"/>
    <x v="0"/>
    <s v="Yes"/>
    <x v="3"/>
    <m/>
    <n v="1398"/>
    <x v="53"/>
  </r>
  <r>
    <s v="Youth 701"/>
    <n v="23"/>
    <x v="0"/>
    <x v="0"/>
    <x v="0"/>
    <x v="2"/>
    <s v="Male/Single/Kotido"/>
    <x v="7"/>
    <n v="0.56000000000000005"/>
    <n v="9.81"/>
    <n v="14.13"/>
    <x v="0"/>
    <s v="No"/>
    <x v="0"/>
    <m/>
    <m/>
    <x v="2"/>
  </r>
  <r>
    <s v="Youth 702"/>
    <n v="15"/>
    <x v="2"/>
    <x v="0"/>
    <x v="0"/>
    <x v="2"/>
    <s v="Male/Single/Kotido"/>
    <x v="11"/>
    <n v="4.0199999999999996"/>
    <n v="8.5399999999999991"/>
    <n v="14.899999999999999"/>
    <x v="0"/>
    <s v="Yes"/>
    <x v="3"/>
    <m/>
    <n v="12198"/>
    <x v="54"/>
  </r>
  <r>
    <s v="Youth 703"/>
    <n v="25"/>
    <x v="4"/>
    <x v="0"/>
    <x v="0"/>
    <x v="4"/>
    <s v="Male/Single/Nakapiripiriti"/>
    <x v="8"/>
    <n v="7.84"/>
    <n v="6.4"/>
    <n v="18.59"/>
    <x v="0"/>
    <s v="Yes"/>
    <x v="3"/>
    <m/>
    <n v="60500"/>
    <x v="55"/>
  </r>
  <r>
    <s v="Youth 704"/>
    <n v="12"/>
    <x v="1"/>
    <x v="0"/>
    <x v="0"/>
    <x v="4"/>
    <s v="Male/Single/Nakapiripiriti"/>
    <x v="20"/>
    <n v="3.81"/>
    <n v="7.33"/>
    <n v="19.899999999999999"/>
    <x v="0"/>
    <s v="No"/>
    <x v="0"/>
    <m/>
    <m/>
    <x v="2"/>
  </r>
  <r>
    <s v="Youth 705"/>
    <n v="15"/>
    <x v="2"/>
    <x v="0"/>
    <x v="0"/>
    <x v="4"/>
    <s v="Male/Single/Nakapiripiriti"/>
    <x v="8"/>
    <n v="7.84"/>
    <n v="6.4"/>
    <n v="18.59"/>
    <x v="1"/>
    <s v="Yes"/>
    <x v="2"/>
    <n v="396"/>
    <n v="176198"/>
    <x v="56"/>
  </r>
  <r>
    <s v="Youth 706"/>
    <n v="17"/>
    <x v="2"/>
    <x v="0"/>
    <x v="1"/>
    <x v="4"/>
    <s v="Male/Separated/Nakapiripiriti"/>
    <x v="8"/>
    <n v="7.84"/>
    <n v="6.4"/>
    <n v="18.59"/>
    <x v="1"/>
    <s v="Yes"/>
    <x v="2"/>
    <n v="30300"/>
    <n v="1600"/>
    <x v="57"/>
  </r>
  <r>
    <s v="Youth 707"/>
    <n v="19"/>
    <x v="0"/>
    <x v="1"/>
    <x v="1"/>
    <x v="4"/>
    <s v="Female/Separated/Nakapiripiriti"/>
    <x v="21"/>
    <n v="8.2100000000000009"/>
    <n v="2.08"/>
    <n v="19.53"/>
    <x v="0"/>
    <s v="No"/>
    <x v="0"/>
    <m/>
    <m/>
    <x v="2"/>
  </r>
  <r>
    <s v="Youth 708"/>
    <n v="21"/>
    <x v="0"/>
    <x v="1"/>
    <x v="0"/>
    <x v="4"/>
    <s v="Female/Single/Nakapiripiriti"/>
    <x v="3"/>
    <n v="6.23"/>
    <n v="5.87"/>
    <n v="19.940000000000001"/>
    <x v="0"/>
    <s v="No"/>
    <x v="0"/>
    <m/>
    <m/>
    <x v="2"/>
  </r>
  <r>
    <s v="Youth 709"/>
    <n v="24"/>
    <x v="0"/>
    <x v="1"/>
    <x v="2"/>
    <x v="4"/>
    <s v="Female/Married/Nakapiripiriti"/>
    <x v="7"/>
    <n v="0.56000000000000005"/>
    <n v="9.81"/>
    <n v="14.13"/>
    <x v="1"/>
    <s v="Yes"/>
    <x v="2"/>
    <n v="38700"/>
    <n v="50198"/>
    <x v="58"/>
  </r>
  <r>
    <s v="Youth 710"/>
    <n v="21"/>
    <x v="0"/>
    <x v="1"/>
    <x v="0"/>
    <x v="4"/>
    <s v="Female/Single/Nakapiripiriti"/>
    <x v="14"/>
    <n v="3.68"/>
    <n v="0.54"/>
    <n v="12.64"/>
    <x v="1"/>
    <s v="Yes"/>
    <x v="2"/>
    <n v="29000"/>
    <n v="30200"/>
    <x v="59"/>
  </r>
  <r>
    <s v="Youth 711"/>
    <n v="23"/>
    <x v="0"/>
    <x v="1"/>
    <x v="1"/>
    <x v="4"/>
    <s v="Female/Separated/Nakapiripiriti"/>
    <x v="10"/>
    <n v="3.53"/>
    <n v="7.58"/>
    <n v="11.92"/>
    <x v="1"/>
    <s v="Yes"/>
    <x v="2"/>
    <n v="7200"/>
    <n v="21000"/>
    <x v="60"/>
  </r>
  <r>
    <s v="Youth 712"/>
    <n v="19"/>
    <x v="0"/>
    <x v="1"/>
    <x v="2"/>
    <x v="4"/>
    <s v="Female/Married/Nakapiripiriti"/>
    <x v="4"/>
    <n v="9.2799999999999994"/>
    <n v="7.99"/>
    <n v="26.22"/>
    <x v="1"/>
    <s v="Yes"/>
    <x v="2"/>
    <n v="28000"/>
    <n v="17099"/>
    <x v="61"/>
  </r>
  <r>
    <s v="Youth 713"/>
    <n v="29"/>
    <x v="4"/>
    <x v="1"/>
    <x v="0"/>
    <x v="4"/>
    <s v="Female/Single/Nakapiripiriti"/>
    <x v="8"/>
    <n v="7.84"/>
    <n v="6.4"/>
    <n v="18.59"/>
    <x v="1"/>
    <s v="No"/>
    <x v="1"/>
    <n v="7700"/>
    <m/>
    <x v="62"/>
  </r>
  <r>
    <s v="Youth 714"/>
    <n v="21"/>
    <x v="0"/>
    <x v="0"/>
    <x v="0"/>
    <x v="4"/>
    <s v="Male/Single/Nakapiripiriti"/>
    <x v="8"/>
    <n v="7.84"/>
    <n v="6.4"/>
    <n v="18.59"/>
    <x v="1"/>
    <s v="No"/>
    <x v="1"/>
    <n v="25500"/>
    <m/>
    <x v="63"/>
  </r>
  <r>
    <s v="Youth 715"/>
    <n v="21"/>
    <x v="0"/>
    <x v="1"/>
    <x v="0"/>
    <x v="4"/>
    <s v="Female/Single/Nakapiripiriti"/>
    <x v="14"/>
    <n v="3.68"/>
    <n v="0.54"/>
    <n v="12.64"/>
    <x v="1"/>
    <s v="No"/>
    <x v="1"/>
    <n v="7000"/>
    <m/>
    <x v="64"/>
  </r>
  <r>
    <s v="Youth 716"/>
    <n v="17"/>
    <x v="2"/>
    <x v="1"/>
    <x v="0"/>
    <x v="3"/>
    <s v="Female/Single/Napak"/>
    <x v="19"/>
    <n v="1.85"/>
    <n v="6.81"/>
    <n v="16.190000000000001"/>
    <x v="1"/>
    <s v="No"/>
    <x v="1"/>
    <n v="10398"/>
    <m/>
    <x v="65"/>
  </r>
  <r>
    <s v="Youth 717"/>
    <n v="21"/>
    <x v="0"/>
    <x v="1"/>
    <x v="2"/>
    <x v="3"/>
    <s v="Female/Married/Napak"/>
    <x v="7"/>
    <n v="0.56000000000000005"/>
    <n v="9.81"/>
    <n v="14.13"/>
    <x v="1"/>
    <s v="Yes"/>
    <x v="2"/>
    <n v="797"/>
    <n v="278000"/>
    <x v="66"/>
  </r>
  <r>
    <s v="Youth 718"/>
    <n v="23"/>
    <x v="0"/>
    <x v="1"/>
    <x v="0"/>
    <x v="3"/>
    <s v="Female/Single/Napak"/>
    <x v="3"/>
    <n v="6.23"/>
    <n v="5.87"/>
    <n v="19.940000000000001"/>
    <x v="0"/>
    <s v="Yes"/>
    <x v="3"/>
    <m/>
    <n v="31099"/>
    <x v="67"/>
  </r>
  <r>
    <s v="Youth 719"/>
    <n v="15"/>
    <x v="2"/>
    <x v="1"/>
    <x v="0"/>
    <x v="3"/>
    <s v="Female/Single/Napak"/>
    <x v="17"/>
    <n v="7.64"/>
    <n v="6.39"/>
    <n v="18.46"/>
    <x v="0"/>
    <s v="Yes"/>
    <x v="3"/>
    <m/>
    <n v="77500"/>
    <x v="68"/>
  </r>
  <r>
    <s v="Youth 720"/>
    <n v="21"/>
    <x v="0"/>
    <x v="1"/>
    <x v="0"/>
    <x v="3"/>
    <s v="Female/Single/Napak"/>
    <x v="3"/>
    <n v="6.23"/>
    <n v="5.87"/>
    <n v="19.940000000000001"/>
    <x v="0"/>
    <s v="Yes"/>
    <x v="3"/>
    <m/>
    <n v="800000"/>
    <x v="69"/>
  </r>
  <r>
    <s v="Youth 721"/>
    <n v="23"/>
    <x v="0"/>
    <x v="1"/>
    <x v="0"/>
    <x v="3"/>
    <s v="Female/Single/Napak"/>
    <x v="7"/>
    <n v="0.56000000000000005"/>
    <n v="9.81"/>
    <n v="14.13"/>
    <x v="0"/>
    <s v="Yes"/>
    <x v="3"/>
    <m/>
    <n v="6240000"/>
    <x v="70"/>
  </r>
  <r>
    <s v="Youth 722"/>
    <n v="15"/>
    <x v="2"/>
    <x v="1"/>
    <x v="2"/>
    <x v="3"/>
    <s v="Female/Married/Napak"/>
    <x v="20"/>
    <n v="3.81"/>
    <n v="7.33"/>
    <n v="19.899999999999999"/>
    <x v="0"/>
    <s v="Yes"/>
    <x v="3"/>
    <m/>
    <n v="125000"/>
    <x v="71"/>
  </r>
  <r>
    <s v="Youth 723"/>
    <n v="23"/>
    <x v="0"/>
    <x v="1"/>
    <x v="0"/>
    <x v="3"/>
    <s v="Female/Single/Napak"/>
    <x v="3"/>
    <n v="6.23"/>
    <n v="5.87"/>
    <n v="19.940000000000001"/>
    <x v="1"/>
    <s v="Yes"/>
    <x v="2"/>
    <n v="552050"/>
    <n v="1050000"/>
    <x v="72"/>
  </r>
  <r>
    <s v="Youth 724"/>
    <n v="15"/>
    <x v="2"/>
    <x v="1"/>
    <x v="0"/>
    <x v="3"/>
    <s v="Female/Single/Napak"/>
    <x v="23"/>
    <n v="6.34"/>
    <n v="1.01"/>
    <n v="13.11"/>
    <x v="1"/>
    <s v="No"/>
    <x v="1"/>
    <n v="2005600"/>
    <m/>
    <x v="73"/>
  </r>
  <r>
    <s v="Youth 725"/>
    <n v="25"/>
    <x v="4"/>
    <x v="1"/>
    <x v="0"/>
    <x v="3"/>
    <s v="Female/Single/Napak"/>
    <x v="8"/>
    <n v="7.84"/>
    <n v="6.4"/>
    <n v="18.59"/>
    <x v="1"/>
    <s v="Yes"/>
    <x v="2"/>
    <n v="48000"/>
    <n v="480000"/>
    <x v="74"/>
  </r>
  <r>
    <s v="Youth 726"/>
    <n v="12"/>
    <x v="1"/>
    <x v="1"/>
    <x v="1"/>
    <x v="0"/>
    <s v="Female/Separated/Moroto"/>
    <x v="42"/>
    <n v="5.29"/>
    <n v="8.09"/>
    <n v="14.14"/>
    <x v="1"/>
    <s v="No"/>
    <x v="1"/>
    <n v="21000"/>
    <m/>
    <x v="75"/>
  </r>
  <r>
    <s v="Youth 727"/>
    <n v="15"/>
    <x v="2"/>
    <x v="1"/>
    <x v="0"/>
    <x v="0"/>
    <s v="Female/Single/Moroto"/>
    <x v="8"/>
    <n v="7.84"/>
    <n v="6.4"/>
    <n v="18.59"/>
    <x v="1"/>
    <s v="No"/>
    <x v="1"/>
    <n v="45500"/>
    <m/>
    <x v="76"/>
  </r>
  <r>
    <s v="Youth 728"/>
    <n v="17"/>
    <x v="2"/>
    <x v="1"/>
    <x v="0"/>
    <x v="0"/>
    <s v="Female/Single/Moroto"/>
    <x v="8"/>
    <n v="7.84"/>
    <n v="6.4"/>
    <n v="18.59"/>
    <x v="1"/>
    <s v="No"/>
    <x v="1"/>
    <n v="37500"/>
    <m/>
    <x v="77"/>
  </r>
  <r>
    <s v="Youth 729"/>
    <n v="19"/>
    <x v="0"/>
    <x v="1"/>
    <x v="0"/>
    <x v="0"/>
    <s v="Female/Single/Moroto"/>
    <x v="24"/>
    <n v="6.89"/>
    <n v="6.27"/>
    <n v="16.84"/>
    <x v="1"/>
    <s v="No"/>
    <x v="1"/>
    <n v="37000"/>
    <m/>
    <x v="78"/>
  </r>
  <r>
    <s v="Youth 730"/>
    <n v="21"/>
    <x v="0"/>
    <x v="1"/>
    <x v="0"/>
    <x v="0"/>
    <s v="Female/Single/Moroto"/>
    <x v="7"/>
    <n v="0.56000000000000005"/>
    <n v="9.81"/>
    <n v="14.13"/>
    <x v="1"/>
    <s v="No"/>
    <x v="1"/>
    <n v="396000"/>
    <m/>
    <x v="79"/>
  </r>
  <r>
    <s v="Youth 731"/>
    <n v="24"/>
    <x v="0"/>
    <x v="0"/>
    <x v="2"/>
    <x v="0"/>
    <s v="Male/Married/Moroto"/>
    <x v="3"/>
    <n v="6.23"/>
    <n v="5.87"/>
    <n v="19.940000000000001"/>
    <x v="1"/>
    <s v="Yes"/>
    <x v="2"/>
    <n v="32000"/>
    <n v="190000"/>
    <x v="80"/>
  </r>
  <r>
    <s v="Youth 732"/>
    <n v="21"/>
    <x v="0"/>
    <x v="0"/>
    <x v="2"/>
    <x v="0"/>
    <s v="Male/Married/Moroto"/>
    <x v="4"/>
    <n v="9.2799999999999994"/>
    <n v="7.99"/>
    <n v="26.22"/>
    <x v="0"/>
    <s v="Yes"/>
    <x v="3"/>
    <m/>
    <n v="280000"/>
    <x v="81"/>
  </r>
  <r>
    <s v="Youth 733"/>
    <n v="23"/>
    <x v="0"/>
    <x v="1"/>
    <x v="0"/>
    <x v="0"/>
    <s v="Female/Single/Moroto"/>
    <x v="37"/>
    <n v="4.2300000000000004"/>
    <n v="3.55"/>
    <n v="12.93"/>
    <x v="0"/>
    <s v="Yes"/>
    <x v="3"/>
    <m/>
    <n v="295000"/>
    <x v="82"/>
  </r>
  <r>
    <s v="Youth 734"/>
    <n v="19"/>
    <x v="0"/>
    <x v="0"/>
    <x v="0"/>
    <x v="0"/>
    <s v="Male/Single/Moroto"/>
    <x v="6"/>
    <n v="2.88"/>
    <n v="5.23"/>
    <n v="9.98"/>
    <x v="0"/>
    <s v="Yes"/>
    <x v="3"/>
    <m/>
    <n v="0"/>
    <x v="2"/>
  </r>
  <r>
    <s v="Youth 735"/>
    <n v="29"/>
    <x v="4"/>
    <x v="0"/>
    <x v="0"/>
    <x v="0"/>
    <s v="Male/Single/Moroto"/>
    <x v="8"/>
    <n v="7.84"/>
    <n v="6.4"/>
    <n v="18.59"/>
    <x v="1"/>
    <s v="Yes"/>
    <x v="2"/>
    <n v="55000"/>
    <n v="23000"/>
    <x v="83"/>
  </r>
  <r>
    <s v="Youth 736"/>
    <n v="21"/>
    <x v="0"/>
    <x v="0"/>
    <x v="0"/>
    <x v="0"/>
    <s v="Male/Single/Moroto"/>
    <x v="8"/>
    <n v="7.84"/>
    <n v="6.4"/>
    <n v="18.59"/>
    <x v="0"/>
    <s v="No"/>
    <x v="0"/>
    <m/>
    <m/>
    <x v="2"/>
  </r>
  <r>
    <s v="Youth 737"/>
    <n v="21"/>
    <x v="0"/>
    <x v="0"/>
    <x v="0"/>
    <x v="1"/>
    <s v="Male/Single/Kaabong"/>
    <x v="4"/>
    <n v="9.2799999999999994"/>
    <n v="7.99"/>
    <n v="26.22"/>
    <x v="1"/>
    <s v="No"/>
    <x v="1"/>
    <n v="261000"/>
    <m/>
    <x v="1"/>
  </r>
  <r>
    <s v="Youth 738"/>
    <n v="17"/>
    <x v="2"/>
    <x v="1"/>
    <x v="0"/>
    <x v="2"/>
    <s v="Female/Single/Kotido"/>
    <x v="22"/>
    <n v="2.89"/>
    <n v="7.93"/>
    <n v="19.34"/>
    <x v="0"/>
    <s v="No"/>
    <x v="0"/>
    <m/>
    <m/>
    <x v="2"/>
  </r>
  <r>
    <s v="Youth 739"/>
    <n v="21"/>
    <x v="0"/>
    <x v="1"/>
    <x v="1"/>
    <x v="3"/>
    <s v="Female/Separated/Napak"/>
    <x v="3"/>
    <n v="6.23"/>
    <n v="5.87"/>
    <n v="19.940000000000001"/>
    <x v="0"/>
    <s v="No"/>
    <x v="0"/>
    <m/>
    <m/>
    <x v="2"/>
  </r>
  <r>
    <s v="Youth 740"/>
    <n v="23"/>
    <x v="0"/>
    <x v="1"/>
    <x v="1"/>
    <x v="4"/>
    <s v="Female/Separated/Nakapiripiriti"/>
    <x v="7"/>
    <n v="0.56000000000000005"/>
    <n v="9.81"/>
    <n v="14.13"/>
    <x v="1"/>
    <s v="No"/>
    <x v="1"/>
    <n v="159000"/>
    <m/>
    <x v="3"/>
  </r>
  <r>
    <s v="Youth 741"/>
    <n v="15"/>
    <x v="2"/>
    <x v="1"/>
    <x v="0"/>
    <x v="5"/>
    <s v="Female/Single/Amudat"/>
    <x v="27"/>
    <n v="8.41"/>
    <n v="8.57"/>
    <n v="21.02"/>
    <x v="1"/>
    <s v="Yes"/>
    <x v="2"/>
    <n v="129099"/>
    <n v="125000"/>
    <x v="4"/>
  </r>
  <r>
    <s v="Youth 742"/>
    <n v="23"/>
    <x v="0"/>
    <x v="1"/>
    <x v="0"/>
    <x v="6"/>
    <s v="Female/Single/Abim"/>
    <x v="3"/>
    <n v="6.23"/>
    <n v="5.87"/>
    <n v="19.940000000000001"/>
    <x v="1"/>
    <s v="Yes"/>
    <x v="2"/>
    <n v="33000"/>
    <n v="2100000"/>
    <x v="5"/>
  </r>
  <r>
    <s v="Youth 743"/>
    <n v="15"/>
    <x v="2"/>
    <x v="1"/>
    <x v="2"/>
    <x v="6"/>
    <s v="Female/Married/Abim"/>
    <x v="27"/>
    <n v="8.41"/>
    <n v="8.57"/>
    <n v="21.02"/>
    <x v="1"/>
    <s v="Yes"/>
    <x v="2"/>
    <n v="1123698"/>
    <n v="51000"/>
    <x v="6"/>
  </r>
  <r>
    <s v="Youth 744"/>
    <n v="25"/>
    <x v="4"/>
    <x v="1"/>
    <x v="2"/>
    <x v="6"/>
    <s v="Female/Married/Abim"/>
    <x v="8"/>
    <n v="7.84"/>
    <n v="6.4"/>
    <n v="18.59"/>
    <x v="0"/>
    <s v="No"/>
    <x v="0"/>
    <m/>
    <m/>
    <x v="2"/>
  </r>
  <r>
    <s v="Youth 745"/>
    <n v="12"/>
    <x v="1"/>
    <x v="0"/>
    <x v="0"/>
    <x v="6"/>
    <s v="Male/Single/Abim"/>
    <x v="43"/>
    <n v="7.9"/>
    <n v="0.01"/>
    <n v="10.26"/>
    <x v="1"/>
    <s v="Yes"/>
    <x v="2"/>
    <n v="3198"/>
    <n v="175000"/>
    <x v="7"/>
  </r>
  <r>
    <s v="Youth 746"/>
    <n v="15"/>
    <x v="2"/>
    <x v="0"/>
    <x v="0"/>
    <x v="6"/>
    <s v="Male/Single/Abim"/>
    <x v="8"/>
    <n v="7.84"/>
    <n v="6.4"/>
    <n v="18.59"/>
    <x v="0"/>
    <s v="Yes"/>
    <x v="3"/>
    <m/>
    <n v="22500"/>
    <x v="8"/>
  </r>
  <r>
    <s v="Youth 747"/>
    <n v="17"/>
    <x v="2"/>
    <x v="0"/>
    <x v="1"/>
    <x v="6"/>
    <s v="Male/Separated/Abim"/>
    <x v="8"/>
    <n v="7.84"/>
    <n v="6.4"/>
    <n v="18.59"/>
    <x v="0"/>
    <s v="No"/>
    <x v="0"/>
    <m/>
    <m/>
    <x v="2"/>
  </r>
  <r>
    <s v="Youth 748"/>
    <n v="19"/>
    <x v="0"/>
    <x v="0"/>
    <x v="2"/>
    <x v="6"/>
    <s v="Male/Married/Abim"/>
    <x v="29"/>
    <n v="8.0299999999999994"/>
    <n v="9.25"/>
    <n v="25.11"/>
    <x v="0"/>
    <s v="No"/>
    <x v="0"/>
    <m/>
    <m/>
    <x v="2"/>
  </r>
  <r>
    <s v="Youth 749"/>
    <n v="21"/>
    <x v="0"/>
    <x v="0"/>
    <x v="1"/>
    <x v="6"/>
    <s v="Male/Separated/Abim"/>
    <x v="7"/>
    <n v="0.56000000000000005"/>
    <n v="9.81"/>
    <n v="14.13"/>
    <x v="0"/>
    <s v="No"/>
    <x v="0"/>
    <m/>
    <m/>
    <x v="2"/>
  </r>
  <r>
    <s v="Youth 750"/>
    <n v="24"/>
    <x v="0"/>
    <x v="0"/>
    <x v="0"/>
    <x v="6"/>
    <s v="Male/Single/Abim"/>
    <x v="7"/>
    <n v="0.56000000000000005"/>
    <n v="9.81"/>
    <n v="14.13"/>
    <x v="0"/>
    <s v="No"/>
    <x v="0"/>
    <m/>
    <m/>
    <x v="2"/>
  </r>
  <r>
    <s v="Youth 751"/>
    <n v="21"/>
    <x v="0"/>
    <x v="1"/>
    <x v="2"/>
    <x v="6"/>
    <s v="Female/Married/Abim"/>
    <x v="6"/>
    <n v="2.88"/>
    <n v="5.23"/>
    <n v="9.98"/>
    <x v="0"/>
    <s v="No"/>
    <x v="0"/>
    <m/>
    <m/>
    <x v="2"/>
  </r>
  <r>
    <s v="Youth 752"/>
    <n v="23"/>
    <x v="0"/>
    <x v="0"/>
    <x v="2"/>
    <x v="6"/>
    <s v="Male/Married/Abim"/>
    <x v="40"/>
    <n v="4.91"/>
    <n v="1.95"/>
    <n v="7.6000000000000005"/>
    <x v="0"/>
    <s v="No"/>
    <x v="0"/>
    <m/>
    <m/>
    <x v="2"/>
  </r>
  <r>
    <s v="Youth 753"/>
    <n v="19"/>
    <x v="0"/>
    <x v="0"/>
    <x v="0"/>
    <x v="6"/>
    <s v="Male/Single/Abim"/>
    <x v="14"/>
    <n v="3.68"/>
    <n v="0.54"/>
    <n v="12.64"/>
    <x v="0"/>
    <s v="No"/>
    <x v="0"/>
    <m/>
    <m/>
    <x v="2"/>
  </r>
  <r>
    <s v="Youth 754"/>
    <n v="29"/>
    <x v="4"/>
    <x v="1"/>
    <x v="2"/>
    <x v="6"/>
    <s v="Female/Married/Abim"/>
    <x v="8"/>
    <n v="7.84"/>
    <n v="6.4"/>
    <n v="18.59"/>
    <x v="0"/>
    <s v="No"/>
    <x v="0"/>
    <m/>
    <m/>
    <x v="2"/>
  </r>
  <r>
    <s v="Youth 755"/>
    <n v="22"/>
    <x v="0"/>
    <x v="0"/>
    <x v="0"/>
    <x v="1"/>
    <s v="Male/Single/Kaabong"/>
    <x v="8"/>
    <n v="7.84"/>
    <n v="6.4"/>
    <n v="18.59"/>
    <x v="0"/>
    <s v="No"/>
    <x v="0"/>
    <m/>
    <m/>
    <x v="2"/>
  </r>
  <r>
    <s v="Youth 756"/>
    <n v="21"/>
    <x v="0"/>
    <x v="1"/>
    <x v="0"/>
    <x v="1"/>
    <s v="Female/Single/Kaabong"/>
    <x v="6"/>
    <n v="2.88"/>
    <n v="5.23"/>
    <n v="9.98"/>
    <x v="0"/>
    <s v="No"/>
    <x v="0"/>
    <m/>
    <m/>
    <x v="2"/>
  </r>
  <r>
    <s v="Youth 757"/>
    <n v="17"/>
    <x v="2"/>
    <x v="1"/>
    <x v="1"/>
    <x v="1"/>
    <s v="Female/Separated/Kaabong"/>
    <x v="25"/>
    <n v="2.04"/>
    <n v="2.82"/>
    <n v="7.77"/>
    <x v="1"/>
    <s v="No"/>
    <x v="1"/>
    <n v="9000"/>
    <m/>
    <x v="9"/>
  </r>
  <r>
    <s v="Youth 758"/>
    <n v="21"/>
    <x v="0"/>
    <x v="1"/>
    <x v="2"/>
    <x v="1"/>
    <s v="Female/Married/Kaabong"/>
    <x v="3"/>
    <n v="6.23"/>
    <n v="5.87"/>
    <n v="19.940000000000001"/>
    <x v="1"/>
    <s v="No"/>
    <x v="1"/>
    <n v="85200"/>
    <m/>
    <x v="10"/>
  </r>
  <r>
    <s v="Youth 759"/>
    <n v="23"/>
    <x v="0"/>
    <x v="0"/>
    <x v="0"/>
    <x v="1"/>
    <s v="Male/Single/Kaabong"/>
    <x v="7"/>
    <n v="0.56000000000000005"/>
    <n v="9.81"/>
    <n v="14.13"/>
    <x v="0"/>
    <s v="No"/>
    <x v="0"/>
    <m/>
    <m/>
    <x v="2"/>
  </r>
  <r>
    <s v="Youth 760"/>
    <n v="15"/>
    <x v="2"/>
    <x v="0"/>
    <x v="0"/>
    <x v="1"/>
    <s v="Male/Single/Kaabong"/>
    <x v="10"/>
    <n v="3.53"/>
    <n v="7.58"/>
    <n v="11.92"/>
    <x v="1"/>
    <s v="No"/>
    <x v="1"/>
    <n v="6198"/>
    <m/>
    <x v="11"/>
  </r>
  <r>
    <s v="Youth 761"/>
    <n v="23"/>
    <x v="0"/>
    <x v="0"/>
    <x v="0"/>
    <x v="4"/>
    <s v="Male/Single/Nakapiripiriti"/>
    <x v="3"/>
    <n v="6.23"/>
    <n v="5.87"/>
    <n v="19.940000000000001"/>
    <x v="0"/>
    <s v="No"/>
    <x v="0"/>
    <m/>
    <m/>
    <x v="2"/>
  </r>
  <r>
    <s v="Youth 762"/>
    <n v="15"/>
    <x v="2"/>
    <x v="0"/>
    <x v="0"/>
    <x v="4"/>
    <s v="Male/Single/Nakapiripiriti"/>
    <x v="10"/>
    <n v="3.53"/>
    <n v="7.58"/>
    <n v="11.92"/>
    <x v="1"/>
    <s v="No"/>
    <x v="1"/>
    <n v="23500"/>
    <m/>
    <x v="12"/>
  </r>
  <r>
    <s v="Youth 763"/>
    <n v="25"/>
    <x v="4"/>
    <x v="0"/>
    <x v="0"/>
    <x v="4"/>
    <s v="Male/Single/Nakapiripiriti"/>
    <x v="8"/>
    <n v="7.84"/>
    <n v="6.4"/>
    <n v="18.59"/>
    <x v="1"/>
    <s v="No"/>
    <x v="1"/>
    <n v="80100"/>
    <m/>
    <x v="13"/>
  </r>
  <r>
    <s v="Youth 764"/>
    <n v="12"/>
    <x v="1"/>
    <x v="0"/>
    <x v="1"/>
    <x v="4"/>
    <s v="Male/Separated/Nakapiripiriti"/>
    <x v="13"/>
    <n v="2.74"/>
    <n v="2.77"/>
    <n v="15.01"/>
    <x v="1"/>
    <s v="Yes"/>
    <x v="2"/>
    <n v="60198"/>
    <n v="980000"/>
    <x v="14"/>
  </r>
  <r>
    <s v="Youth 765"/>
    <n v="15"/>
    <x v="2"/>
    <x v="1"/>
    <x v="0"/>
    <x v="4"/>
    <s v="Female/Single/Nakapiripiriti"/>
    <x v="8"/>
    <n v="7.84"/>
    <n v="6.4"/>
    <n v="18.59"/>
    <x v="1"/>
    <s v="Yes"/>
    <x v="2"/>
    <n v="1500198"/>
    <n v="870000"/>
    <x v="15"/>
  </r>
  <r>
    <s v="Youth 766"/>
    <n v="17"/>
    <x v="2"/>
    <x v="0"/>
    <x v="2"/>
    <x v="4"/>
    <s v="Male/Married/Nakapiripiriti"/>
    <x v="8"/>
    <n v="7.84"/>
    <n v="6.4"/>
    <n v="18.59"/>
    <x v="1"/>
    <s v="Yes"/>
    <x v="2"/>
    <n v="35000"/>
    <n v="100000"/>
    <x v="16"/>
  </r>
  <r>
    <s v="Youth 767"/>
    <n v="19"/>
    <x v="0"/>
    <x v="0"/>
    <x v="1"/>
    <x v="4"/>
    <s v="Male/Separated/Nakapiripiriti"/>
    <x v="33"/>
    <n v="1.4"/>
    <n v="8.5"/>
    <n v="12.56"/>
    <x v="1"/>
    <s v="Yes"/>
    <x v="2"/>
    <n v="218500"/>
    <n v="35500"/>
    <x v="17"/>
  </r>
  <r>
    <s v="Youth 768"/>
    <n v="21"/>
    <x v="0"/>
    <x v="0"/>
    <x v="0"/>
    <x v="4"/>
    <s v="Male/Single/Nakapiripiriti"/>
    <x v="7"/>
    <n v="0.56000000000000005"/>
    <n v="9.81"/>
    <n v="14.13"/>
    <x v="1"/>
    <s v="Yes"/>
    <x v="2"/>
    <n v="1500198"/>
    <n v="72099"/>
    <x v="18"/>
  </r>
  <r>
    <s v="Youth 769"/>
    <n v="24"/>
    <x v="0"/>
    <x v="1"/>
    <x v="2"/>
    <x v="4"/>
    <s v="Female/Married/Nakapiripiriti"/>
    <x v="3"/>
    <n v="6.23"/>
    <n v="5.87"/>
    <n v="19.940000000000001"/>
    <x v="1"/>
    <s v="Yes"/>
    <x v="2"/>
    <n v="157000"/>
    <n v="400000"/>
    <x v="19"/>
  </r>
  <r>
    <s v="Youth 770"/>
    <n v="21"/>
    <x v="0"/>
    <x v="1"/>
    <x v="2"/>
    <x v="4"/>
    <s v="Female/Married/Nakapiripiriti"/>
    <x v="14"/>
    <n v="3.68"/>
    <n v="0.54"/>
    <n v="12.64"/>
    <x v="1"/>
    <s v="Yes"/>
    <x v="2"/>
    <n v="82200"/>
    <n v="2800000"/>
    <x v="20"/>
  </r>
  <r>
    <s v="Youth 771"/>
    <n v="23"/>
    <x v="0"/>
    <x v="0"/>
    <x v="1"/>
    <x v="4"/>
    <s v="Male/Separated/Nakapiripiriti"/>
    <x v="11"/>
    <n v="4.0199999999999996"/>
    <n v="8.5399999999999991"/>
    <n v="14.899999999999999"/>
    <x v="1"/>
    <s v="Yes"/>
    <x v="2"/>
    <n v="310000"/>
    <n v="400000"/>
    <x v="21"/>
  </r>
  <r>
    <s v="Youth 772"/>
    <n v="19"/>
    <x v="0"/>
    <x v="0"/>
    <x v="0"/>
    <x v="5"/>
    <s v="Male/Single/Amudat"/>
    <x v="4"/>
    <n v="9.2799999999999994"/>
    <n v="7.99"/>
    <n v="26.22"/>
    <x v="1"/>
    <s v="Yes"/>
    <x v="2"/>
    <n v="475000"/>
    <n v="620000"/>
    <x v="22"/>
  </r>
  <r>
    <s v="Youth 773"/>
    <n v="29"/>
    <x v="4"/>
    <x v="0"/>
    <x v="1"/>
    <x v="5"/>
    <s v="Male/Separated/Amudat"/>
    <x v="3"/>
    <n v="6.23"/>
    <n v="5.87"/>
    <n v="19.940000000000001"/>
    <x v="1"/>
    <s v="No"/>
    <x v="1"/>
    <n v="30297"/>
    <m/>
    <x v="23"/>
  </r>
  <r>
    <s v="Youth 774"/>
    <n v="22"/>
    <x v="0"/>
    <x v="0"/>
    <x v="0"/>
    <x v="5"/>
    <s v="Male/Single/Amudat"/>
    <x v="8"/>
    <n v="7.84"/>
    <n v="6.4"/>
    <n v="18.59"/>
    <x v="1"/>
    <s v="No"/>
    <x v="1"/>
    <n v="47099"/>
    <m/>
    <x v="24"/>
  </r>
  <r>
    <s v="Youth 775"/>
    <n v="21"/>
    <x v="0"/>
    <x v="0"/>
    <x v="0"/>
    <x v="5"/>
    <s v="Male/Single/Amudat"/>
    <x v="14"/>
    <n v="3.68"/>
    <n v="0.54"/>
    <n v="12.64"/>
    <x v="1"/>
    <s v="No"/>
    <x v="1"/>
    <n v="120099"/>
    <m/>
    <x v="25"/>
  </r>
  <r>
    <s v="Youth 776"/>
    <n v="17"/>
    <x v="2"/>
    <x v="0"/>
    <x v="0"/>
    <x v="5"/>
    <s v="Male/Single/Amudat"/>
    <x v="28"/>
    <n v="6.79"/>
    <n v="1.88"/>
    <n v="16.97"/>
    <x v="1"/>
    <s v="No"/>
    <x v="1"/>
    <n v="55198"/>
    <m/>
    <x v="26"/>
  </r>
  <r>
    <s v="Youth 777"/>
    <n v="21"/>
    <x v="0"/>
    <x v="0"/>
    <x v="0"/>
    <x v="5"/>
    <s v="Male/Single/Amudat"/>
    <x v="3"/>
    <n v="6.23"/>
    <n v="5.87"/>
    <n v="19.940000000000001"/>
    <x v="1"/>
    <s v="Yes"/>
    <x v="2"/>
    <n v="73000"/>
    <n v="12198"/>
    <x v="27"/>
  </r>
  <r>
    <s v="Youth 778"/>
    <n v="23"/>
    <x v="0"/>
    <x v="0"/>
    <x v="2"/>
    <x v="5"/>
    <s v="Male/Married/Amudat"/>
    <x v="7"/>
    <n v="0.56000000000000005"/>
    <n v="9.81"/>
    <n v="14.13"/>
    <x v="1"/>
    <s v="No"/>
    <x v="1"/>
    <n v="90198"/>
    <m/>
    <x v="28"/>
  </r>
  <r>
    <s v="Youth 779"/>
    <n v="15"/>
    <x v="2"/>
    <x v="0"/>
    <x v="0"/>
    <x v="5"/>
    <s v="Male/Single/Amudat"/>
    <x v="10"/>
    <n v="3.53"/>
    <n v="7.58"/>
    <n v="11.92"/>
    <x v="1"/>
    <s v="Yes"/>
    <x v="2"/>
    <n v="35198"/>
    <n v="335000"/>
    <x v="29"/>
  </r>
  <r>
    <s v="Youth 780"/>
    <n v="21"/>
    <x v="0"/>
    <x v="0"/>
    <x v="1"/>
    <x v="5"/>
    <s v="Male/Separated/Amudat"/>
    <x v="7"/>
    <n v="0.56000000000000005"/>
    <n v="9.81"/>
    <n v="14.13"/>
    <x v="1"/>
    <s v="Yes"/>
    <x v="2"/>
    <n v="55099"/>
    <n v="16200"/>
    <x v="30"/>
  </r>
  <r>
    <s v="Youth 781"/>
    <n v="23"/>
    <x v="0"/>
    <x v="1"/>
    <x v="1"/>
    <x v="5"/>
    <s v="Female/Separated/Amudat"/>
    <x v="3"/>
    <n v="6.23"/>
    <n v="5.87"/>
    <n v="19.940000000000001"/>
    <x v="1"/>
    <s v="Yes"/>
    <x v="2"/>
    <n v="85000"/>
    <n v="38000"/>
    <x v="31"/>
  </r>
  <r>
    <s v="Youth 782"/>
    <n v="15"/>
    <x v="2"/>
    <x v="0"/>
    <x v="0"/>
    <x v="5"/>
    <s v="Male/Single/Amudat"/>
    <x v="10"/>
    <n v="3.53"/>
    <n v="7.58"/>
    <n v="11.92"/>
    <x v="1"/>
    <s v="Yes"/>
    <x v="2"/>
    <n v="41000"/>
    <n v="3200"/>
    <x v="32"/>
  </r>
  <r>
    <s v="Youth 783"/>
    <n v="23"/>
    <x v="0"/>
    <x v="0"/>
    <x v="2"/>
    <x v="5"/>
    <s v="Male/Married/Amudat"/>
    <x v="7"/>
    <n v="0.56000000000000005"/>
    <n v="9.81"/>
    <n v="14.13"/>
    <x v="1"/>
    <s v="Yes"/>
    <x v="2"/>
    <n v="32500"/>
    <n v="130000"/>
    <x v="33"/>
  </r>
  <r>
    <s v="Youth 784"/>
    <n v="15"/>
    <x v="2"/>
    <x v="1"/>
    <x v="0"/>
    <x v="5"/>
    <s v="Female/Single/Amudat"/>
    <x v="10"/>
    <n v="3.53"/>
    <n v="7.58"/>
    <n v="11.92"/>
    <x v="1"/>
    <s v="No"/>
    <x v="1"/>
    <n v="18000"/>
    <m/>
    <x v="34"/>
  </r>
  <r>
    <s v="Youth 785"/>
    <n v="25"/>
    <x v="4"/>
    <x v="0"/>
    <x v="1"/>
    <x v="5"/>
    <s v="Male/Separated/Amudat"/>
    <x v="8"/>
    <n v="7.84"/>
    <n v="6.4"/>
    <n v="18.59"/>
    <x v="1"/>
    <s v="Yes"/>
    <x v="2"/>
    <n v="55099"/>
    <n v="30297"/>
    <x v="35"/>
  </r>
  <r>
    <s v="Youth 786"/>
    <n v="12"/>
    <x v="1"/>
    <x v="0"/>
    <x v="1"/>
    <x v="4"/>
    <s v="Male/Separated/Nakapiripiriti"/>
    <x v="18"/>
    <n v="8.24"/>
    <n v="6.27"/>
    <n v="17.29"/>
    <x v="1"/>
    <s v="Yes"/>
    <x v="2"/>
    <n v="70198"/>
    <n v="17099"/>
    <x v="36"/>
  </r>
  <r>
    <s v="Youth 787"/>
    <n v="15"/>
    <x v="2"/>
    <x v="0"/>
    <x v="1"/>
    <x v="4"/>
    <s v="Male/Separated/Nakapiripiriti"/>
    <x v="3"/>
    <n v="6.23"/>
    <n v="5.87"/>
    <n v="19.940000000000001"/>
    <x v="1"/>
    <s v="Yes"/>
    <x v="2"/>
    <n v="10297"/>
    <n v="15198"/>
    <x v="37"/>
  </r>
  <r>
    <s v="Youth 788"/>
    <n v="17"/>
    <x v="2"/>
    <x v="1"/>
    <x v="0"/>
    <x v="4"/>
    <s v="Female/Single/Nakapiripiriti"/>
    <x v="3"/>
    <n v="6.23"/>
    <n v="5.87"/>
    <n v="19.940000000000001"/>
    <x v="0"/>
    <s v="No"/>
    <x v="0"/>
    <m/>
    <m/>
    <x v="2"/>
  </r>
  <r>
    <s v="Youth 789"/>
    <n v="19"/>
    <x v="0"/>
    <x v="0"/>
    <x v="0"/>
    <x v="4"/>
    <s v="Male/Single/Nakapiripiriti"/>
    <x v="38"/>
    <n v="9.89"/>
    <n v="3.16"/>
    <n v="15.59"/>
    <x v="1"/>
    <s v="Yes"/>
    <x v="2"/>
    <n v="22599"/>
    <n v="48000"/>
    <x v="38"/>
  </r>
  <r>
    <s v="Youth 790"/>
    <n v="21"/>
    <x v="0"/>
    <x v="1"/>
    <x v="0"/>
    <x v="4"/>
    <s v="Female/Single/Nakapiripiriti"/>
    <x v="3"/>
    <n v="6.23"/>
    <n v="5.87"/>
    <n v="19.940000000000001"/>
    <x v="1"/>
    <s v="Yes"/>
    <x v="2"/>
    <n v="45198"/>
    <n v="235000"/>
    <x v="39"/>
  </r>
  <r>
    <s v="Youth 791"/>
    <n v="24"/>
    <x v="0"/>
    <x v="1"/>
    <x v="1"/>
    <x v="4"/>
    <s v="Female/Separated/Nakapiripiriti"/>
    <x v="7"/>
    <n v="0.56000000000000005"/>
    <n v="9.81"/>
    <n v="14.13"/>
    <x v="1"/>
    <s v="Yes"/>
    <x v="2"/>
    <n v="136000"/>
    <n v="11000"/>
    <x v="40"/>
  </r>
  <r>
    <s v="Youth 792"/>
    <n v="21"/>
    <x v="0"/>
    <x v="1"/>
    <x v="0"/>
    <x v="4"/>
    <s v="Female/Single/Nakapiripiriti"/>
    <x v="4"/>
    <n v="9.2799999999999994"/>
    <n v="7.99"/>
    <n v="26.22"/>
    <x v="1"/>
    <s v="Yes"/>
    <x v="2"/>
    <n v="90500"/>
    <n v="60000"/>
    <x v="41"/>
  </r>
  <r>
    <s v="Youth 793"/>
    <n v="23"/>
    <x v="0"/>
    <x v="0"/>
    <x v="0"/>
    <x v="4"/>
    <s v="Male/Single/Nakapiripiriti"/>
    <x v="44"/>
    <n v="1.74"/>
    <n v="7.67"/>
    <n v="10.77"/>
    <x v="1"/>
    <s v="Yes"/>
    <x v="2"/>
    <n v="4650"/>
    <n v="35198"/>
    <x v="42"/>
  </r>
  <r>
    <s v="Youth 794"/>
    <n v="19"/>
    <x v="0"/>
    <x v="0"/>
    <x v="0"/>
    <x v="4"/>
    <s v="Male/Single/Nakapiripiriti"/>
    <x v="6"/>
    <n v="2.88"/>
    <n v="5.23"/>
    <n v="9.98"/>
    <x v="1"/>
    <s v="Yes"/>
    <x v="2"/>
    <n v="130000"/>
    <n v="41000"/>
    <x v="43"/>
  </r>
  <r>
    <s v="Youth 795"/>
    <n v="29"/>
    <x v="4"/>
    <x v="0"/>
    <x v="0"/>
    <x v="4"/>
    <s v="Male/Single/Nakapiripiriti"/>
    <x v="7"/>
    <n v="0.56000000000000005"/>
    <n v="9.81"/>
    <n v="14.13"/>
    <x v="1"/>
    <s v="Yes"/>
    <x v="2"/>
    <n v="30200"/>
    <n v="15198"/>
    <x v="44"/>
  </r>
  <r>
    <s v="Youth 796"/>
    <n v="22"/>
    <x v="0"/>
    <x v="0"/>
    <x v="0"/>
    <x v="2"/>
    <s v="Male/Single/Kotido"/>
    <x v="8"/>
    <n v="7.84"/>
    <n v="6.4"/>
    <n v="18.59"/>
    <x v="1"/>
    <s v="Yes"/>
    <x v="2"/>
    <n v="60297"/>
    <n v="40198"/>
    <x v="45"/>
  </r>
  <r>
    <s v="Youth 797"/>
    <n v="21"/>
    <x v="0"/>
    <x v="1"/>
    <x v="0"/>
    <x v="2"/>
    <s v="Female/Single/Kotido"/>
    <x v="4"/>
    <n v="9.2799999999999994"/>
    <n v="7.99"/>
    <n v="26.22"/>
    <x v="1"/>
    <s v="Yes"/>
    <x v="2"/>
    <n v="11500"/>
    <n v="67000"/>
    <x v="46"/>
  </r>
  <r>
    <s v="Youth 798"/>
    <n v="17"/>
    <x v="2"/>
    <x v="1"/>
    <x v="2"/>
    <x v="2"/>
    <s v="Female/Married/Kotido"/>
    <x v="11"/>
    <n v="4.0199999999999996"/>
    <n v="8.5399999999999991"/>
    <n v="14.899999999999999"/>
    <x v="1"/>
    <s v="Yes"/>
    <x v="2"/>
    <n v="37000"/>
    <n v="7198"/>
    <x v="47"/>
  </r>
  <r>
    <s v="Youth 799"/>
    <n v="21"/>
    <x v="0"/>
    <x v="0"/>
    <x v="0"/>
    <x v="2"/>
    <s v="Male/Single/Kotido"/>
    <x v="7"/>
    <n v="0.56000000000000005"/>
    <n v="9.81"/>
    <n v="14.13"/>
    <x v="1"/>
    <s v="Yes"/>
    <x v="2"/>
    <n v="49599"/>
    <n v="12200"/>
    <x v="48"/>
  </r>
  <r>
    <s v="Youth 800"/>
    <n v="23"/>
    <x v="0"/>
    <x v="0"/>
    <x v="2"/>
    <x v="2"/>
    <s v="Male/Married/Kotido"/>
    <x v="3"/>
    <n v="6.23"/>
    <n v="5.87"/>
    <n v="19.940000000000001"/>
    <x v="1"/>
    <s v="Yes"/>
    <x v="2"/>
    <n v="29500"/>
    <n v="71500"/>
    <x v="49"/>
  </r>
  <r>
    <s v="Youth 801"/>
    <n v="15"/>
    <x v="2"/>
    <x v="0"/>
    <x v="0"/>
    <x v="2"/>
    <s v="Male/Single/Kotido"/>
    <x v="10"/>
    <n v="3.53"/>
    <n v="7.58"/>
    <n v="11.92"/>
    <x v="1"/>
    <s v="Yes"/>
    <x v="2"/>
    <n v="670500"/>
    <n v="18099"/>
    <x v="50"/>
  </r>
  <r>
    <s v="Youth 802"/>
    <n v="23"/>
    <x v="0"/>
    <x v="0"/>
    <x v="2"/>
    <x v="2"/>
    <s v="Male/Married/Kotido"/>
    <x v="7"/>
    <n v="0.56000000000000005"/>
    <n v="9.81"/>
    <n v="14.13"/>
    <x v="1"/>
    <s v="Yes"/>
    <x v="2"/>
    <n v="63000"/>
    <n v="192099"/>
    <x v="51"/>
  </r>
  <r>
    <s v="Youth 803"/>
    <n v="15"/>
    <x v="2"/>
    <x v="0"/>
    <x v="0"/>
    <x v="2"/>
    <s v="Male/Single/Kotido"/>
    <x v="10"/>
    <n v="3.53"/>
    <n v="7.58"/>
    <n v="11.92"/>
    <x v="0"/>
    <s v="No"/>
    <x v="0"/>
    <m/>
    <m/>
    <x v="2"/>
  </r>
  <r>
    <s v="Youth 804"/>
    <n v="25"/>
    <x v="4"/>
    <x v="0"/>
    <x v="0"/>
    <x v="2"/>
    <s v="Male/Single/Kotido"/>
    <x v="8"/>
    <n v="7.84"/>
    <n v="6.4"/>
    <n v="18.59"/>
    <x v="0"/>
    <s v="Yes"/>
    <x v="3"/>
    <m/>
    <n v="75099"/>
    <x v="52"/>
  </r>
  <r>
    <s v="Youth 805"/>
    <n v="12"/>
    <x v="1"/>
    <x v="0"/>
    <x v="0"/>
    <x v="2"/>
    <s v="Male/Single/Kotido"/>
    <x v="21"/>
    <n v="8.2100000000000009"/>
    <n v="2.08"/>
    <n v="19.53"/>
    <x v="0"/>
    <s v="Yes"/>
    <x v="3"/>
    <m/>
    <n v="1398"/>
    <x v="53"/>
  </r>
  <r>
    <s v="Youth 806"/>
    <n v="15"/>
    <x v="2"/>
    <x v="0"/>
    <x v="0"/>
    <x v="2"/>
    <s v="Male/Single/Kotido"/>
    <x v="7"/>
    <n v="0.56000000000000005"/>
    <n v="9.81"/>
    <n v="14.13"/>
    <x v="0"/>
    <s v="No"/>
    <x v="0"/>
    <m/>
    <m/>
    <x v="2"/>
  </r>
  <r>
    <s v="Youth 807"/>
    <n v="17"/>
    <x v="2"/>
    <x v="0"/>
    <x v="0"/>
    <x v="2"/>
    <s v="Male/Single/Kotido"/>
    <x v="7"/>
    <n v="0.56000000000000005"/>
    <n v="9.81"/>
    <n v="14.13"/>
    <x v="0"/>
    <s v="Yes"/>
    <x v="3"/>
    <m/>
    <n v="12198"/>
    <x v="54"/>
  </r>
  <r>
    <s v="Youth 808"/>
    <n v="19"/>
    <x v="0"/>
    <x v="0"/>
    <x v="0"/>
    <x v="4"/>
    <s v="Male/Single/Nakapiripiriti"/>
    <x v="41"/>
    <n v="7.12"/>
    <n v="0.69"/>
    <n v="15.13"/>
    <x v="0"/>
    <s v="Yes"/>
    <x v="3"/>
    <m/>
    <n v="60500"/>
    <x v="55"/>
  </r>
  <r>
    <s v="Youth 809"/>
    <n v="21"/>
    <x v="0"/>
    <x v="0"/>
    <x v="0"/>
    <x v="4"/>
    <s v="Male/Single/Nakapiripiriti"/>
    <x v="3"/>
    <n v="6.23"/>
    <n v="5.87"/>
    <n v="19.940000000000001"/>
    <x v="0"/>
    <s v="No"/>
    <x v="0"/>
    <m/>
    <m/>
    <x v="2"/>
  </r>
  <r>
    <s v="Youth 810"/>
    <n v="24"/>
    <x v="0"/>
    <x v="0"/>
    <x v="0"/>
    <x v="4"/>
    <s v="Male/Single/Nakapiripiriti"/>
    <x v="3"/>
    <n v="6.23"/>
    <n v="5.87"/>
    <n v="19.940000000000001"/>
    <x v="1"/>
    <s v="Yes"/>
    <x v="2"/>
    <n v="396"/>
    <n v="176198"/>
    <x v="56"/>
  </r>
  <r>
    <s v="Youth 811"/>
    <n v="21"/>
    <x v="0"/>
    <x v="0"/>
    <x v="1"/>
    <x v="4"/>
    <s v="Male/Separated/Nakapiripiriti"/>
    <x v="6"/>
    <n v="2.88"/>
    <n v="5.23"/>
    <n v="9.98"/>
    <x v="1"/>
    <s v="Yes"/>
    <x v="2"/>
    <n v="30300"/>
    <n v="1600"/>
    <x v="57"/>
  </r>
  <r>
    <s v="Youth 812"/>
    <n v="23"/>
    <x v="0"/>
    <x v="1"/>
    <x v="1"/>
    <x v="4"/>
    <s v="Female/Separated/Nakapiripiriti"/>
    <x v="34"/>
    <n v="1.29"/>
    <n v="9.16"/>
    <n v="14.33"/>
    <x v="0"/>
    <s v="No"/>
    <x v="0"/>
    <m/>
    <m/>
    <x v="2"/>
  </r>
  <r>
    <s v="Youth 813"/>
    <n v="19"/>
    <x v="0"/>
    <x v="1"/>
    <x v="0"/>
    <x v="4"/>
    <s v="Female/Single/Nakapiripiriti"/>
    <x v="14"/>
    <n v="3.68"/>
    <n v="0.54"/>
    <n v="12.64"/>
    <x v="0"/>
    <s v="No"/>
    <x v="0"/>
    <m/>
    <m/>
    <x v="2"/>
  </r>
  <r>
    <s v="Youth 814"/>
    <n v="29"/>
    <x v="4"/>
    <x v="1"/>
    <x v="2"/>
    <x v="4"/>
    <s v="Female/Married/Nakapiripiriti"/>
    <x v="3"/>
    <n v="6.23"/>
    <n v="5.87"/>
    <n v="19.940000000000001"/>
    <x v="1"/>
    <s v="Yes"/>
    <x v="2"/>
    <n v="38700"/>
    <n v="50198"/>
    <x v="58"/>
  </r>
  <r>
    <s v="Youth 815"/>
    <n v="22"/>
    <x v="0"/>
    <x v="1"/>
    <x v="0"/>
    <x v="4"/>
    <s v="Female/Single/Nakapiripiriti"/>
    <x v="8"/>
    <n v="7.84"/>
    <n v="6.4"/>
    <n v="18.59"/>
    <x v="1"/>
    <s v="Yes"/>
    <x v="2"/>
    <n v="29000"/>
    <n v="30200"/>
    <x v="59"/>
  </r>
  <r>
    <s v="Youth 816"/>
    <n v="21"/>
    <x v="0"/>
    <x v="1"/>
    <x v="1"/>
    <x v="4"/>
    <s v="Female/Separated/Nakapiripiriti"/>
    <x v="6"/>
    <n v="2.88"/>
    <n v="5.23"/>
    <n v="9.98"/>
    <x v="1"/>
    <s v="Yes"/>
    <x v="2"/>
    <n v="7200"/>
    <n v="21000"/>
    <x v="60"/>
  </r>
  <r>
    <s v="Youth 817"/>
    <n v="17"/>
    <x v="2"/>
    <x v="1"/>
    <x v="2"/>
    <x v="4"/>
    <s v="Female/Married/Nakapiripiriti"/>
    <x v="17"/>
    <n v="7.64"/>
    <n v="6.39"/>
    <n v="18.46"/>
    <x v="1"/>
    <s v="Yes"/>
    <x v="2"/>
    <n v="28000"/>
    <n v="17099"/>
    <x v="61"/>
  </r>
  <r>
    <s v="Youth 818"/>
    <n v="21"/>
    <x v="0"/>
    <x v="1"/>
    <x v="0"/>
    <x v="4"/>
    <s v="Female/Single/Nakapiripiriti"/>
    <x v="7"/>
    <n v="0.56000000000000005"/>
    <n v="9.81"/>
    <n v="14.13"/>
    <x v="1"/>
    <s v="No"/>
    <x v="1"/>
    <n v="7700"/>
    <m/>
    <x v="62"/>
  </r>
  <r>
    <s v="Youth 819"/>
    <n v="23"/>
    <x v="0"/>
    <x v="0"/>
    <x v="0"/>
    <x v="4"/>
    <s v="Male/Single/Nakapiripiriti"/>
    <x v="3"/>
    <n v="6.23"/>
    <n v="5.87"/>
    <n v="19.940000000000001"/>
    <x v="1"/>
    <s v="No"/>
    <x v="1"/>
    <n v="25500"/>
    <m/>
    <x v="63"/>
  </r>
  <r>
    <s v="Youth 820"/>
    <n v="15"/>
    <x v="2"/>
    <x v="1"/>
    <x v="0"/>
    <x v="4"/>
    <s v="Female/Single/Nakapiripiriti"/>
    <x v="10"/>
    <n v="3.53"/>
    <n v="7.58"/>
    <n v="11.92"/>
    <x v="1"/>
    <s v="No"/>
    <x v="1"/>
    <n v="7000"/>
    <m/>
    <x v="64"/>
  </r>
  <r>
    <s v="Youth 821"/>
    <n v="23"/>
    <x v="0"/>
    <x v="1"/>
    <x v="0"/>
    <x v="3"/>
    <s v="Female/Single/Napak"/>
    <x v="7"/>
    <n v="0.56000000000000005"/>
    <n v="9.81"/>
    <n v="14.13"/>
    <x v="1"/>
    <s v="No"/>
    <x v="1"/>
    <n v="10398"/>
    <m/>
    <x v="65"/>
  </r>
  <r>
    <s v="Youth 822"/>
    <n v="15"/>
    <x v="2"/>
    <x v="1"/>
    <x v="2"/>
    <x v="3"/>
    <s v="Female/Married/Napak"/>
    <x v="10"/>
    <n v="3.53"/>
    <n v="7.58"/>
    <n v="11.92"/>
    <x v="1"/>
    <s v="Yes"/>
    <x v="2"/>
    <n v="797"/>
    <n v="278000"/>
    <x v="66"/>
  </r>
  <r>
    <s v="Youth 823"/>
    <n v="25"/>
    <x v="4"/>
    <x v="1"/>
    <x v="0"/>
    <x v="3"/>
    <s v="Female/Single/Napak"/>
    <x v="8"/>
    <n v="7.84"/>
    <n v="6.4"/>
    <n v="18.59"/>
    <x v="0"/>
    <s v="Yes"/>
    <x v="3"/>
    <m/>
    <n v="31099"/>
    <x v="67"/>
  </r>
  <r>
    <s v="Youth 824"/>
    <n v="12"/>
    <x v="1"/>
    <x v="1"/>
    <x v="0"/>
    <x v="3"/>
    <s v="Female/Single/Napak"/>
    <x v="24"/>
    <n v="6.89"/>
    <n v="6.27"/>
    <n v="16.84"/>
    <x v="0"/>
    <s v="Yes"/>
    <x v="3"/>
    <m/>
    <n v="77500"/>
    <x v="68"/>
  </r>
  <r>
    <s v="Youth 825"/>
    <n v="15"/>
    <x v="2"/>
    <x v="1"/>
    <x v="0"/>
    <x v="3"/>
    <s v="Female/Single/Napak"/>
    <x v="3"/>
    <n v="6.23"/>
    <n v="5.87"/>
    <n v="19.940000000000001"/>
    <x v="0"/>
    <s v="Yes"/>
    <x v="3"/>
    <m/>
    <n v="800000"/>
    <x v="69"/>
  </r>
  <r>
    <s v="Youth 826"/>
    <n v="17"/>
    <x v="2"/>
    <x v="1"/>
    <x v="0"/>
    <x v="3"/>
    <s v="Female/Single/Napak"/>
    <x v="3"/>
    <n v="6.23"/>
    <n v="5.87"/>
    <n v="19.940000000000001"/>
    <x v="0"/>
    <s v="Yes"/>
    <x v="3"/>
    <m/>
    <n v="6240000"/>
    <x v="70"/>
  </r>
  <r>
    <s v="Youth 827"/>
    <n v="19"/>
    <x v="0"/>
    <x v="1"/>
    <x v="2"/>
    <x v="3"/>
    <s v="Female/Married/Napak"/>
    <x v="30"/>
    <n v="7.12"/>
    <n v="1.62"/>
    <n v="9.84"/>
    <x v="0"/>
    <s v="Yes"/>
    <x v="3"/>
    <m/>
    <n v="125000"/>
    <x v="71"/>
  </r>
  <r>
    <s v="Youth 828"/>
    <n v="21"/>
    <x v="0"/>
    <x v="1"/>
    <x v="0"/>
    <x v="3"/>
    <s v="Female/Single/Napak"/>
    <x v="3"/>
    <n v="6.23"/>
    <n v="5.87"/>
    <n v="19.940000000000001"/>
    <x v="1"/>
    <s v="Yes"/>
    <x v="2"/>
    <n v="552050"/>
    <n v="1050000"/>
    <x v="72"/>
  </r>
  <r>
    <s v="Youth 829"/>
    <n v="24"/>
    <x v="0"/>
    <x v="1"/>
    <x v="0"/>
    <x v="3"/>
    <s v="Female/Single/Napak"/>
    <x v="7"/>
    <n v="0.56000000000000005"/>
    <n v="9.81"/>
    <n v="14.13"/>
    <x v="1"/>
    <s v="No"/>
    <x v="1"/>
    <n v="2005600"/>
    <m/>
    <x v="73"/>
  </r>
  <r>
    <s v="Youth 830"/>
    <n v="21"/>
    <x v="0"/>
    <x v="1"/>
    <x v="0"/>
    <x v="3"/>
    <s v="Female/Single/Napak"/>
    <x v="14"/>
    <n v="3.68"/>
    <n v="0.54"/>
    <n v="12.64"/>
    <x v="1"/>
    <s v="Yes"/>
    <x v="2"/>
    <n v="48000"/>
    <n v="480000"/>
    <x v="74"/>
  </r>
  <r>
    <s v="Youth 831"/>
    <n v="23"/>
    <x v="0"/>
    <x v="1"/>
    <x v="1"/>
    <x v="0"/>
    <s v="Female/Separated/Moroto"/>
    <x v="19"/>
    <n v="1.85"/>
    <n v="6.81"/>
    <n v="16.190000000000001"/>
    <x v="1"/>
    <s v="No"/>
    <x v="1"/>
    <n v="21000"/>
    <m/>
    <x v="75"/>
  </r>
  <r>
    <s v="Youth 832"/>
    <n v="19"/>
    <x v="0"/>
    <x v="1"/>
    <x v="0"/>
    <x v="0"/>
    <s v="Female/Single/Moroto"/>
    <x v="4"/>
    <n v="9.2799999999999994"/>
    <n v="7.99"/>
    <n v="26.22"/>
    <x v="1"/>
    <s v="No"/>
    <x v="1"/>
    <n v="45500"/>
    <m/>
    <x v="76"/>
  </r>
  <r>
    <s v="Youth 833"/>
    <n v="29"/>
    <x v="4"/>
    <x v="1"/>
    <x v="0"/>
    <x v="0"/>
    <s v="Female/Single/Moroto"/>
    <x v="7"/>
    <n v="0.56000000000000005"/>
    <n v="9.81"/>
    <n v="14.13"/>
    <x v="1"/>
    <s v="No"/>
    <x v="1"/>
    <n v="37500"/>
    <m/>
    <x v="77"/>
  </r>
  <r>
    <s v="Youth 834"/>
    <n v="22"/>
    <x v="0"/>
    <x v="1"/>
    <x v="0"/>
    <x v="0"/>
    <s v="Female/Single/Moroto"/>
    <x v="8"/>
    <n v="7.84"/>
    <n v="6.4"/>
    <n v="18.59"/>
    <x v="1"/>
    <s v="No"/>
    <x v="1"/>
    <n v="37000"/>
    <m/>
    <x v="78"/>
  </r>
  <r>
    <s v="Youth 835"/>
    <n v="21"/>
    <x v="0"/>
    <x v="1"/>
    <x v="0"/>
    <x v="0"/>
    <s v="Female/Single/Moroto"/>
    <x v="14"/>
    <n v="3.68"/>
    <n v="0.54"/>
    <n v="12.64"/>
    <x v="1"/>
    <s v="No"/>
    <x v="1"/>
    <n v="396000"/>
    <m/>
    <x v="79"/>
  </r>
  <r>
    <s v="Youth 836"/>
    <n v="17"/>
    <x v="2"/>
    <x v="0"/>
    <x v="2"/>
    <x v="0"/>
    <s v="Male/Married/Moroto"/>
    <x v="20"/>
    <n v="3.81"/>
    <n v="7.33"/>
    <n v="19.899999999999999"/>
    <x v="1"/>
    <s v="Yes"/>
    <x v="2"/>
    <n v="32000"/>
    <n v="190000"/>
    <x v="80"/>
  </r>
  <r>
    <s v="Youth 837"/>
    <n v="21"/>
    <x v="0"/>
    <x v="0"/>
    <x v="2"/>
    <x v="0"/>
    <s v="Male/Married/Moroto"/>
    <x v="7"/>
    <n v="0.56000000000000005"/>
    <n v="9.81"/>
    <n v="14.13"/>
    <x v="0"/>
    <s v="Yes"/>
    <x v="3"/>
    <m/>
    <n v="280000"/>
    <x v="81"/>
  </r>
  <r>
    <s v="Youth 838"/>
    <n v="23"/>
    <x v="0"/>
    <x v="1"/>
    <x v="0"/>
    <x v="0"/>
    <s v="Female/Single/Moroto"/>
    <x v="3"/>
    <n v="6.23"/>
    <n v="5.87"/>
    <n v="19.940000000000001"/>
    <x v="0"/>
    <s v="Yes"/>
    <x v="3"/>
    <m/>
    <n v="295000"/>
    <x v="82"/>
  </r>
  <r>
    <s v="Youth 839"/>
    <n v="15"/>
    <x v="2"/>
    <x v="0"/>
    <x v="0"/>
    <x v="0"/>
    <s v="Male/Single/Moroto"/>
    <x v="10"/>
    <n v="3.53"/>
    <n v="7.58"/>
    <n v="11.92"/>
    <x v="0"/>
    <s v="Yes"/>
    <x v="3"/>
    <m/>
    <n v="0"/>
    <x v="2"/>
  </r>
  <r>
    <s v="Youth 840"/>
    <n v="21"/>
    <x v="0"/>
    <x v="0"/>
    <x v="0"/>
    <x v="0"/>
    <s v="Male/Single/Moroto"/>
    <x v="3"/>
    <n v="6.23"/>
    <n v="5.87"/>
    <n v="19.940000000000001"/>
    <x v="1"/>
    <s v="Yes"/>
    <x v="2"/>
    <n v="55000"/>
    <n v="23000"/>
    <x v="83"/>
  </r>
  <r>
    <s v="Youth 841"/>
    <n v="23"/>
    <x v="0"/>
    <x v="0"/>
    <x v="0"/>
    <x v="0"/>
    <s v="Male/Single/Moroto"/>
    <x v="7"/>
    <n v="0.56000000000000005"/>
    <n v="9.81"/>
    <n v="14.13"/>
    <x v="0"/>
    <s v="No"/>
    <x v="0"/>
    <m/>
    <m/>
    <x v="2"/>
  </r>
  <r>
    <s v="Youth 842"/>
    <n v="15"/>
    <x v="2"/>
    <x v="0"/>
    <x v="0"/>
    <x v="1"/>
    <s v="Male/Single/Kaabong"/>
    <x v="10"/>
    <n v="3.53"/>
    <n v="7.58"/>
    <n v="11.92"/>
    <x v="1"/>
    <s v="No"/>
    <x v="1"/>
    <n v="261000"/>
    <m/>
    <x v="1"/>
  </r>
  <r>
    <s v="Youth 843"/>
    <n v="23"/>
    <x v="0"/>
    <x v="1"/>
    <x v="0"/>
    <x v="2"/>
    <s v="Female/Single/Kotido"/>
    <x v="5"/>
    <n v="2.52"/>
    <n v="5.59"/>
    <n v="13.41"/>
    <x v="0"/>
    <s v="No"/>
    <x v="0"/>
    <m/>
    <m/>
    <x v="2"/>
  </r>
  <r>
    <s v="Youth 844"/>
    <n v="15"/>
    <x v="2"/>
    <x v="1"/>
    <x v="1"/>
    <x v="3"/>
    <s v="Female/Separated/Napak"/>
    <x v="10"/>
    <n v="3.53"/>
    <n v="7.58"/>
    <n v="11.92"/>
    <x v="0"/>
    <s v="No"/>
    <x v="0"/>
    <m/>
    <m/>
    <x v="2"/>
  </r>
  <r>
    <s v="Youth 845"/>
    <n v="25"/>
    <x v="4"/>
    <x v="1"/>
    <x v="1"/>
    <x v="4"/>
    <s v="Female/Separated/Nakapiripiriti"/>
    <x v="8"/>
    <n v="7.84"/>
    <n v="6.4"/>
    <n v="18.59"/>
    <x v="1"/>
    <s v="No"/>
    <x v="1"/>
    <n v="159000"/>
    <m/>
    <x v="3"/>
  </r>
  <r>
    <s v="Youth 846"/>
    <n v="12"/>
    <x v="1"/>
    <x v="1"/>
    <x v="0"/>
    <x v="5"/>
    <s v="Female/Single/Amudat"/>
    <x v="29"/>
    <n v="8.0299999999999994"/>
    <n v="9.25"/>
    <n v="25.11"/>
    <x v="1"/>
    <s v="Yes"/>
    <x v="2"/>
    <n v="129099"/>
    <n v="125000"/>
    <x v="4"/>
  </r>
  <r>
    <s v="Youth 847"/>
    <n v="15"/>
    <x v="2"/>
    <x v="1"/>
    <x v="0"/>
    <x v="6"/>
    <s v="Female/Single/Abim"/>
    <x v="7"/>
    <n v="0.56000000000000005"/>
    <n v="9.81"/>
    <n v="14.13"/>
    <x v="1"/>
    <s v="Yes"/>
    <x v="2"/>
    <n v="33000"/>
    <n v="2100000"/>
    <x v="5"/>
  </r>
  <r>
    <s v="Youth 848"/>
    <n v="17"/>
    <x v="2"/>
    <x v="1"/>
    <x v="2"/>
    <x v="6"/>
    <s v="Female/Married/Abim"/>
    <x v="7"/>
    <n v="0.56000000000000005"/>
    <n v="9.81"/>
    <n v="14.13"/>
    <x v="1"/>
    <s v="Yes"/>
    <x v="2"/>
    <n v="1123698"/>
    <n v="51000"/>
    <x v="6"/>
  </r>
  <r>
    <s v="Youth 849"/>
    <n v="19"/>
    <x v="0"/>
    <x v="1"/>
    <x v="2"/>
    <x v="6"/>
    <s v="Female/Married/Abim"/>
    <x v="32"/>
    <n v="1.57"/>
    <n v="6.72"/>
    <n v="8.9699999999999989"/>
    <x v="0"/>
    <s v="No"/>
    <x v="0"/>
    <m/>
    <m/>
    <x v="2"/>
  </r>
  <r>
    <s v="Youth 850"/>
    <n v="21"/>
    <x v="0"/>
    <x v="0"/>
    <x v="0"/>
    <x v="6"/>
    <s v="Male/Single/Abim"/>
    <x v="7"/>
    <n v="0.56000000000000005"/>
    <n v="9.81"/>
    <n v="14.13"/>
    <x v="1"/>
    <s v="Yes"/>
    <x v="2"/>
    <n v="3198"/>
    <n v="175000"/>
    <x v="7"/>
  </r>
  <r>
    <s v="Youth 851"/>
    <n v="24"/>
    <x v="0"/>
    <x v="0"/>
    <x v="0"/>
    <x v="6"/>
    <s v="Male/Single/Abim"/>
    <x v="3"/>
    <n v="6.23"/>
    <n v="5.87"/>
    <n v="19.940000000000001"/>
    <x v="0"/>
    <s v="Yes"/>
    <x v="3"/>
    <m/>
    <n v="22500"/>
    <x v="8"/>
  </r>
  <r>
    <s v="Youth 852"/>
    <n v="21"/>
    <x v="0"/>
    <x v="0"/>
    <x v="1"/>
    <x v="6"/>
    <s v="Male/Separated/Abim"/>
    <x v="4"/>
    <n v="9.2799999999999994"/>
    <n v="7.99"/>
    <n v="26.22"/>
    <x v="0"/>
    <s v="No"/>
    <x v="0"/>
    <m/>
    <m/>
    <x v="2"/>
  </r>
  <r>
    <s v="Youth 853"/>
    <n v="23"/>
    <x v="0"/>
    <x v="0"/>
    <x v="2"/>
    <x v="6"/>
    <s v="Male/Married/Abim"/>
    <x v="46"/>
    <n v="8.08"/>
    <n v="2.2999999999999998"/>
    <n v="14.780000000000001"/>
    <x v="0"/>
    <s v="No"/>
    <x v="0"/>
    <m/>
    <m/>
    <x v="2"/>
  </r>
  <r>
    <s v="Youth 854"/>
    <n v="19"/>
    <x v="0"/>
    <x v="0"/>
    <x v="1"/>
    <x v="6"/>
    <s v="Male/Separated/Abim"/>
    <x v="6"/>
    <n v="2.88"/>
    <n v="5.23"/>
    <n v="9.98"/>
    <x v="0"/>
    <s v="No"/>
    <x v="0"/>
    <m/>
    <m/>
    <x v="2"/>
  </r>
  <r>
    <s v="Youth 855"/>
    <n v="29"/>
    <x v="4"/>
    <x v="0"/>
    <x v="0"/>
    <x v="6"/>
    <s v="Male/Single/Abim"/>
    <x v="3"/>
    <n v="6.23"/>
    <n v="5.87"/>
    <n v="19.940000000000001"/>
    <x v="0"/>
    <s v="No"/>
    <x v="0"/>
    <m/>
    <m/>
    <x v="2"/>
  </r>
  <r>
    <s v="Youth 856"/>
    <n v="22"/>
    <x v="0"/>
    <x v="1"/>
    <x v="2"/>
    <x v="6"/>
    <s v="Female/Married/Abim"/>
    <x v="3"/>
    <n v="6.23"/>
    <n v="5.87"/>
    <n v="19.940000000000001"/>
    <x v="0"/>
    <s v="No"/>
    <x v="0"/>
    <m/>
    <m/>
    <x v="2"/>
  </r>
  <r>
    <s v="Youth 857"/>
    <n v="21"/>
    <x v="0"/>
    <x v="0"/>
    <x v="2"/>
    <x v="6"/>
    <s v="Male/Married/Abim"/>
    <x v="4"/>
    <n v="9.2799999999999994"/>
    <n v="7.99"/>
    <n v="26.22"/>
    <x v="0"/>
    <s v="No"/>
    <x v="0"/>
    <m/>
    <m/>
    <x v="2"/>
  </r>
  <r>
    <s v="Youth 858"/>
    <n v="17"/>
    <x v="2"/>
    <x v="0"/>
    <x v="0"/>
    <x v="6"/>
    <s v="Male/Single/Abim"/>
    <x v="23"/>
    <n v="6.34"/>
    <n v="1.01"/>
    <n v="13.11"/>
    <x v="0"/>
    <s v="No"/>
    <x v="0"/>
    <m/>
    <m/>
    <x v="2"/>
  </r>
  <r>
    <s v="Youth 859"/>
    <n v="21"/>
    <x v="0"/>
    <x v="1"/>
    <x v="2"/>
    <x v="6"/>
    <s v="Female/Married/Abim"/>
    <x v="3"/>
    <n v="6.23"/>
    <n v="5.87"/>
    <n v="19.940000000000001"/>
    <x v="0"/>
    <s v="No"/>
    <x v="0"/>
    <m/>
    <m/>
    <x v="2"/>
  </r>
  <r>
    <s v="Youth 860"/>
    <n v="23"/>
    <x v="0"/>
    <x v="0"/>
    <x v="0"/>
    <x v="1"/>
    <s v="Male/Single/Kaabong"/>
    <x v="5"/>
    <n v="2.52"/>
    <n v="5.59"/>
    <n v="13.41"/>
    <x v="0"/>
    <s v="No"/>
    <x v="0"/>
    <m/>
    <m/>
    <x v="2"/>
  </r>
  <r>
    <s v="Youth 861"/>
    <n v="15"/>
    <x v="2"/>
    <x v="1"/>
    <x v="0"/>
    <x v="1"/>
    <s v="Female/Single/Kaabong"/>
    <x v="37"/>
    <n v="4.2300000000000004"/>
    <n v="3.55"/>
    <n v="12.93"/>
    <x v="0"/>
    <s v="No"/>
    <x v="0"/>
    <m/>
    <m/>
    <x v="2"/>
  </r>
  <r>
    <s v="Youth 862"/>
    <n v="23"/>
    <x v="0"/>
    <x v="1"/>
    <x v="1"/>
    <x v="1"/>
    <s v="Female/Separated/Kaabong"/>
    <x v="5"/>
    <n v="2.52"/>
    <n v="5.59"/>
    <n v="13.41"/>
    <x v="1"/>
    <s v="No"/>
    <x v="1"/>
    <n v="9000"/>
    <m/>
    <x v="9"/>
  </r>
  <r>
    <s v="Youth 863"/>
    <n v="15"/>
    <x v="2"/>
    <x v="1"/>
    <x v="2"/>
    <x v="1"/>
    <s v="Female/Married/Kaabong"/>
    <x v="40"/>
    <n v="4.91"/>
    <n v="1.95"/>
    <n v="7.6000000000000005"/>
    <x v="1"/>
    <s v="No"/>
    <x v="1"/>
    <n v="85200"/>
    <m/>
    <x v="10"/>
  </r>
  <r>
    <s v="Youth 864"/>
    <n v="25"/>
    <x v="4"/>
    <x v="0"/>
    <x v="0"/>
    <x v="1"/>
    <s v="Male/Single/Kaabong"/>
    <x v="8"/>
    <n v="7.84"/>
    <n v="6.4"/>
    <n v="18.59"/>
    <x v="0"/>
    <s v="No"/>
    <x v="0"/>
    <m/>
    <m/>
    <x v="2"/>
  </r>
  <r>
    <s v="Youth 865"/>
    <n v="12"/>
    <x v="1"/>
    <x v="0"/>
    <x v="0"/>
    <x v="1"/>
    <s v="Male/Single/Kaabong"/>
    <x v="33"/>
    <n v="1.4"/>
    <n v="8.5"/>
    <n v="12.56"/>
    <x v="1"/>
    <s v="No"/>
    <x v="1"/>
    <n v="6198"/>
    <m/>
    <x v="11"/>
  </r>
  <r>
    <s v="Youth 866"/>
    <n v="15"/>
    <x v="2"/>
    <x v="0"/>
    <x v="0"/>
    <x v="4"/>
    <s v="Male/Single/Nakapiripiriti"/>
    <x v="3"/>
    <n v="6.23"/>
    <n v="5.87"/>
    <n v="19.940000000000001"/>
    <x v="0"/>
    <s v="No"/>
    <x v="0"/>
    <m/>
    <m/>
    <x v="2"/>
  </r>
  <r>
    <s v="Youth 867"/>
    <n v="17"/>
    <x v="2"/>
    <x v="0"/>
    <x v="0"/>
    <x v="4"/>
    <s v="Male/Single/Nakapiripiriti"/>
    <x v="3"/>
    <n v="6.23"/>
    <n v="5.87"/>
    <n v="19.940000000000001"/>
    <x v="1"/>
    <s v="No"/>
    <x v="1"/>
    <n v="23500"/>
    <m/>
    <x v="12"/>
  </r>
  <r>
    <s v="Youth 868"/>
    <n v="19"/>
    <x v="0"/>
    <x v="0"/>
    <x v="0"/>
    <x v="4"/>
    <s v="Male/Single/Nakapiripiriti"/>
    <x v="34"/>
    <n v="1.29"/>
    <n v="9.16"/>
    <n v="14.33"/>
    <x v="1"/>
    <s v="No"/>
    <x v="1"/>
    <n v="80100"/>
    <m/>
    <x v="13"/>
  </r>
  <r>
    <s v="Youth 869"/>
    <n v="21"/>
    <x v="0"/>
    <x v="0"/>
    <x v="1"/>
    <x v="4"/>
    <s v="Male/Separated/Nakapiripiriti"/>
    <x v="7"/>
    <n v="0.56000000000000005"/>
    <n v="9.81"/>
    <n v="14.13"/>
    <x v="1"/>
    <s v="Yes"/>
    <x v="2"/>
    <n v="60198"/>
    <n v="980000"/>
    <x v="14"/>
  </r>
  <r>
    <s v="Youth 870"/>
    <n v="24"/>
    <x v="0"/>
    <x v="1"/>
    <x v="0"/>
    <x v="4"/>
    <s v="Female/Single/Nakapiripiriti"/>
    <x v="7"/>
    <n v="0.56000000000000005"/>
    <n v="9.81"/>
    <n v="14.13"/>
    <x v="1"/>
    <s v="Yes"/>
    <x v="2"/>
    <n v="1500198"/>
    <n v="870000"/>
    <x v="15"/>
  </r>
  <r>
    <s v="Youth 871"/>
    <n v="21"/>
    <x v="0"/>
    <x v="0"/>
    <x v="2"/>
    <x v="4"/>
    <s v="Male/Married/Nakapiripiriti"/>
    <x v="6"/>
    <n v="2.88"/>
    <n v="5.23"/>
    <n v="9.98"/>
    <x v="1"/>
    <s v="Yes"/>
    <x v="2"/>
    <n v="35000"/>
    <n v="100000"/>
    <x v="16"/>
  </r>
  <r>
    <s v="Youth 872"/>
    <n v="23"/>
    <x v="0"/>
    <x v="0"/>
    <x v="1"/>
    <x v="4"/>
    <s v="Male/Separated/Nakapiripiriti"/>
    <x v="25"/>
    <n v="2.04"/>
    <n v="2.82"/>
    <n v="7.77"/>
    <x v="1"/>
    <s v="Yes"/>
    <x v="2"/>
    <n v="218500"/>
    <n v="35500"/>
    <x v="17"/>
  </r>
  <r>
    <s v="Youth 873"/>
    <n v="19"/>
    <x v="0"/>
    <x v="0"/>
    <x v="0"/>
    <x v="4"/>
    <s v="Male/Single/Nakapiripiriti"/>
    <x v="14"/>
    <n v="3.68"/>
    <n v="0.54"/>
    <n v="12.64"/>
    <x v="1"/>
    <s v="Yes"/>
    <x v="2"/>
    <n v="1500198"/>
    <n v="72099"/>
    <x v="18"/>
  </r>
  <r>
    <s v="Youth 874"/>
    <n v="29"/>
    <x v="4"/>
    <x v="1"/>
    <x v="2"/>
    <x v="4"/>
    <s v="Female/Married/Nakapiripiriti"/>
    <x v="7"/>
    <n v="0.56000000000000005"/>
    <n v="9.81"/>
    <n v="14.13"/>
    <x v="1"/>
    <s v="Yes"/>
    <x v="2"/>
    <n v="157000"/>
    <n v="400000"/>
    <x v="19"/>
  </r>
  <r>
    <s v="Youth 875"/>
    <n v="22"/>
    <x v="0"/>
    <x v="1"/>
    <x v="2"/>
    <x v="4"/>
    <s v="Female/Married/Nakapiripiriti"/>
    <x v="7"/>
    <n v="0.56000000000000005"/>
    <n v="9.81"/>
    <n v="14.13"/>
    <x v="1"/>
    <s v="Yes"/>
    <x v="2"/>
    <n v="82200"/>
    <n v="2800000"/>
    <x v="20"/>
  </r>
  <r>
    <s v="Youth 876"/>
    <n v="21"/>
    <x v="0"/>
    <x v="0"/>
    <x v="1"/>
    <x v="4"/>
    <s v="Male/Separated/Nakapiripiriti"/>
    <x v="6"/>
    <n v="2.88"/>
    <n v="5.23"/>
    <n v="9.98"/>
    <x v="1"/>
    <s v="Yes"/>
    <x v="2"/>
    <n v="310000"/>
    <n v="400000"/>
    <x v="21"/>
  </r>
  <r>
    <s v="Youth 877"/>
    <n v="17"/>
    <x v="2"/>
    <x v="0"/>
    <x v="0"/>
    <x v="5"/>
    <s v="Male/Single/Amudat"/>
    <x v="27"/>
    <n v="8.41"/>
    <n v="8.57"/>
    <n v="21.02"/>
    <x v="1"/>
    <s v="Yes"/>
    <x v="2"/>
    <n v="475000"/>
    <n v="620000"/>
    <x v="22"/>
  </r>
  <r>
    <s v="Youth 878"/>
    <n v="21"/>
    <x v="0"/>
    <x v="0"/>
    <x v="1"/>
    <x v="5"/>
    <s v="Male/Separated/Amudat"/>
    <x v="5"/>
    <n v="2.52"/>
    <n v="5.59"/>
    <n v="13.41"/>
    <x v="1"/>
    <s v="No"/>
    <x v="1"/>
    <n v="30297"/>
    <m/>
    <x v="23"/>
  </r>
  <r>
    <s v="Youth 879"/>
    <n v="23"/>
    <x v="0"/>
    <x v="0"/>
    <x v="0"/>
    <x v="5"/>
    <s v="Male/Single/Amudat"/>
    <x v="5"/>
    <n v="2.52"/>
    <n v="5.59"/>
    <n v="13.41"/>
    <x v="1"/>
    <s v="No"/>
    <x v="1"/>
    <n v="47099"/>
    <m/>
    <x v="24"/>
  </r>
  <r>
    <s v="Youth 880"/>
    <n v="15"/>
    <x v="2"/>
    <x v="0"/>
    <x v="0"/>
    <x v="5"/>
    <s v="Male/Single/Amudat"/>
    <x v="11"/>
    <n v="4.0199999999999996"/>
    <n v="8.5399999999999991"/>
    <n v="14.899999999999999"/>
    <x v="1"/>
    <s v="No"/>
    <x v="1"/>
    <n v="120099"/>
    <m/>
    <x v="25"/>
  </r>
  <r>
    <s v="Youth 881"/>
    <n v="23"/>
    <x v="0"/>
    <x v="0"/>
    <x v="0"/>
    <x v="5"/>
    <s v="Male/Single/Amudat"/>
    <x v="5"/>
    <n v="2.52"/>
    <n v="5.59"/>
    <n v="13.41"/>
    <x v="1"/>
    <s v="No"/>
    <x v="1"/>
    <n v="55198"/>
    <m/>
    <x v="26"/>
  </r>
  <r>
    <s v="Youth 882"/>
    <n v="15"/>
    <x v="2"/>
    <x v="0"/>
    <x v="0"/>
    <x v="5"/>
    <s v="Male/Single/Amudat"/>
    <x v="44"/>
    <n v="1.74"/>
    <n v="7.67"/>
    <n v="10.77"/>
    <x v="1"/>
    <s v="Yes"/>
    <x v="2"/>
    <n v="73000"/>
    <n v="12198"/>
    <x v="27"/>
  </r>
  <r>
    <s v="Youth 883"/>
    <n v="25"/>
    <x v="4"/>
    <x v="0"/>
    <x v="2"/>
    <x v="5"/>
    <s v="Male/Married/Amudat"/>
    <x v="8"/>
    <n v="7.84"/>
    <n v="6.4"/>
    <n v="18.59"/>
    <x v="1"/>
    <s v="No"/>
    <x v="1"/>
    <n v="90198"/>
    <m/>
    <x v="28"/>
  </r>
  <r>
    <s v="Youth 884"/>
    <n v="13"/>
    <x v="1"/>
    <x v="0"/>
    <x v="0"/>
    <x v="5"/>
    <s v="Male/Single/Amudat"/>
    <x v="38"/>
    <n v="9.89"/>
    <n v="3.16"/>
    <n v="15.59"/>
    <x v="1"/>
    <s v="Yes"/>
    <x v="2"/>
    <n v="35198"/>
    <n v="335000"/>
    <x v="29"/>
  </r>
  <r>
    <s v="Youth 885"/>
    <n v="15"/>
    <x v="2"/>
    <x v="0"/>
    <x v="1"/>
    <x v="5"/>
    <s v="Male/Separated/Amudat"/>
    <x v="7"/>
    <n v="0.56000000000000005"/>
    <n v="9.81"/>
    <n v="14.13"/>
    <x v="1"/>
    <s v="Yes"/>
    <x v="2"/>
    <n v="55099"/>
    <n v="16200"/>
    <x v="30"/>
  </r>
  <r>
    <s v="Youth 886"/>
    <n v="17"/>
    <x v="2"/>
    <x v="1"/>
    <x v="1"/>
    <x v="5"/>
    <s v="Female/Separated/Amudat"/>
    <x v="7"/>
    <n v="0.56000000000000005"/>
    <n v="9.81"/>
    <n v="14.13"/>
    <x v="1"/>
    <s v="Yes"/>
    <x v="2"/>
    <n v="85000"/>
    <n v="38000"/>
    <x v="31"/>
  </r>
  <r>
    <s v="Youth 887"/>
    <n v="19"/>
    <x v="0"/>
    <x v="0"/>
    <x v="0"/>
    <x v="5"/>
    <s v="Male/Single/Amudat"/>
    <x v="45"/>
    <n v="0.23"/>
    <n v="6.63"/>
    <n v="14.73"/>
    <x v="1"/>
    <s v="Yes"/>
    <x v="2"/>
    <n v="41000"/>
    <n v="3200"/>
    <x v="32"/>
  </r>
  <r>
    <s v="Youth 888"/>
    <n v="21"/>
    <x v="0"/>
    <x v="0"/>
    <x v="2"/>
    <x v="5"/>
    <s v="Male/Married/Amudat"/>
    <x v="5"/>
    <n v="2.52"/>
    <n v="5.59"/>
    <n v="13.41"/>
    <x v="1"/>
    <s v="Yes"/>
    <x v="2"/>
    <n v="32500"/>
    <n v="130000"/>
    <x v="33"/>
  </r>
  <r>
    <s v="Youth 889"/>
    <n v="24"/>
    <x v="0"/>
    <x v="1"/>
    <x v="0"/>
    <x v="5"/>
    <s v="Female/Single/Amudat"/>
    <x v="5"/>
    <n v="2.52"/>
    <n v="5.59"/>
    <n v="13.41"/>
    <x v="1"/>
    <s v="No"/>
    <x v="1"/>
    <n v="18000"/>
    <m/>
    <x v="34"/>
  </r>
  <r>
    <s v="Youth 890"/>
    <n v="21"/>
    <x v="0"/>
    <x v="0"/>
    <x v="1"/>
    <x v="5"/>
    <s v="Male/Separated/Amudat"/>
    <x v="14"/>
    <n v="3.68"/>
    <n v="0.54"/>
    <n v="12.64"/>
    <x v="1"/>
    <s v="Yes"/>
    <x v="2"/>
    <n v="55099"/>
    <n v="30297"/>
    <x v="35"/>
  </r>
  <r>
    <s v="Youth 891"/>
    <n v="23"/>
    <x v="0"/>
    <x v="0"/>
    <x v="1"/>
    <x v="4"/>
    <s v="Male/Separated/Nakapiripiriti"/>
    <x v="28"/>
    <n v="6.79"/>
    <n v="1.88"/>
    <n v="16.97"/>
    <x v="1"/>
    <s v="Yes"/>
    <x v="2"/>
    <n v="70198"/>
    <n v="17099"/>
    <x v="36"/>
  </r>
  <r>
    <s v="Youth 892"/>
    <n v="19"/>
    <x v="0"/>
    <x v="0"/>
    <x v="1"/>
    <x v="4"/>
    <s v="Male/Separated/Nakapiripiriti"/>
    <x v="4"/>
    <n v="9.2799999999999994"/>
    <n v="7.99"/>
    <n v="26.22"/>
    <x v="1"/>
    <s v="Yes"/>
    <x v="2"/>
    <n v="10297"/>
    <n v="15198"/>
    <x v="37"/>
  </r>
  <r>
    <s v="Youth 893"/>
    <n v="29"/>
    <x v="4"/>
    <x v="1"/>
    <x v="0"/>
    <x v="4"/>
    <s v="Female/Single/Nakapiripiriti"/>
    <x v="3"/>
    <n v="6.23"/>
    <n v="5.87"/>
    <n v="19.940000000000001"/>
    <x v="0"/>
    <s v="No"/>
    <x v="0"/>
    <m/>
    <m/>
    <x v="2"/>
  </r>
  <r>
    <s v="Youth 894"/>
    <n v="22"/>
    <x v="0"/>
    <x v="0"/>
    <x v="0"/>
    <x v="4"/>
    <s v="Male/Single/Nakapiripiriti"/>
    <x v="3"/>
    <n v="6.23"/>
    <n v="5.87"/>
    <n v="19.940000000000001"/>
    <x v="1"/>
    <s v="Yes"/>
    <x v="2"/>
    <n v="22599"/>
    <n v="48000"/>
    <x v="38"/>
  </r>
  <r>
    <s v="Youth 895"/>
    <n v="21"/>
    <x v="0"/>
    <x v="1"/>
    <x v="0"/>
    <x v="4"/>
    <s v="Female/Single/Nakapiripiriti"/>
    <x v="14"/>
    <n v="3.68"/>
    <n v="0.54"/>
    <n v="12.64"/>
    <x v="1"/>
    <s v="Yes"/>
    <x v="2"/>
    <n v="45198"/>
    <n v="235000"/>
    <x v="39"/>
  </r>
  <r>
    <s v="Youth 896"/>
    <n v="17"/>
    <x v="2"/>
    <x v="1"/>
    <x v="1"/>
    <x v="4"/>
    <s v="Female/Separated/Nakapiripiriti"/>
    <x v="27"/>
    <n v="8.41"/>
    <n v="8.57"/>
    <n v="21.02"/>
    <x v="1"/>
    <s v="Yes"/>
    <x v="2"/>
    <n v="136000"/>
    <n v="11000"/>
    <x v="40"/>
  </r>
  <r>
    <s v="Youth 897"/>
    <n v="21"/>
    <x v="0"/>
    <x v="1"/>
    <x v="0"/>
    <x v="4"/>
    <s v="Female/Single/Nakapiripiriti"/>
    <x v="5"/>
    <n v="2.52"/>
    <n v="5.59"/>
    <n v="13.41"/>
    <x v="1"/>
    <s v="Yes"/>
    <x v="2"/>
    <n v="90500"/>
    <n v="60000"/>
    <x v="41"/>
  </r>
  <r>
    <s v="Youth 898"/>
    <n v="23"/>
    <x v="0"/>
    <x v="0"/>
    <x v="0"/>
    <x v="4"/>
    <s v="Male/Single/Nakapiripiriti"/>
    <x v="5"/>
    <n v="2.52"/>
    <n v="5.59"/>
    <n v="13.41"/>
    <x v="1"/>
    <s v="Yes"/>
    <x v="2"/>
    <n v="4650"/>
    <n v="35198"/>
    <x v="42"/>
  </r>
  <r>
    <s v="Youth 899"/>
    <n v="15"/>
    <x v="2"/>
    <x v="0"/>
    <x v="0"/>
    <x v="4"/>
    <s v="Male/Single/Nakapiripiriti"/>
    <x v="34"/>
    <n v="1.29"/>
    <n v="9.16"/>
    <n v="14.33"/>
    <x v="1"/>
    <s v="Yes"/>
    <x v="2"/>
    <n v="130000"/>
    <n v="41000"/>
    <x v="43"/>
  </r>
  <r>
    <s v="Youth 900"/>
    <n v="25"/>
    <x v="4"/>
    <x v="0"/>
    <x v="0"/>
    <x v="4"/>
    <s v="Male/Single/Nakapiripiriti"/>
    <x v="8"/>
    <n v="7.84"/>
    <n v="6.4"/>
    <n v="18.59"/>
    <x v="1"/>
    <s v="Yes"/>
    <x v="2"/>
    <n v="30200"/>
    <n v="15198"/>
    <x v="44"/>
  </r>
  <r>
    <s v="Youth 901"/>
    <n v="13"/>
    <x v="1"/>
    <x v="0"/>
    <x v="0"/>
    <x v="2"/>
    <s v="Male/Single/Kotido"/>
    <x v="41"/>
    <n v="7.12"/>
    <n v="0.69"/>
    <n v="15.13"/>
    <x v="1"/>
    <s v="Yes"/>
    <x v="2"/>
    <n v="60297"/>
    <n v="40198"/>
    <x v="45"/>
  </r>
  <r>
    <s v="Youth 902"/>
    <n v="15"/>
    <x v="2"/>
    <x v="1"/>
    <x v="0"/>
    <x v="2"/>
    <s v="Female/Single/Kotido"/>
    <x v="3"/>
    <n v="6.23"/>
    <n v="5.87"/>
    <n v="19.940000000000001"/>
    <x v="1"/>
    <s v="Yes"/>
    <x v="2"/>
    <n v="11500"/>
    <n v="67000"/>
    <x v="46"/>
  </r>
  <r>
    <s v="Youth 903"/>
    <n v="17"/>
    <x v="2"/>
    <x v="1"/>
    <x v="2"/>
    <x v="2"/>
    <s v="Female/Married/Kotido"/>
    <x v="3"/>
    <n v="6.23"/>
    <n v="5.87"/>
    <n v="19.940000000000001"/>
    <x v="1"/>
    <s v="Yes"/>
    <x v="2"/>
    <n v="37000"/>
    <n v="7198"/>
    <x v="47"/>
  </r>
  <r>
    <s v="Youth 904"/>
    <n v="19"/>
    <x v="0"/>
    <x v="0"/>
    <x v="0"/>
    <x v="2"/>
    <s v="Male/Single/Kotido"/>
    <x v="8"/>
    <n v="7.84"/>
    <n v="6.4"/>
    <n v="18.59"/>
    <x v="1"/>
    <s v="Yes"/>
    <x v="2"/>
    <n v="49599"/>
    <n v="12200"/>
    <x v="48"/>
  </r>
  <r>
    <s v="Youth 905"/>
    <n v="21"/>
    <x v="0"/>
    <x v="0"/>
    <x v="2"/>
    <x v="2"/>
    <s v="Male/Married/Kotido"/>
    <x v="5"/>
    <n v="2.52"/>
    <n v="5.59"/>
    <n v="13.41"/>
    <x v="1"/>
    <s v="Yes"/>
    <x v="2"/>
    <n v="29500"/>
    <n v="71500"/>
    <x v="49"/>
  </r>
  <r>
    <s v="Youth 906"/>
    <n v="24"/>
    <x v="0"/>
    <x v="0"/>
    <x v="0"/>
    <x v="2"/>
    <s v="Male/Single/Kotido"/>
    <x v="5"/>
    <n v="2.52"/>
    <n v="5.59"/>
    <n v="13.41"/>
    <x v="1"/>
    <s v="Yes"/>
    <x v="2"/>
    <n v="670500"/>
    <n v="18099"/>
    <x v="50"/>
  </r>
  <r>
    <s v="Youth 907"/>
    <n v="21"/>
    <x v="0"/>
    <x v="0"/>
    <x v="2"/>
    <x v="2"/>
    <s v="Male/Married/Kotido"/>
    <x v="0"/>
    <n v="9.7200000000000006"/>
    <n v="2"/>
    <n v="14.98"/>
    <x v="1"/>
    <s v="Yes"/>
    <x v="2"/>
    <n v="63000"/>
    <n v="192099"/>
    <x v="51"/>
  </r>
  <r>
    <s v="Youth 908"/>
    <n v="23"/>
    <x v="0"/>
    <x v="0"/>
    <x v="0"/>
    <x v="2"/>
    <s v="Male/Single/Kotido"/>
    <x v="47"/>
    <n v="0.97"/>
    <n v="9.8000000000000007"/>
    <n v="11.030000000000001"/>
    <x v="0"/>
    <s v="No"/>
    <x v="0"/>
    <m/>
    <m/>
    <x v="2"/>
  </r>
  <r>
    <s v="Youth 909"/>
    <n v="19"/>
    <x v="0"/>
    <x v="0"/>
    <x v="0"/>
    <x v="2"/>
    <s v="Male/Single/Kotido"/>
    <x v="6"/>
    <n v="2.88"/>
    <n v="5.23"/>
    <n v="9.98"/>
    <x v="0"/>
    <s v="Yes"/>
    <x v="3"/>
    <m/>
    <n v="75099"/>
    <x v="52"/>
  </r>
  <r>
    <s v="Youth 910"/>
    <n v="29"/>
    <x v="4"/>
    <x v="0"/>
    <x v="0"/>
    <x v="2"/>
    <s v="Male/Single/Kotido"/>
    <x v="7"/>
    <n v="0.56000000000000005"/>
    <n v="9.81"/>
    <n v="14.13"/>
    <x v="0"/>
    <s v="Yes"/>
    <x v="3"/>
    <m/>
    <n v="1398"/>
    <x v="53"/>
  </r>
  <r>
    <s v="Youth 911"/>
    <n v="22"/>
    <x v="0"/>
    <x v="0"/>
    <x v="0"/>
    <x v="2"/>
    <s v="Male/Single/Kotido"/>
    <x v="7"/>
    <n v="0.56000000000000005"/>
    <n v="9.81"/>
    <n v="14.13"/>
    <x v="0"/>
    <s v="No"/>
    <x v="0"/>
    <m/>
    <m/>
    <x v="2"/>
  </r>
  <r>
    <s v="Youth 912"/>
    <n v="21"/>
    <x v="0"/>
    <x v="0"/>
    <x v="0"/>
    <x v="2"/>
    <s v="Male/Single/Kotido"/>
    <x v="4"/>
    <n v="9.2799999999999994"/>
    <n v="7.99"/>
    <n v="26.22"/>
    <x v="0"/>
    <s v="Yes"/>
    <x v="3"/>
    <m/>
    <n v="12198"/>
    <x v="54"/>
  </r>
  <r>
    <s v="Youth 913"/>
    <n v="17"/>
    <x v="2"/>
    <x v="0"/>
    <x v="0"/>
    <x v="4"/>
    <s v="Male/Single/Nakapiripiriti"/>
    <x v="10"/>
    <n v="3.53"/>
    <n v="7.58"/>
    <n v="11.92"/>
    <x v="0"/>
    <s v="Yes"/>
    <x v="3"/>
    <m/>
    <n v="60500"/>
    <x v="55"/>
  </r>
  <r>
    <s v="Youth 914"/>
    <n v="21"/>
    <x v="0"/>
    <x v="0"/>
    <x v="0"/>
    <x v="4"/>
    <s v="Male/Single/Nakapiripiriti"/>
    <x v="5"/>
    <n v="2.52"/>
    <n v="5.59"/>
    <n v="13.41"/>
    <x v="0"/>
    <s v="No"/>
    <x v="0"/>
    <m/>
    <m/>
    <x v="2"/>
  </r>
  <r>
    <s v="Youth 915"/>
    <n v="23"/>
    <x v="0"/>
    <x v="0"/>
    <x v="0"/>
    <x v="4"/>
    <s v="Male/Single/Nakapiripiriti"/>
    <x v="5"/>
    <n v="2.52"/>
    <n v="5.59"/>
    <n v="13.41"/>
    <x v="1"/>
    <s v="Yes"/>
    <x v="2"/>
    <n v="396"/>
    <n v="176198"/>
    <x v="56"/>
  </r>
  <r>
    <s v="Youth 916"/>
    <n v="15"/>
    <x v="2"/>
    <x v="0"/>
    <x v="1"/>
    <x v="4"/>
    <s v="Male/Separated/Nakapiripiriti"/>
    <x v="19"/>
    <n v="1.85"/>
    <n v="6.81"/>
    <n v="16.190000000000001"/>
    <x v="1"/>
    <s v="Yes"/>
    <x v="2"/>
    <n v="30300"/>
    <n v="1600"/>
    <x v="57"/>
  </r>
  <r>
    <s v="Youth 917"/>
    <n v="25"/>
    <x v="4"/>
    <x v="1"/>
    <x v="1"/>
    <x v="4"/>
    <s v="Female/Separated/Nakapiripiriti"/>
    <x v="8"/>
    <n v="7.84"/>
    <n v="6.4"/>
    <n v="18.59"/>
    <x v="0"/>
    <s v="No"/>
    <x v="0"/>
    <m/>
    <m/>
    <x v="2"/>
  </r>
  <r>
    <s v="Youth 918"/>
    <n v="13"/>
    <x v="1"/>
    <x v="1"/>
    <x v="0"/>
    <x v="4"/>
    <s v="Female/Single/Nakapiripiriti"/>
    <x v="30"/>
    <n v="7.12"/>
    <n v="1.62"/>
    <n v="9.84"/>
    <x v="0"/>
    <s v="No"/>
    <x v="0"/>
    <m/>
    <m/>
    <x v="2"/>
  </r>
  <r>
    <s v="Youth 919"/>
    <n v="15"/>
    <x v="2"/>
    <x v="1"/>
    <x v="2"/>
    <x v="4"/>
    <s v="Female/Married/Nakapiripiriti"/>
    <x v="7"/>
    <n v="0.56000000000000005"/>
    <n v="9.81"/>
    <n v="14.13"/>
    <x v="1"/>
    <s v="Yes"/>
    <x v="2"/>
    <n v="38700"/>
    <n v="50198"/>
    <x v="58"/>
  </r>
  <r>
    <s v="Youth 920"/>
    <n v="17"/>
    <x v="2"/>
    <x v="1"/>
    <x v="0"/>
    <x v="4"/>
    <s v="Female/Single/Nakapiripiriti"/>
    <x v="7"/>
    <n v="0.56000000000000005"/>
    <n v="9.81"/>
    <n v="14.13"/>
    <x v="1"/>
    <s v="Yes"/>
    <x v="2"/>
    <n v="29000"/>
    <n v="30200"/>
    <x v="59"/>
  </r>
  <r>
    <s v="Youth 921"/>
    <n v="19"/>
    <x v="0"/>
    <x v="1"/>
    <x v="1"/>
    <x v="4"/>
    <s v="Female/Separated/Nakapiripiriti"/>
    <x v="8"/>
    <n v="7.84"/>
    <n v="6.4"/>
    <n v="18.59"/>
    <x v="1"/>
    <s v="Yes"/>
    <x v="2"/>
    <n v="7200"/>
    <n v="21000"/>
    <x v="60"/>
  </r>
  <r>
    <s v="Youth 922"/>
    <n v="21"/>
    <x v="0"/>
    <x v="1"/>
    <x v="2"/>
    <x v="4"/>
    <s v="Female/Married/Nakapiripiriti"/>
    <x v="5"/>
    <n v="2.52"/>
    <n v="5.59"/>
    <n v="13.41"/>
    <x v="1"/>
    <s v="Yes"/>
    <x v="2"/>
    <n v="28000"/>
    <n v="17099"/>
    <x v="61"/>
  </r>
  <r>
    <s v="Youth 923"/>
    <n v="24"/>
    <x v="0"/>
    <x v="1"/>
    <x v="0"/>
    <x v="4"/>
    <s v="Female/Single/Nakapiripiriti"/>
    <x v="5"/>
    <n v="2.52"/>
    <n v="5.59"/>
    <n v="13.41"/>
    <x v="1"/>
    <s v="No"/>
    <x v="1"/>
    <n v="7700"/>
    <m/>
    <x v="62"/>
  </r>
  <r>
    <s v="Youth 924"/>
    <n v="21"/>
    <x v="0"/>
    <x v="0"/>
    <x v="0"/>
    <x v="4"/>
    <s v="Male/Single/Nakapiripiriti"/>
    <x v="0"/>
    <n v="9.7200000000000006"/>
    <n v="2"/>
    <n v="14.98"/>
    <x v="1"/>
    <s v="No"/>
    <x v="1"/>
    <n v="25500"/>
    <m/>
    <x v="63"/>
  </r>
  <r>
    <s v="Youth 925"/>
    <n v="23"/>
    <x v="0"/>
    <x v="1"/>
    <x v="0"/>
    <x v="4"/>
    <s v="Female/Single/Nakapiripiriti"/>
    <x v="17"/>
    <n v="7.64"/>
    <n v="6.39"/>
    <n v="18.46"/>
    <x v="1"/>
    <s v="No"/>
    <x v="1"/>
    <n v="7000"/>
    <m/>
    <x v="64"/>
  </r>
  <r>
    <s v="Youth 926"/>
    <n v="19"/>
    <x v="0"/>
    <x v="1"/>
    <x v="0"/>
    <x v="3"/>
    <s v="Female/Single/Napak"/>
    <x v="14"/>
    <n v="3.68"/>
    <n v="0.54"/>
    <n v="12.64"/>
    <x v="1"/>
    <s v="No"/>
    <x v="1"/>
    <n v="10398"/>
    <m/>
    <x v="65"/>
  </r>
  <r>
    <s v="Youth 927"/>
    <n v="29"/>
    <x v="4"/>
    <x v="1"/>
    <x v="2"/>
    <x v="3"/>
    <s v="Female/Married/Napak"/>
    <x v="3"/>
    <n v="6.23"/>
    <n v="5.87"/>
    <n v="19.940000000000001"/>
    <x v="1"/>
    <s v="Yes"/>
    <x v="2"/>
    <n v="797"/>
    <n v="278000"/>
    <x v="66"/>
  </r>
  <r>
    <s v="Youth 928"/>
    <n v="22"/>
    <x v="0"/>
    <x v="1"/>
    <x v="0"/>
    <x v="3"/>
    <s v="Female/Single/Napak"/>
    <x v="3"/>
    <n v="6.23"/>
    <n v="5.87"/>
    <n v="19.940000000000001"/>
    <x v="0"/>
    <s v="Yes"/>
    <x v="3"/>
    <m/>
    <n v="31099"/>
    <x v="67"/>
  </r>
  <r>
    <s v="Youth 929"/>
    <n v="21"/>
    <x v="0"/>
    <x v="1"/>
    <x v="0"/>
    <x v="3"/>
    <s v="Female/Single/Napak"/>
    <x v="6"/>
    <n v="2.88"/>
    <n v="5.23"/>
    <n v="9.98"/>
    <x v="0"/>
    <s v="Yes"/>
    <x v="3"/>
    <m/>
    <n v="77500"/>
    <x v="68"/>
  </r>
  <r>
    <s v="Youth 930"/>
    <n v="17"/>
    <x v="2"/>
    <x v="1"/>
    <x v="0"/>
    <x v="3"/>
    <s v="Female/Single/Napak"/>
    <x v="10"/>
    <n v="3.53"/>
    <n v="7.58"/>
    <n v="11.92"/>
    <x v="0"/>
    <s v="Yes"/>
    <x v="3"/>
    <m/>
    <n v="800000"/>
    <x v="69"/>
  </r>
  <r>
    <s v="Youth 931"/>
    <n v="21"/>
    <x v="0"/>
    <x v="1"/>
    <x v="0"/>
    <x v="3"/>
    <s v="Female/Single/Napak"/>
    <x v="5"/>
    <n v="2.52"/>
    <n v="5.59"/>
    <n v="13.41"/>
    <x v="0"/>
    <s v="Yes"/>
    <x v="3"/>
    <m/>
    <n v="6240000"/>
    <x v="70"/>
  </r>
  <r>
    <s v="Youth 932"/>
    <n v="23"/>
    <x v="0"/>
    <x v="1"/>
    <x v="2"/>
    <x v="3"/>
    <s v="Female/Married/Napak"/>
    <x v="5"/>
    <n v="2.52"/>
    <n v="5.59"/>
    <n v="13.41"/>
    <x v="0"/>
    <s v="Yes"/>
    <x v="3"/>
    <m/>
    <n v="125000"/>
    <x v="71"/>
  </r>
  <r>
    <s v="Youth 933"/>
    <n v="15"/>
    <x v="2"/>
    <x v="1"/>
    <x v="0"/>
    <x v="3"/>
    <s v="Female/Single/Napak"/>
    <x v="46"/>
    <n v="8.08"/>
    <n v="2.2999999999999998"/>
    <n v="14.780000000000001"/>
    <x v="1"/>
    <s v="Yes"/>
    <x v="2"/>
    <n v="552050"/>
    <n v="1050000"/>
    <x v="72"/>
  </r>
  <r>
    <s v="Youth 934"/>
    <n v="25"/>
    <x v="4"/>
    <x v="1"/>
    <x v="0"/>
    <x v="3"/>
    <s v="Female/Single/Napak"/>
    <x v="3"/>
    <n v="6.23"/>
    <n v="5.87"/>
    <n v="19.940000000000001"/>
    <x v="1"/>
    <s v="No"/>
    <x v="1"/>
    <n v="2005600"/>
    <m/>
    <x v="73"/>
  </r>
  <r>
    <s v="Youth 935"/>
    <n v="13"/>
    <x v="1"/>
    <x v="1"/>
    <x v="0"/>
    <x v="3"/>
    <s v="Female/Single/Napak"/>
    <x v="32"/>
    <n v="1.57"/>
    <n v="6.72"/>
    <n v="8.9699999999999989"/>
    <x v="1"/>
    <s v="Yes"/>
    <x v="2"/>
    <n v="48000"/>
    <n v="480000"/>
    <x v="74"/>
  </r>
  <r>
    <s v="Youth 936"/>
    <n v="15"/>
    <x v="2"/>
    <x v="1"/>
    <x v="1"/>
    <x v="0"/>
    <s v="Female/Separated/Moroto"/>
    <x v="3"/>
    <n v="6.23"/>
    <n v="5.87"/>
    <n v="19.940000000000001"/>
    <x v="1"/>
    <s v="No"/>
    <x v="1"/>
    <n v="21000"/>
    <m/>
    <x v="75"/>
  </r>
  <r>
    <s v="Youth 937"/>
    <n v="17"/>
    <x v="2"/>
    <x v="1"/>
    <x v="0"/>
    <x v="0"/>
    <s v="Female/Single/Moroto"/>
    <x v="3"/>
    <n v="6.23"/>
    <n v="5.87"/>
    <n v="19.940000000000001"/>
    <x v="1"/>
    <s v="No"/>
    <x v="1"/>
    <n v="45500"/>
    <m/>
    <x v="76"/>
  </r>
  <r>
    <s v="Youth 938"/>
    <n v="19"/>
    <x v="0"/>
    <x v="1"/>
    <x v="0"/>
    <x v="0"/>
    <s v="Female/Single/Moroto"/>
    <x v="8"/>
    <n v="7.84"/>
    <n v="6.4"/>
    <n v="18.59"/>
    <x v="1"/>
    <s v="No"/>
    <x v="1"/>
    <n v="37500"/>
    <m/>
    <x v="77"/>
  </r>
  <r>
    <s v="Youth 939"/>
    <n v="21"/>
    <x v="0"/>
    <x v="1"/>
    <x v="0"/>
    <x v="0"/>
    <s v="Female/Single/Moroto"/>
    <x v="5"/>
    <n v="2.52"/>
    <n v="5.59"/>
    <n v="13.41"/>
    <x v="1"/>
    <s v="No"/>
    <x v="1"/>
    <n v="37000"/>
    <m/>
    <x v="78"/>
  </r>
  <r>
    <s v="Youth 940"/>
    <n v="24"/>
    <x v="0"/>
    <x v="1"/>
    <x v="0"/>
    <x v="0"/>
    <s v="Female/Single/Moroto"/>
    <x v="5"/>
    <n v="2.52"/>
    <n v="5.59"/>
    <n v="13.41"/>
    <x v="1"/>
    <s v="No"/>
    <x v="1"/>
    <n v="396000"/>
    <m/>
    <x v="79"/>
  </r>
  <r>
    <s v="Youth 941"/>
    <n v="21"/>
    <x v="0"/>
    <x v="0"/>
    <x v="2"/>
    <x v="0"/>
    <s v="Male/Married/Moroto"/>
    <x v="0"/>
    <n v="9.7200000000000006"/>
    <n v="2"/>
    <n v="14.98"/>
    <x v="1"/>
    <s v="Yes"/>
    <x v="2"/>
    <n v="32000"/>
    <n v="190000"/>
    <x v="80"/>
  </r>
  <r>
    <s v="Youth 942"/>
    <n v="23"/>
    <x v="0"/>
    <x v="0"/>
    <x v="2"/>
    <x v="0"/>
    <s v="Male/Married/Moroto"/>
    <x v="48"/>
    <n v="8.1"/>
    <n v="5.4"/>
    <n v="22.61"/>
    <x v="0"/>
    <s v="Yes"/>
    <x v="3"/>
    <m/>
    <n v="280000"/>
    <x v="81"/>
  </r>
  <r>
    <s v="Youth 943"/>
    <n v="19"/>
    <x v="0"/>
    <x v="1"/>
    <x v="0"/>
    <x v="0"/>
    <s v="Female/Single/Moroto"/>
    <x v="4"/>
    <n v="9.2799999999999994"/>
    <n v="7.99"/>
    <n v="26.22"/>
    <x v="0"/>
    <s v="Yes"/>
    <x v="3"/>
    <m/>
    <n v="295000"/>
    <x v="82"/>
  </r>
  <r>
    <s v="Youth 944"/>
    <n v="29"/>
    <x v="4"/>
    <x v="0"/>
    <x v="0"/>
    <x v="0"/>
    <s v="Male/Single/Moroto"/>
    <x v="7"/>
    <n v="0.56000000000000005"/>
    <n v="9.81"/>
    <n v="14.13"/>
    <x v="0"/>
    <s v="Yes"/>
    <x v="3"/>
    <m/>
    <n v="0"/>
    <x v="2"/>
  </r>
  <r>
    <s v="Youth 945"/>
    <n v="22"/>
    <x v="0"/>
    <x v="0"/>
    <x v="0"/>
    <x v="0"/>
    <s v="Male/Single/Moroto"/>
    <x v="7"/>
    <n v="0.56000000000000005"/>
    <n v="9.81"/>
    <n v="14.13"/>
    <x v="0"/>
    <s v="No"/>
    <x v="0"/>
    <m/>
    <m/>
    <x v="2"/>
  </r>
  <r>
    <s v="Youth 946"/>
    <n v="21"/>
    <x v="0"/>
    <x v="0"/>
    <x v="0"/>
    <x v="1"/>
    <s v="Male/Single/Kaabong"/>
    <x v="14"/>
    <n v="3.68"/>
    <n v="0.54"/>
    <n v="12.64"/>
    <x v="1"/>
    <s v="No"/>
    <x v="1"/>
    <n v="261000"/>
    <m/>
    <x v="1"/>
  </r>
  <r>
    <s v="Youth 947"/>
    <n v="17"/>
    <x v="2"/>
    <x v="1"/>
    <x v="0"/>
    <x v="2"/>
    <s v="Female/Single/Kotido"/>
    <x v="10"/>
    <n v="3.53"/>
    <n v="7.58"/>
    <n v="11.92"/>
    <x v="0"/>
    <s v="No"/>
    <x v="0"/>
    <m/>
    <m/>
    <x v="2"/>
  </r>
  <r>
    <s v="Youth 948"/>
    <n v="21"/>
    <x v="0"/>
    <x v="1"/>
    <x v="1"/>
    <x v="3"/>
    <s v="Female/Separated/Napak"/>
    <x v="5"/>
    <n v="2.52"/>
    <n v="5.59"/>
    <n v="13.41"/>
    <x v="0"/>
    <s v="No"/>
    <x v="0"/>
    <m/>
    <m/>
    <x v="2"/>
  </r>
  <r>
    <s v="Youth 949"/>
    <n v="23"/>
    <x v="0"/>
    <x v="1"/>
    <x v="1"/>
    <x v="4"/>
    <s v="Female/Separated/Nakapiripiriti"/>
    <x v="5"/>
    <n v="2.52"/>
    <n v="5.59"/>
    <n v="13.41"/>
    <x v="1"/>
    <s v="No"/>
    <x v="1"/>
    <n v="159000"/>
    <m/>
    <x v="3"/>
  </r>
  <r>
    <s v="Youth 950"/>
    <n v="15"/>
    <x v="2"/>
    <x v="1"/>
    <x v="0"/>
    <x v="5"/>
    <s v="Female/Single/Amudat"/>
    <x v="25"/>
    <n v="2.04"/>
    <n v="2.82"/>
    <n v="7.77"/>
    <x v="1"/>
    <s v="Yes"/>
    <x v="2"/>
    <n v="129099"/>
    <n v="125000"/>
    <x v="4"/>
  </r>
  <r>
    <s v="Youth 951"/>
    <n v="25"/>
    <x v="4"/>
    <x v="1"/>
    <x v="0"/>
    <x v="6"/>
    <s v="Female/Single/Abim"/>
    <x v="7"/>
    <n v="0.56000000000000005"/>
    <n v="9.81"/>
    <n v="14.13"/>
    <x v="1"/>
    <s v="Yes"/>
    <x v="2"/>
    <n v="33000"/>
    <n v="2100000"/>
    <x v="5"/>
  </r>
  <r>
    <s v="Youth 952"/>
    <n v="13"/>
    <x v="1"/>
    <x v="1"/>
    <x v="2"/>
    <x v="6"/>
    <s v="Female/Married/Abim"/>
    <x v="34"/>
    <n v="1.29"/>
    <n v="9.16"/>
    <n v="14.33"/>
    <x v="1"/>
    <s v="Yes"/>
    <x v="2"/>
    <n v="1123698"/>
    <n v="51000"/>
    <x v="6"/>
  </r>
  <r>
    <s v="Youth 953"/>
    <n v="15"/>
    <x v="2"/>
    <x v="1"/>
    <x v="2"/>
    <x v="6"/>
    <s v="Female/Married/Abim"/>
    <x v="7"/>
    <n v="0.56000000000000005"/>
    <n v="9.81"/>
    <n v="14.13"/>
    <x v="0"/>
    <s v="No"/>
    <x v="0"/>
    <m/>
    <m/>
    <x v="2"/>
  </r>
  <r>
    <s v="Youth 954"/>
    <n v="17"/>
    <x v="2"/>
    <x v="0"/>
    <x v="0"/>
    <x v="6"/>
    <s v="Male/Single/Abim"/>
    <x v="7"/>
    <n v="0.56000000000000005"/>
    <n v="9.81"/>
    <n v="14.13"/>
    <x v="1"/>
    <s v="Yes"/>
    <x v="2"/>
    <n v="3198"/>
    <n v="175000"/>
    <x v="7"/>
  </r>
  <r>
    <s v="Youth 955"/>
    <n v="19"/>
    <x v="0"/>
    <x v="0"/>
    <x v="0"/>
    <x v="6"/>
    <s v="Male/Single/Abim"/>
    <x v="8"/>
    <n v="7.84"/>
    <n v="6.4"/>
    <n v="18.59"/>
    <x v="0"/>
    <s v="Yes"/>
    <x v="3"/>
    <m/>
    <n v="22500"/>
    <x v="8"/>
  </r>
  <r>
    <s v="Youth 956"/>
    <n v="21"/>
    <x v="0"/>
    <x v="0"/>
    <x v="1"/>
    <x v="6"/>
    <s v="Male/Separated/Abim"/>
    <x v="5"/>
    <n v="2.52"/>
    <n v="5.59"/>
    <n v="13.41"/>
    <x v="0"/>
    <s v="No"/>
    <x v="0"/>
    <m/>
    <m/>
    <x v="2"/>
  </r>
  <r>
    <s v="Youth 957"/>
    <n v="24"/>
    <x v="0"/>
    <x v="0"/>
    <x v="2"/>
    <x v="6"/>
    <s v="Male/Married/Abim"/>
    <x v="5"/>
    <n v="2.52"/>
    <n v="5.59"/>
    <n v="13.41"/>
    <x v="0"/>
    <s v="No"/>
    <x v="0"/>
    <m/>
    <m/>
    <x v="2"/>
  </r>
  <r>
    <s v="Youth 958"/>
    <n v="21"/>
    <x v="0"/>
    <x v="0"/>
    <x v="1"/>
    <x v="6"/>
    <s v="Male/Separated/Abim"/>
    <x v="0"/>
    <n v="9.7200000000000006"/>
    <n v="2"/>
    <n v="14.98"/>
    <x v="0"/>
    <s v="No"/>
    <x v="0"/>
    <m/>
    <m/>
    <x v="2"/>
  </r>
  <r>
    <s v="Youth 959"/>
    <n v="23"/>
    <x v="0"/>
    <x v="0"/>
    <x v="0"/>
    <x v="6"/>
    <s v="Male/Single/Abim"/>
    <x v="23"/>
    <n v="6.34"/>
    <n v="1.01"/>
    <n v="13.11"/>
    <x v="0"/>
    <s v="No"/>
    <x v="0"/>
    <m/>
    <m/>
    <x v="2"/>
  </r>
  <r>
    <s v="Youth 960"/>
    <n v="19"/>
    <x v="0"/>
    <x v="1"/>
    <x v="2"/>
    <x v="6"/>
    <s v="Female/Married/Abim"/>
    <x v="6"/>
    <n v="2.88"/>
    <n v="5.23"/>
    <n v="9.98"/>
    <x v="0"/>
    <s v="No"/>
    <x v="0"/>
    <m/>
    <m/>
    <x v="2"/>
  </r>
  <r>
    <s v="Youth 961"/>
    <n v="29"/>
    <x v="4"/>
    <x v="0"/>
    <x v="2"/>
    <x v="6"/>
    <s v="Male/Married/Abim"/>
    <x v="3"/>
    <n v="6.23"/>
    <n v="5.87"/>
    <n v="19.940000000000001"/>
    <x v="0"/>
    <s v="No"/>
    <x v="0"/>
    <m/>
    <m/>
    <x v="2"/>
  </r>
  <r>
    <s v="Youth 962"/>
    <n v="22"/>
    <x v="0"/>
    <x v="0"/>
    <x v="0"/>
    <x v="6"/>
    <s v="Male/Single/Abim"/>
    <x v="3"/>
    <n v="6.23"/>
    <n v="5.87"/>
    <n v="19.940000000000001"/>
    <x v="0"/>
    <s v="No"/>
    <x v="0"/>
    <m/>
    <m/>
    <x v="2"/>
  </r>
  <r>
    <s v="Youth 963"/>
    <n v="21"/>
    <x v="0"/>
    <x v="1"/>
    <x v="2"/>
    <x v="6"/>
    <s v="Female/Married/Abim"/>
    <x v="4"/>
    <n v="9.2799999999999994"/>
    <n v="7.99"/>
    <n v="26.22"/>
    <x v="0"/>
    <s v="No"/>
    <x v="0"/>
    <m/>
    <m/>
    <x v="2"/>
  </r>
  <r>
    <s v="Youth 964"/>
    <n v="17"/>
    <x v="2"/>
    <x v="0"/>
    <x v="0"/>
    <x v="1"/>
    <s v="Male/Single/Kaabong"/>
    <x v="10"/>
    <n v="3.53"/>
    <n v="7.58"/>
    <n v="11.92"/>
    <x v="0"/>
    <s v="No"/>
    <x v="0"/>
    <m/>
    <m/>
    <x v="2"/>
  </r>
  <r>
    <s v="Youth 965"/>
    <n v="21"/>
    <x v="0"/>
    <x v="1"/>
    <x v="0"/>
    <x v="1"/>
    <s v="Female/Single/Kaabong"/>
    <x v="5"/>
    <n v="2.52"/>
    <n v="5.59"/>
    <n v="13.41"/>
    <x v="0"/>
    <s v="No"/>
    <x v="0"/>
    <m/>
    <m/>
    <x v="2"/>
  </r>
  <r>
    <s v="Youth 966"/>
    <n v="23"/>
    <x v="0"/>
    <x v="1"/>
    <x v="1"/>
    <x v="1"/>
    <s v="Female/Separated/Kaabong"/>
    <x v="5"/>
    <n v="2.52"/>
    <n v="5.59"/>
    <n v="13.41"/>
    <x v="1"/>
    <s v="No"/>
    <x v="1"/>
    <n v="9000"/>
    <m/>
    <x v="9"/>
  </r>
  <r>
    <s v="Youth 967"/>
    <n v="15"/>
    <x v="2"/>
    <x v="1"/>
    <x v="2"/>
    <x v="1"/>
    <s v="Female/Married/Kaabong"/>
    <x v="28"/>
    <n v="6.79"/>
    <n v="1.88"/>
    <n v="16.97"/>
    <x v="1"/>
    <s v="No"/>
    <x v="1"/>
    <n v="85200"/>
    <m/>
    <x v="10"/>
  </r>
  <r>
    <s v="Youth 968"/>
    <n v="25"/>
    <x v="4"/>
    <x v="0"/>
    <x v="0"/>
    <x v="1"/>
    <s v="Male/Single/Kaabong"/>
    <x v="3"/>
    <n v="6.23"/>
    <n v="5.87"/>
    <n v="19.940000000000001"/>
    <x v="0"/>
    <s v="No"/>
    <x v="0"/>
    <m/>
    <m/>
    <x v="2"/>
  </r>
  <r>
    <s v="Youth 969"/>
    <n v="13"/>
    <x v="1"/>
    <x v="0"/>
    <x v="0"/>
    <x v="1"/>
    <s v="Male/Single/Kaabong"/>
    <x v="45"/>
    <n v="0.23"/>
    <n v="6.63"/>
    <n v="14.73"/>
    <x v="1"/>
    <s v="No"/>
    <x v="1"/>
    <n v="6198"/>
    <m/>
    <x v="11"/>
  </r>
  <r>
    <s v="Youth 970"/>
    <n v="15"/>
    <x v="2"/>
    <x v="0"/>
    <x v="0"/>
    <x v="4"/>
    <s v="Male/Single/Nakapiripiriti"/>
    <x v="3"/>
    <n v="6.23"/>
    <n v="5.87"/>
    <n v="19.940000000000001"/>
    <x v="0"/>
    <s v="No"/>
    <x v="0"/>
    <m/>
    <m/>
    <x v="2"/>
  </r>
  <r>
    <s v="Youth 971"/>
    <n v="17"/>
    <x v="2"/>
    <x v="0"/>
    <x v="0"/>
    <x v="4"/>
    <s v="Male/Single/Nakapiripiriti"/>
    <x v="3"/>
    <n v="6.23"/>
    <n v="5.87"/>
    <n v="19.940000000000001"/>
    <x v="1"/>
    <s v="No"/>
    <x v="1"/>
    <n v="23500"/>
    <m/>
    <x v="12"/>
  </r>
  <r>
    <s v="Youth 972"/>
    <n v="19"/>
    <x v="0"/>
    <x v="0"/>
    <x v="0"/>
    <x v="4"/>
    <s v="Male/Single/Nakapiripiriti"/>
    <x v="8"/>
    <n v="7.84"/>
    <n v="6.4"/>
    <n v="18.59"/>
    <x v="1"/>
    <s v="No"/>
    <x v="1"/>
    <n v="80100"/>
    <m/>
    <x v="13"/>
  </r>
  <r>
    <s v="Youth 973"/>
    <n v="21"/>
    <x v="0"/>
    <x v="0"/>
    <x v="1"/>
    <x v="4"/>
    <s v="Male/Separated/Nakapiripiriti"/>
    <x v="5"/>
    <n v="2.52"/>
    <n v="5.59"/>
    <n v="13.41"/>
    <x v="1"/>
    <s v="Yes"/>
    <x v="2"/>
    <n v="60198"/>
    <n v="980000"/>
    <x v="14"/>
  </r>
  <r>
    <s v="Youth 974"/>
    <n v="24"/>
    <x v="0"/>
    <x v="1"/>
    <x v="0"/>
    <x v="4"/>
    <s v="Female/Single/Nakapiripiriti"/>
    <x v="5"/>
    <n v="2.52"/>
    <n v="5.59"/>
    <n v="13.41"/>
    <x v="1"/>
    <s v="Yes"/>
    <x v="2"/>
    <n v="1500198"/>
    <n v="870000"/>
    <x v="15"/>
  </r>
  <r>
    <s v="Youth 975"/>
    <n v="21"/>
    <x v="0"/>
    <x v="0"/>
    <x v="2"/>
    <x v="4"/>
    <s v="Male/Married/Nakapiripiriti"/>
    <x v="0"/>
    <n v="9.7200000000000006"/>
    <n v="2"/>
    <n v="14.98"/>
    <x v="1"/>
    <s v="Yes"/>
    <x v="2"/>
    <n v="35000"/>
    <n v="100000"/>
    <x v="16"/>
  </r>
  <r>
    <s v="Youth 976"/>
    <n v="23"/>
    <x v="0"/>
    <x v="0"/>
    <x v="1"/>
    <x v="4"/>
    <s v="Male/Separated/Nakapiripiriti"/>
    <x v="49"/>
    <n v="1.78"/>
    <n v="3.57"/>
    <n v="11.85"/>
    <x v="1"/>
    <s v="Yes"/>
    <x v="2"/>
    <n v="218500"/>
    <n v="35500"/>
    <x v="17"/>
  </r>
  <r>
    <s v="Youth 977"/>
    <n v="19"/>
    <x v="0"/>
    <x v="0"/>
    <x v="0"/>
    <x v="4"/>
    <s v="Male/Single/Nakapiripiriti"/>
    <x v="14"/>
    <n v="3.68"/>
    <n v="0.54"/>
    <n v="12.64"/>
    <x v="1"/>
    <s v="Yes"/>
    <x v="2"/>
    <n v="1500198"/>
    <n v="72099"/>
    <x v="18"/>
  </r>
  <r>
    <s v="Youth 978"/>
    <n v="29"/>
    <x v="4"/>
    <x v="1"/>
    <x v="2"/>
    <x v="4"/>
    <s v="Female/Married/Nakapiripiriti"/>
    <x v="7"/>
    <n v="0.56000000000000005"/>
    <n v="9.81"/>
    <n v="14.13"/>
    <x v="1"/>
    <s v="Yes"/>
    <x v="2"/>
    <n v="157000"/>
    <n v="400000"/>
    <x v="19"/>
  </r>
  <r>
    <s v="Youth 979"/>
    <n v="22"/>
    <x v="0"/>
    <x v="1"/>
    <x v="2"/>
    <x v="4"/>
    <s v="Female/Married/Nakapiripiriti"/>
    <x v="7"/>
    <n v="0.56000000000000005"/>
    <n v="9.81"/>
    <n v="14.13"/>
    <x v="1"/>
    <s v="Yes"/>
    <x v="2"/>
    <n v="82200"/>
    <n v="2800000"/>
    <x v="20"/>
  </r>
  <r>
    <s v="Youth 980"/>
    <n v="21"/>
    <x v="0"/>
    <x v="0"/>
    <x v="1"/>
    <x v="4"/>
    <s v="Male/Separated/Nakapiripiriti"/>
    <x v="6"/>
    <n v="2.88"/>
    <n v="5.23"/>
    <n v="9.98"/>
    <x v="1"/>
    <s v="Yes"/>
    <x v="2"/>
    <n v="310000"/>
    <n v="400000"/>
    <x v="21"/>
  </r>
  <r>
    <s v="Youth 981"/>
    <n v="17"/>
    <x v="2"/>
    <x v="0"/>
    <x v="0"/>
    <x v="5"/>
    <s v="Male/Single/Amudat"/>
    <x v="10"/>
    <n v="3.53"/>
    <n v="7.58"/>
    <n v="11.92"/>
    <x v="1"/>
    <s v="Yes"/>
    <x v="2"/>
    <n v="475000"/>
    <n v="620000"/>
    <x v="22"/>
  </r>
  <r>
    <s v="Youth 982"/>
    <n v="21"/>
    <x v="0"/>
    <x v="0"/>
    <x v="1"/>
    <x v="5"/>
    <s v="Male/Separated/Amudat"/>
    <x v="4"/>
    <n v="9.2799999999999994"/>
    <n v="7.99"/>
    <n v="26.22"/>
    <x v="1"/>
    <s v="No"/>
    <x v="1"/>
    <n v="30297"/>
    <m/>
    <x v="23"/>
  </r>
  <r>
    <s v="Youth 983"/>
    <n v="23"/>
    <x v="0"/>
    <x v="0"/>
    <x v="0"/>
    <x v="5"/>
    <s v="Male/Single/Amudat"/>
    <x v="5"/>
    <n v="2.52"/>
    <n v="5.59"/>
    <n v="13.41"/>
    <x v="1"/>
    <s v="No"/>
    <x v="1"/>
    <n v="47099"/>
    <m/>
    <x v="24"/>
  </r>
  <r>
    <s v="Youth 984"/>
    <n v="15"/>
    <x v="2"/>
    <x v="0"/>
    <x v="0"/>
    <x v="5"/>
    <s v="Male/Single/Amudat"/>
    <x v="47"/>
    <n v="0.97"/>
    <n v="9.8000000000000007"/>
    <n v="11.030000000000001"/>
    <x v="1"/>
    <s v="No"/>
    <x v="1"/>
    <n v="120099"/>
    <m/>
    <x v="25"/>
  </r>
  <r>
    <s v="Youth 985"/>
    <n v="25"/>
    <x v="4"/>
    <x v="0"/>
    <x v="0"/>
    <x v="5"/>
    <s v="Male/Single/Amudat"/>
    <x v="7"/>
    <n v="0.56000000000000005"/>
    <n v="9.81"/>
    <n v="14.13"/>
    <x v="1"/>
    <s v="No"/>
    <x v="1"/>
    <n v="55198"/>
    <m/>
    <x v="26"/>
  </r>
  <r>
    <s v="Youth 986"/>
    <n v="13"/>
    <x v="1"/>
    <x v="0"/>
    <x v="0"/>
    <x v="5"/>
    <s v="Male/Single/Amudat"/>
    <x v="8"/>
    <n v="7.84"/>
    <n v="6.4"/>
    <n v="18.59"/>
    <x v="1"/>
    <s v="Yes"/>
    <x v="2"/>
    <n v="73000"/>
    <n v="12198"/>
    <x v="27"/>
  </r>
  <r>
    <s v="Youth 987"/>
    <n v="15"/>
    <x v="2"/>
    <x v="0"/>
    <x v="2"/>
    <x v="5"/>
    <s v="Male/Married/Amudat"/>
    <x v="7"/>
    <n v="0.56000000000000005"/>
    <n v="9.81"/>
    <n v="14.13"/>
    <x v="1"/>
    <s v="No"/>
    <x v="1"/>
    <n v="90198"/>
    <m/>
    <x v="28"/>
  </r>
  <r>
    <s v="Youth 988"/>
    <n v="17"/>
    <x v="2"/>
    <x v="0"/>
    <x v="0"/>
    <x v="5"/>
    <s v="Male/Single/Amudat"/>
    <x v="7"/>
    <n v="0.56000000000000005"/>
    <n v="9.81"/>
    <n v="14.13"/>
    <x v="1"/>
    <s v="Yes"/>
    <x v="2"/>
    <n v="35198"/>
    <n v="335000"/>
    <x v="29"/>
  </r>
  <r>
    <s v="Youth 989"/>
    <n v="19"/>
    <x v="0"/>
    <x v="0"/>
    <x v="1"/>
    <x v="5"/>
    <s v="Male/Separated/Amudat"/>
    <x v="8"/>
    <n v="7.84"/>
    <n v="6.4"/>
    <n v="18.59"/>
    <x v="1"/>
    <s v="Yes"/>
    <x v="2"/>
    <n v="55099"/>
    <n v="16200"/>
    <x v="30"/>
  </r>
  <r>
    <s v="Youth 990"/>
    <n v="21"/>
    <x v="0"/>
    <x v="1"/>
    <x v="1"/>
    <x v="5"/>
    <s v="Female/Separated/Amudat"/>
    <x v="6"/>
    <n v="2.88"/>
    <n v="5.23"/>
    <n v="9.98"/>
    <x v="1"/>
    <s v="Yes"/>
    <x v="2"/>
    <n v="85000"/>
    <n v="38000"/>
    <x v="31"/>
  </r>
  <r>
    <s v="Youth 991"/>
    <n v="24"/>
    <x v="0"/>
    <x v="0"/>
    <x v="0"/>
    <x v="5"/>
    <s v="Male/Single/Amudat"/>
    <x v="5"/>
    <n v="2.52"/>
    <n v="5.59"/>
    <n v="13.41"/>
    <x v="1"/>
    <s v="Yes"/>
    <x v="2"/>
    <n v="41000"/>
    <n v="3200"/>
    <x v="32"/>
  </r>
  <r>
    <s v="Youth 992"/>
    <n v="21"/>
    <x v="0"/>
    <x v="0"/>
    <x v="2"/>
    <x v="5"/>
    <s v="Male/Married/Amudat"/>
    <x v="0"/>
    <n v="9.7200000000000006"/>
    <n v="2"/>
    <n v="14.98"/>
    <x v="1"/>
    <s v="Yes"/>
    <x v="2"/>
    <n v="32500"/>
    <n v="130000"/>
    <x v="33"/>
  </r>
  <r>
    <s v="Youth 993"/>
    <n v="23"/>
    <x v="0"/>
    <x v="1"/>
    <x v="0"/>
    <x v="5"/>
    <s v="Female/Single/Amudat"/>
    <x v="50"/>
    <n v="9.8000000000000007"/>
    <n v="1.47"/>
    <n v="17.22"/>
    <x v="1"/>
    <s v="No"/>
    <x v="1"/>
    <n v="18000"/>
    <m/>
    <x v="34"/>
  </r>
  <r>
    <s v="Youth 994"/>
    <n v="19"/>
    <x v="0"/>
    <x v="0"/>
    <x v="1"/>
    <x v="5"/>
    <s v="Male/Separated/Amudat"/>
    <x v="4"/>
    <n v="9.2799999999999994"/>
    <n v="7.99"/>
    <n v="26.22"/>
    <x v="1"/>
    <s v="Yes"/>
    <x v="2"/>
    <n v="55099"/>
    <n v="30297"/>
    <x v="35"/>
  </r>
  <r>
    <s v="Youth 995"/>
    <n v="29"/>
    <x v="4"/>
    <x v="0"/>
    <x v="1"/>
    <x v="4"/>
    <s v="Male/Separated/Nakapiripiriti"/>
    <x v="3"/>
    <n v="6.23"/>
    <n v="5.87"/>
    <n v="19.940000000000001"/>
    <x v="1"/>
    <s v="Yes"/>
    <x v="2"/>
    <n v="70198"/>
    <n v="17099"/>
    <x v="36"/>
  </r>
  <r>
    <s v="Youth 996"/>
    <n v="22"/>
    <x v="0"/>
    <x v="0"/>
    <x v="1"/>
    <x v="4"/>
    <s v="Male/Separated/Nakapiripiriti"/>
    <x v="3"/>
    <n v="6.23"/>
    <n v="5.87"/>
    <n v="19.940000000000001"/>
    <x v="1"/>
    <s v="Yes"/>
    <x v="2"/>
    <n v="10297"/>
    <n v="15198"/>
    <x v="37"/>
  </r>
  <r>
    <s v="Youth 997"/>
    <n v="21"/>
    <x v="0"/>
    <x v="1"/>
    <x v="0"/>
    <x v="4"/>
    <s v="Female/Single/Nakapiripiriti"/>
    <x v="14"/>
    <n v="3.68"/>
    <n v="0.54"/>
    <n v="12.64"/>
    <x v="0"/>
    <s v="No"/>
    <x v="0"/>
    <m/>
    <m/>
    <x v="2"/>
  </r>
  <r>
    <s v="Youth 998"/>
    <n v="17"/>
    <x v="2"/>
    <x v="0"/>
    <x v="0"/>
    <x v="4"/>
    <s v="Male/Single/Nakapiripiriti"/>
    <x v="10"/>
    <n v="3.53"/>
    <n v="7.58"/>
    <n v="11.92"/>
    <x v="1"/>
    <s v="Yes"/>
    <x v="2"/>
    <n v="22599"/>
    <n v="48000"/>
    <x v="38"/>
  </r>
  <r>
    <s v="Youth 999"/>
    <n v="21"/>
    <x v="0"/>
    <x v="1"/>
    <x v="0"/>
    <x v="4"/>
    <s v="Female/Single/Nakapiripiriti"/>
    <x v="14"/>
    <n v="3.68"/>
    <n v="0.54"/>
    <n v="12.64"/>
    <x v="1"/>
    <s v="Yes"/>
    <x v="2"/>
    <n v="45198"/>
    <n v="235000"/>
    <x v="39"/>
  </r>
  <r>
    <s v="Youth 1000"/>
    <n v="23"/>
    <x v="0"/>
    <x v="1"/>
    <x v="1"/>
    <x v="4"/>
    <s v="Female/Separated/Nakapiripiriti"/>
    <x v="5"/>
    <n v="2.52"/>
    <n v="5.59"/>
    <n v="13.41"/>
    <x v="1"/>
    <s v="Yes"/>
    <x v="2"/>
    <n v="136000"/>
    <n v="11000"/>
    <x v="40"/>
  </r>
  <r>
    <s v="Youth 1001"/>
    <n v="15"/>
    <x v="2"/>
    <x v="1"/>
    <x v="0"/>
    <x v="4"/>
    <s v="Female/Single/Nakapiripiriti"/>
    <x v="17"/>
    <n v="7.64"/>
    <n v="6.39"/>
    <n v="18.46"/>
    <x v="1"/>
    <s v="Yes"/>
    <x v="2"/>
    <n v="90500"/>
    <n v="60000"/>
    <x v="41"/>
  </r>
  <r>
    <s v="Youth 1002"/>
    <n v="25"/>
    <x v="4"/>
    <x v="0"/>
    <x v="0"/>
    <x v="4"/>
    <s v="Male/Single/Nakapiripiriti"/>
    <x v="3"/>
    <n v="6.23"/>
    <n v="5.87"/>
    <n v="19.940000000000001"/>
    <x v="1"/>
    <s v="Yes"/>
    <x v="2"/>
    <n v="4650"/>
    <n v="35198"/>
    <x v="42"/>
  </r>
  <r>
    <s v="Youth 1003"/>
    <n v="13"/>
    <x v="1"/>
    <x v="0"/>
    <x v="0"/>
    <x v="4"/>
    <s v="Male/Single/Nakapiripiriti"/>
    <x v="8"/>
    <n v="7.84"/>
    <n v="6.4"/>
    <n v="18.59"/>
    <x v="1"/>
    <s v="Yes"/>
    <x v="2"/>
    <n v="130000"/>
    <n v="41000"/>
    <x v="43"/>
  </r>
  <r>
    <s v="Youth 1004"/>
    <n v="15"/>
    <x v="2"/>
    <x v="0"/>
    <x v="0"/>
    <x v="4"/>
    <s v="Male/Single/Nakapiripiriti"/>
    <x v="3"/>
    <n v="6.23"/>
    <n v="5.87"/>
    <n v="19.940000000000001"/>
    <x v="1"/>
    <s v="Yes"/>
    <x v="2"/>
    <n v="30200"/>
    <n v="15198"/>
    <x v="44"/>
  </r>
  <r>
    <s v="Youth 1005"/>
    <n v="17"/>
    <x v="2"/>
    <x v="0"/>
    <x v="0"/>
    <x v="2"/>
    <s v="Male/Single/Kotido"/>
    <x v="3"/>
    <n v="6.23"/>
    <n v="5.87"/>
    <n v="19.940000000000001"/>
    <x v="1"/>
    <s v="Yes"/>
    <x v="2"/>
    <n v="60297"/>
    <n v="40198"/>
    <x v="45"/>
  </r>
  <r>
    <s v="Youth 1006"/>
    <n v="19"/>
    <x v="0"/>
    <x v="1"/>
    <x v="0"/>
    <x v="2"/>
    <s v="Female/Single/Kotido"/>
    <x v="8"/>
    <n v="7.84"/>
    <n v="6.4"/>
    <n v="18.59"/>
    <x v="1"/>
    <s v="Yes"/>
    <x v="2"/>
    <n v="11500"/>
    <n v="67000"/>
    <x v="46"/>
  </r>
  <r>
    <s v="Youth 1007"/>
    <n v="21"/>
    <x v="0"/>
    <x v="1"/>
    <x v="2"/>
    <x v="2"/>
    <s v="Female/Married/Kotido"/>
    <x v="4"/>
    <n v="9.2799999999999994"/>
    <n v="7.99"/>
    <n v="26.22"/>
    <x v="1"/>
    <s v="Yes"/>
    <x v="2"/>
    <n v="37000"/>
    <n v="7198"/>
    <x v="47"/>
  </r>
  <r>
    <s v="Youth 1008"/>
    <n v="24"/>
    <x v="0"/>
    <x v="0"/>
    <x v="0"/>
    <x v="2"/>
    <s v="Male/Single/Kotido"/>
    <x v="5"/>
    <n v="2.52"/>
    <n v="5.59"/>
    <n v="13.41"/>
    <x v="1"/>
    <s v="Yes"/>
    <x v="2"/>
    <n v="49599"/>
    <n v="12200"/>
    <x v="48"/>
  </r>
  <r>
    <s v="Youth 1009"/>
    <n v="21"/>
    <x v="0"/>
    <x v="0"/>
    <x v="2"/>
    <x v="2"/>
    <s v="Male/Married/Kotido"/>
    <x v="0"/>
    <n v="9.7200000000000006"/>
    <n v="2"/>
    <n v="14.98"/>
    <x v="1"/>
    <s v="Yes"/>
    <x v="2"/>
    <n v="29500"/>
    <n v="71500"/>
    <x v="49"/>
  </r>
  <r>
    <s v="Youth 1010"/>
    <n v="23"/>
    <x v="0"/>
    <x v="0"/>
    <x v="0"/>
    <x v="2"/>
    <s v="Male/Single/Kotido"/>
    <x v="26"/>
    <n v="5.94"/>
    <n v="1.83"/>
    <n v="13.37"/>
    <x v="1"/>
    <s v="Yes"/>
    <x v="2"/>
    <n v="670500"/>
    <n v="18099"/>
    <x v="50"/>
  </r>
  <r>
    <s v="Youth 1011"/>
    <n v="19"/>
    <x v="0"/>
    <x v="0"/>
    <x v="2"/>
    <x v="2"/>
    <s v="Male/Married/Kotido"/>
    <x v="6"/>
    <n v="2.88"/>
    <n v="5.23"/>
    <n v="9.98"/>
    <x v="1"/>
    <s v="Yes"/>
    <x v="2"/>
    <n v="63000"/>
    <n v="192099"/>
    <x v="51"/>
  </r>
  <r>
    <s v="Youth 1012"/>
    <n v="29"/>
    <x v="4"/>
    <x v="0"/>
    <x v="0"/>
    <x v="2"/>
    <s v="Male/Single/Kotido"/>
    <x v="7"/>
    <n v="0.56000000000000005"/>
    <n v="9.81"/>
    <n v="14.13"/>
    <x v="0"/>
    <s v="No"/>
    <x v="0"/>
    <m/>
    <m/>
    <x v="2"/>
  </r>
  <r>
    <s v="Youth 1013"/>
    <n v="22"/>
    <x v="0"/>
    <x v="0"/>
    <x v="0"/>
    <x v="2"/>
    <s v="Male/Single/Kotido"/>
    <x v="7"/>
    <n v="0.56000000000000005"/>
    <n v="9.81"/>
    <n v="14.13"/>
    <x v="0"/>
    <s v="Yes"/>
    <x v="3"/>
    <m/>
    <n v="75099"/>
    <x v="52"/>
  </r>
  <r>
    <s v="Youth 1014"/>
    <n v="15"/>
    <x v="2"/>
    <x v="0"/>
    <x v="0"/>
    <x v="2"/>
    <s v="Male/Single/Kotido"/>
    <x v="7"/>
    <n v="0.56000000000000005"/>
    <n v="9.81"/>
    <n v="14.13"/>
    <x v="0"/>
    <s v="Yes"/>
    <x v="3"/>
    <m/>
    <n v="1398"/>
    <x v="53"/>
  </r>
  <r>
    <s v="Youth 1015"/>
    <n v="25"/>
    <x v="4"/>
    <x v="0"/>
    <x v="0"/>
    <x v="2"/>
    <s v="Male/Single/Kotido"/>
    <x v="7"/>
    <n v="0.56000000000000005"/>
    <n v="9.81"/>
    <n v="14.13"/>
    <x v="0"/>
    <s v="No"/>
    <x v="0"/>
    <m/>
    <m/>
    <x v="2"/>
  </r>
  <r>
    <s v="Youth 1016"/>
    <n v="17"/>
    <x v="2"/>
    <x v="0"/>
    <x v="0"/>
    <x v="2"/>
    <s v="Male/Single/Kotido"/>
    <x v="7"/>
    <n v="0.56000000000000005"/>
    <n v="9.81"/>
    <n v="14.13"/>
    <x v="0"/>
    <s v="Yes"/>
    <x v="3"/>
    <m/>
    <n v="12198"/>
    <x v="54"/>
  </r>
  <r>
    <s v="Youth 1017"/>
    <n v="19"/>
    <x v="0"/>
    <x v="0"/>
    <x v="0"/>
    <x v="4"/>
    <s v="Male/Single/Nakapiripiriti"/>
    <x v="8"/>
    <n v="7.84"/>
    <n v="6.4"/>
    <n v="18.59"/>
    <x v="0"/>
    <s v="Yes"/>
    <x v="3"/>
    <m/>
    <n v="60500"/>
    <x v="55"/>
  </r>
  <r>
    <s v="Youth 1018"/>
    <n v="21"/>
    <x v="0"/>
    <x v="0"/>
    <x v="0"/>
    <x v="4"/>
    <s v="Male/Single/Nakapiripiriti"/>
    <x v="6"/>
    <n v="2.88"/>
    <n v="5.23"/>
    <n v="9.98"/>
    <x v="0"/>
    <s v="No"/>
    <x v="0"/>
    <m/>
    <m/>
    <x v="2"/>
  </r>
  <r>
    <s v="Youth 1019"/>
    <n v="24"/>
    <x v="0"/>
    <x v="0"/>
    <x v="0"/>
    <x v="4"/>
    <s v="Male/Single/Nakapiripiriti"/>
    <x v="5"/>
    <n v="2.52"/>
    <n v="5.59"/>
    <n v="13.41"/>
    <x v="1"/>
    <s v="Yes"/>
    <x v="2"/>
    <n v="396"/>
    <n v="176198"/>
    <x v="56"/>
  </r>
  <r>
    <s v="Youth 1020"/>
    <n v="21"/>
    <x v="0"/>
    <x v="0"/>
    <x v="1"/>
    <x v="4"/>
    <s v="Male/Separated/Nakapiripiriti"/>
    <x v="0"/>
    <n v="9.7200000000000006"/>
    <n v="2"/>
    <n v="14.98"/>
    <x v="1"/>
    <s v="Yes"/>
    <x v="2"/>
    <n v="30300"/>
    <n v="1600"/>
    <x v="57"/>
  </r>
  <r>
    <s v="Youth 1021"/>
    <n v="23"/>
    <x v="0"/>
    <x v="1"/>
    <x v="1"/>
    <x v="4"/>
    <s v="Female/Separated/Nakapiripiriti"/>
    <x v="31"/>
    <n v="2.88"/>
    <n v="4.04"/>
    <n v="9.3500000000000014"/>
    <x v="0"/>
    <s v="No"/>
    <x v="0"/>
    <m/>
    <m/>
    <x v="2"/>
  </r>
  <r>
    <s v="Youth 1022"/>
    <n v="19"/>
    <x v="0"/>
    <x v="1"/>
    <x v="0"/>
    <x v="4"/>
    <s v="Female/Single/Nakapiripiriti"/>
    <x v="14"/>
    <n v="3.68"/>
    <n v="0.54"/>
    <n v="12.64"/>
    <x v="0"/>
    <s v="No"/>
    <x v="0"/>
    <m/>
    <m/>
    <x v="2"/>
  </r>
  <r>
    <s v="Youth 1023"/>
    <n v="29"/>
    <x v="4"/>
    <x v="1"/>
    <x v="2"/>
    <x v="4"/>
    <s v="Female/Married/Nakapiripiriti"/>
    <x v="3"/>
    <n v="6.23"/>
    <n v="5.87"/>
    <n v="19.940000000000001"/>
    <x v="1"/>
    <s v="Yes"/>
    <x v="2"/>
    <n v="38700"/>
    <n v="50198"/>
    <x v="58"/>
  </r>
  <r>
    <s v="Youth 1024"/>
    <n v="22"/>
    <x v="0"/>
    <x v="1"/>
    <x v="0"/>
    <x v="4"/>
    <s v="Female/Single/Nakapiripiriti"/>
    <x v="3"/>
    <n v="6.23"/>
    <n v="5.87"/>
    <n v="19.940000000000001"/>
    <x v="1"/>
    <s v="Yes"/>
    <x v="2"/>
    <n v="29000"/>
    <n v="30200"/>
    <x v="59"/>
  </r>
  <r>
    <s v="Youth 1025"/>
    <n v="21"/>
    <x v="0"/>
    <x v="1"/>
    <x v="1"/>
    <x v="4"/>
    <s v="Female/Separated/Nakapiripiriti"/>
    <x v="4"/>
    <n v="9.2799999999999994"/>
    <n v="7.99"/>
    <n v="26.22"/>
    <x v="1"/>
    <s v="Yes"/>
    <x v="2"/>
    <n v="7200"/>
    <n v="21000"/>
    <x v="60"/>
  </r>
  <r>
    <s v="Youth 1026"/>
    <n v="17"/>
    <x v="2"/>
    <x v="1"/>
    <x v="2"/>
    <x v="4"/>
    <s v="Female/Married/Nakapiripiriti"/>
    <x v="10"/>
    <n v="3.53"/>
    <n v="7.58"/>
    <n v="11.92"/>
    <x v="1"/>
    <s v="Yes"/>
    <x v="2"/>
    <n v="28000"/>
    <n v="17099"/>
    <x v="61"/>
  </r>
  <r>
    <s v="Youth 1027"/>
    <n v="21"/>
    <x v="0"/>
    <x v="1"/>
    <x v="0"/>
    <x v="4"/>
    <s v="Female/Single/Nakapiripiriti"/>
    <x v="14"/>
    <n v="3.68"/>
    <n v="0.54"/>
    <n v="12.64"/>
    <x v="1"/>
    <s v="No"/>
    <x v="1"/>
    <n v="7700"/>
    <m/>
    <x v="62"/>
  </r>
  <r>
    <s v="Youth 1028"/>
    <n v="23"/>
    <x v="0"/>
    <x v="0"/>
    <x v="0"/>
    <x v="4"/>
    <s v="Male/Single/Nakapiripiriti"/>
    <x v="4"/>
    <n v="9.2799999999999994"/>
    <n v="7.99"/>
    <n v="26.22"/>
    <x v="1"/>
    <s v="No"/>
    <x v="1"/>
    <n v="25500"/>
    <m/>
    <x v="63"/>
  </r>
  <r>
    <s v="Youth 1029"/>
    <n v="15"/>
    <x v="2"/>
    <x v="1"/>
    <x v="0"/>
    <x v="4"/>
    <s v="Female/Single/Nakapiripiriti"/>
    <x v="48"/>
    <n v="8.1"/>
    <n v="5.4"/>
    <n v="22.61"/>
    <x v="1"/>
    <s v="No"/>
    <x v="1"/>
    <n v="7000"/>
    <m/>
    <x v="64"/>
  </r>
  <r>
    <s v="Youth 1030"/>
    <n v="25"/>
    <x v="4"/>
    <x v="1"/>
    <x v="0"/>
    <x v="3"/>
    <s v="Female/Single/Napak"/>
    <x v="3"/>
    <n v="6.23"/>
    <n v="5.87"/>
    <n v="19.940000000000001"/>
    <x v="1"/>
    <s v="No"/>
    <x v="1"/>
    <n v="10398"/>
    <m/>
    <x v="65"/>
  </r>
  <r>
    <s v="Youth 1031"/>
    <n v="13"/>
    <x v="1"/>
    <x v="1"/>
    <x v="2"/>
    <x v="3"/>
    <s v="Female/Married/Napak"/>
    <x v="8"/>
    <n v="7.84"/>
    <n v="6.4"/>
    <n v="18.59"/>
    <x v="1"/>
    <s v="Yes"/>
    <x v="2"/>
    <n v="797"/>
    <n v="278000"/>
    <x v="66"/>
  </r>
  <r>
    <s v="Youth 1032"/>
    <n v="15"/>
    <x v="2"/>
    <x v="1"/>
    <x v="0"/>
    <x v="3"/>
    <s v="Female/Single/Napak"/>
    <x v="3"/>
    <n v="6.23"/>
    <n v="5.87"/>
    <n v="19.940000000000001"/>
    <x v="0"/>
    <s v="Yes"/>
    <x v="3"/>
    <m/>
    <n v="31099"/>
    <x v="67"/>
  </r>
  <r>
    <s v="Youth 1033"/>
    <n v="17"/>
    <x v="2"/>
    <x v="1"/>
    <x v="0"/>
    <x v="3"/>
    <s v="Female/Single/Napak"/>
    <x v="3"/>
    <n v="6.23"/>
    <n v="5.87"/>
    <n v="19.940000000000001"/>
    <x v="0"/>
    <s v="Yes"/>
    <x v="3"/>
    <m/>
    <n v="77500"/>
    <x v="68"/>
  </r>
  <r>
    <s v="Youth 1034"/>
    <n v="19"/>
    <x v="0"/>
    <x v="1"/>
    <x v="0"/>
    <x v="3"/>
    <s v="Female/Single/Napak"/>
    <x v="8"/>
    <n v="7.84"/>
    <n v="6.4"/>
    <n v="18.59"/>
    <x v="0"/>
    <s v="Yes"/>
    <x v="3"/>
    <m/>
    <n v="800000"/>
    <x v="69"/>
  </r>
  <r>
    <s v="Youth 1035"/>
    <n v="21"/>
    <x v="0"/>
    <x v="1"/>
    <x v="0"/>
    <x v="3"/>
    <s v="Female/Single/Napak"/>
    <x v="4"/>
    <n v="9.2799999999999994"/>
    <n v="7.99"/>
    <n v="26.22"/>
    <x v="0"/>
    <s v="Yes"/>
    <x v="3"/>
    <m/>
    <n v="6240000"/>
    <x v="70"/>
  </r>
  <r>
    <s v="Youth 1036"/>
    <n v="24"/>
    <x v="0"/>
    <x v="1"/>
    <x v="2"/>
    <x v="3"/>
    <s v="Female/Married/Napak"/>
    <x v="5"/>
    <n v="2.52"/>
    <n v="5.59"/>
    <n v="13.41"/>
    <x v="0"/>
    <s v="Yes"/>
    <x v="3"/>
    <m/>
    <n v="125000"/>
    <x v="71"/>
  </r>
  <r>
    <s v="Youth 1037"/>
    <n v="21"/>
    <x v="0"/>
    <x v="1"/>
    <x v="0"/>
    <x v="3"/>
    <s v="Female/Single/Napak"/>
    <x v="0"/>
    <n v="9.7200000000000006"/>
    <n v="2"/>
    <n v="14.98"/>
    <x v="1"/>
    <s v="Yes"/>
    <x v="2"/>
    <n v="552050"/>
    <n v="1050000"/>
    <x v="72"/>
  </r>
  <r>
    <s v="Youth 1038"/>
    <n v="23"/>
    <x v="0"/>
    <x v="1"/>
    <x v="0"/>
    <x v="3"/>
    <s v="Female/Single/Napak"/>
    <x v="35"/>
    <n v="2.02"/>
    <n v="9.85"/>
    <n v="15.23"/>
    <x v="1"/>
    <s v="No"/>
    <x v="1"/>
    <n v="2005600"/>
    <m/>
    <x v="73"/>
  </r>
  <r>
    <s v="Youth 1039"/>
    <n v="19"/>
    <x v="0"/>
    <x v="1"/>
    <x v="0"/>
    <x v="3"/>
    <s v="Female/Single/Napak"/>
    <x v="0"/>
    <n v="9.7200000000000006"/>
    <n v="2"/>
    <n v="14.98"/>
    <x v="1"/>
    <s v="Yes"/>
    <x v="2"/>
    <n v="48000"/>
    <n v="480000"/>
    <x v="74"/>
  </r>
  <r>
    <s v="Youth 1040"/>
    <n v="29"/>
    <x v="4"/>
    <x v="1"/>
    <x v="1"/>
    <x v="0"/>
    <s v="Female/Separated/Moroto"/>
    <x v="7"/>
    <n v="0.56000000000000005"/>
    <n v="9.81"/>
    <n v="14.13"/>
    <x v="1"/>
    <s v="No"/>
    <x v="1"/>
    <n v="21000"/>
    <m/>
    <x v="75"/>
  </r>
  <r>
    <s v="Youth 1041"/>
    <n v="22"/>
    <x v="0"/>
    <x v="1"/>
    <x v="0"/>
    <x v="0"/>
    <s v="Female/Single/Moroto"/>
    <x v="7"/>
    <n v="0.56000000000000005"/>
    <n v="9.81"/>
    <n v="14.13"/>
    <x v="1"/>
    <s v="No"/>
    <x v="1"/>
    <n v="45500"/>
    <m/>
    <x v="76"/>
  </r>
  <r>
    <s v="Youth 1042"/>
    <n v="21"/>
    <x v="0"/>
    <x v="1"/>
    <x v="0"/>
    <x v="0"/>
    <s v="Female/Single/Moroto"/>
    <x v="6"/>
    <n v="2.88"/>
    <n v="5.23"/>
    <n v="9.98"/>
    <x v="1"/>
    <s v="No"/>
    <x v="1"/>
    <n v="37500"/>
    <m/>
    <x v="77"/>
  </r>
  <r>
    <s v="Youth 1043"/>
    <n v="17"/>
    <x v="2"/>
    <x v="1"/>
    <x v="0"/>
    <x v="0"/>
    <s v="Female/Single/Moroto"/>
    <x v="10"/>
    <n v="3.53"/>
    <n v="7.58"/>
    <n v="11.92"/>
    <x v="1"/>
    <s v="No"/>
    <x v="1"/>
    <n v="37000"/>
    <m/>
    <x v="78"/>
  </r>
  <r>
    <s v="Youth 1044"/>
    <n v="21"/>
    <x v="0"/>
    <x v="1"/>
    <x v="0"/>
    <x v="0"/>
    <s v="Female/Single/Moroto"/>
    <x v="6"/>
    <n v="2.88"/>
    <n v="5.23"/>
    <n v="9.98"/>
    <x v="1"/>
    <s v="No"/>
    <x v="1"/>
    <n v="396000"/>
    <m/>
    <x v="79"/>
  </r>
  <r>
    <s v="Youth 1045"/>
    <n v="23"/>
    <x v="0"/>
    <x v="0"/>
    <x v="2"/>
    <x v="0"/>
    <s v="Male/Married/Moroto"/>
    <x v="6"/>
    <n v="2.88"/>
    <n v="5.23"/>
    <n v="9.98"/>
    <x v="1"/>
    <s v="Yes"/>
    <x v="2"/>
    <n v="32000"/>
    <n v="190000"/>
    <x v="80"/>
  </r>
  <r>
    <s v="Youth 1046"/>
    <n v="15"/>
    <x v="2"/>
    <x v="0"/>
    <x v="2"/>
    <x v="0"/>
    <s v="Male/Married/Moroto"/>
    <x v="23"/>
    <n v="6.34"/>
    <n v="1.01"/>
    <n v="13.11"/>
    <x v="0"/>
    <s v="Yes"/>
    <x v="3"/>
    <m/>
    <n v="280000"/>
    <x v="81"/>
  </r>
  <r>
    <s v="Youth 1047"/>
    <n v="25"/>
    <x v="4"/>
    <x v="1"/>
    <x v="0"/>
    <x v="0"/>
    <s v="Female/Single/Moroto"/>
    <x v="7"/>
    <n v="0.56000000000000005"/>
    <n v="9.81"/>
    <n v="14.13"/>
    <x v="0"/>
    <s v="Yes"/>
    <x v="3"/>
    <m/>
    <n v="295000"/>
    <x v="82"/>
  </r>
  <r>
    <s v="Youth 1048"/>
    <n v="13"/>
    <x v="1"/>
    <x v="0"/>
    <x v="0"/>
    <x v="0"/>
    <s v="Male/Single/Moroto"/>
    <x v="8"/>
    <n v="7.84"/>
    <n v="6.4"/>
    <n v="18.59"/>
    <x v="0"/>
    <s v="Yes"/>
    <x v="3"/>
    <m/>
    <n v="0"/>
    <x v="2"/>
  </r>
  <r>
    <s v="Youth 1049"/>
    <n v="15"/>
    <x v="2"/>
    <x v="0"/>
    <x v="0"/>
    <x v="0"/>
    <s v="Male/Single/Moroto"/>
    <x v="7"/>
    <n v="0.56000000000000005"/>
    <n v="9.81"/>
    <n v="14.13"/>
    <x v="0"/>
    <s v="No"/>
    <x v="0"/>
    <m/>
    <m/>
    <x v="2"/>
  </r>
  <r>
    <s v="Youth 1050"/>
    <n v="17"/>
    <x v="2"/>
    <x v="0"/>
    <x v="0"/>
    <x v="1"/>
    <s v="Male/Single/Kaabong"/>
    <x v="7"/>
    <n v="0.56000000000000005"/>
    <n v="9.81"/>
    <n v="14.13"/>
    <x v="1"/>
    <s v="No"/>
    <x v="1"/>
    <n v="261000"/>
    <m/>
    <x v="1"/>
  </r>
  <r>
    <s v="Youth 1051"/>
    <n v="19"/>
    <x v="0"/>
    <x v="1"/>
    <x v="0"/>
    <x v="2"/>
    <s v="Female/Single/Kotido"/>
    <x v="8"/>
    <n v="7.84"/>
    <n v="6.4"/>
    <n v="18.59"/>
    <x v="0"/>
    <s v="No"/>
    <x v="0"/>
    <m/>
    <m/>
    <x v="2"/>
  </r>
  <r>
    <s v="Youth 1052"/>
    <n v="21"/>
    <x v="0"/>
    <x v="1"/>
    <x v="1"/>
    <x v="3"/>
    <s v="Female/Separated/Napak"/>
    <x v="14"/>
    <n v="3.68"/>
    <n v="0.54"/>
    <n v="12.64"/>
    <x v="0"/>
    <s v="No"/>
    <x v="0"/>
    <m/>
    <m/>
    <x v="2"/>
  </r>
  <r>
    <s v="Youth 1053"/>
    <n v="24"/>
    <x v="0"/>
    <x v="1"/>
    <x v="1"/>
    <x v="4"/>
    <s v="Female/Separated/Nakapiripiriti"/>
    <x v="5"/>
    <n v="2.52"/>
    <n v="5.59"/>
    <n v="13.41"/>
    <x v="1"/>
    <s v="No"/>
    <x v="1"/>
    <n v="159000"/>
    <m/>
    <x v="3"/>
  </r>
  <r>
    <s v="Youth 1054"/>
    <n v="21"/>
    <x v="0"/>
    <x v="1"/>
    <x v="0"/>
    <x v="5"/>
    <s v="Female/Single/Amudat"/>
    <x v="0"/>
    <n v="9.7200000000000006"/>
    <n v="2"/>
    <n v="14.98"/>
    <x v="1"/>
    <s v="Yes"/>
    <x v="2"/>
    <n v="129099"/>
    <n v="125000"/>
    <x v="4"/>
  </r>
  <r>
    <s v="Youth 1055"/>
    <n v="23"/>
    <x v="0"/>
    <x v="1"/>
    <x v="0"/>
    <x v="6"/>
    <s v="Female/Single/Abim"/>
    <x v="36"/>
    <n v="1.79"/>
    <n v="6.8"/>
    <n v="9.2899999999999991"/>
    <x v="1"/>
    <s v="Yes"/>
    <x v="2"/>
    <n v="33000"/>
    <n v="2100000"/>
    <x v="5"/>
  </r>
  <r>
    <s v="Youth 1056"/>
    <n v="19"/>
    <x v="0"/>
    <x v="1"/>
    <x v="2"/>
    <x v="6"/>
    <s v="Female/Married/Abim"/>
    <x v="0"/>
    <n v="9.7200000000000006"/>
    <n v="2"/>
    <n v="14.98"/>
    <x v="1"/>
    <s v="Yes"/>
    <x v="2"/>
    <n v="1123698"/>
    <n v="51000"/>
    <x v="6"/>
  </r>
  <r>
    <s v="Youth 1057"/>
    <n v="29"/>
    <x v="4"/>
    <x v="1"/>
    <x v="2"/>
    <x v="6"/>
    <s v="Female/Married/Abim"/>
    <x v="3"/>
    <n v="6.23"/>
    <n v="5.87"/>
    <n v="19.940000000000001"/>
    <x v="0"/>
    <s v="No"/>
    <x v="0"/>
    <m/>
    <m/>
    <x v="2"/>
  </r>
  <r>
    <s v="Youth 1058"/>
    <n v="22"/>
    <x v="0"/>
    <x v="0"/>
    <x v="0"/>
    <x v="6"/>
    <s v="Male/Single/Abim"/>
    <x v="3"/>
    <n v="6.23"/>
    <n v="5.87"/>
    <n v="19.940000000000001"/>
    <x v="1"/>
    <s v="Yes"/>
    <x v="2"/>
    <n v="3198"/>
    <n v="175000"/>
    <x v="7"/>
  </r>
  <r>
    <s v="Youth 1059"/>
    <n v="21"/>
    <x v="0"/>
    <x v="0"/>
    <x v="0"/>
    <x v="6"/>
    <s v="Male/Single/Abim"/>
    <x v="14"/>
    <n v="3.68"/>
    <n v="0.54"/>
    <n v="12.64"/>
    <x v="0"/>
    <s v="Yes"/>
    <x v="3"/>
    <m/>
    <n v="22500"/>
    <x v="8"/>
  </r>
  <r>
    <s v="Youth 1060"/>
    <n v="17"/>
    <x v="2"/>
    <x v="0"/>
    <x v="1"/>
    <x v="6"/>
    <s v="Male/Separated/Abim"/>
    <x v="10"/>
    <n v="3.53"/>
    <n v="7.58"/>
    <n v="11.92"/>
    <x v="0"/>
    <s v="No"/>
    <x v="0"/>
    <m/>
    <m/>
    <x v="2"/>
  </r>
  <r>
    <s v="Youth 1061"/>
    <n v="21"/>
    <x v="0"/>
    <x v="0"/>
    <x v="2"/>
    <x v="6"/>
    <s v="Male/Married/Abim"/>
    <x v="4"/>
    <n v="9.2799999999999994"/>
    <n v="7.99"/>
    <n v="26.22"/>
    <x v="0"/>
    <s v="No"/>
    <x v="0"/>
    <m/>
    <m/>
    <x v="2"/>
  </r>
  <r>
    <s v="Youth 1062"/>
    <n v="23"/>
    <x v="0"/>
    <x v="0"/>
    <x v="1"/>
    <x v="6"/>
    <s v="Male/Separated/Abim"/>
    <x v="14"/>
    <n v="3.68"/>
    <n v="0.54"/>
    <n v="12.64"/>
    <x v="0"/>
    <s v="No"/>
    <x v="0"/>
    <m/>
    <m/>
    <x v="2"/>
  </r>
  <r>
    <s v="Youth 1063"/>
    <n v="15"/>
    <x v="2"/>
    <x v="0"/>
    <x v="0"/>
    <x v="6"/>
    <s v="Male/Single/Abim"/>
    <x v="49"/>
    <n v="1.78"/>
    <n v="3.57"/>
    <n v="11.85"/>
    <x v="0"/>
    <s v="No"/>
    <x v="0"/>
    <m/>
    <m/>
    <x v="2"/>
  </r>
  <r>
    <s v="Youth 1064"/>
    <n v="25"/>
    <x v="4"/>
    <x v="1"/>
    <x v="2"/>
    <x v="6"/>
    <s v="Female/Married/Abim"/>
    <x v="3"/>
    <n v="6.23"/>
    <n v="5.87"/>
    <n v="19.940000000000001"/>
    <x v="0"/>
    <s v="No"/>
    <x v="0"/>
    <m/>
    <m/>
    <x v="2"/>
  </r>
  <r>
    <s v="Youth 1065"/>
    <n v="13"/>
    <x v="1"/>
    <x v="0"/>
    <x v="2"/>
    <x v="6"/>
    <s v="Male/Married/Abim"/>
    <x v="8"/>
    <n v="7.84"/>
    <n v="6.4"/>
    <n v="18.59"/>
    <x v="0"/>
    <s v="No"/>
    <x v="0"/>
    <m/>
    <m/>
    <x v="2"/>
  </r>
  <r>
    <s v="Youth 1066"/>
    <n v="15"/>
    <x v="2"/>
    <x v="0"/>
    <x v="0"/>
    <x v="6"/>
    <s v="Male/Single/Abim"/>
    <x v="3"/>
    <n v="6.23"/>
    <n v="5.87"/>
    <n v="19.940000000000001"/>
    <x v="0"/>
    <s v="No"/>
    <x v="0"/>
    <m/>
    <m/>
    <x v="2"/>
  </r>
  <r>
    <s v="Youth 1067"/>
    <n v="17"/>
    <x v="2"/>
    <x v="1"/>
    <x v="2"/>
    <x v="6"/>
    <s v="Female/Married/Abim"/>
    <x v="3"/>
    <n v="6.23"/>
    <n v="5.87"/>
    <n v="19.940000000000001"/>
    <x v="0"/>
    <s v="No"/>
    <x v="0"/>
    <m/>
    <m/>
    <x v="2"/>
  </r>
  <r>
    <s v="Youth 1068"/>
    <n v="19"/>
    <x v="0"/>
    <x v="0"/>
    <x v="0"/>
    <x v="1"/>
    <s v="Male/Single/Kaabong"/>
    <x v="8"/>
    <n v="7.84"/>
    <n v="6.4"/>
    <n v="18.59"/>
    <x v="0"/>
    <s v="No"/>
    <x v="0"/>
    <m/>
    <m/>
    <x v="2"/>
  </r>
  <r>
    <s v="Youth 1069"/>
    <n v="21"/>
    <x v="0"/>
    <x v="1"/>
    <x v="0"/>
    <x v="1"/>
    <s v="Female/Single/Kaabong"/>
    <x v="6"/>
    <n v="2.88"/>
    <n v="5.23"/>
    <n v="9.98"/>
    <x v="0"/>
    <s v="No"/>
    <x v="0"/>
    <m/>
    <m/>
    <x v="2"/>
  </r>
  <r>
    <s v="Youth 1070"/>
    <n v="24"/>
    <x v="0"/>
    <x v="1"/>
    <x v="1"/>
    <x v="1"/>
    <s v="Female/Separated/Kaabong"/>
    <x v="5"/>
    <n v="2.52"/>
    <n v="5.59"/>
    <n v="13.41"/>
    <x v="1"/>
    <s v="No"/>
    <x v="1"/>
    <n v="9000"/>
    <m/>
    <x v="9"/>
  </r>
  <r>
    <s v="Youth 1071"/>
    <n v="21"/>
    <x v="0"/>
    <x v="1"/>
    <x v="2"/>
    <x v="1"/>
    <s v="Female/Married/Kaabong"/>
    <x v="0"/>
    <n v="9.7200000000000006"/>
    <n v="2"/>
    <n v="14.98"/>
    <x v="1"/>
    <s v="No"/>
    <x v="1"/>
    <n v="85200"/>
    <m/>
    <x v="10"/>
  </r>
  <r>
    <s v="Youth 1072"/>
    <n v="23"/>
    <x v="0"/>
    <x v="0"/>
    <x v="0"/>
    <x v="1"/>
    <s v="Male/Single/Kaabong"/>
    <x v="3"/>
    <n v="2.2400000000000002"/>
    <n v="8.09"/>
    <n v="18.170000000000002"/>
    <x v="0"/>
    <s v="No"/>
    <x v="0"/>
    <m/>
    <m/>
    <x v="2"/>
  </r>
  <r>
    <s v="Youth 1073"/>
    <n v="19"/>
    <x v="0"/>
    <x v="0"/>
    <x v="0"/>
    <x v="1"/>
    <s v="Male/Single/Kaabong"/>
    <x v="0"/>
    <n v="9.7200000000000006"/>
    <n v="2"/>
    <n v="14.98"/>
    <x v="1"/>
    <s v="No"/>
    <x v="1"/>
    <n v="6198"/>
    <m/>
    <x v="11"/>
  </r>
  <r>
    <s v="Youth 1074"/>
    <n v="29"/>
    <x v="4"/>
    <x v="0"/>
    <x v="0"/>
    <x v="4"/>
    <s v="Male/Single/Nakapiripiriti"/>
    <x v="7"/>
    <n v="0.56000000000000005"/>
    <n v="9.81"/>
    <n v="14.13"/>
    <x v="0"/>
    <s v="No"/>
    <x v="0"/>
    <m/>
    <m/>
    <x v="2"/>
  </r>
  <r>
    <s v="Youth 1075"/>
    <n v="22"/>
    <x v="0"/>
    <x v="0"/>
    <x v="0"/>
    <x v="4"/>
    <s v="Male/Single/Nakapiripiriti"/>
    <x v="7"/>
    <n v="0.56000000000000005"/>
    <n v="9.81"/>
    <n v="14.13"/>
    <x v="1"/>
    <s v="No"/>
    <x v="1"/>
    <n v="23500"/>
    <m/>
    <x v="12"/>
  </r>
  <r>
    <s v="Youth 1076"/>
    <n v="21"/>
    <x v="0"/>
    <x v="0"/>
    <x v="0"/>
    <x v="4"/>
    <s v="Male/Single/Nakapiripiriti"/>
    <x v="4"/>
    <n v="9.2799999999999994"/>
    <n v="7.99"/>
    <n v="26.22"/>
    <x v="1"/>
    <s v="No"/>
    <x v="1"/>
    <n v="80100"/>
    <m/>
    <x v="13"/>
  </r>
  <r>
    <s v="Youth 1077"/>
    <n v="17"/>
    <x v="2"/>
    <x v="0"/>
    <x v="1"/>
    <x v="4"/>
    <s v="Male/Separated/Nakapiripiriti"/>
    <x v="10"/>
    <n v="3.53"/>
    <n v="7.58"/>
    <n v="11.92"/>
    <x v="1"/>
    <s v="Yes"/>
    <x v="2"/>
    <n v="60198"/>
    <n v="980000"/>
    <x v="14"/>
  </r>
  <r>
    <s v="Youth 1078"/>
    <n v="21"/>
    <x v="0"/>
    <x v="1"/>
    <x v="0"/>
    <x v="4"/>
    <s v="Female/Single/Nakapiripiriti"/>
    <x v="14"/>
    <n v="3.68"/>
    <n v="0.54"/>
    <n v="12.64"/>
    <x v="1"/>
    <s v="Yes"/>
    <x v="2"/>
    <n v="1500198"/>
    <n v="870000"/>
    <x v="15"/>
  </r>
  <r>
    <s v="Youth 1079"/>
    <n v="23"/>
    <x v="0"/>
    <x v="0"/>
    <x v="2"/>
    <x v="4"/>
    <s v="Male/Married/Nakapiripiriti"/>
    <x v="4"/>
    <n v="9.2799999999999994"/>
    <n v="7.99"/>
    <n v="26.22"/>
    <x v="1"/>
    <s v="Yes"/>
    <x v="2"/>
    <n v="35000"/>
    <n v="100000"/>
    <x v="16"/>
  </r>
  <r>
    <s v="Youth 1080"/>
    <n v="15"/>
    <x v="2"/>
    <x v="0"/>
    <x v="1"/>
    <x v="4"/>
    <s v="Male/Separated/Nakapiripiriti"/>
    <x v="50"/>
    <n v="9.8000000000000007"/>
    <n v="1.47"/>
    <n v="17.22"/>
    <x v="1"/>
    <s v="Yes"/>
    <x v="2"/>
    <n v="218500"/>
    <n v="35500"/>
    <x v="17"/>
  </r>
  <r>
    <s v="Youth 1081"/>
    <n v="25"/>
    <x v="4"/>
    <x v="0"/>
    <x v="0"/>
    <x v="4"/>
    <s v="Male/Single/Nakapiripiriti"/>
    <x v="7"/>
    <n v="0.56000000000000005"/>
    <n v="9.81"/>
    <n v="14.13"/>
    <x v="1"/>
    <s v="Yes"/>
    <x v="2"/>
    <n v="1500198"/>
    <n v="72099"/>
    <x v="18"/>
  </r>
  <r>
    <s v="Youth 1082"/>
    <n v="13"/>
    <x v="1"/>
    <x v="1"/>
    <x v="2"/>
    <x v="4"/>
    <s v="Female/Married/Nakapiripiriti"/>
    <x v="8"/>
    <n v="7.84"/>
    <n v="6.4"/>
    <n v="18.59"/>
    <x v="1"/>
    <s v="Yes"/>
    <x v="2"/>
    <n v="157000"/>
    <n v="400000"/>
    <x v="19"/>
  </r>
  <r>
    <s v="Youth 1083"/>
    <n v="14"/>
    <x v="2"/>
    <x v="1"/>
    <x v="2"/>
    <x v="4"/>
    <s v="Female/Married/Nakapiripiriti"/>
    <x v="8"/>
    <n v="7.84"/>
    <n v="6.4"/>
    <n v="18.59"/>
    <x v="1"/>
    <s v="Yes"/>
    <x v="2"/>
    <n v="82200"/>
    <n v="2800000"/>
    <x v="20"/>
  </r>
  <r>
    <s v="Youth 1084"/>
    <n v="15"/>
    <x v="2"/>
    <x v="0"/>
    <x v="1"/>
    <x v="4"/>
    <s v="Male/Separated/Nakapiripiriti"/>
    <x v="7"/>
    <n v="0.56000000000000005"/>
    <n v="9.81"/>
    <n v="14.13"/>
    <x v="1"/>
    <s v="Yes"/>
    <x v="2"/>
    <n v="310000"/>
    <n v="400000"/>
    <x v="21"/>
  </r>
  <r>
    <s v="Youth 1085"/>
    <n v="17"/>
    <x v="2"/>
    <x v="0"/>
    <x v="0"/>
    <x v="5"/>
    <s v="Male/Single/Amudat"/>
    <x v="7"/>
    <n v="0.56000000000000005"/>
    <n v="9.81"/>
    <n v="14.13"/>
    <x v="1"/>
    <s v="Yes"/>
    <x v="2"/>
    <n v="475000"/>
    <n v="620000"/>
    <x v="22"/>
  </r>
  <r>
    <s v="Youth 1086"/>
    <n v="19"/>
    <x v="0"/>
    <x v="0"/>
    <x v="1"/>
    <x v="5"/>
    <s v="Male/Separated/Amudat"/>
    <x v="8"/>
    <n v="7.84"/>
    <n v="6.4"/>
    <n v="18.59"/>
    <x v="1"/>
    <s v="No"/>
    <x v="1"/>
    <n v="30297"/>
    <m/>
    <x v="23"/>
  </r>
  <r>
    <s v="Youth 1087"/>
    <n v="21"/>
    <x v="0"/>
    <x v="0"/>
    <x v="0"/>
    <x v="5"/>
    <s v="Male/Single/Amudat"/>
    <x v="4"/>
    <n v="9.2799999999999994"/>
    <n v="7.99"/>
    <n v="26.22"/>
    <x v="1"/>
    <s v="No"/>
    <x v="1"/>
    <n v="47099"/>
    <m/>
    <x v="24"/>
  </r>
  <r>
    <s v="Youth 1088"/>
    <n v="24"/>
    <x v="0"/>
    <x v="0"/>
    <x v="0"/>
    <x v="5"/>
    <s v="Male/Single/Amudat"/>
    <x v="4"/>
    <n v="9.2799999999999994"/>
    <n v="7.99"/>
    <n v="26.22"/>
    <x v="1"/>
    <s v="No"/>
    <x v="1"/>
    <n v="120099"/>
    <m/>
    <x v="25"/>
  </r>
  <r>
    <s v="Youth 1089"/>
    <n v="21"/>
    <x v="0"/>
    <x v="0"/>
    <x v="0"/>
    <x v="5"/>
    <s v="Male/Single/Amudat"/>
    <x v="0"/>
    <n v="9.7200000000000006"/>
    <n v="2"/>
    <n v="14.98"/>
    <x v="1"/>
    <s v="No"/>
    <x v="1"/>
    <n v="55198"/>
    <m/>
    <x v="26"/>
  </r>
  <r>
    <s v="Youth 1090"/>
    <n v="23"/>
    <x v="0"/>
    <x v="0"/>
    <x v="0"/>
    <x v="5"/>
    <s v="Male/Single/Amudat"/>
    <x v="22"/>
    <n v="2.89"/>
    <n v="7.93"/>
    <n v="19.34"/>
    <x v="1"/>
    <s v="Yes"/>
    <x v="2"/>
    <n v="73000"/>
    <n v="12198"/>
    <x v="27"/>
  </r>
  <r>
    <s v="Youth 1091"/>
    <n v="19"/>
    <x v="0"/>
    <x v="0"/>
    <x v="2"/>
    <x v="5"/>
    <s v="Male/Married/Amudat"/>
    <x v="0"/>
    <n v="9.7200000000000006"/>
    <n v="2"/>
    <n v="14.98"/>
    <x v="1"/>
    <s v="No"/>
    <x v="1"/>
    <n v="90198"/>
    <m/>
    <x v="28"/>
  </r>
  <r>
    <s v="Youth 1092"/>
    <n v="29"/>
    <x v="4"/>
    <x v="0"/>
    <x v="0"/>
    <x v="5"/>
    <s v="Male/Single/Amudat"/>
    <x v="3"/>
    <n v="6.23"/>
    <n v="5.87"/>
    <n v="19.940000000000001"/>
    <x v="1"/>
    <s v="Yes"/>
    <x v="2"/>
    <n v="35198"/>
    <n v="335000"/>
    <x v="29"/>
  </r>
  <r>
    <s v="Youth 1093"/>
    <n v="22"/>
    <x v="0"/>
    <x v="0"/>
    <x v="1"/>
    <x v="5"/>
    <s v="Male/Separated/Amudat"/>
    <x v="3"/>
    <n v="6.23"/>
    <n v="5.87"/>
    <n v="19.940000000000001"/>
    <x v="1"/>
    <s v="Yes"/>
    <x v="2"/>
    <n v="55099"/>
    <n v="16200"/>
    <x v="30"/>
  </r>
  <r>
    <s v="Youth 1094"/>
    <n v="21"/>
    <x v="0"/>
    <x v="1"/>
    <x v="1"/>
    <x v="5"/>
    <s v="Female/Separated/Amudat"/>
    <x v="6"/>
    <n v="2.88"/>
    <n v="5.23"/>
    <n v="9.98"/>
    <x v="1"/>
    <s v="Yes"/>
    <x v="2"/>
    <n v="85000"/>
    <n v="38000"/>
    <x v="31"/>
  </r>
  <r>
    <s v="Youth 1095"/>
    <n v="17"/>
    <x v="2"/>
    <x v="0"/>
    <x v="0"/>
    <x v="5"/>
    <s v="Male/Single/Amudat"/>
    <x v="10"/>
    <n v="3.53"/>
    <n v="7.58"/>
    <n v="11.92"/>
    <x v="1"/>
    <s v="Yes"/>
    <x v="2"/>
    <n v="41000"/>
    <n v="3200"/>
    <x v="32"/>
  </r>
  <r>
    <s v="Youth 1096"/>
    <n v="21"/>
    <x v="0"/>
    <x v="0"/>
    <x v="2"/>
    <x v="5"/>
    <s v="Male/Married/Amudat"/>
    <x v="6"/>
    <n v="2.88"/>
    <n v="5.23"/>
    <n v="9.98"/>
    <x v="1"/>
    <s v="Yes"/>
    <x v="2"/>
    <n v="32500"/>
    <n v="130000"/>
    <x v="33"/>
  </r>
  <r>
    <s v="Youth 1097"/>
    <n v="23"/>
    <x v="0"/>
    <x v="1"/>
    <x v="0"/>
    <x v="5"/>
    <s v="Female/Single/Amudat"/>
    <x v="6"/>
    <n v="2.88"/>
    <n v="5.23"/>
    <n v="9.98"/>
    <x v="1"/>
    <s v="No"/>
    <x v="1"/>
    <n v="18000"/>
    <m/>
    <x v="34"/>
  </r>
  <r>
    <s v="Youth 1098"/>
    <n v="15"/>
    <x v="2"/>
    <x v="0"/>
    <x v="1"/>
    <x v="5"/>
    <s v="Male/Separated/Amudat"/>
    <x v="26"/>
    <n v="5.94"/>
    <n v="1.83"/>
    <n v="13.37"/>
    <x v="1"/>
    <s v="Yes"/>
    <x v="2"/>
    <n v="55099"/>
    <n v="30297"/>
    <x v="35"/>
  </r>
  <r>
    <s v="Youth 1099"/>
    <n v="25"/>
    <x v="4"/>
    <x v="0"/>
    <x v="1"/>
    <x v="4"/>
    <s v="Male/Separated/Nakapiripiriti"/>
    <x v="3"/>
    <n v="6.23"/>
    <n v="5.87"/>
    <n v="19.940000000000001"/>
    <x v="1"/>
    <s v="Yes"/>
    <x v="2"/>
    <n v="70198"/>
    <n v="17099"/>
    <x v="36"/>
  </r>
  <r>
    <s v="Youth 1100"/>
    <n v="14"/>
    <x v="2"/>
    <x v="0"/>
    <x v="1"/>
    <x v="4"/>
    <s v="Male/Separated/Nakapiripiriti"/>
    <x v="8"/>
    <n v="7.84"/>
    <n v="6.4"/>
    <n v="18.59"/>
    <x v="1"/>
    <s v="Yes"/>
    <x v="2"/>
    <n v="10297"/>
    <n v="15198"/>
    <x v="37"/>
  </r>
  <r>
    <s v="Youth 1101"/>
    <n v="15"/>
    <x v="2"/>
    <x v="1"/>
    <x v="0"/>
    <x v="4"/>
    <s v="Female/Single/Nakapiripiriti"/>
    <x v="3"/>
    <n v="6.23"/>
    <n v="5.87"/>
    <n v="19.940000000000001"/>
    <x v="0"/>
    <s v="No"/>
    <x v="0"/>
    <m/>
    <m/>
    <x v="2"/>
  </r>
  <r>
    <s v="Youth 1102"/>
    <n v="17"/>
    <x v="2"/>
    <x v="0"/>
    <x v="0"/>
    <x v="4"/>
    <s v="Male/Single/Nakapiripiriti"/>
    <x v="3"/>
    <n v="6.23"/>
    <n v="5.87"/>
    <n v="19.940000000000001"/>
    <x v="1"/>
    <s v="Yes"/>
    <x v="2"/>
    <n v="22599"/>
    <n v="48000"/>
    <x v="38"/>
  </r>
  <r>
    <s v="Youth 1103"/>
    <n v="19"/>
    <x v="0"/>
    <x v="1"/>
    <x v="0"/>
    <x v="4"/>
    <s v="Female/Single/Nakapiripiriti"/>
    <x v="3"/>
    <n v="6.23"/>
    <n v="5.87"/>
    <n v="19.940000000000001"/>
    <x v="1"/>
    <s v="Yes"/>
    <x v="2"/>
    <n v="45198"/>
    <n v="235000"/>
    <x v="39"/>
  </r>
  <r>
    <s v="Youth 1104"/>
    <n v="21"/>
    <x v="0"/>
    <x v="1"/>
    <x v="1"/>
    <x v="4"/>
    <s v="Female/Separated/Nakapiripiriti"/>
    <x v="14"/>
    <n v="3.68"/>
    <n v="0.54"/>
    <n v="12.64"/>
    <x v="1"/>
    <s v="Yes"/>
    <x v="2"/>
    <n v="136000"/>
    <n v="11000"/>
    <x v="40"/>
  </r>
  <r>
    <s v="Youth 1105"/>
    <n v="24"/>
    <x v="0"/>
    <x v="1"/>
    <x v="0"/>
    <x v="4"/>
    <s v="Female/Single/Nakapiripiriti"/>
    <x v="6"/>
    <n v="2.88"/>
    <n v="5.23"/>
    <n v="9.98"/>
    <x v="1"/>
    <s v="Yes"/>
    <x v="2"/>
    <n v="90500"/>
    <n v="60000"/>
    <x v="41"/>
  </r>
  <r>
    <s v="Youth 1106"/>
    <n v="21"/>
    <x v="0"/>
    <x v="0"/>
    <x v="0"/>
    <x v="4"/>
    <s v="Male/Single/Nakapiripiriti"/>
    <x v="30"/>
    <n v="7.12"/>
    <n v="1.62"/>
    <n v="9.84"/>
    <x v="1"/>
    <s v="Yes"/>
    <x v="2"/>
    <n v="4650"/>
    <n v="35198"/>
    <x v="42"/>
  </r>
  <r>
    <s v="Youth 1107"/>
    <n v="23"/>
    <x v="0"/>
    <x v="0"/>
    <x v="0"/>
    <x v="4"/>
    <s v="Male/Single/Nakapiripiriti"/>
    <x v="9"/>
    <n v="7.24"/>
    <n v="5.42"/>
    <n v="14.81"/>
    <x v="1"/>
    <s v="Yes"/>
    <x v="2"/>
    <n v="130000"/>
    <n v="41000"/>
    <x v="43"/>
  </r>
  <r>
    <s v="Youth 1108"/>
    <n v="19"/>
    <x v="0"/>
    <x v="0"/>
    <x v="0"/>
    <x v="4"/>
    <s v="Male/Single/Nakapiripiriti"/>
    <x v="0"/>
    <n v="9.7200000000000006"/>
    <n v="2"/>
    <n v="14.98"/>
    <x v="1"/>
    <s v="Yes"/>
    <x v="2"/>
    <n v="30200"/>
    <n v="15198"/>
    <x v="44"/>
  </r>
  <r>
    <s v="Youth 1109"/>
    <n v="29"/>
    <x v="4"/>
    <x v="0"/>
    <x v="0"/>
    <x v="2"/>
    <s v="Male/Single/Kotido"/>
    <x v="7"/>
    <n v="0.56000000000000005"/>
    <n v="9.81"/>
    <n v="14.13"/>
    <x v="1"/>
    <s v="Yes"/>
    <x v="2"/>
    <n v="60297"/>
    <n v="40198"/>
    <x v="45"/>
  </r>
  <r>
    <s v="Youth 1110"/>
    <n v="22"/>
    <x v="0"/>
    <x v="1"/>
    <x v="0"/>
    <x v="2"/>
    <s v="Female/Single/Kotido"/>
    <x v="7"/>
    <n v="0.56000000000000005"/>
    <n v="9.81"/>
    <n v="14.13"/>
    <x v="1"/>
    <s v="Yes"/>
    <x v="2"/>
    <n v="11500"/>
    <n v="67000"/>
    <x v="46"/>
  </r>
  <r>
    <s v="Youth 1111"/>
    <n v="21"/>
    <x v="0"/>
    <x v="1"/>
    <x v="2"/>
    <x v="2"/>
    <s v="Female/Married/Kotido"/>
    <x v="14"/>
    <n v="3.68"/>
    <n v="0.54"/>
    <n v="12.64"/>
    <x v="1"/>
    <s v="Yes"/>
    <x v="2"/>
    <n v="37000"/>
    <n v="7198"/>
    <x v="47"/>
  </r>
  <r>
    <s v="Youth 1112"/>
    <n v="17"/>
    <x v="2"/>
    <x v="0"/>
    <x v="0"/>
    <x v="2"/>
    <s v="Male/Single/Kotido"/>
    <x v="10"/>
    <n v="3.53"/>
    <n v="7.58"/>
    <n v="11.92"/>
    <x v="1"/>
    <s v="Yes"/>
    <x v="2"/>
    <n v="49599"/>
    <n v="12200"/>
    <x v="48"/>
  </r>
  <r>
    <s v="Youth 1113"/>
    <n v="21"/>
    <x v="0"/>
    <x v="0"/>
    <x v="2"/>
    <x v="2"/>
    <s v="Male/Married/Kotido"/>
    <x v="4"/>
    <n v="9.2799999999999994"/>
    <n v="7.99"/>
    <n v="26.22"/>
    <x v="1"/>
    <s v="Yes"/>
    <x v="2"/>
    <n v="29500"/>
    <n v="71500"/>
    <x v="49"/>
  </r>
  <r>
    <s v="Youth 1114"/>
    <n v="23"/>
    <x v="0"/>
    <x v="0"/>
    <x v="0"/>
    <x v="2"/>
    <s v="Male/Single/Kotido"/>
    <x v="14"/>
    <n v="3.68"/>
    <n v="0.54"/>
    <n v="12.64"/>
    <x v="1"/>
    <s v="Yes"/>
    <x v="2"/>
    <n v="670500"/>
    <n v="18099"/>
    <x v="50"/>
  </r>
  <r>
    <s v="Youth 1115"/>
    <n v="15"/>
    <x v="2"/>
    <x v="0"/>
    <x v="2"/>
    <x v="2"/>
    <s v="Male/Married/Kotido"/>
    <x v="31"/>
    <n v="2.88"/>
    <n v="4.04"/>
    <n v="9.3500000000000014"/>
    <x v="1"/>
    <s v="Yes"/>
    <x v="2"/>
    <n v="63000"/>
    <n v="192099"/>
    <x v="51"/>
  </r>
  <r>
    <s v="Youth 1116"/>
    <n v="25"/>
    <x v="4"/>
    <x v="0"/>
    <x v="0"/>
    <x v="2"/>
    <s v="Male/Single/Kotido"/>
    <x v="7"/>
    <n v="0.56000000000000005"/>
    <n v="9.81"/>
    <n v="14.13"/>
    <x v="0"/>
    <s v="No"/>
    <x v="0"/>
    <m/>
    <m/>
    <x v="2"/>
  </r>
  <r>
    <s v="Youth 1117"/>
    <n v="14"/>
    <x v="2"/>
    <x v="0"/>
    <x v="0"/>
    <x v="2"/>
    <s v="Male/Single/Kotido"/>
    <x v="8"/>
    <n v="7.84"/>
    <n v="6.4"/>
    <n v="18.59"/>
    <x v="0"/>
    <s v="Yes"/>
    <x v="3"/>
    <m/>
    <n v="75099"/>
    <x v="52"/>
  </r>
  <r>
    <s v="Youth 1118"/>
    <n v="15"/>
    <x v="2"/>
    <x v="0"/>
    <x v="0"/>
    <x v="2"/>
    <s v="Male/Single/Kotido"/>
    <x v="7"/>
    <n v="0.56000000000000005"/>
    <n v="9.81"/>
    <n v="14.13"/>
    <x v="0"/>
    <s v="Yes"/>
    <x v="3"/>
    <m/>
    <n v="1398"/>
    <x v="53"/>
  </r>
  <r>
    <s v="Youth 1119"/>
    <n v="17"/>
    <x v="2"/>
    <x v="0"/>
    <x v="0"/>
    <x v="2"/>
    <s v="Male/Single/Kotido"/>
    <x v="7"/>
    <n v="0.56000000000000005"/>
    <n v="9.81"/>
    <n v="14.13"/>
    <x v="0"/>
    <s v="No"/>
    <x v="0"/>
    <m/>
    <m/>
    <x v="2"/>
  </r>
  <r>
    <s v="Youth 1120"/>
    <n v="19"/>
    <x v="0"/>
    <x v="0"/>
    <x v="0"/>
    <x v="2"/>
    <s v="Male/Single/Kotido"/>
    <x v="7"/>
    <n v="0.56000000000000005"/>
    <n v="9.81"/>
    <n v="14.13"/>
    <x v="0"/>
    <s v="Yes"/>
    <x v="3"/>
    <m/>
    <n v="12198"/>
    <x v="54"/>
  </r>
  <r>
    <s v="Youth 1121"/>
    <n v="21"/>
    <x v="0"/>
    <x v="0"/>
    <x v="0"/>
    <x v="4"/>
    <s v="Male/Single/Nakapiripiriti"/>
    <x v="6"/>
    <n v="2.88"/>
    <n v="5.23"/>
    <n v="9.98"/>
    <x v="0"/>
    <s v="Yes"/>
    <x v="3"/>
    <m/>
    <n v="60500"/>
    <x v="55"/>
  </r>
  <r>
    <s v="Youth 1122"/>
    <n v="24"/>
    <x v="0"/>
    <x v="0"/>
    <x v="0"/>
    <x v="4"/>
    <s v="Male/Single/Nakapiripiriti"/>
    <x v="14"/>
    <n v="3.68"/>
    <n v="0.54"/>
    <n v="12.64"/>
    <x v="0"/>
    <s v="No"/>
    <x v="0"/>
    <m/>
    <m/>
    <x v="2"/>
  </r>
  <r>
    <s v="Youth 1123"/>
    <n v="21"/>
    <x v="0"/>
    <x v="0"/>
    <x v="0"/>
    <x v="4"/>
    <s v="Male/Single/Nakapiripiriti"/>
    <x v="32"/>
    <n v="1.57"/>
    <n v="6.72"/>
    <n v="8.9699999999999989"/>
    <x v="1"/>
    <s v="Yes"/>
    <x v="2"/>
    <n v="396"/>
    <n v="176198"/>
    <x v="56"/>
  </r>
  <r>
    <s v="Youth 1124"/>
    <n v="23"/>
    <x v="0"/>
    <x v="0"/>
    <x v="1"/>
    <x v="4"/>
    <s v="Male/Separated/Nakapiripiriti"/>
    <x v="37"/>
    <n v="4.2300000000000004"/>
    <n v="3.55"/>
    <n v="12.93"/>
    <x v="1"/>
    <s v="Yes"/>
    <x v="2"/>
    <n v="30300"/>
    <n v="1600"/>
    <x v="57"/>
  </r>
  <r>
    <s v="Youth 1125"/>
    <n v="19"/>
    <x v="0"/>
    <x v="1"/>
    <x v="1"/>
    <x v="4"/>
    <s v="Female/Separated/Nakapiripiriti"/>
    <x v="0"/>
    <n v="9.7200000000000006"/>
    <n v="2"/>
    <n v="14.98"/>
    <x v="0"/>
    <s v="No"/>
    <x v="0"/>
    <m/>
    <m/>
    <x v="2"/>
  </r>
  <r>
    <s v="Youth 1126"/>
    <n v="29"/>
    <x v="4"/>
    <x v="1"/>
    <x v="0"/>
    <x v="4"/>
    <s v="Female/Single/Nakapiripiriti"/>
    <x v="3"/>
    <n v="6.23"/>
    <n v="5.87"/>
    <n v="19.940000000000001"/>
    <x v="0"/>
    <s v="No"/>
    <x v="0"/>
    <m/>
    <m/>
    <x v="2"/>
  </r>
  <r>
    <s v="Youth 1127"/>
    <n v="22"/>
    <x v="0"/>
    <x v="1"/>
    <x v="2"/>
    <x v="4"/>
    <s v="Female/Married/Nakapiripiriti"/>
    <x v="3"/>
    <n v="6.23"/>
    <n v="5.87"/>
    <n v="19.940000000000001"/>
    <x v="1"/>
    <s v="Yes"/>
    <x v="2"/>
    <n v="38700"/>
    <n v="50198"/>
    <x v="58"/>
  </r>
  <r>
    <s v="Youth 1128"/>
    <n v="21"/>
    <x v="0"/>
    <x v="1"/>
    <x v="0"/>
    <x v="4"/>
    <s v="Female/Single/Nakapiripiriti"/>
    <x v="4"/>
    <n v="9.2799999999999994"/>
    <n v="7.99"/>
    <n v="26.22"/>
    <x v="1"/>
    <s v="Yes"/>
    <x v="2"/>
    <n v="29000"/>
    <n v="30200"/>
    <x v="59"/>
  </r>
  <r>
    <s v="Youth 1129"/>
    <n v="17"/>
    <x v="2"/>
    <x v="1"/>
    <x v="1"/>
    <x v="4"/>
    <s v="Female/Separated/Nakapiripiriti"/>
    <x v="37"/>
    <n v="4.2300000000000004"/>
    <n v="3.55"/>
    <n v="12.93"/>
    <x v="1"/>
    <s v="Yes"/>
    <x v="2"/>
    <n v="7200"/>
    <n v="21000"/>
    <x v="60"/>
  </r>
  <r>
    <s v="Youth 1130"/>
    <n v="21"/>
    <x v="0"/>
    <x v="1"/>
    <x v="2"/>
    <x v="4"/>
    <s v="Female/Married/Nakapiripiriti"/>
    <x v="14"/>
    <n v="3.68"/>
    <n v="0.54"/>
    <n v="12.64"/>
    <x v="1"/>
    <s v="Yes"/>
    <x v="2"/>
    <n v="28000"/>
    <n v="17099"/>
    <x v="61"/>
  </r>
  <r>
    <s v="Youth 1131"/>
    <n v="23"/>
    <x v="0"/>
    <x v="1"/>
    <x v="0"/>
    <x v="4"/>
    <s v="Female/Single/Nakapiripiriti"/>
    <x v="4"/>
    <n v="9.2799999999999994"/>
    <n v="7.99"/>
    <n v="26.22"/>
    <x v="1"/>
    <s v="No"/>
    <x v="1"/>
    <n v="7700"/>
    <m/>
    <x v="62"/>
  </r>
  <r>
    <s v="Youth 1132"/>
    <n v="15"/>
    <x v="2"/>
    <x v="0"/>
    <x v="0"/>
    <x v="4"/>
    <s v="Male/Single/Nakapiripiriti"/>
    <x v="35"/>
    <n v="2.02"/>
    <n v="9.85"/>
    <n v="15.23"/>
    <x v="1"/>
    <s v="No"/>
    <x v="1"/>
    <n v="25500"/>
    <m/>
    <x v="63"/>
  </r>
  <r>
    <s v="Youth 1133"/>
    <n v="25"/>
    <x v="4"/>
    <x v="1"/>
    <x v="0"/>
    <x v="4"/>
    <s v="Female/Single/Nakapiripiriti"/>
    <x v="3"/>
    <n v="6.23"/>
    <n v="5.87"/>
    <n v="19.940000000000001"/>
    <x v="1"/>
    <s v="No"/>
    <x v="1"/>
    <n v="7000"/>
    <m/>
    <x v="64"/>
  </r>
  <r>
    <s v="Youth 1134"/>
    <n v="14"/>
    <x v="2"/>
    <x v="1"/>
    <x v="0"/>
    <x v="3"/>
    <s v="Female/Single/Napak"/>
    <x v="8"/>
    <n v="7.84"/>
    <n v="6.4"/>
    <n v="18.59"/>
    <x v="1"/>
    <s v="No"/>
    <x v="1"/>
    <n v="10398"/>
    <m/>
    <x v="65"/>
  </r>
  <r>
    <s v="Youth 1135"/>
    <n v="15"/>
    <x v="2"/>
    <x v="1"/>
    <x v="2"/>
    <x v="3"/>
    <s v="Female/Married/Napak"/>
    <x v="3"/>
    <n v="6.23"/>
    <n v="5.87"/>
    <n v="19.940000000000001"/>
    <x v="1"/>
    <s v="Yes"/>
    <x v="2"/>
    <n v="797"/>
    <n v="278000"/>
    <x v="66"/>
  </r>
  <r>
    <s v="Youth 1136"/>
    <n v="17"/>
    <x v="2"/>
    <x v="1"/>
    <x v="0"/>
    <x v="3"/>
    <s v="Female/Single/Napak"/>
    <x v="3"/>
    <n v="6.23"/>
    <n v="5.87"/>
    <n v="19.940000000000001"/>
    <x v="0"/>
    <s v="Yes"/>
    <x v="3"/>
    <m/>
    <n v="31099"/>
    <x v="67"/>
  </r>
  <r>
    <s v="Youth 1137"/>
    <n v="19"/>
    <x v="0"/>
    <x v="1"/>
    <x v="0"/>
    <x v="3"/>
    <s v="Female/Single/Napak"/>
    <x v="3"/>
    <n v="6.23"/>
    <n v="5.87"/>
    <n v="19.940000000000001"/>
    <x v="0"/>
    <s v="Yes"/>
    <x v="3"/>
    <m/>
    <n v="77500"/>
    <x v="68"/>
  </r>
  <r>
    <s v="Youth 1138"/>
    <n v="21"/>
    <x v="0"/>
    <x v="1"/>
    <x v="0"/>
    <x v="3"/>
    <s v="Female/Single/Napak"/>
    <x v="4"/>
    <n v="9.2799999999999994"/>
    <n v="7.99"/>
    <n v="26.22"/>
    <x v="0"/>
    <s v="Yes"/>
    <x v="3"/>
    <m/>
    <n v="800000"/>
    <x v="69"/>
  </r>
  <r>
    <s v="Youth 1139"/>
    <n v="24"/>
    <x v="0"/>
    <x v="1"/>
    <x v="0"/>
    <x v="3"/>
    <s v="Female/Single/Napak"/>
    <x v="4"/>
    <n v="9.2799999999999994"/>
    <n v="7.99"/>
    <n v="26.22"/>
    <x v="0"/>
    <s v="Yes"/>
    <x v="3"/>
    <m/>
    <n v="6240000"/>
    <x v="70"/>
  </r>
  <r>
    <s v="Youth 1140"/>
    <n v="21"/>
    <x v="0"/>
    <x v="1"/>
    <x v="2"/>
    <x v="3"/>
    <s v="Female/Married/Napak"/>
    <x v="34"/>
    <n v="1.29"/>
    <n v="9.16"/>
    <n v="14.33"/>
    <x v="0"/>
    <s v="Yes"/>
    <x v="3"/>
    <m/>
    <n v="125000"/>
    <x v="71"/>
  </r>
  <r>
    <s v="Youth 1141"/>
    <n v="23"/>
    <x v="0"/>
    <x v="1"/>
    <x v="0"/>
    <x v="3"/>
    <s v="Female/Single/Napak"/>
    <x v="16"/>
    <n v="1.92"/>
    <n v="4.67"/>
    <n v="12.9"/>
    <x v="1"/>
    <s v="Yes"/>
    <x v="2"/>
    <n v="552050"/>
    <n v="1050000"/>
    <x v="72"/>
  </r>
  <r>
    <s v="Youth 1142"/>
    <n v="19"/>
    <x v="0"/>
    <x v="1"/>
    <x v="0"/>
    <x v="3"/>
    <s v="Female/Single/Napak"/>
    <x v="0"/>
    <n v="9.7200000000000006"/>
    <n v="2"/>
    <n v="14.98"/>
    <x v="1"/>
    <s v="No"/>
    <x v="1"/>
    <n v="2005600"/>
    <m/>
    <x v="73"/>
  </r>
  <r>
    <s v="Youth 1143"/>
    <n v="29"/>
    <x v="4"/>
    <x v="1"/>
    <x v="0"/>
    <x v="3"/>
    <s v="Female/Single/Napak"/>
    <x v="7"/>
    <n v="0.56000000000000005"/>
    <n v="9.81"/>
    <n v="14.13"/>
    <x v="1"/>
    <s v="Yes"/>
    <x v="2"/>
    <n v="48000"/>
    <n v="480000"/>
    <x v="74"/>
  </r>
  <r>
    <s v="Youth 1144"/>
    <n v="22"/>
    <x v="0"/>
    <x v="1"/>
    <x v="1"/>
    <x v="0"/>
    <s v="Female/Separated/Moroto"/>
    <x v="7"/>
    <n v="0.56000000000000005"/>
    <n v="9.81"/>
    <n v="14.13"/>
    <x v="1"/>
    <s v="No"/>
    <x v="1"/>
    <n v="21000"/>
    <m/>
    <x v="75"/>
  </r>
  <r>
    <s v="Youth 1145"/>
    <n v="21"/>
    <x v="0"/>
    <x v="1"/>
    <x v="0"/>
    <x v="0"/>
    <s v="Female/Single/Moroto"/>
    <x v="6"/>
    <n v="2.88"/>
    <n v="5.23"/>
    <n v="9.98"/>
    <x v="1"/>
    <s v="No"/>
    <x v="1"/>
    <n v="45500"/>
    <m/>
    <x v="76"/>
  </r>
  <r>
    <s v="Youth 1146"/>
    <n v="17"/>
    <x v="2"/>
    <x v="1"/>
    <x v="0"/>
    <x v="0"/>
    <s v="Female/Single/Moroto"/>
    <x v="40"/>
    <n v="4.91"/>
    <n v="1.95"/>
    <n v="7.6000000000000005"/>
    <x v="1"/>
    <s v="No"/>
    <x v="1"/>
    <n v="37500"/>
    <m/>
    <x v="77"/>
  </r>
  <r>
    <s v="Youth 1147"/>
    <n v="21"/>
    <x v="0"/>
    <x v="1"/>
    <x v="0"/>
    <x v="0"/>
    <s v="Female/Single/Moroto"/>
    <x v="6"/>
    <n v="2.88"/>
    <n v="5.23"/>
    <n v="9.98"/>
    <x v="1"/>
    <s v="No"/>
    <x v="1"/>
    <n v="37000"/>
    <m/>
    <x v="78"/>
  </r>
  <r>
    <s v="Youth 1148"/>
    <n v="23"/>
    <x v="0"/>
    <x v="1"/>
    <x v="0"/>
    <x v="0"/>
    <s v="Female/Single/Moroto"/>
    <x v="6"/>
    <n v="2.88"/>
    <n v="5.23"/>
    <n v="9.98"/>
    <x v="1"/>
    <s v="No"/>
    <x v="1"/>
    <n v="396000"/>
    <m/>
    <x v="79"/>
  </r>
  <r>
    <s v="Youth 1149"/>
    <n v="15"/>
    <x v="2"/>
    <x v="0"/>
    <x v="2"/>
    <x v="0"/>
    <s v="Male/Married/Moroto"/>
    <x v="36"/>
    <n v="1.79"/>
    <n v="6.8"/>
    <n v="9.2899999999999991"/>
    <x v="1"/>
    <s v="Yes"/>
    <x v="2"/>
    <n v="32000"/>
    <n v="190000"/>
    <x v="80"/>
  </r>
  <r>
    <s v="Youth 1150"/>
    <n v="25"/>
    <x v="4"/>
    <x v="0"/>
    <x v="2"/>
    <x v="0"/>
    <s v="Male/Married/Moroto"/>
    <x v="7"/>
    <n v="0.56000000000000005"/>
    <n v="9.81"/>
    <n v="14.13"/>
    <x v="0"/>
    <s v="Yes"/>
    <x v="3"/>
    <m/>
    <n v="280000"/>
    <x v="81"/>
  </r>
  <r>
    <s v="Youth 1151"/>
    <n v="14"/>
    <x v="2"/>
    <x v="1"/>
    <x v="0"/>
    <x v="0"/>
    <s v="Female/Single/Moroto"/>
    <x v="8"/>
    <n v="7.84"/>
    <n v="6.4"/>
    <n v="18.59"/>
    <x v="0"/>
    <s v="Yes"/>
    <x v="3"/>
    <m/>
    <n v="295000"/>
    <x v="82"/>
  </r>
  <r>
    <s v="Youth 1152"/>
    <n v="15"/>
    <x v="2"/>
    <x v="0"/>
    <x v="0"/>
    <x v="0"/>
    <s v="Male/Single/Moroto"/>
    <x v="7"/>
    <n v="0.56000000000000005"/>
    <n v="9.81"/>
    <n v="14.13"/>
    <x v="0"/>
    <s v="Yes"/>
    <x v="3"/>
    <m/>
    <n v="0"/>
    <x v="2"/>
  </r>
  <r>
    <s v="Youth 1153"/>
    <n v="17"/>
    <x v="2"/>
    <x v="0"/>
    <x v="0"/>
    <x v="0"/>
    <s v="Male/Single/Moroto"/>
    <x v="7"/>
    <n v="0.56000000000000005"/>
    <n v="9.81"/>
    <n v="14.13"/>
    <x v="0"/>
    <s v="No"/>
    <x v="0"/>
    <m/>
    <m/>
    <x v="2"/>
  </r>
  <r>
    <s v="Youth 1154"/>
    <n v="19"/>
    <x v="0"/>
    <x v="0"/>
    <x v="0"/>
    <x v="1"/>
    <s v="Male/Single/Kaabong"/>
    <x v="7"/>
    <n v="0.56000000000000005"/>
    <n v="9.81"/>
    <n v="14.13"/>
    <x v="1"/>
    <s v="No"/>
    <x v="1"/>
    <n v="261000"/>
    <m/>
    <x v="1"/>
  </r>
  <r>
    <s v="Youth 1155"/>
    <n v="21"/>
    <x v="0"/>
    <x v="1"/>
    <x v="0"/>
    <x v="2"/>
    <s v="Female/Single/Kotido"/>
    <x v="14"/>
    <n v="3.68"/>
    <n v="0.54"/>
    <n v="12.64"/>
    <x v="0"/>
    <s v="No"/>
    <x v="0"/>
    <m/>
    <m/>
    <x v="2"/>
  </r>
  <r>
    <s v="Youth 1156"/>
    <n v="24"/>
    <x v="0"/>
    <x v="1"/>
    <x v="1"/>
    <x v="3"/>
    <s v="Female/Separated/Napak"/>
    <x v="6"/>
    <n v="2.88"/>
    <n v="5.23"/>
    <n v="9.98"/>
    <x v="0"/>
    <s v="No"/>
    <x v="0"/>
    <m/>
    <m/>
    <x v="2"/>
  </r>
  <r>
    <s v="Youth 1157"/>
    <n v="21"/>
    <x v="0"/>
    <x v="1"/>
    <x v="1"/>
    <x v="4"/>
    <s v="Female/Separated/Nakapiripiriti"/>
    <x v="36"/>
    <n v="1.79"/>
    <n v="6.8"/>
    <n v="9.2899999999999991"/>
    <x v="1"/>
    <s v="No"/>
    <x v="1"/>
    <n v="159000"/>
    <m/>
    <x v="3"/>
  </r>
  <r>
    <s v="Youth 1158"/>
    <n v="23"/>
    <x v="0"/>
    <x v="1"/>
    <x v="0"/>
    <x v="5"/>
    <s v="Female/Single/Amudat"/>
    <x v="40"/>
    <n v="4.91"/>
    <n v="1.95"/>
    <n v="7.6000000000000005"/>
    <x v="1"/>
    <s v="Yes"/>
    <x v="2"/>
    <n v="129099"/>
    <n v="125000"/>
    <x v="4"/>
  </r>
  <r>
    <s v="Youth 1159"/>
    <n v="19"/>
    <x v="0"/>
    <x v="1"/>
    <x v="0"/>
    <x v="6"/>
    <s v="Female/Single/Abim"/>
    <x v="0"/>
    <n v="9.7200000000000006"/>
    <n v="2"/>
    <n v="14.98"/>
    <x v="1"/>
    <s v="Yes"/>
    <x v="2"/>
    <n v="33000"/>
    <n v="2100000"/>
    <x v="5"/>
  </r>
  <r>
    <s v="Youth 1160"/>
    <n v="29"/>
    <x v="4"/>
    <x v="1"/>
    <x v="2"/>
    <x v="6"/>
    <s v="Female/Married/Abim"/>
    <x v="3"/>
    <n v="6.23"/>
    <n v="5.87"/>
    <n v="19.940000000000001"/>
    <x v="1"/>
    <s v="Yes"/>
    <x v="2"/>
    <n v="1123698"/>
    <n v="51000"/>
    <x v="6"/>
  </r>
  <r>
    <s v="Youth 1161"/>
    <n v="22"/>
    <x v="0"/>
    <x v="1"/>
    <x v="2"/>
    <x v="6"/>
    <s v="Female/Married/Abim"/>
    <x v="3"/>
    <n v="6.23"/>
    <n v="5.87"/>
    <n v="19.940000000000001"/>
    <x v="0"/>
    <s v="No"/>
    <x v="0"/>
    <m/>
    <m/>
    <x v="2"/>
  </r>
  <r>
    <s v="Youth 1162"/>
    <n v="21"/>
    <x v="0"/>
    <x v="0"/>
    <x v="0"/>
    <x v="6"/>
    <s v="Male/Single/Abim"/>
    <x v="14"/>
    <n v="3.68"/>
    <n v="0.54"/>
    <n v="12.64"/>
    <x v="1"/>
    <s v="Yes"/>
    <x v="2"/>
    <n v="3198"/>
    <n v="175000"/>
    <x v="7"/>
  </r>
  <r>
    <s v="Youth 1163"/>
    <n v="17"/>
    <x v="2"/>
    <x v="0"/>
    <x v="0"/>
    <x v="6"/>
    <s v="Male/Single/Abim"/>
    <x v="11"/>
    <n v="4.0199999999999996"/>
    <n v="8.5399999999999991"/>
    <n v="14.899999999999999"/>
    <x v="0"/>
    <s v="Yes"/>
    <x v="3"/>
    <m/>
    <n v="22500"/>
    <x v="8"/>
  </r>
  <r>
    <s v="Youth 1164"/>
    <n v="21"/>
    <x v="0"/>
    <x v="0"/>
    <x v="1"/>
    <x v="6"/>
    <s v="Male/Separated/Abim"/>
    <x v="4"/>
    <n v="9.2799999999999994"/>
    <n v="7.99"/>
    <n v="26.22"/>
    <x v="0"/>
    <s v="No"/>
    <x v="0"/>
    <m/>
    <m/>
    <x v="2"/>
  </r>
  <r>
    <s v="Youth 1165"/>
    <n v="23"/>
    <x v="0"/>
    <x v="0"/>
    <x v="2"/>
    <x v="6"/>
    <s v="Male/Married/Abim"/>
    <x v="14"/>
    <n v="3.68"/>
    <n v="0.54"/>
    <n v="12.64"/>
    <x v="0"/>
    <s v="No"/>
    <x v="0"/>
    <m/>
    <m/>
    <x v="2"/>
  </r>
  <r>
    <s v="Youth 1166"/>
    <n v="15"/>
    <x v="2"/>
    <x v="0"/>
    <x v="1"/>
    <x v="6"/>
    <s v="Male/Separated/Abim"/>
    <x v="26"/>
    <n v="5.94"/>
    <n v="1.83"/>
    <n v="13.37"/>
    <x v="0"/>
    <s v="No"/>
    <x v="0"/>
    <m/>
    <m/>
    <x v="2"/>
  </r>
  <r>
    <s v="Youth 1167"/>
    <n v="25"/>
    <x v="4"/>
    <x v="0"/>
    <x v="0"/>
    <x v="6"/>
    <s v="Male/Single/Abim"/>
    <x v="3"/>
    <n v="6.23"/>
    <n v="5.87"/>
    <n v="19.940000000000001"/>
    <x v="0"/>
    <s v="No"/>
    <x v="0"/>
    <m/>
    <m/>
    <x v="2"/>
  </r>
  <r>
    <s v="Youth 1168"/>
    <n v="14"/>
    <x v="2"/>
    <x v="1"/>
    <x v="2"/>
    <x v="6"/>
    <s v="Female/Married/Abim"/>
    <x v="8"/>
    <n v="7.84"/>
    <n v="6.4"/>
    <n v="18.59"/>
    <x v="0"/>
    <s v="No"/>
    <x v="0"/>
    <m/>
    <m/>
    <x v="2"/>
  </r>
  <r>
    <s v="Youth 1169"/>
    <n v="15"/>
    <x v="2"/>
    <x v="0"/>
    <x v="2"/>
    <x v="6"/>
    <s v="Male/Married/Abim"/>
    <x v="3"/>
    <n v="6.23"/>
    <n v="5.87"/>
    <n v="19.940000000000001"/>
    <x v="0"/>
    <s v="No"/>
    <x v="0"/>
    <m/>
    <m/>
    <x v="2"/>
  </r>
  <r>
    <s v="Youth 1170"/>
    <n v="17"/>
    <x v="2"/>
    <x v="0"/>
    <x v="0"/>
    <x v="6"/>
    <s v="Male/Single/Abim"/>
    <x v="3"/>
    <n v="6.23"/>
    <n v="5.87"/>
    <n v="19.940000000000001"/>
    <x v="0"/>
    <s v="No"/>
    <x v="0"/>
    <m/>
    <m/>
    <x v="2"/>
  </r>
  <r>
    <s v="Youth 1171"/>
    <n v="19"/>
    <x v="0"/>
    <x v="1"/>
    <x v="2"/>
    <x v="6"/>
    <s v="Female/Married/Abim"/>
    <x v="3"/>
    <n v="6.23"/>
    <n v="5.87"/>
    <n v="19.940000000000001"/>
    <x v="0"/>
    <s v="No"/>
    <x v="0"/>
    <m/>
    <m/>
    <x v="2"/>
  </r>
  <r>
    <s v="Youth 1172"/>
    <n v="21"/>
    <x v="0"/>
    <x v="0"/>
    <x v="0"/>
    <x v="1"/>
    <s v="Male/Single/Kaabong"/>
    <x v="6"/>
    <n v="2.88"/>
    <n v="5.23"/>
    <n v="9.98"/>
    <x v="0"/>
    <s v="No"/>
    <x v="0"/>
    <m/>
    <m/>
    <x v="2"/>
  </r>
  <r>
    <s v="Youth 1173"/>
    <n v="24"/>
    <x v="0"/>
    <x v="1"/>
    <x v="0"/>
    <x v="1"/>
    <s v="Female/Single/Kaabong"/>
    <x v="14"/>
    <n v="3.68"/>
    <n v="0.54"/>
    <n v="12.64"/>
    <x v="0"/>
    <s v="No"/>
    <x v="0"/>
    <m/>
    <m/>
    <x v="2"/>
  </r>
  <r>
    <s v="Youth 1174"/>
    <n v="21"/>
    <x v="0"/>
    <x v="1"/>
    <x v="1"/>
    <x v="1"/>
    <s v="Female/Separated/Kaabong"/>
    <x v="1"/>
    <n v="4.3600000000000003"/>
    <n v="7.46"/>
    <n v="17.18"/>
    <x v="1"/>
    <s v="No"/>
    <x v="1"/>
    <n v="9000"/>
    <m/>
    <x v="9"/>
  </r>
  <r>
    <s v="Youth 1175"/>
    <n v="23"/>
    <x v="0"/>
    <x v="1"/>
    <x v="2"/>
    <x v="1"/>
    <s v="Female/Married/Kaabong"/>
    <x v="19"/>
    <n v="1.85"/>
    <n v="6.81"/>
    <n v="16.190000000000001"/>
    <x v="1"/>
    <s v="No"/>
    <x v="1"/>
    <n v="85200"/>
    <m/>
    <x v="10"/>
  </r>
  <r>
    <s v="Youth 1176"/>
    <n v="19"/>
    <x v="0"/>
    <x v="0"/>
    <x v="0"/>
    <x v="1"/>
    <s v="Male/Single/Kaabong"/>
    <x v="0"/>
    <n v="9.7200000000000006"/>
    <n v="2"/>
    <n v="14.98"/>
    <x v="0"/>
    <s v="No"/>
    <x v="0"/>
    <m/>
    <m/>
    <x v="2"/>
  </r>
  <r>
    <s v="Youth 1177"/>
    <n v="29"/>
    <x v="4"/>
    <x v="0"/>
    <x v="0"/>
    <x v="1"/>
    <s v="Male/Single/Kaabong"/>
    <x v="7"/>
    <n v="0.56000000000000005"/>
    <n v="9.81"/>
    <n v="14.13"/>
    <x v="1"/>
    <s v="No"/>
    <x v="1"/>
    <n v="6198"/>
    <m/>
    <x v="11"/>
  </r>
  <r>
    <s v="Youth 1178"/>
    <n v="23"/>
    <x v="0"/>
    <x v="0"/>
    <x v="0"/>
    <x v="4"/>
    <s v="Male/Single/Nakapiripiriti"/>
    <x v="7"/>
    <n v="0.56000000000000005"/>
    <n v="9.81"/>
    <n v="14.13"/>
    <x v="0"/>
    <s v="No"/>
    <x v="0"/>
    <m/>
    <m/>
    <x v="2"/>
  </r>
  <r>
    <s v="Youth 1179"/>
    <n v="21"/>
    <x v="0"/>
    <x v="0"/>
    <x v="0"/>
    <x v="4"/>
    <s v="Male/Single/Nakapiripiriti"/>
    <x v="4"/>
    <n v="9.2799999999999994"/>
    <n v="7.99"/>
    <n v="26.22"/>
    <x v="1"/>
    <s v="No"/>
    <x v="1"/>
    <n v="23500"/>
    <m/>
    <x v="12"/>
  </r>
  <r>
    <s v="Youth 1180"/>
    <n v="17"/>
    <x v="2"/>
    <x v="0"/>
    <x v="0"/>
    <x v="4"/>
    <s v="Male/Single/Nakapiripiriti"/>
    <x v="44"/>
    <n v="1.74"/>
    <n v="7.67"/>
    <n v="10.77"/>
    <x v="1"/>
    <s v="No"/>
    <x v="1"/>
    <n v="80100"/>
    <m/>
    <x v="13"/>
  </r>
  <r>
    <s v="Youth 1181"/>
    <n v="21"/>
    <x v="0"/>
    <x v="0"/>
    <x v="1"/>
    <x v="4"/>
    <s v="Male/Separated/Nakapiripiriti"/>
    <x v="14"/>
    <n v="3.68"/>
    <n v="0.54"/>
    <n v="12.64"/>
    <x v="1"/>
    <s v="Yes"/>
    <x v="2"/>
    <n v="60198"/>
    <n v="980000"/>
    <x v="14"/>
  </r>
  <r>
    <s v="Youth 1182"/>
    <n v="23"/>
    <x v="0"/>
    <x v="1"/>
    <x v="0"/>
    <x v="4"/>
    <s v="Female/Single/Nakapiripiriti"/>
    <x v="4"/>
    <n v="9.2799999999999994"/>
    <n v="7.99"/>
    <n v="26.22"/>
    <x v="1"/>
    <s v="Yes"/>
    <x v="2"/>
    <n v="1500198"/>
    <n v="870000"/>
    <x v="15"/>
  </r>
  <r>
    <s v="Youth 1183"/>
    <n v="15"/>
    <x v="2"/>
    <x v="0"/>
    <x v="2"/>
    <x v="4"/>
    <s v="Male/Married/Nakapiripiriti"/>
    <x v="31"/>
    <n v="2.88"/>
    <n v="4.04"/>
    <n v="9.3500000000000014"/>
    <x v="1"/>
    <s v="Yes"/>
    <x v="2"/>
    <n v="35000"/>
    <n v="100000"/>
    <x v="16"/>
  </r>
  <r>
    <s v="Youth 1184"/>
    <n v="25"/>
    <x v="4"/>
    <x v="0"/>
    <x v="1"/>
    <x v="4"/>
    <s v="Male/Separated/Nakapiripiriti"/>
    <x v="7"/>
    <n v="0.56000000000000005"/>
    <n v="9.81"/>
    <n v="14.13"/>
    <x v="1"/>
    <s v="Yes"/>
    <x v="2"/>
    <n v="218500"/>
    <n v="35500"/>
    <x v="17"/>
  </r>
  <r>
    <s v="Youth 1185"/>
    <n v="14"/>
    <x v="2"/>
    <x v="0"/>
    <x v="0"/>
    <x v="4"/>
    <s v="Male/Single/Nakapiripiriti"/>
    <x v="3"/>
    <n v="6.23"/>
    <n v="5.87"/>
    <n v="19.940000000000001"/>
    <x v="1"/>
    <s v="Yes"/>
    <x v="2"/>
    <n v="1500198"/>
    <n v="72099"/>
    <x v="18"/>
  </r>
  <r>
    <s v="Youth 1186"/>
    <n v="15"/>
    <x v="2"/>
    <x v="1"/>
    <x v="2"/>
    <x v="4"/>
    <s v="Female/Married/Nakapiripiriti"/>
    <x v="7"/>
    <n v="0.56000000000000005"/>
    <n v="9.81"/>
    <n v="14.13"/>
    <x v="1"/>
    <s v="Yes"/>
    <x v="2"/>
    <n v="157000"/>
    <n v="400000"/>
    <x v="19"/>
  </r>
  <r>
    <s v="Youth 1187"/>
    <n v="17"/>
    <x v="2"/>
    <x v="1"/>
    <x v="2"/>
    <x v="4"/>
    <s v="Female/Married/Nakapiripiriti"/>
    <x v="7"/>
    <n v="0.56000000000000005"/>
    <n v="9.81"/>
    <n v="14.13"/>
    <x v="1"/>
    <s v="Yes"/>
    <x v="2"/>
    <n v="82200"/>
    <n v="2800000"/>
    <x v="20"/>
  </r>
  <r>
    <s v="Youth 1188"/>
    <n v="19"/>
    <x v="0"/>
    <x v="0"/>
    <x v="1"/>
    <x v="4"/>
    <s v="Male/Separated/Nakapiripiriti"/>
    <x v="7"/>
    <n v="0.56000000000000005"/>
    <n v="9.81"/>
    <n v="14.13"/>
    <x v="1"/>
    <s v="Yes"/>
    <x v="2"/>
    <n v="310000"/>
    <n v="400000"/>
    <x v="21"/>
  </r>
  <r>
    <s v="Youth 1189"/>
    <n v="21"/>
    <x v="0"/>
    <x v="0"/>
    <x v="0"/>
    <x v="5"/>
    <s v="Male/Single/Amudat"/>
    <x v="4"/>
    <n v="9.2799999999999994"/>
    <n v="7.99"/>
    <n v="26.22"/>
    <x v="1"/>
    <s v="Yes"/>
    <x v="2"/>
    <n v="475000"/>
    <n v="620000"/>
    <x v="22"/>
  </r>
  <r>
    <s v="Youth 1190"/>
    <n v="24"/>
    <x v="0"/>
    <x v="0"/>
    <x v="1"/>
    <x v="5"/>
    <s v="Male/Separated/Amudat"/>
    <x v="4"/>
    <n v="9.2799999999999994"/>
    <n v="7.99"/>
    <n v="26.22"/>
    <x v="1"/>
    <s v="No"/>
    <x v="1"/>
    <n v="30297"/>
    <m/>
    <x v="23"/>
  </r>
  <r>
    <s v="Youth 1191"/>
    <n v="21"/>
    <x v="0"/>
    <x v="0"/>
    <x v="0"/>
    <x v="5"/>
    <s v="Male/Single/Amudat"/>
    <x v="12"/>
    <n v="1.23"/>
    <n v="9.6"/>
    <n v="12.08"/>
    <x v="1"/>
    <s v="No"/>
    <x v="1"/>
    <n v="47099"/>
    <m/>
    <x v="24"/>
  </r>
  <r>
    <s v="Youth 1192"/>
    <n v="23"/>
    <x v="0"/>
    <x v="0"/>
    <x v="0"/>
    <x v="5"/>
    <s v="Male/Single/Amudat"/>
    <x v="11"/>
    <n v="4.0199999999999996"/>
    <n v="8.5399999999999991"/>
    <n v="14.899999999999999"/>
    <x v="1"/>
    <s v="No"/>
    <x v="1"/>
    <n v="120099"/>
    <m/>
    <x v="25"/>
  </r>
  <r>
    <s v="Youth 1193"/>
    <n v="19"/>
    <x v="0"/>
    <x v="0"/>
    <x v="0"/>
    <x v="5"/>
    <s v="Male/Single/Amudat"/>
    <x v="0"/>
    <n v="9.7200000000000006"/>
    <n v="2"/>
    <n v="14.98"/>
    <x v="1"/>
    <s v="No"/>
    <x v="1"/>
    <n v="55198"/>
    <m/>
    <x v="26"/>
  </r>
  <r>
    <s v="Youth 1194"/>
    <n v="29"/>
    <x v="4"/>
    <x v="0"/>
    <x v="0"/>
    <x v="5"/>
    <s v="Male/Single/Amudat"/>
    <x v="5"/>
    <n v="2.52"/>
    <n v="5.59"/>
    <n v="13.41"/>
    <x v="1"/>
    <s v="Yes"/>
    <x v="2"/>
    <n v="73000"/>
    <n v="12198"/>
    <x v="27"/>
  </r>
  <r>
    <s v="Youth 1195"/>
    <n v="23"/>
    <x v="0"/>
    <x v="0"/>
    <x v="2"/>
    <x v="5"/>
    <s v="Male/Married/Amudat"/>
    <x v="3"/>
    <n v="6.23"/>
    <n v="5.87"/>
    <n v="19.940000000000001"/>
    <x v="1"/>
    <s v="No"/>
    <x v="1"/>
    <n v="90198"/>
    <m/>
    <x v="28"/>
  </r>
  <r>
    <s v="Youth 1196"/>
    <n v="21"/>
    <x v="0"/>
    <x v="0"/>
    <x v="0"/>
    <x v="5"/>
    <s v="Male/Single/Amudat"/>
    <x v="6"/>
    <n v="2.88"/>
    <n v="5.23"/>
    <n v="9.98"/>
    <x v="1"/>
    <s v="Yes"/>
    <x v="2"/>
    <n v="35198"/>
    <n v="335000"/>
    <x v="29"/>
  </r>
  <r>
    <s v="Youth 1197"/>
    <n v="17"/>
    <x v="2"/>
    <x v="0"/>
    <x v="1"/>
    <x v="5"/>
    <s v="Male/Separated/Amudat"/>
    <x v="34"/>
    <n v="1.29"/>
    <n v="9.16"/>
    <n v="14.33"/>
    <x v="1"/>
    <s v="Yes"/>
    <x v="2"/>
    <n v="55099"/>
    <n v="16200"/>
    <x v="30"/>
  </r>
  <r>
    <s v="Youth 1198"/>
    <n v="21"/>
    <x v="0"/>
    <x v="1"/>
    <x v="1"/>
    <x v="5"/>
    <s v="Female/Separated/Amudat"/>
    <x v="6"/>
    <n v="2.88"/>
    <n v="5.23"/>
    <n v="9.98"/>
    <x v="1"/>
    <s v="Yes"/>
    <x v="2"/>
    <n v="85000"/>
    <n v="38000"/>
    <x v="31"/>
  </r>
  <r>
    <s v="Youth 1199"/>
    <n v="23"/>
    <x v="0"/>
    <x v="0"/>
    <x v="0"/>
    <x v="5"/>
    <s v="Male/Single/Amudat"/>
    <x v="6"/>
    <n v="2.88"/>
    <n v="5.23"/>
    <n v="9.98"/>
    <x v="1"/>
    <s v="Yes"/>
    <x v="2"/>
    <n v="41000"/>
    <n v="3200"/>
    <x v="32"/>
  </r>
  <r>
    <s v="Youth 1200"/>
    <n v="15"/>
    <x v="2"/>
    <x v="0"/>
    <x v="2"/>
    <x v="5"/>
    <s v="Male/Married/Amudat"/>
    <x v="35"/>
    <n v="2.02"/>
    <n v="9.85"/>
    <n v="15.23"/>
    <x v="1"/>
    <s v="Yes"/>
    <x v="2"/>
    <n v="32500"/>
    <n v="130000"/>
    <x v="33"/>
  </r>
  <r>
    <s v="Youth 1201"/>
    <n v="25"/>
    <x v="4"/>
    <x v="1"/>
    <x v="0"/>
    <x v="5"/>
    <s v="Female/Single/Amudat"/>
    <x v="3"/>
    <n v="6.23"/>
    <n v="5.87"/>
    <n v="19.940000000000001"/>
    <x v="1"/>
    <s v="No"/>
    <x v="1"/>
    <n v="18000"/>
    <m/>
    <x v="34"/>
  </r>
  <r>
    <s v="Youth 1202"/>
    <n v="14"/>
    <x v="2"/>
    <x v="0"/>
    <x v="1"/>
    <x v="5"/>
    <s v="Male/Separated/Amudat"/>
    <x v="7"/>
    <n v="0.56000000000000005"/>
    <n v="9.81"/>
    <n v="14.13"/>
    <x v="1"/>
    <s v="Yes"/>
    <x v="2"/>
    <n v="55099"/>
    <n v="30297"/>
    <x v="35"/>
  </r>
  <r>
    <s v="Youth 1203"/>
    <n v="15"/>
    <x v="2"/>
    <x v="0"/>
    <x v="1"/>
    <x v="4"/>
    <s v="Male/Separated/Nakapiripiriti"/>
    <x v="5"/>
    <n v="2.52"/>
    <n v="5.59"/>
    <n v="13.41"/>
    <x v="1"/>
    <s v="Yes"/>
    <x v="2"/>
    <n v="70198"/>
    <n v="17099"/>
    <x v="36"/>
  </r>
  <r>
    <s v="Youth 1204"/>
    <n v="17"/>
    <x v="2"/>
    <x v="0"/>
    <x v="1"/>
    <x v="4"/>
    <s v="Male/Separated/Nakapiripiriti"/>
    <x v="5"/>
    <n v="2.52"/>
    <n v="5.59"/>
    <n v="13.41"/>
    <x v="1"/>
    <s v="Yes"/>
    <x v="2"/>
    <n v="10297"/>
    <n v="15198"/>
    <x v="37"/>
  </r>
  <r>
    <s v="Youth 1205"/>
    <n v="19"/>
    <x v="0"/>
    <x v="1"/>
    <x v="0"/>
    <x v="4"/>
    <s v="Female/Single/Nakapiripiriti"/>
    <x v="3"/>
    <n v="6.23"/>
    <n v="5.87"/>
    <n v="19.940000000000001"/>
    <x v="0"/>
    <s v="No"/>
    <x v="0"/>
    <m/>
    <m/>
    <x v="2"/>
  </r>
  <r>
    <s v="Youth 1206"/>
    <n v="21"/>
    <x v="0"/>
    <x v="0"/>
    <x v="0"/>
    <x v="4"/>
    <s v="Male/Single/Nakapiripiriti"/>
    <x v="14"/>
    <n v="3.68"/>
    <n v="0.54"/>
    <n v="12.64"/>
    <x v="1"/>
    <s v="Yes"/>
    <x v="2"/>
    <n v="22599"/>
    <n v="48000"/>
    <x v="38"/>
  </r>
  <r>
    <s v="Youth 1207"/>
    <n v="24"/>
    <x v="0"/>
    <x v="1"/>
    <x v="0"/>
    <x v="4"/>
    <s v="Female/Single/Nakapiripiriti"/>
    <x v="6"/>
    <n v="2.88"/>
    <n v="5.23"/>
    <n v="9.98"/>
    <x v="1"/>
    <s v="Yes"/>
    <x v="2"/>
    <n v="45198"/>
    <n v="235000"/>
    <x v="39"/>
  </r>
  <r>
    <s v="Youth 1208"/>
    <n v="21"/>
    <x v="0"/>
    <x v="1"/>
    <x v="1"/>
    <x v="4"/>
    <s v="Female/Separated/Nakapiripiriti"/>
    <x v="15"/>
    <n v="4.01"/>
    <n v="5.53"/>
    <n v="14.780000000000001"/>
    <x v="1"/>
    <s v="Yes"/>
    <x v="2"/>
    <n v="136000"/>
    <n v="11000"/>
    <x v="40"/>
  </r>
  <r>
    <s v="Youth 1209"/>
    <n v="23"/>
    <x v="0"/>
    <x v="1"/>
    <x v="0"/>
    <x v="4"/>
    <s v="Female/Single/Nakapiripiriti"/>
    <x v="22"/>
    <n v="2.89"/>
    <n v="7.93"/>
    <n v="19.34"/>
    <x v="1"/>
    <s v="Yes"/>
    <x v="2"/>
    <n v="90500"/>
    <n v="60000"/>
    <x v="41"/>
  </r>
  <r>
    <s v="Youth 1210"/>
    <n v="19"/>
    <x v="0"/>
    <x v="0"/>
    <x v="0"/>
    <x v="4"/>
    <s v="Male/Single/Nakapiripiriti"/>
    <x v="0"/>
    <n v="9.7200000000000006"/>
    <n v="2"/>
    <n v="14.98"/>
    <x v="1"/>
    <s v="Yes"/>
    <x v="2"/>
    <n v="4650"/>
    <n v="35198"/>
    <x v="42"/>
  </r>
  <r>
    <s v="Youth 1211"/>
    <n v="29"/>
    <x v="4"/>
    <x v="0"/>
    <x v="0"/>
    <x v="4"/>
    <s v="Male/Single/Nakapiripiriti"/>
    <x v="5"/>
    <n v="2.52"/>
    <n v="5.59"/>
    <n v="13.41"/>
    <x v="1"/>
    <s v="Yes"/>
    <x v="2"/>
    <n v="130000"/>
    <n v="41000"/>
    <x v="43"/>
  </r>
  <r>
    <s v="Youth 1212"/>
    <n v="23"/>
    <x v="0"/>
    <x v="0"/>
    <x v="0"/>
    <x v="4"/>
    <s v="Male/Single/Nakapiripiriti"/>
    <x v="7"/>
    <n v="0.56000000000000005"/>
    <n v="9.81"/>
    <n v="14.13"/>
    <x v="1"/>
    <s v="Yes"/>
    <x v="2"/>
    <n v="30200"/>
    <n v="15198"/>
    <x v="44"/>
  </r>
  <r>
    <s v="Youth 1213"/>
    <n v="21"/>
    <x v="0"/>
    <x v="0"/>
    <x v="0"/>
    <x v="2"/>
    <s v="Male/Single/Kotido"/>
    <x v="14"/>
    <n v="3.68"/>
    <n v="0.54"/>
    <n v="12.64"/>
    <x v="1"/>
    <s v="Yes"/>
    <x v="2"/>
    <n v="60297"/>
    <n v="40198"/>
    <x v="45"/>
  </r>
  <r>
    <s v="Youth 1214"/>
    <n v="17"/>
    <x v="2"/>
    <x v="1"/>
    <x v="0"/>
    <x v="2"/>
    <s v="Female/Single/Kotido"/>
    <x v="19"/>
    <n v="1.85"/>
    <n v="6.81"/>
    <n v="16.190000000000001"/>
    <x v="1"/>
    <s v="Yes"/>
    <x v="2"/>
    <n v="11500"/>
    <n v="67000"/>
    <x v="46"/>
  </r>
  <r>
    <s v="Youth 1215"/>
    <n v="21"/>
    <x v="0"/>
    <x v="1"/>
    <x v="2"/>
    <x v="2"/>
    <s v="Female/Married/Kotido"/>
    <x v="4"/>
    <n v="9.2799999999999994"/>
    <n v="7.99"/>
    <n v="26.22"/>
    <x v="1"/>
    <s v="Yes"/>
    <x v="2"/>
    <n v="37000"/>
    <n v="7198"/>
    <x v="47"/>
  </r>
  <r>
    <s v="Youth 1216"/>
    <n v="23"/>
    <x v="0"/>
    <x v="0"/>
    <x v="0"/>
    <x v="2"/>
    <s v="Male/Single/Kotido"/>
    <x v="14"/>
    <n v="3.68"/>
    <n v="0.54"/>
    <n v="12.64"/>
    <x v="1"/>
    <s v="Yes"/>
    <x v="2"/>
    <n v="49599"/>
    <n v="12200"/>
    <x v="48"/>
  </r>
  <r>
    <s v="Youth 1217"/>
    <n v="15"/>
    <x v="2"/>
    <x v="0"/>
    <x v="2"/>
    <x v="2"/>
    <s v="Male/Married/Kotido"/>
    <x v="20"/>
    <n v="3.81"/>
    <n v="7.33"/>
    <n v="19.899999999999999"/>
    <x v="1"/>
    <s v="Yes"/>
    <x v="2"/>
    <n v="29500"/>
    <n v="71500"/>
    <x v="49"/>
  </r>
  <r>
    <s v="Youth 1218"/>
    <n v="25"/>
    <x v="4"/>
    <x v="0"/>
    <x v="0"/>
    <x v="2"/>
    <s v="Male/Single/Kotido"/>
    <x v="7"/>
    <n v="0.56000000000000005"/>
    <n v="9.81"/>
    <n v="14.13"/>
    <x v="1"/>
    <s v="Yes"/>
    <x v="2"/>
    <n v="670500"/>
    <n v="18099"/>
    <x v="50"/>
  </r>
  <r>
    <s v="Youth 1219"/>
    <n v="14"/>
    <x v="2"/>
    <x v="0"/>
    <x v="2"/>
    <x v="2"/>
    <s v="Male/Married/Kotido"/>
    <x v="3"/>
    <n v="6.23"/>
    <n v="5.87"/>
    <n v="19.940000000000001"/>
    <x v="1"/>
    <s v="Yes"/>
    <x v="2"/>
    <n v="63000"/>
    <n v="192099"/>
    <x v="51"/>
  </r>
  <r>
    <s v="Youth 1220"/>
    <n v="15"/>
    <x v="2"/>
    <x v="0"/>
    <x v="0"/>
    <x v="2"/>
    <s v="Male/Single/Kotido"/>
    <x v="5"/>
    <n v="2.52"/>
    <n v="5.59"/>
    <n v="13.41"/>
    <x v="0"/>
    <s v="No"/>
    <x v="0"/>
    <m/>
    <m/>
    <x v="2"/>
  </r>
  <r>
    <s v="Youth 1221"/>
    <n v="17"/>
    <x v="2"/>
    <x v="0"/>
    <x v="0"/>
    <x v="2"/>
    <s v="Male/Single/Kotido"/>
    <x v="5"/>
    <n v="2.52"/>
    <n v="5.59"/>
    <n v="13.41"/>
    <x v="0"/>
    <s v="Yes"/>
    <x v="3"/>
    <m/>
    <n v="75099"/>
    <x v="52"/>
  </r>
  <r>
    <s v="Youth 1222"/>
    <n v="19"/>
    <x v="0"/>
    <x v="0"/>
    <x v="0"/>
    <x v="2"/>
    <s v="Male/Single/Kotido"/>
    <x v="7"/>
    <n v="0.56000000000000005"/>
    <n v="9.81"/>
    <n v="14.13"/>
    <x v="0"/>
    <s v="Yes"/>
    <x v="3"/>
    <m/>
    <n v="1398"/>
    <x v="53"/>
  </r>
  <r>
    <s v="Youth 1223"/>
    <n v="21"/>
    <x v="0"/>
    <x v="0"/>
    <x v="0"/>
    <x v="2"/>
    <s v="Male/Single/Kotido"/>
    <x v="6"/>
    <n v="2.88"/>
    <n v="5.23"/>
    <n v="9.98"/>
    <x v="0"/>
    <s v="No"/>
    <x v="0"/>
    <m/>
    <m/>
    <x v="2"/>
  </r>
  <r>
    <s v="Youth 1224"/>
    <n v="24"/>
    <x v="0"/>
    <x v="0"/>
    <x v="0"/>
    <x v="2"/>
    <s v="Male/Single/Kotido"/>
    <x v="14"/>
    <n v="3.68"/>
    <n v="0.54"/>
    <n v="12.64"/>
    <x v="0"/>
    <s v="Yes"/>
    <x v="3"/>
    <m/>
    <n v="12198"/>
    <x v="54"/>
  </r>
  <r>
    <s v="Youth 1225"/>
    <n v="21"/>
    <x v="0"/>
    <x v="0"/>
    <x v="0"/>
    <x v="4"/>
    <s v="Male/Single/Nakapiripiriti"/>
    <x v="3"/>
    <n v="2.2400000000000002"/>
    <n v="8.09"/>
    <n v="18.170000000000002"/>
    <x v="0"/>
    <s v="Yes"/>
    <x v="3"/>
    <m/>
    <n v="60500"/>
    <x v="55"/>
  </r>
  <r>
    <s v="Youth 1226"/>
    <n v="23"/>
    <x v="0"/>
    <x v="0"/>
    <x v="0"/>
    <x v="4"/>
    <s v="Male/Single/Nakapiripiriti"/>
    <x v="44"/>
    <n v="1.74"/>
    <n v="7.67"/>
    <n v="10.77"/>
    <x v="0"/>
    <s v="No"/>
    <x v="0"/>
    <m/>
    <m/>
    <x v="2"/>
  </r>
  <r>
    <s v="Youth 1227"/>
    <n v="19"/>
    <x v="0"/>
    <x v="0"/>
    <x v="0"/>
    <x v="4"/>
    <s v="Male/Single/Nakapiripiriti"/>
    <x v="0"/>
    <n v="9.7200000000000006"/>
    <n v="2"/>
    <n v="14.98"/>
    <x v="1"/>
    <s v="Yes"/>
    <x v="2"/>
    <n v="396"/>
    <n v="176198"/>
    <x v="56"/>
  </r>
  <r>
    <s v="Youth 1228"/>
    <n v="29"/>
    <x v="4"/>
    <x v="0"/>
    <x v="1"/>
    <x v="4"/>
    <s v="Male/Separated/Nakapiripiriti"/>
    <x v="5"/>
    <n v="2.52"/>
    <n v="5.59"/>
    <n v="13.41"/>
    <x v="1"/>
    <s v="Yes"/>
    <x v="2"/>
    <n v="30300"/>
    <n v="1600"/>
    <x v="57"/>
  </r>
  <r>
    <s v="Youth 1229"/>
    <n v="23"/>
    <x v="0"/>
    <x v="1"/>
    <x v="1"/>
    <x v="4"/>
    <s v="Female/Separated/Nakapiripiriti"/>
    <x v="3"/>
    <n v="6.23"/>
    <n v="5.87"/>
    <n v="19.940000000000001"/>
    <x v="0"/>
    <s v="No"/>
    <x v="0"/>
    <m/>
    <m/>
    <x v="2"/>
  </r>
  <r>
    <s v="Youth 1230"/>
    <n v="21"/>
    <x v="0"/>
    <x v="1"/>
    <x v="0"/>
    <x v="4"/>
    <s v="Female/Single/Nakapiripiriti"/>
    <x v="4"/>
    <n v="9.2799999999999994"/>
    <n v="7.99"/>
    <n v="26.22"/>
    <x v="0"/>
    <s v="No"/>
    <x v="0"/>
    <m/>
    <m/>
    <x v="2"/>
  </r>
  <r>
    <s v="Youth 1231"/>
    <n v="17"/>
    <x v="2"/>
    <x v="1"/>
    <x v="2"/>
    <x v="4"/>
    <s v="Female/Married/Nakapiripiriti"/>
    <x v="46"/>
    <n v="8.08"/>
    <n v="2.2999999999999998"/>
    <n v="14.780000000000001"/>
    <x v="1"/>
    <s v="Yes"/>
    <x v="2"/>
    <n v="38700"/>
    <n v="50198"/>
    <x v="58"/>
  </r>
  <r>
    <s v="Youth 1232"/>
    <n v="21"/>
    <x v="0"/>
    <x v="1"/>
    <x v="0"/>
    <x v="4"/>
    <s v="Female/Single/Nakapiripiriti"/>
    <x v="14"/>
    <n v="3.68"/>
    <n v="0.54"/>
    <n v="12.64"/>
    <x v="1"/>
    <s v="Yes"/>
    <x v="2"/>
    <n v="29000"/>
    <n v="30200"/>
    <x v="59"/>
  </r>
  <r>
    <s v="Youth 1233"/>
    <n v="23"/>
    <x v="0"/>
    <x v="1"/>
    <x v="1"/>
    <x v="4"/>
    <s v="Female/Separated/Nakapiripiriti"/>
    <x v="4"/>
    <n v="9.2799999999999994"/>
    <n v="7.99"/>
    <n v="26.22"/>
    <x v="1"/>
    <s v="Yes"/>
    <x v="2"/>
    <n v="7200"/>
    <n v="21000"/>
    <x v="60"/>
  </r>
  <r>
    <s v="Youth 1234"/>
    <n v="15"/>
    <x v="2"/>
    <x v="1"/>
    <x v="2"/>
    <x v="4"/>
    <s v="Female/Married/Nakapiripiriti"/>
    <x v="42"/>
    <n v="5.29"/>
    <n v="8.09"/>
    <n v="14.14"/>
    <x v="1"/>
    <s v="Yes"/>
    <x v="2"/>
    <n v="28000"/>
    <n v="17099"/>
    <x v="61"/>
  </r>
  <r>
    <s v="Youth 1235"/>
    <n v="25"/>
    <x v="4"/>
    <x v="1"/>
    <x v="0"/>
    <x v="4"/>
    <s v="Female/Single/Nakapiripiriti"/>
    <x v="3"/>
    <n v="6.23"/>
    <n v="5.87"/>
    <n v="19.940000000000001"/>
    <x v="1"/>
    <s v="No"/>
    <x v="1"/>
    <n v="7700"/>
    <m/>
    <x v="62"/>
  </r>
  <r>
    <s v="Youth 1236"/>
    <n v="14"/>
    <x v="2"/>
    <x v="0"/>
    <x v="0"/>
    <x v="4"/>
    <s v="Male/Single/Nakapiripiriti"/>
    <x v="7"/>
    <n v="0.56000000000000005"/>
    <n v="9.81"/>
    <n v="14.13"/>
    <x v="1"/>
    <s v="No"/>
    <x v="1"/>
    <n v="25500"/>
    <m/>
    <x v="63"/>
  </r>
  <r>
    <s v="Youth 1237"/>
    <n v="15"/>
    <x v="2"/>
    <x v="1"/>
    <x v="0"/>
    <x v="4"/>
    <s v="Female/Single/Nakapiripiriti"/>
    <x v="5"/>
    <n v="2.52"/>
    <n v="5.59"/>
    <n v="13.41"/>
    <x v="1"/>
    <s v="No"/>
    <x v="1"/>
    <n v="7000"/>
    <m/>
    <x v="64"/>
  </r>
  <r>
    <s v="Youth 1238"/>
    <n v="17"/>
    <x v="2"/>
    <x v="1"/>
    <x v="0"/>
    <x v="3"/>
    <s v="Female/Single/Napak"/>
    <x v="5"/>
    <n v="2.52"/>
    <n v="5.59"/>
    <n v="13.41"/>
    <x v="1"/>
    <s v="No"/>
    <x v="1"/>
    <n v="10398"/>
    <m/>
    <x v="65"/>
  </r>
  <r>
    <s v="Youth 1239"/>
    <n v="19"/>
    <x v="0"/>
    <x v="1"/>
    <x v="2"/>
    <x v="3"/>
    <s v="Female/Married/Napak"/>
    <x v="3"/>
    <n v="6.23"/>
    <n v="5.87"/>
    <n v="19.940000000000001"/>
    <x v="1"/>
    <s v="Yes"/>
    <x v="2"/>
    <n v="797"/>
    <n v="278000"/>
    <x v="66"/>
  </r>
  <r>
    <s v="Youth 1240"/>
    <n v="21"/>
    <x v="0"/>
    <x v="1"/>
    <x v="0"/>
    <x v="3"/>
    <s v="Female/Single/Napak"/>
    <x v="4"/>
    <n v="9.2799999999999994"/>
    <n v="7.99"/>
    <n v="26.22"/>
    <x v="0"/>
    <s v="Yes"/>
    <x v="3"/>
    <m/>
    <n v="31099"/>
    <x v="67"/>
  </r>
  <r>
    <s v="Youth 1241"/>
    <n v="24"/>
    <x v="0"/>
    <x v="1"/>
    <x v="0"/>
    <x v="3"/>
    <s v="Female/Single/Napak"/>
    <x v="4"/>
    <n v="9.2799999999999994"/>
    <n v="7.99"/>
    <n v="26.22"/>
    <x v="0"/>
    <s v="Yes"/>
    <x v="3"/>
    <m/>
    <n v="77500"/>
    <x v="68"/>
  </r>
  <r>
    <s v="Youth 1242"/>
    <n v="21"/>
    <x v="0"/>
    <x v="1"/>
    <x v="0"/>
    <x v="3"/>
    <s v="Female/Single/Napak"/>
    <x v="9"/>
    <n v="7.24"/>
    <n v="5.42"/>
    <n v="14.81"/>
    <x v="0"/>
    <s v="Yes"/>
    <x v="3"/>
    <m/>
    <n v="800000"/>
    <x v="69"/>
  </r>
  <r>
    <s v="Youth 1243"/>
    <n v="23"/>
    <x v="0"/>
    <x v="1"/>
    <x v="0"/>
    <x v="3"/>
    <s v="Female/Single/Napak"/>
    <x v="25"/>
    <n v="2.04"/>
    <n v="2.82"/>
    <n v="7.77"/>
    <x v="0"/>
    <s v="Yes"/>
    <x v="3"/>
    <m/>
    <n v="6240000"/>
    <x v="70"/>
  </r>
  <r>
    <s v="Youth 1244"/>
    <n v="19"/>
    <x v="0"/>
    <x v="1"/>
    <x v="2"/>
    <x v="3"/>
    <s v="Female/Married/Napak"/>
    <x v="30"/>
    <n v="7.12"/>
    <n v="1.62"/>
    <n v="9.84"/>
    <x v="0"/>
    <s v="Yes"/>
    <x v="3"/>
    <m/>
    <n v="125000"/>
    <x v="71"/>
  </r>
  <r>
    <s v="Youth 1245"/>
    <n v="29"/>
    <x v="4"/>
    <x v="1"/>
    <x v="0"/>
    <x v="3"/>
    <s v="Female/Single/Napak"/>
    <x v="5"/>
    <n v="2.52"/>
    <n v="5.59"/>
    <n v="13.41"/>
    <x v="1"/>
    <s v="Yes"/>
    <x v="2"/>
    <n v="552050"/>
    <n v="1050000"/>
    <x v="72"/>
  </r>
  <r>
    <s v="Youth 1246"/>
    <n v="23"/>
    <x v="0"/>
    <x v="1"/>
    <x v="0"/>
    <x v="3"/>
    <s v="Female/Single/Napak"/>
    <x v="7"/>
    <n v="0.56000000000000005"/>
    <n v="9.81"/>
    <n v="14.13"/>
    <x v="1"/>
    <s v="No"/>
    <x v="1"/>
    <n v="2005600"/>
    <m/>
    <x v="73"/>
  </r>
  <r>
    <s v="Youth 1247"/>
    <n v="21"/>
    <x v="0"/>
    <x v="1"/>
    <x v="0"/>
    <x v="3"/>
    <s v="Female/Single/Napak"/>
    <x v="6"/>
    <n v="2.88"/>
    <n v="5.23"/>
    <n v="9.98"/>
    <x v="1"/>
    <s v="Yes"/>
    <x v="2"/>
    <n v="48000"/>
    <n v="480000"/>
    <x v="74"/>
  </r>
  <r>
    <s v="Youth 1248"/>
    <n v="17"/>
    <x v="2"/>
    <x v="1"/>
    <x v="1"/>
    <x v="0"/>
    <s v="Female/Separated/Moroto"/>
    <x v="25"/>
    <n v="2.04"/>
    <n v="2.82"/>
    <n v="7.77"/>
    <x v="1"/>
    <s v="No"/>
    <x v="1"/>
    <n v="21000"/>
    <m/>
    <x v="75"/>
  </r>
  <r>
    <s v="Youth 1249"/>
    <n v="21"/>
    <x v="0"/>
    <x v="1"/>
    <x v="0"/>
    <x v="0"/>
    <s v="Female/Single/Moroto"/>
    <x v="6"/>
    <n v="2.88"/>
    <n v="5.23"/>
    <n v="9.98"/>
    <x v="1"/>
    <s v="No"/>
    <x v="1"/>
    <n v="45500"/>
    <m/>
    <x v="76"/>
  </r>
  <r>
    <s v="Youth 1250"/>
    <n v="23"/>
    <x v="0"/>
    <x v="1"/>
    <x v="0"/>
    <x v="0"/>
    <s v="Female/Single/Moroto"/>
    <x v="6"/>
    <n v="2.88"/>
    <n v="5.23"/>
    <n v="9.98"/>
    <x v="1"/>
    <s v="No"/>
    <x v="1"/>
    <n v="37500"/>
    <m/>
    <x v="77"/>
  </r>
  <r>
    <s v="Youth 1251"/>
    <n v="15"/>
    <x v="2"/>
    <x v="1"/>
    <x v="0"/>
    <x v="0"/>
    <s v="Female/Single/Moroto"/>
    <x v="43"/>
    <n v="7.9"/>
    <n v="0.01"/>
    <n v="10.26"/>
    <x v="1"/>
    <s v="No"/>
    <x v="1"/>
    <n v="37000"/>
    <m/>
    <x v="78"/>
  </r>
  <r>
    <s v="Youth 1252"/>
    <n v="25"/>
    <x v="4"/>
    <x v="1"/>
    <x v="0"/>
    <x v="0"/>
    <s v="Female/Single/Moroto"/>
    <x v="7"/>
    <n v="0.56000000000000005"/>
    <n v="9.81"/>
    <n v="14.13"/>
    <x v="1"/>
    <s v="No"/>
    <x v="1"/>
    <n v="396000"/>
    <m/>
    <x v="79"/>
  </r>
  <r>
    <s v="Youth 1253"/>
    <n v="14"/>
    <x v="2"/>
    <x v="0"/>
    <x v="2"/>
    <x v="0"/>
    <s v="Male/Married/Moroto"/>
    <x v="3"/>
    <n v="6.23"/>
    <n v="5.87"/>
    <n v="19.940000000000001"/>
    <x v="1"/>
    <s v="Yes"/>
    <x v="2"/>
    <n v="32000"/>
    <n v="190000"/>
    <x v="80"/>
  </r>
  <r>
    <s v="Youth 1254"/>
    <n v="15"/>
    <x v="2"/>
    <x v="0"/>
    <x v="2"/>
    <x v="0"/>
    <s v="Male/Married/Moroto"/>
    <x v="5"/>
    <n v="2.52"/>
    <n v="5.59"/>
    <n v="13.41"/>
    <x v="0"/>
    <s v="Yes"/>
    <x v="3"/>
    <m/>
    <n v="280000"/>
    <x v="81"/>
  </r>
  <r>
    <s v="Youth 1255"/>
    <n v="17"/>
    <x v="2"/>
    <x v="1"/>
    <x v="0"/>
    <x v="0"/>
    <s v="Female/Single/Moroto"/>
    <x v="5"/>
    <n v="2.52"/>
    <n v="5.59"/>
    <n v="13.41"/>
    <x v="0"/>
    <s v="Yes"/>
    <x v="3"/>
    <m/>
    <n v="295000"/>
    <x v="82"/>
  </r>
  <r>
    <s v="Youth 1256"/>
    <n v="19"/>
    <x v="0"/>
    <x v="0"/>
    <x v="0"/>
    <x v="0"/>
    <s v="Male/Single/Moroto"/>
    <x v="7"/>
    <n v="0.56000000000000005"/>
    <n v="9.81"/>
    <n v="14.13"/>
    <x v="0"/>
    <s v="Yes"/>
    <x v="3"/>
    <m/>
    <n v="0"/>
    <x v="2"/>
  </r>
  <r>
    <s v="Youth 1257"/>
    <n v="21"/>
    <x v="0"/>
    <x v="0"/>
    <x v="0"/>
    <x v="0"/>
    <s v="Male/Single/Moroto"/>
    <x v="14"/>
    <n v="3.68"/>
    <n v="0.54"/>
    <n v="12.64"/>
    <x v="0"/>
    <s v="No"/>
    <x v="0"/>
    <m/>
    <m/>
    <x v="2"/>
  </r>
  <r>
    <s v="Youth 1258"/>
    <n v="24"/>
    <x v="0"/>
    <x v="0"/>
    <x v="0"/>
    <x v="1"/>
    <s v="Male/Single/Kaabong"/>
    <x v="6"/>
    <n v="2.88"/>
    <n v="5.23"/>
    <n v="9.98"/>
    <x v="1"/>
    <s v="No"/>
    <x v="1"/>
    <n v="261000"/>
    <m/>
    <x v="1"/>
  </r>
  <r>
    <s v="Youth 1259"/>
    <n v="21"/>
    <x v="0"/>
    <x v="1"/>
    <x v="0"/>
    <x v="2"/>
    <s v="Female/Single/Kotido"/>
    <x v="16"/>
    <n v="1.92"/>
    <n v="4.67"/>
    <n v="12.9"/>
    <x v="0"/>
    <s v="No"/>
    <x v="0"/>
    <m/>
    <m/>
    <x v="2"/>
  </r>
  <r>
    <s v="Youth 1260"/>
    <n v="23"/>
    <x v="0"/>
    <x v="1"/>
    <x v="1"/>
    <x v="3"/>
    <s v="Female/Separated/Napak"/>
    <x v="20"/>
    <n v="3.81"/>
    <n v="7.33"/>
    <n v="19.899999999999999"/>
    <x v="0"/>
    <s v="No"/>
    <x v="0"/>
    <m/>
    <m/>
    <x v="2"/>
  </r>
  <r>
    <s v="Youth 1261"/>
    <n v="19"/>
    <x v="0"/>
    <x v="1"/>
    <x v="1"/>
    <x v="4"/>
    <s v="Female/Separated/Nakapiripiriti"/>
    <x v="32"/>
    <n v="1.57"/>
    <n v="6.72"/>
    <n v="8.9699999999999989"/>
    <x v="1"/>
    <s v="No"/>
    <x v="1"/>
    <n v="159000"/>
    <m/>
    <x v="3"/>
  </r>
  <r>
    <s v="Youth 1262"/>
    <n v="29"/>
    <x v="4"/>
    <x v="1"/>
    <x v="0"/>
    <x v="5"/>
    <s v="Female/Single/Amudat"/>
    <x v="5"/>
    <n v="2.52"/>
    <n v="5.59"/>
    <n v="13.41"/>
    <x v="1"/>
    <s v="Yes"/>
    <x v="2"/>
    <n v="129099"/>
    <n v="125000"/>
    <x v="4"/>
  </r>
  <r>
    <s v="Youth 1263"/>
    <n v="23"/>
    <x v="0"/>
    <x v="1"/>
    <x v="0"/>
    <x v="6"/>
    <s v="Female/Single/Abim"/>
    <x v="5"/>
    <n v="2.52"/>
    <n v="5.59"/>
    <n v="13.41"/>
    <x v="1"/>
    <s v="Yes"/>
    <x v="2"/>
    <n v="33000"/>
    <n v="2100000"/>
    <x v="5"/>
  </r>
  <r>
    <s v="Youth 1264"/>
    <n v="21"/>
    <x v="0"/>
    <x v="1"/>
    <x v="2"/>
    <x v="6"/>
    <s v="Female/Married/Abim"/>
    <x v="14"/>
    <n v="3.68"/>
    <n v="0.54"/>
    <n v="12.64"/>
    <x v="1"/>
    <s v="Yes"/>
    <x v="2"/>
    <n v="1123698"/>
    <n v="51000"/>
    <x v="6"/>
  </r>
  <r>
    <s v="Youth 1265"/>
    <n v="17"/>
    <x v="2"/>
    <x v="1"/>
    <x v="2"/>
    <x v="6"/>
    <s v="Female/Married/Abim"/>
    <x v="28"/>
    <n v="6.79"/>
    <n v="1.88"/>
    <n v="16.97"/>
    <x v="0"/>
    <s v="No"/>
    <x v="0"/>
    <m/>
    <m/>
    <x v="2"/>
  </r>
  <r>
    <s v="Youth 1266"/>
    <n v="21"/>
    <x v="0"/>
    <x v="0"/>
    <x v="0"/>
    <x v="6"/>
    <s v="Male/Single/Abim"/>
    <x v="4"/>
    <n v="9.2799999999999994"/>
    <n v="7.99"/>
    <n v="26.22"/>
    <x v="1"/>
    <s v="Yes"/>
    <x v="2"/>
    <n v="3198"/>
    <n v="175000"/>
    <x v="7"/>
  </r>
  <r>
    <s v="Youth 1267"/>
    <n v="23"/>
    <x v="0"/>
    <x v="0"/>
    <x v="0"/>
    <x v="6"/>
    <s v="Male/Single/Abim"/>
    <x v="14"/>
    <n v="3.68"/>
    <n v="0.54"/>
    <n v="12.64"/>
    <x v="0"/>
    <s v="Yes"/>
    <x v="3"/>
    <m/>
    <n v="22500"/>
    <x v="8"/>
  </r>
  <r>
    <s v="Youth 1268"/>
    <n v="15"/>
    <x v="2"/>
    <x v="0"/>
    <x v="1"/>
    <x v="6"/>
    <s v="Male/Separated/Abim"/>
    <x v="13"/>
    <n v="2.74"/>
    <n v="2.77"/>
    <n v="15.01"/>
    <x v="0"/>
    <s v="No"/>
    <x v="0"/>
    <m/>
    <m/>
    <x v="2"/>
  </r>
  <r>
    <s v="Youth 1269"/>
    <n v="25"/>
    <x v="4"/>
    <x v="0"/>
    <x v="2"/>
    <x v="6"/>
    <s v="Male/Married/Abim"/>
    <x v="3"/>
    <n v="6.23"/>
    <n v="5.87"/>
    <n v="19.940000000000001"/>
    <x v="0"/>
    <s v="No"/>
    <x v="0"/>
    <m/>
    <m/>
    <x v="2"/>
  </r>
  <r>
    <s v="Youth 1270"/>
    <n v="14"/>
    <x v="2"/>
    <x v="0"/>
    <x v="1"/>
    <x v="6"/>
    <s v="Male/Separated/Abim"/>
    <x v="7"/>
    <n v="0.56000000000000005"/>
    <n v="9.81"/>
    <n v="14.13"/>
    <x v="0"/>
    <s v="No"/>
    <x v="0"/>
    <m/>
    <m/>
    <x v="2"/>
  </r>
  <r>
    <s v="Youth 1271"/>
    <n v="15"/>
    <x v="2"/>
    <x v="0"/>
    <x v="0"/>
    <x v="6"/>
    <s v="Male/Single/Abim"/>
    <x v="5"/>
    <n v="2.52"/>
    <n v="5.59"/>
    <n v="13.41"/>
    <x v="0"/>
    <s v="No"/>
    <x v="0"/>
    <m/>
    <m/>
    <x v="2"/>
  </r>
  <r>
    <s v="Youth 1272"/>
    <n v="17"/>
    <x v="2"/>
    <x v="1"/>
    <x v="2"/>
    <x v="6"/>
    <s v="Female/Married/Abim"/>
    <x v="5"/>
    <n v="2.52"/>
    <n v="5.59"/>
    <n v="13.41"/>
    <x v="0"/>
    <s v="No"/>
    <x v="0"/>
    <m/>
    <m/>
    <x v="2"/>
  </r>
  <r>
    <s v="Youth 1273"/>
    <n v="19"/>
    <x v="0"/>
    <x v="0"/>
    <x v="2"/>
    <x v="6"/>
    <s v="Male/Married/Abim"/>
    <x v="3"/>
    <n v="6.23"/>
    <n v="5.87"/>
    <n v="19.940000000000001"/>
    <x v="0"/>
    <s v="No"/>
    <x v="0"/>
    <m/>
    <m/>
    <x v="2"/>
  </r>
  <r>
    <s v="Youth 1274"/>
    <n v="21"/>
    <x v="0"/>
    <x v="0"/>
    <x v="0"/>
    <x v="6"/>
    <s v="Male/Single/Abim"/>
    <x v="6"/>
    <n v="2.88"/>
    <n v="5.23"/>
    <n v="9.98"/>
    <x v="0"/>
    <s v="No"/>
    <x v="0"/>
    <m/>
    <m/>
    <x v="2"/>
  </r>
  <r>
    <s v="Youth 1275"/>
    <n v="24"/>
    <x v="0"/>
    <x v="1"/>
    <x v="2"/>
    <x v="6"/>
    <s v="Female/Married/Abim"/>
    <x v="14"/>
    <n v="3.68"/>
    <n v="0.54"/>
    <n v="12.64"/>
    <x v="0"/>
    <s v="No"/>
    <x v="0"/>
    <m/>
    <m/>
    <x v="2"/>
  </r>
  <r>
    <s v="Youth 1276"/>
    <n v="21"/>
    <x v="0"/>
    <x v="0"/>
    <x v="0"/>
    <x v="1"/>
    <s v="Male/Single/Kaabong"/>
    <x v="19"/>
    <n v="1.85"/>
    <n v="6.81"/>
    <n v="16.190000000000001"/>
    <x v="0"/>
    <s v="No"/>
    <x v="0"/>
    <m/>
    <m/>
    <x v="2"/>
  </r>
  <r>
    <s v="Youth 1277"/>
    <n v="23"/>
    <x v="0"/>
    <x v="1"/>
    <x v="0"/>
    <x v="1"/>
    <s v="Female/Single/Kaabong"/>
    <x v="28"/>
    <n v="6.79"/>
    <n v="1.88"/>
    <n v="16.97"/>
    <x v="0"/>
    <s v="No"/>
    <x v="0"/>
    <m/>
    <m/>
    <x v="2"/>
  </r>
  <r>
    <s v="Youth 1278"/>
    <n v="19"/>
    <x v="0"/>
    <x v="1"/>
    <x v="1"/>
    <x v="1"/>
    <s v="Female/Separated/Kaabong"/>
    <x v="34"/>
    <n v="1.29"/>
    <n v="9.16"/>
    <n v="14.33"/>
    <x v="1"/>
    <s v="No"/>
    <x v="1"/>
    <n v="9000"/>
    <m/>
    <x v="9"/>
  </r>
  <r>
    <s v="Youth 1279"/>
    <n v="29"/>
    <x v="4"/>
    <x v="1"/>
    <x v="2"/>
    <x v="1"/>
    <s v="Female/Married/Kaabong"/>
    <x v="5"/>
    <n v="2.52"/>
    <n v="5.59"/>
    <n v="13.41"/>
    <x v="1"/>
    <s v="No"/>
    <x v="1"/>
    <n v="85200"/>
    <m/>
    <x v="10"/>
  </r>
  <r>
    <s v="Youth 1280"/>
    <n v="23"/>
    <x v="0"/>
    <x v="0"/>
    <x v="0"/>
    <x v="1"/>
    <s v="Male/Single/Kaabong"/>
    <x v="5"/>
    <n v="2.52"/>
    <n v="5.59"/>
    <n v="13.41"/>
    <x v="0"/>
    <s v="No"/>
    <x v="0"/>
    <m/>
    <m/>
    <x v="2"/>
  </r>
  <r>
    <s v="Youth 1281"/>
    <n v="21"/>
    <x v="0"/>
    <x v="0"/>
    <x v="0"/>
    <x v="1"/>
    <s v="Male/Single/Kaabong"/>
    <x v="4"/>
    <n v="9.2799999999999994"/>
    <n v="7.99"/>
    <n v="26.22"/>
    <x v="1"/>
    <s v="No"/>
    <x v="1"/>
    <n v="6198"/>
    <m/>
    <x v="11"/>
  </r>
  <r>
    <s v="Youth 1282"/>
    <n v="17"/>
    <x v="2"/>
    <x v="0"/>
    <x v="0"/>
    <x v="4"/>
    <s v="Male/Single/Nakapiripiriti"/>
    <x v="47"/>
    <n v="0.97"/>
    <n v="9.8000000000000007"/>
    <n v="11.030000000000001"/>
    <x v="0"/>
    <s v="No"/>
    <x v="0"/>
    <m/>
    <m/>
    <x v="2"/>
  </r>
  <r>
    <s v="Youth 1283"/>
    <n v="21"/>
    <x v="0"/>
    <x v="0"/>
    <x v="0"/>
    <x v="4"/>
    <s v="Male/Single/Nakapiripiriti"/>
    <x v="14"/>
    <n v="3.68"/>
    <n v="0.54"/>
    <n v="12.64"/>
    <x v="1"/>
    <s v="No"/>
    <x v="1"/>
    <n v="23500"/>
    <m/>
    <x v="12"/>
  </r>
  <r>
    <s v="Youth 1284"/>
    <n v="23"/>
    <x v="0"/>
    <x v="0"/>
    <x v="0"/>
    <x v="4"/>
    <s v="Male/Single/Nakapiripiriti"/>
    <x v="4"/>
    <n v="9.2799999999999994"/>
    <n v="7.99"/>
    <n v="26.22"/>
    <x v="1"/>
    <s v="No"/>
    <x v="1"/>
    <n v="80100"/>
    <m/>
    <x v="13"/>
  </r>
  <r>
    <s v="Youth 1285"/>
    <n v="15"/>
    <x v="2"/>
    <x v="0"/>
    <x v="1"/>
    <x v="4"/>
    <s v="Male/Separated/Nakapiripiriti"/>
    <x v="18"/>
    <n v="8.24"/>
    <n v="6.27"/>
    <n v="17.29"/>
    <x v="1"/>
    <s v="Yes"/>
    <x v="2"/>
    <n v="60198"/>
    <n v="980000"/>
    <x v="14"/>
  </r>
  <r>
    <s v="Youth 1286"/>
    <n v="25"/>
    <x v="4"/>
    <x v="1"/>
    <x v="0"/>
    <x v="4"/>
    <s v="Female/Single/Nakapiripiriti"/>
    <x v="7"/>
    <n v="0.56000000000000005"/>
    <n v="9.81"/>
    <n v="14.13"/>
    <x v="1"/>
    <s v="Yes"/>
    <x v="2"/>
    <n v="1500198"/>
    <n v="870000"/>
    <x v="15"/>
  </r>
  <r>
    <s v="Youth 1287"/>
    <n v="14"/>
    <x v="2"/>
    <x v="0"/>
    <x v="2"/>
    <x v="4"/>
    <s v="Male/Married/Nakapiripiriti"/>
    <x v="3"/>
    <n v="6.23"/>
    <n v="5.87"/>
    <n v="19.940000000000001"/>
    <x v="1"/>
    <s v="Yes"/>
    <x v="2"/>
    <n v="35000"/>
    <n v="100000"/>
    <x v="16"/>
  </r>
  <r>
    <s v="Youth 1288"/>
    <n v="15"/>
    <x v="2"/>
    <x v="0"/>
    <x v="1"/>
    <x v="4"/>
    <s v="Male/Separated/Nakapiripiriti"/>
    <x v="5"/>
    <n v="2.52"/>
    <n v="5.59"/>
    <n v="13.41"/>
    <x v="1"/>
    <s v="Yes"/>
    <x v="2"/>
    <n v="218500"/>
    <n v="35500"/>
    <x v="17"/>
  </r>
  <r>
    <s v="Youth 1289"/>
    <n v="17"/>
    <x v="2"/>
    <x v="0"/>
    <x v="0"/>
    <x v="4"/>
    <s v="Male/Single/Nakapiripiriti"/>
    <x v="5"/>
    <n v="2.52"/>
    <n v="5.59"/>
    <n v="13.41"/>
    <x v="1"/>
    <s v="Yes"/>
    <x v="2"/>
    <n v="1500198"/>
    <n v="72099"/>
    <x v="18"/>
  </r>
  <r>
    <s v="Youth 1290"/>
    <n v="19"/>
    <x v="0"/>
    <x v="1"/>
    <x v="2"/>
    <x v="4"/>
    <s v="Female/Married/Nakapiripiriti"/>
    <x v="7"/>
    <n v="0.56000000000000005"/>
    <n v="9.81"/>
    <n v="14.13"/>
    <x v="1"/>
    <s v="Yes"/>
    <x v="2"/>
    <n v="157000"/>
    <n v="400000"/>
    <x v="19"/>
  </r>
  <r>
    <s v="Youth 1291"/>
    <n v="21"/>
    <x v="0"/>
    <x v="1"/>
    <x v="2"/>
    <x v="4"/>
    <s v="Female/Married/Nakapiripiriti"/>
    <x v="0"/>
    <n v="9.7200000000000006"/>
    <n v="2"/>
    <n v="14.98"/>
    <x v="1"/>
    <s v="Yes"/>
    <x v="2"/>
    <n v="82200"/>
    <n v="2800000"/>
    <x v="20"/>
  </r>
  <r>
    <s v="Youth 1292"/>
    <n v="24"/>
    <x v="0"/>
    <x v="0"/>
    <x v="1"/>
    <x v="4"/>
    <s v="Male/Separated/Nakapiripiriti"/>
    <x v="4"/>
    <n v="9.2799999999999994"/>
    <n v="7.99"/>
    <n v="26.22"/>
    <x v="1"/>
    <s v="Yes"/>
    <x v="2"/>
    <n v="310000"/>
    <n v="400000"/>
    <x v="21"/>
  </r>
  <r>
    <s v="Youth 1293"/>
    <n v="21"/>
    <x v="0"/>
    <x v="0"/>
    <x v="0"/>
    <x v="5"/>
    <s v="Male/Single/Amudat"/>
    <x v="22"/>
    <n v="2.89"/>
    <n v="7.93"/>
    <n v="19.34"/>
    <x v="1"/>
    <s v="Yes"/>
    <x v="2"/>
    <n v="475000"/>
    <n v="620000"/>
    <x v="22"/>
  </r>
  <r>
    <s v="Youth 1294"/>
    <n v="23"/>
    <x v="0"/>
    <x v="0"/>
    <x v="1"/>
    <x v="5"/>
    <s v="Male/Separated/Amudat"/>
    <x v="49"/>
    <n v="1.78"/>
    <n v="3.57"/>
    <n v="11.85"/>
    <x v="1"/>
    <s v="No"/>
    <x v="1"/>
    <n v="30297"/>
    <m/>
    <x v="23"/>
  </r>
  <r>
    <s v="Youth 1295"/>
    <n v="19"/>
    <x v="0"/>
    <x v="0"/>
    <x v="0"/>
    <x v="5"/>
    <s v="Male/Single/Amudat"/>
    <x v="36"/>
    <n v="1.79"/>
    <n v="6.8"/>
    <n v="9.2899999999999991"/>
    <x v="1"/>
    <s v="No"/>
    <x v="1"/>
    <n v="47099"/>
    <m/>
    <x v="24"/>
  </r>
  <r>
    <s v="Youth 1296"/>
    <n v="29"/>
    <x v="4"/>
    <x v="0"/>
    <x v="0"/>
    <x v="5"/>
    <s v="Male/Single/Amudat"/>
    <x v="5"/>
    <n v="2.52"/>
    <n v="5.59"/>
    <n v="13.41"/>
    <x v="1"/>
    <s v="No"/>
    <x v="1"/>
    <n v="120099"/>
    <m/>
    <x v="25"/>
  </r>
  <r>
    <s v="Youth 1297"/>
    <n v="23"/>
    <x v="0"/>
    <x v="0"/>
    <x v="0"/>
    <x v="5"/>
    <s v="Male/Single/Amudat"/>
    <x v="5"/>
    <n v="2.52"/>
    <n v="5.59"/>
    <n v="13.41"/>
    <x v="1"/>
    <s v="No"/>
    <x v="1"/>
    <n v="55198"/>
    <m/>
    <x v="26"/>
  </r>
  <r>
    <s v="Youth 1298"/>
    <n v="21"/>
    <x v="0"/>
    <x v="0"/>
    <x v="0"/>
    <x v="5"/>
    <s v="Male/Single/Amudat"/>
    <x v="6"/>
    <n v="2.88"/>
    <n v="5.23"/>
    <n v="9.98"/>
    <x v="1"/>
    <s v="Yes"/>
    <x v="2"/>
    <n v="73000"/>
    <n v="12198"/>
    <x v="27"/>
  </r>
  <r>
    <s v="Youth 1299"/>
    <n v="17"/>
    <x v="2"/>
    <x v="0"/>
    <x v="2"/>
    <x v="5"/>
    <s v="Male/Married/Amudat"/>
    <x v="17"/>
    <n v="7.64"/>
    <n v="6.39"/>
    <n v="18.46"/>
    <x v="1"/>
    <s v="No"/>
    <x v="1"/>
    <n v="90198"/>
    <m/>
    <x v="28"/>
  </r>
  <r>
    <s v="Youth 1300"/>
    <n v="21"/>
    <x v="0"/>
    <x v="0"/>
    <x v="0"/>
    <x v="5"/>
    <s v="Male/Single/Amudat"/>
    <x v="0"/>
    <n v="9.7200000000000006"/>
    <n v="2"/>
    <n v="14.98"/>
    <x v="1"/>
    <s v="Yes"/>
    <x v="2"/>
    <n v="35198"/>
    <n v="335000"/>
    <x v="29"/>
  </r>
  <r>
    <s v="Youth 1301"/>
    <n v="23"/>
    <x v="0"/>
    <x v="0"/>
    <x v="1"/>
    <x v="5"/>
    <s v="Male/Separated/Amudat"/>
    <x v="6"/>
    <n v="2.88"/>
    <n v="5.23"/>
    <n v="9.98"/>
    <x v="1"/>
    <s v="Yes"/>
    <x v="2"/>
    <n v="55099"/>
    <n v="16200"/>
    <x v="30"/>
  </r>
  <r>
    <s v="Youth 1302"/>
    <n v="15"/>
    <x v="2"/>
    <x v="1"/>
    <x v="1"/>
    <x v="5"/>
    <s v="Female/Separated/Amudat"/>
    <x v="21"/>
    <n v="8.2100000000000009"/>
    <n v="2.08"/>
    <n v="19.53"/>
    <x v="1"/>
    <s v="Yes"/>
    <x v="2"/>
    <n v="85000"/>
    <n v="38000"/>
    <x v="31"/>
  </r>
  <r>
    <s v="Youth 1303"/>
    <n v="25"/>
    <x v="4"/>
    <x v="0"/>
    <x v="0"/>
    <x v="5"/>
    <s v="Male/Single/Amudat"/>
    <x v="3"/>
    <n v="6.23"/>
    <n v="5.87"/>
    <n v="19.940000000000001"/>
    <x v="1"/>
    <s v="Yes"/>
    <x v="2"/>
    <n v="41000"/>
    <n v="3200"/>
    <x v="32"/>
  </r>
  <r>
    <s v="Youth 1304"/>
    <n v="14"/>
    <x v="2"/>
    <x v="0"/>
    <x v="2"/>
    <x v="5"/>
    <s v="Male/Married/Amudat"/>
    <x v="7"/>
    <n v="0.56000000000000005"/>
    <n v="9.81"/>
    <n v="14.13"/>
    <x v="1"/>
    <s v="Yes"/>
    <x v="2"/>
    <n v="32500"/>
    <n v="130000"/>
    <x v="33"/>
  </r>
  <r>
    <s v="Youth 1305"/>
    <n v="15"/>
    <x v="2"/>
    <x v="1"/>
    <x v="0"/>
    <x v="5"/>
    <s v="Female/Single/Amudat"/>
    <x v="5"/>
    <n v="2.52"/>
    <n v="5.59"/>
    <n v="13.41"/>
    <x v="1"/>
    <s v="No"/>
    <x v="1"/>
    <n v="18000"/>
    <m/>
    <x v="34"/>
  </r>
  <r>
    <s v="Youth 1306"/>
    <n v="17"/>
    <x v="2"/>
    <x v="0"/>
    <x v="1"/>
    <x v="5"/>
    <s v="Male/Separated/Amudat"/>
    <x v="5"/>
    <n v="2.52"/>
    <n v="5.59"/>
    <n v="13.41"/>
    <x v="1"/>
    <s v="Yes"/>
    <x v="2"/>
    <n v="55099"/>
    <n v="30297"/>
    <x v="35"/>
  </r>
  <r>
    <s v="Youth 1307"/>
    <n v="19"/>
    <x v="0"/>
    <x v="0"/>
    <x v="1"/>
    <x v="4"/>
    <s v="Male/Separated/Nakapiripiriti"/>
    <x v="3"/>
    <n v="6.23"/>
    <n v="5.87"/>
    <n v="19.940000000000001"/>
    <x v="1"/>
    <s v="Yes"/>
    <x v="2"/>
    <n v="70198"/>
    <n v="17099"/>
    <x v="36"/>
  </r>
  <r>
    <s v="Youth 1308"/>
    <n v="21"/>
    <x v="0"/>
    <x v="0"/>
    <x v="1"/>
    <x v="4"/>
    <s v="Male/Separated/Nakapiripiriti"/>
    <x v="0"/>
    <n v="9.7200000000000006"/>
    <n v="2"/>
    <n v="14.98"/>
    <x v="1"/>
    <s v="Yes"/>
    <x v="2"/>
    <n v="10297"/>
    <n v="15198"/>
    <x v="37"/>
  </r>
  <r>
    <s v="Youth 1309"/>
    <n v="24"/>
    <x v="0"/>
    <x v="1"/>
    <x v="0"/>
    <x v="4"/>
    <s v="Female/Single/Nakapiripiriti"/>
    <x v="6"/>
    <n v="2.88"/>
    <n v="5.23"/>
    <n v="9.98"/>
    <x v="0"/>
    <s v="No"/>
    <x v="0"/>
    <m/>
    <m/>
    <x v="2"/>
  </r>
  <r>
    <s v="Youth 1310"/>
    <n v="21"/>
    <x v="0"/>
    <x v="0"/>
    <x v="0"/>
    <x v="4"/>
    <s v="Male/Single/Nakapiripiriti"/>
    <x v="25"/>
    <n v="2.04"/>
    <n v="2.82"/>
    <n v="7.77"/>
    <x v="1"/>
    <s v="Yes"/>
    <x v="2"/>
    <n v="22599"/>
    <n v="48000"/>
    <x v="38"/>
  </r>
  <r>
    <s v="Youth 1311"/>
    <n v="23"/>
    <x v="0"/>
    <x v="1"/>
    <x v="0"/>
    <x v="4"/>
    <s v="Female/Single/Nakapiripiriti"/>
    <x v="50"/>
    <n v="9.8000000000000007"/>
    <n v="1.47"/>
    <n v="17.22"/>
    <x v="1"/>
    <s v="Yes"/>
    <x v="2"/>
    <n v="45198"/>
    <n v="235000"/>
    <x v="39"/>
  </r>
  <r>
    <s v="Youth 1312"/>
    <n v="19"/>
    <x v="0"/>
    <x v="1"/>
    <x v="1"/>
    <x v="4"/>
    <s v="Female/Separated/Nakapiripiriti"/>
    <x v="1"/>
    <n v="4.3600000000000003"/>
    <n v="7.46"/>
    <n v="17.18"/>
    <x v="1"/>
    <s v="Yes"/>
    <x v="2"/>
    <n v="136000"/>
    <n v="11000"/>
    <x v="40"/>
  </r>
  <r>
    <s v="Youth 1313"/>
    <n v="29"/>
    <x v="4"/>
    <x v="1"/>
    <x v="0"/>
    <x v="4"/>
    <s v="Female/Single/Nakapiripiriti"/>
    <x v="5"/>
    <n v="2.52"/>
    <n v="5.59"/>
    <n v="13.41"/>
    <x v="1"/>
    <s v="Yes"/>
    <x v="2"/>
    <n v="90500"/>
    <n v="60000"/>
    <x v="41"/>
  </r>
  <r>
    <s v="Youth 1314"/>
    <n v="23"/>
    <x v="0"/>
    <x v="0"/>
    <x v="0"/>
    <x v="4"/>
    <s v="Male/Single/Nakapiripiriti"/>
    <x v="5"/>
    <n v="2.52"/>
    <n v="5.59"/>
    <n v="13.41"/>
    <x v="1"/>
    <s v="Yes"/>
    <x v="2"/>
    <n v="4650"/>
    <n v="35198"/>
    <x v="42"/>
  </r>
  <r>
    <s v="Youth 1315"/>
    <n v="21"/>
    <x v="0"/>
    <x v="0"/>
    <x v="0"/>
    <x v="4"/>
    <s v="Male/Single/Nakapiripiriti"/>
    <x v="14"/>
    <n v="3.68"/>
    <n v="0.54"/>
    <n v="12.64"/>
    <x v="1"/>
    <s v="Yes"/>
    <x v="2"/>
    <n v="130000"/>
    <n v="41000"/>
    <x v="43"/>
  </r>
  <r>
    <s v="Youth 1316"/>
    <n v="17"/>
    <x v="2"/>
    <x v="0"/>
    <x v="0"/>
    <x v="4"/>
    <s v="Male/Single/Nakapiripiriti"/>
    <x v="48"/>
    <n v="8.1"/>
    <n v="5.4"/>
    <n v="22.61"/>
    <x v="1"/>
    <s v="Yes"/>
    <x v="2"/>
    <n v="30200"/>
    <n v="15198"/>
    <x v="44"/>
  </r>
  <r>
    <s v="Youth 1317"/>
    <n v="21"/>
    <x v="0"/>
    <x v="0"/>
    <x v="0"/>
    <x v="2"/>
    <s v="Male/Single/Kotido"/>
    <x v="0"/>
    <n v="9.7200000000000006"/>
    <n v="2"/>
    <n v="14.98"/>
    <x v="1"/>
    <s v="Yes"/>
    <x v="2"/>
    <n v="60297"/>
    <n v="40198"/>
    <x v="45"/>
  </r>
  <r>
    <s v="Youth 1318"/>
    <n v="23"/>
    <x v="0"/>
    <x v="1"/>
    <x v="0"/>
    <x v="2"/>
    <s v="Female/Single/Kotido"/>
    <x v="14"/>
    <n v="3.68"/>
    <n v="0.54"/>
    <n v="12.64"/>
    <x v="1"/>
    <s v="Yes"/>
    <x v="2"/>
    <n v="11500"/>
    <n v="67000"/>
    <x v="46"/>
  </r>
  <r>
    <s v="Youth 1319"/>
    <n v="15"/>
    <x v="2"/>
    <x v="1"/>
    <x v="2"/>
    <x v="2"/>
    <s v="Female/Married/Kotido"/>
    <x v="24"/>
    <n v="6.89"/>
    <n v="6.27"/>
    <n v="16.84"/>
    <x v="1"/>
    <s v="Yes"/>
    <x v="2"/>
    <n v="37000"/>
    <n v="7198"/>
    <x v="47"/>
  </r>
  <r>
    <s v="Youth 1320"/>
    <n v="25"/>
    <x v="4"/>
    <x v="0"/>
    <x v="0"/>
    <x v="2"/>
    <s v="Male/Single/Kotido"/>
    <x v="7"/>
    <n v="0.56000000000000005"/>
    <n v="9.81"/>
    <n v="14.13"/>
    <x v="1"/>
    <s v="Yes"/>
    <x v="2"/>
    <n v="49599"/>
    <n v="12200"/>
    <x v="48"/>
  </r>
  <r>
    <s v="Youth 1321"/>
    <n v="14"/>
    <x v="2"/>
    <x v="0"/>
    <x v="2"/>
    <x v="2"/>
    <s v="Male/Married/Kotido"/>
    <x v="3"/>
    <n v="6.23"/>
    <n v="5.87"/>
    <n v="19.940000000000001"/>
    <x v="1"/>
    <s v="Yes"/>
    <x v="2"/>
    <n v="29500"/>
    <n v="71500"/>
    <x v="49"/>
  </r>
  <r>
    <s v="Youth 1322"/>
    <n v="15"/>
    <x v="2"/>
    <x v="0"/>
    <x v="0"/>
    <x v="2"/>
    <s v="Male/Single/Kotido"/>
    <x v="5"/>
    <n v="2.52"/>
    <n v="5.59"/>
    <n v="13.41"/>
    <x v="1"/>
    <s v="Yes"/>
    <x v="2"/>
    <n v="670500"/>
    <n v="18099"/>
    <x v="50"/>
  </r>
  <r>
    <s v="Youth 1323"/>
    <n v="17"/>
    <x v="2"/>
    <x v="0"/>
    <x v="2"/>
    <x v="2"/>
    <s v="Male/Married/Kotido"/>
    <x v="5"/>
    <n v="2.52"/>
    <n v="5.59"/>
    <n v="13.41"/>
    <x v="1"/>
    <s v="Yes"/>
    <x v="2"/>
    <n v="63000"/>
    <n v="192099"/>
    <x v="51"/>
  </r>
  <r>
    <s v="Youth 1324"/>
    <n v="19"/>
    <x v="0"/>
    <x v="0"/>
    <x v="0"/>
    <x v="2"/>
    <s v="Male/Single/Kotido"/>
    <x v="7"/>
    <n v="0.56000000000000005"/>
    <n v="9.81"/>
    <n v="14.13"/>
    <x v="0"/>
    <s v="No"/>
    <x v="0"/>
    <m/>
    <m/>
    <x v="2"/>
  </r>
  <r>
    <s v="Youth 1325"/>
    <n v="21"/>
    <x v="0"/>
    <x v="0"/>
    <x v="0"/>
    <x v="2"/>
    <s v="Male/Single/Kotido"/>
    <x v="0"/>
    <n v="9.7200000000000006"/>
    <n v="2"/>
    <n v="14.98"/>
    <x v="0"/>
    <s v="Yes"/>
    <x v="3"/>
    <m/>
    <n v="75099"/>
    <x v="52"/>
  </r>
  <r>
    <s v="Youth 1326"/>
    <n v="24"/>
    <x v="0"/>
    <x v="0"/>
    <x v="0"/>
    <x v="2"/>
    <s v="Male/Single/Kotido"/>
    <x v="14"/>
    <n v="3.68"/>
    <n v="0.54"/>
    <n v="12.64"/>
    <x v="0"/>
    <s v="Yes"/>
    <x v="3"/>
    <m/>
    <n v="1398"/>
    <x v="53"/>
  </r>
  <r>
    <s v="Youth 1327"/>
    <n v="21"/>
    <x v="0"/>
    <x v="0"/>
    <x v="0"/>
    <x v="2"/>
    <s v="Male/Single/Kotido"/>
    <x v="28"/>
    <n v="6.79"/>
    <n v="1.88"/>
    <n v="16.97"/>
    <x v="0"/>
    <s v="No"/>
    <x v="0"/>
    <m/>
    <m/>
    <x v="2"/>
  </r>
  <r>
    <s v="Youth 1328"/>
    <n v="23"/>
    <x v="0"/>
    <x v="0"/>
    <x v="0"/>
    <x v="2"/>
    <s v="Male/Single/Kotido"/>
    <x v="26"/>
    <n v="5.94"/>
    <n v="1.83"/>
    <n v="13.37"/>
    <x v="0"/>
    <s v="Yes"/>
    <x v="3"/>
    <m/>
    <n v="12198"/>
    <x v="54"/>
  </r>
  <r>
    <s v="Youth 1329"/>
    <n v="19"/>
    <x v="0"/>
    <x v="0"/>
    <x v="0"/>
    <x v="4"/>
    <s v="Male/Single/Nakapiripiriti"/>
    <x v="12"/>
    <n v="1.23"/>
    <n v="9.6"/>
    <n v="12.08"/>
    <x v="0"/>
    <s v="Yes"/>
    <x v="3"/>
    <m/>
    <n v="60500"/>
    <x v="55"/>
  </r>
  <r>
    <s v="Youth 1330"/>
    <n v="29"/>
    <x v="4"/>
    <x v="0"/>
    <x v="0"/>
    <x v="4"/>
    <s v="Male/Single/Nakapiripiriti"/>
    <x v="5"/>
    <n v="2.52"/>
    <n v="5.59"/>
    <n v="13.41"/>
    <x v="0"/>
    <s v="No"/>
    <x v="0"/>
    <m/>
    <m/>
    <x v="2"/>
  </r>
  <r>
    <s v="Youth 1331"/>
    <n v="23"/>
    <x v="0"/>
    <x v="0"/>
    <x v="0"/>
    <x v="4"/>
    <s v="Male/Single/Nakapiripiriti"/>
    <x v="5"/>
    <n v="2.52"/>
    <n v="5.59"/>
    <n v="13.41"/>
    <x v="1"/>
    <s v="Yes"/>
    <x v="2"/>
    <n v="396"/>
    <n v="176198"/>
    <x v="56"/>
  </r>
  <r>
    <s v="Youth 1332"/>
    <n v="21"/>
    <x v="0"/>
    <x v="0"/>
    <x v="1"/>
    <x v="4"/>
    <s v="Male/Separated/Nakapiripiriti"/>
    <x v="0"/>
    <n v="9.7200000000000006"/>
    <n v="2"/>
    <n v="14.98"/>
    <x v="1"/>
    <s v="Yes"/>
    <x v="2"/>
    <n v="30300"/>
    <n v="1600"/>
    <x v="57"/>
  </r>
  <r>
    <s v="Youth 1333"/>
    <n v="17"/>
    <x v="2"/>
    <x v="1"/>
    <x v="1"/>
    <x v="4"/>
    <s v="Female/Separated/Nakapiripiriti"/>
    <x v="23"/>
    <n v="6.34"/>
    <n v="1.01"/>
    <n v="13.11"/>
    <x v="0"/>
    <s v="No"/>
    <x v="0"/>
    <m/>
    <m/>
    <x v="2"/>
  </r>
  <r>
    <s v="Youth 1334"/>
    <n v="21"/>
    <x v="0"/>
    <x v="1"/>
    <x v="0"/>
    <x v="4"/>
    <s v="Female/Single/Nakapiripiriti"/>
    <x v="0"/>
    <n v="9.7200000000000006"/>
    <n v="2"/>
    <n v="14.98"/>
    <x v="0"/>
    <s v="No"/>
    <x v="0"/>
    <m/>
    <m/>
    <x v="2"/>
  </r>
  <r>
    <s v="Youth 1335"/>
    <n v="23"/>
    <x v="0"/>
    <x v="1"/>
    <x v="2"/>
    <x v="4"/>
    <s v="Female/Married/Nakapiripiriti"/>
    <x v="4"/>
    <n v="9.2799999999999994"/>
    <n v="7.99"/>
    <n v="26.22"/>
    <x v="1"/>
    <s v="Yes"/>
    <x v="2"/>
    <n v="38700"/>
    <n v="50198"/>
    <x v="58"/>
  </r>
  <r>
    <s v="Youth 1336"/>
    <n v="15"/>
    <x v="2"/>
    <x v="1"/>
    <x v="0"/>
    <x v="4"/>
    <s v="Female/Single/Nakapiripiriti"/>
    <x v="29"/>
    <n v="8.0299999999999994"/>
    <n v="9.25"/>
    <n v="25.11"/>
    <x v="1"/>
    <s v="Yes"/>
    <x v="2"/>
    <n v="29000"/>
    <n v="30200"/>
    <x v="59"/>
  </r>
  <r>
    <s v="Youth 1337"/>
    <n v="25"/>
    <x v="4"/>
    <x v="1"/>
    <x v="1"/>
    <x v="4"/>
    <s v="Female/Separated/Nakapiripiriti"/>
    <x v="5"/>
    <n v="2.52"/>
    <n v="5.59"/>
    <n v="13.41"/>
    <x v="1"/>
    <s v="Yes"/>
    <x v="2"/>
    <n v="7200"/>
    <n v="21000"/>
    <x v="60"/>
  </r>
  <r>
    <s v="Youth 1338"/>
    <n v="14"/>
    <x v="2"/>
    <x v="1"/>
    <x v="2"/>
    <x v="4"/>
    <s v="Female/Married/Nakapiripiriti"/>
    <x v="7"/>
    <n v="0.56000000000000005"/>
    <n v="9.81"/>
    <n v="14.13"/>
    <x v="1"/>
    <s v="Yes"/>
    <x v="2"/>
    <n v="28000"/>
    <n v="17099"/>
    <x v="61"/>
  </r>
  <r>
    <s v="Youth 1339"/>
    <n v="15"/>
    <x v="2"/>
    <x v="1"/>
    <x v="0"/>
    <x v="4"/>
    <s v="Female/Single/Nakapiripiriti"/>
    <x v="5"/>
    <n v="2.52"/>
    <n v="5.59"/>
    <n v="13.41"/>
    <x v="1"/>
    <s v="No"/>
    <x v="1"/>
    <n v="7700"/>
    <m/>
    <x v="62"/>
  </r>
  <r>
    <s v="Youth 1340"/>
    <n v="17"/>
    <x v="2"/>
    <x v="0"/>
    <x v="0"/>
    <x v="4"/>
    <s v="Male/Single/Nakapiripiriti"/>
    <x v="5"/>
    <n v="2.52"/>
    <n v="5.59"/>
    <n v="13.41"/>
    <x v="1"/>
    <s v="No"/>
    <x v="1"/>
    <n v="25500"/>
    <m/>
    <x v="63"/>
  </r>
  <r>
    <s v="Youth 1341"/>
    <n v="19"/>
    <x v="0"/>
    <x v="1"/>
    <x v="0"/>
    <x v="4"/>
    <s v="Female/Single/Nakapiripiriti"/>
    <x v="3"/>
    <n v="6.23"/>
    <n v="5.87"/>
    <n v="19.940000000000001"/>
    <x v="1"/>
    <s v="No"/>
    <x v="1"/>
    <n v="7000"/>
    <m/>
    <x v="64"/>
  </r>
  <r>
    <s v="Youth 1342"/>
    <n v="21"/>
    <x v="0"/>
    <x v="1"/>
    <x v="0"/>
    <x v="3"/>
    <s v="Female/Single/Napak"/>
    <x v="0"/>
    <n v="9.7200000000000006"/>
    <n v="2"/>
    <n v="14.98"/>
    <x v="1"/>
    <s v="No"/>
    <x v="1"/>
    <n v="10398"/>
    <m/>
    <x v="65"/>
  </r>
  <r>
    <s v="Youth 1343"/>
    <n v="24"/>
    <x v="0"/>
    <x v="1"/>
    <x v="2"/>
    <x v="3"/>
    <s v="Female/Married/Napak"/>
    <x v="4"/>
    <n v="9.2799999999999994"/>
    <n v="7.99"/>
    <n v="26.22"/>
    <x v="1"/>
    <s v="Yes"/>
    <x v="2"/>
    <n v="797"/>
    <n v="278000"/>
    <x v="66"/>
  </r>
  <r>
    <s v="Youth 1344"/>
    <n v="21"/>
    <x v="0"/>
    <x v="1"/>
    <x v="0"/>
    <x v="3"/>
    <s v="Female/Single/Napak"/>
    <x v="11"/>
    <n v="4.0199999999999996"/>
    <n v="8.5399999999999991"/>
    <n v="14.899999999999999"/>
    <x v="0"/>
    <s v="Yes"/>
    <x v="3"/>
    <m/>
    <n v="31099"/>
    <x v="67"/>
  </r>
  <r>
    <s v="Youth 1345"/>
    <n v="23"/>
    <x v="0"/>
    <x v="1"/>
    <x v="0"/>
    <x v="3"/>
    <s v="Female/Single/Napak"/>
    <x v="31"/>
    <n v="2.88"/>
    <n v="4.04"/>
    <n v="9.3500000000000014"/>
    <x v="0"/>
    <s v="Yes"/>
    <x v="3"/>
    <m/>
    <n v="77500"/>
    <x v="68"/>
  </r>
  <r>
    <s v="Youth 1346"/>
    <n v="19"/>
    <x v="0"/>
    <x v="1"/>
    <x v="0"/>
    <x v="3"/>
    <s v="Female/Single/Napak"/>
    <x v="15"/>
    <n v="4.01"/>
    <n v="5.53"/>
    <n v="14.780000000000001"/>
    <x v="0"/>
    <s v="Yes"/>
    <x v="3"/>
    <m/>
    <n v="800000"/>
    <x v="69"/>
  </r>
  <r>
    <s v="Youth 1347"/>
    <n v="29"/>
    <x v="4"/>
    <x v="1"/>
    <x v="0"/>
    <x v="3"/>
    <s v="Female/Single/Napak"/>
    <x v="5"/>
    <n v="2.52"/>
    <n v="5.59"/>
    <n v="13.41"/>
    <x v="0"/>
    <s v="Yes"/>
    <x v="3"/>
    <m/>
    <n v="6240000"/>
    <x v="70"/>
  </r>
  <r>
    <s v="Youth 1348"/>
    <n v="23"/>
    <x v="0"/>
    <x v="1"/>
    <x v="2"/>
    <x v="3"/>
    <s v="Female/Married/Napak"/>
    <x v="5"/>
    <n v="2.52"/>
    <n v="5.59"/>
    <n v="13.41"/>
    <x v="0"/>
    <s v="Yes"/>
    <x v="3"/>
    <m/>
    <n v="125000"/>
    <x v="71"/>
  </r>
  <r>
    <s v="Youth 1349"/>
    <n v="21"/>
    <x v="0"/>
    <x v="1"/>
    <x v="0"/>
    <x v="3"/>
    <s v="Female/Single/Napak"/>
    <x v="0"/>
    <n v="9.7200000000000006"/>
    <n v="2"/>
    <n v="14.98"/>
    <x v="1"/>
    <s v="Yes"/>
    <x v="2"/>
    <n v="552050"/>
    <n v="1050000"/>
    <x v="72"/>
  </r>
  <r>
    <s v="Youth 1350"/>
    <n v="17"/>
    <x v="2"/>
    <x v="1"/>
    <x v="0"/>
    <x v="3"/>
    <s v="Female/Single/Napak"/>
    <x v="49"/>
    <n v="1.78"/>
    <n v="3.57"/>
    <n v="11.85"/>
    <x v="1"/>
    <s v="No"/>
    <x v="1"/>
    <n v="2005600"/>
    <m/>
    <x v="73"/>
  </r>
  <r>
    <s v="Youth 1351"/>
    <n v="21"/>
    <x v="0"/>
    <x v="1"/>
    <x v="0"/>
    <x v="3"/>
    <s v="Female/Single/Napak"/>
    <x v="0"/>
    <n v="9.7200000000000006"/>
    <n v="2"/>
    <n v="14.98"/>
    <x v="1"/>
    <s v="Yes"/>
    <x v="2"/>
    <n v="48000"/>
    <n v="480000"/>
    <x v="74"/>
  </r>
  <r>
    <s v="Youth 1352"/>
    <n v="23"/>
    <x v="0"/>
    <x v="1"/>
    <x v="1"/>
    <x v="0"/>
    <s v="Female/Separated/Moroto"/>
    <x v="6"/>
    <n v="2.88"/>
    <n v="5.23"/>
    <n v="9.98"/>
    <x v="1"/>
    <s v="No"/>
    <x v="1"/>
    <n v="21000"/>
    <m/>
    <x v="75"/>
  </r>
  <r>
    <s v="Youth 1353"/>
    <n v="15"/>
    <x v="2"/>
    <x v="1"/>
    <x v="0"/>
    <x v="0"/>
    <s v="Female/Single/Moroto"/>
    <x v="33"/>
    <n v="1.4"/>
    <n v="8.5"/>
    <n v="12.56"/>
    <x v="1"/>
    <s v="No"/>
    <x v="1"/>
    <n v="45500"/>
    <m/>
    <x v="76"/>
  </r>
  <r>
    <s v="Youth 1354"/>
    <n v="25"/>
    <x v="4"/>
    <x v="1"/>
    <x v="0"/>
    <x v="0"/>
    <s v="Female/Single/Moroto"/>
    <x v="5"/>
    <n v="2.52"/>
    <n v="5.59"/>
    <n v="13.41"/>
    <x v="1"/>
    <s v="No"/>
    <x v="1"/>
    <n v="37500"/>
    <m/>
    <x v="77"/>
  </r>
  <r>
    <s v="Youth 1355"/>
    <n v="14"/>
    <x v="2"/>
    <x v="1"/>
    <x v="0"/>
    <x v="0"/>
    <s v="Female/Single/Moroto"/>
    <x v="3"/>
    <n v="6.23"/>
    <n v="5.87"/>
    <n v="19.940000000000001"/>
    <x v="1"/>
    <s v="No"/>
    <x v="1"/>
    <n v="37000"/>
    <m/>
    <x v="78"/>
  </r>
  <r>
    <s v="Youth 1356"/>
    <n v="15"/>
    <x v="2"/>
    <x v="1"/>
    <x v="0"/>
    <x v="0"/>
    <s v="Female/Single/Moroto"/>
    <x v="5"/>
    <n v="2.52"/>
    <n v="5.59"/>
    <n v="13.41"/>
    <x v="1"/>
    <s v="No"/>
    <x v="1"/>
    <n v="396000"/>
    <m/>
    <x v="79"/>
  </r>
  <r>
    <s v="Youth 1357"/>
    <n v="17"/>
    <x v="2"/>
    <x v="0"/>
    <x v="2"/>
    <x v="0"/>
    <s v="Male/Married/Moroto"/>
    <x v="5"/>
    <n v="2.52"/>
    <n v="5.59"/>
    <n v="13.41"/>
    <x v="1"/>
    <s v="Yes"/>
    <x v="2"/>
    <n v="32000"/>
    <n v="190000"/>
    <x v="80"/>
  </r>
  <r>
    <s v="Youth 1358"/>
    <n v="19"/>
    <x v="0"/>
    <x v="0"/>
    <x v="2"/>
    <x v="0"/>
    <s v="Male/Married/Moroto"/>
    <x v="7"/>
    <n v="0.56000000000000005"/>
    <n v="9.81"/>
    <n v="14.13"/>
    <x v="0"/>
    <s v="Yes"/>
    <x v="3"/>
    <m/>
    <n v="280000"/>
    <x v="81"/>
  </r>
  <r>
    <s v="Youth 1359"/>
    <n v="21"/>
    <x v="0"/>
    <x v="1"/>
    <x v="0"/>
    <x v="0"/>
    <s v="Female/Single/Moroto"/>
    <x v="0"/>
    <n v="9.7200000000000006"/>
    <n v="2"/>
    <n v="14.98"/>
    <x v="0"/>
    <s v="Yes"/>
    <x v="3"/>
    <m/>
    <n v="295000"/>
    <x v="82"/>
  </r>
  <r>
    <s v="Youth 1360"/>
    <n v="24"/>
    <x v="0"/>
    <x v="0"/>
    <x v="0"/>
    <x v="0"/>
    <s v="Male/Single/Moroto"/>
    <x v="6"/>
    <n v="2.88"/>
    <n v="5.23"/>
    <n v="9.98"/>
    <x v="0"/>
    <s v="Yes"/>
    <x v="3"/>
    <m/>
    <n v="0"/>
    <x v="2"/>
  </r>
  <r>
    <s v="Youth 1361"/>
    <n v="21"/>
    <x v="0"/>
    <x v="0"/>
    <x v="0"/>
    <x v="0"/>
    <s v="Male/Single/Moroto"/>
    <x v="17"/>
    <n v="7.64"/>
    <n v="6.39"/>
    <n v="18.46"/>
    <x v="0"/>
    <s v="No"/>
    <x v="0"/>
    <m/>
    <m/>
    <x v="2"/>
  </r>
  <r>
    <s v="Youth 1362"/>
    <n v="23"/>
    <x v="0"/>
    <x v="0"/>
    <x v="0"/>
    <x v="1"/>
    <s v="Male/Single/Kaabong"/>
    <x v="35"/>
    <n v="2.02"/>
    <n v="9.85"/>
    <n v="15.23"/>
    <x v="1"/>
    <s v="No"/>
    <x v="1"/>
    <n v="261000"/>
    <m/>
    <x v="1"/>
  </r>
  <r>
    <s v="Youth 1363"/>
    <n v="19"/>
    <x v="0"/>
    <x v="1"/>
    <x v="0"/>
    <x v="2"/>
    <s v="Female/Single/Kotido"/>
    <x v="3"/>
    <n v="2.2400000000000002"/>
    <n v="8.09"/>
    <n v="18.170000000000002"/>
    <x v="0"/>
    <s v="No"/>
    <x v="0"/>
    <m/>
    <m/>
    <x v="2"/>
  </r>
  <r>
    <s v="Youth 1364"/>
    <n v="29"/>
    <x v="4"/>
    <x v="1"/>
    <x v="1"/>
    <x v="3"/>
    <s v="Female/Separated/Napak"/>
    <x v="5"/>
    <n v="2.52"/>
    <n v="5.59"/>
    <n v="13.41"/>
    <x v="0"/>
    <s v="No"/>
    <x v="0"/>
    <m/>
    <m/>
    <x v="2"/>
  </r>
  <r>
    <s v="Youth 1365"/>
    <n v="23"/>
    <x v="0"/>
    <x v="1"/>
    <x v="1"/>
    <x v="4"/>
    <s v="Female/Separated/Nakapiripiriti"/>
    <x v="5"/>
    <n v="2.52"/>
    <n v="5.59"/>
    <n v="13.41"/>
    <x v="1"/>
    <s v="No"/>
    <x v="1"/>
    <n v="159000"/>
    <m/>
    <x v="3"/>
  </r>
  <r>
    <s v="Youth 1366"/>
    <n v="21"/>
    <x v="0"/>
    <x v="1"/>
    <x v="0"/>
    <x v="5"/>
    <s v="Female/Single/Amudat"/>
    <x v="0"/>
    <n v="9.7200000000000006"/>
    <n v="2"/>
    <n v="14.98"/>
    <x v="1"/>
    <s v="Yes"/>
    <x v="2"/>
    <n v="129099"/>
    <n v="125000"/>
    <x v="4"/>
  </r>
  <r>
    <s v="Youth 1367"/>
    <n v="17"/>
    <x v="2"/>
    <x v="1"/>
    <x v="0"/>
    <x v="6"/>
    <s v="Female/Single/Abim"/>
    <x v="50"/>
    <n v="9.8000000000000007"/>
    <n v="1.47"/>
    <n v="17.22"/>
    <x v="1"/>
    <s v="Yes"/>
    <x v="2"/>
    <n v="33000"/>
    <n v="2100000"/>
    <x v="5"/>
  </r>
  <r>
    <s v="Youth 1368"/>
    <n v="21"/>
    <x v="0"/>
    <x v="1"/>
    <x v="2"/>
    <x v="6"/>
    <s v="Female/Married/Abim"/>
    <x v="0"/>
    <n v="9.7200000000000006"/>
    <n v="2"/>
    <n v="14.98"/>
    <x v="1"/>
    <s v="Yes"/>
    <x v="2"/>
    <n v="1123698"/>
    <n v="51000"/>
    <x v="6"/>
  </r>
  <r>
    <s v="Youth 1369"/>
    <n v="23"/>
    <x v="0"/>
    <x v="1"/>
    <x v="2"/>
    <x v="6"/>
    <s v="Female/Married/Abim"/>
    <x v="14"/>
    <n v="3.68"/>
    <n v="0.54"/>
    <n v="12.64"/>
    <x v="0"/>
    <s v="No"/>
    <x v="0"/>
    <m/>
    <m/>
    <x v="2"/>
  </r>
  <r>
    <s v="Youth 1370"/>
    <n v="15"/>
    <x v="2"/>
    <x v="0"/>
    <x v="0"/>
    <x v="6"/>
    <s v="Male/Single/Abim"/>
    <x v="38"/>
    <n v="9.89"/>
    <n v="3.16"/>
    <n v="15.59"/>
    <x v="1"/>
    <s v="Yes"/>
    <x v="2"/>
    <n v="3198"/>
    <n v="175000"/>
    <x v="7"/>
  </r>
  <r>
    <s v="Youth 1371"/>
    <n v="25"/>
    <x v="4"/>
    <x v="0"/>
    <x v="0"/>
    <x v="6"/>
    <s v="Male/Single/Abim"/>
    <x v="5"/>
    <n v="2.52"/>
    <n v="5.59"/>
    <n v="13.41"/>
    <x v="0"/>
    <s v="Yes"/>
    <x v="3"/>
    <m/>
    <n v="22500"/>
    <x v="8"/>
  </r>
  <r>
    <s v="Youth 1372"/>
    <n v="14"/>
    <x v="2"/>
    <x v="0"/>
    <x v="1"/>
    <x v="6"/>
    <s v="Male/Separated/Abim"/>
    <x v="7"/>
    <n v="0.56000000000000005"/>
    <n v="9.81"/>
    <n v="14.13"/>
    <x v="0"/>
    <s v="No"/>
    <x v="0"/>
    <m/>
    <m/>
    <x v="2"/>
  </r>
  <r>
    <s v="Youth 1373"/>
    <n v="15"/>
    <x v="2"/>
    <x v="0"/>
    <x v="2"/>
    <x v="6"/>
    <s v="Male/Married/Abim"/>
    <x v="5"/>
    <n v="2.52"/>
    <n v="5.59"/>
    <n v="13.41"/>
    <x v="0"/>
    <s v="No"/>
    <x v="0"/>
    <m/>
    <m/>
    <x v="2"/>
  </r>
  <r>
    <s v="Youth 1374"/>
    <n v="17"/>
    <x v="2"/>
    <x v="0"/>
    <x v="1"/>
    <x v="6"/>
    <s v="Male/Separated/Abim"/>
    <x v="5"/>
    <n v="2.52"/>
    <n v="5.59"/>
    <n v="13.41"/>
    <x v="0"/>
    <s v="No"/>
    <x v="0"/>
    <m/>
    <m/>
    <x v="2"/>
  </r>
  <r>
    <s v="Youth 1375"/>
    <n v="19"/>
    <x v="0"/>
    <x v="0"/>
    <x v="0"/>
    <x v="6"/>
    <s v="Male/Single/Abim"/>
    <x v="3"/>
    <n v="6.23"/>
    <n v="5.87"/>
    <n v="19.940000000000001"/>
    <x v="0"/>
    <s v="No"/>
    <x v="0"/>
    <m/>
    <m/>
    <x v="2"/>
  </r>
  <r>
    <s v="Youth 1376"/>
    <n v="21"/>
    <x v="0"/>
    <x v="1"/>
    <x v="2"/>
    <x v="6"/>
    <s v="Female/Married/Abim"/>
    <x v="0"/>
    <n v="9.7200000000000006"/>
    <n v="2"/>
    <n v="14.98"/>
    <x v="0"/>
    <s v="No"/>
    <x v="0"/>
    <m/>
    <m/>
    <x v="2"/>
  </r>
  <r>
    <s v="Youth 1377"/>
    <n v="24"/>
    <x v="0"/>
    <x v="0"/>
    <x v="2"/>
    <x v="6"/>
    <s v="Male/Married/Abim"/>
    <x v="14"/>
    <n v="3.68"/>
    <n v="0.54"/>
    <n v="12.64"/>
    <x v="0"/>
    <s v="No"/>
    <x v="0"/>
    <m/>
    <m/>
    <x v="2"/>
  </r>
  <r>
    <s v="Youth 1378"/>
    <n v="21"/>
    <x v="0"/>
    <x v="0"/>
    <x v="0"/>
    <x v="6"/>
    <s v="Male/Single/Abim"/>
    <x v="20"/>
    <n v="3.81"/>
    <n v="7.33"/>
    <n v="19.899999999999999"/>
    <x v="0"/>
    <s v="No"/>
    <x v="0"/>
    <m/>
    <m/>
    <x v="2"/>
  </r>
  <r>
    <s v="Youth 1379"/>
    <n v="23"/>
    <x v="0"/>
    <x v="1"/>
    <x v="2"/>
    <x v="6"/>
    <s v="Female/Married/Abim"/>
    <x v="36"/>
    <n v="1.79"/>
    <n v="6.8"/>
    <n v="9.2899999999999991"/>
    <x v="0"/>
    <s v="No"/>
    <x v="0"/>
    <m/>
    <m/>
    <x v="2"/>
  </r>
  <r>
    <s v="Youth 1380"/>
    <n v="19"/>
    <x v="0"/>
    <x v="0"/>
    <x v="0"/>
    <x v="1"/>
    <s v="Male/Single/Kaabong"/>
    <x v="9"/>
    <n v="7.24"/>
    <n v="5.42"/>
    <n v="14.81"/>
    <x v="0"/>
    <s v="No"/>
    <x v="0"/>
    <m/>
    <m/>
    <x v="2"/>
  </r>
  <r>
    <s v="Youth 1381"/>
    <n v="29"/>
    <x v="4"/>
    <x v="1"/>
    <x v="0"/>
    <x v="1"/>
    <s v="Female/Single/Kaabong"/>
    <x v="5"/>
    <n v="2.52"/>
    <n v="5.59"/>
    <n v="13.41"/>
    <x v="0"/>
    <s v="No"/>
    <x v="0"/>
    <m/>
    <m/>
    <x v="2"/>
  </r>
  <r>
    <s v="Youth 1382"/>
    <n v="23"/>
    <x v="0"/>
    <x v="1"/>
    <x v="1"/>
    <x v="1"/>
    <s v="Female/Separated/Kaabong"/>
    <x v="5"/>
    <n v="2.52"/>
    <n v="5.59"/>
    <n v="13.41"/>
    <x v="1"/>
    <s v="No"/>
    <x v="1"/>
    <n v="9000"/>
    <m/>
    <x v="9"/>
  </r>
  <r>
    <s v="Youth 1383"/>
    <n v="21"/>
    <x v="0"/>
    <x v="1"/>
    <x v="2"/>
    <x v="1"/>
    <s v="Female/Married/Kaabong"/>
    <x v="0"/>
    <n v="9.7200000000000006"/>
    <n v="2"/>
    <n v="14.98"/>
    <x v="1"/>
    <s v="No"/>
    <x v="1"/>
    <n v="85200"/>
    <m/>
    <x v="10"/>
  </r>
  <r>
    <s v="Youth 1384"/>
    <n v="17"/>
    <x v="2"/>
    <x v="0"/>
    <x v="0"/>
    <x v="1"/>
    <s v="Male/Single/Kaabong"/>
    <x v="26"/>
    <n v="5.94"/>
    <n v="1.83"/>
    <n v="13.37"/>
    <x v="0"/>
    <s v="No"/>
    <x v="0"/>
    <m/>
    <m/>
    <x v="2"/>
  </r>
  <r>
    <s v="Youth 1385"/>
    <n v="21"/>
    <x v="0"/>
    <x v="0"/>
    <x v="0"/>
    <x v="1"/>
    <s v="Male/Single/Kaabong"/>
    <x v="0"/>
    <n v="9.7200000000000006"/>
    <n v="2"/>
    <n v="14.98"/>
    <x v="1"/>
    <s v="No"/>
    <x v="1"/>
    <n v="6198"/>
    <m/>
    <x v="11"/>
  </r>
  <r>
    <s v="Youth 1386"/>
    <n v="23"/>
    <x v="0"/>
    <x v="0"/>
    <x v="0"/>
    <x v="4"/>
    <s v="Male/Single/Nakapiripiriti"/>
    <x v="4"/>
    <n v="9.2799999999999994"/>
    <n v="7.99"/>
    <n v="26.22"/>
    <x v="0"/>
    <s v="No"/>
    <x v="0"/>
    <m/>
    <m/>
    <x v="2"/>
  </r>
  <r>
    <s v="Youth 1387"/>
    <n v="15"/>
    <x v="2"/>
    <x v="0"/>
    <x v="0"/>
    <x v="4"/>
    <s v="Male/Single/Nakapiripiriti"/>
    <x v="41"/>
    <n v="7.12"/>
    <n v="0.69"/>
    <n v="15.13"/>
    <x v="1"/>
    <s v="No"/>
    <x v="1"/>
    <n v="23500"/>
    <m/>
    <x v="12"/>
  </r>
  <r>
    <s v="Youth 1388"/>
    <n v="25"/>
    <x v="4"/>
    <x v="0"/>
    <x v="0"/>
    <x v="4"/>
    <s v="Male/Single/Nakapiripiriti"/>
    <x v="5"/>
    <n v="2.52"/>
    <n v="5.59"/>
    <n v="13.41"/>
    <x v="1"/>
    <s v="No"/>
    <x v="1"/>
    <n v="80100"/>
    <m/>
    <x v="13"/>
  </r>
  <r>
    <s v="Youth 1389"/>
    <n v="14"/>
    <x v="2"/>
    <x v="0"/>
    <x v="1"/>
    <x v="4"/>
    <s v="Male/Separated/Nakapiripiriti"/>
    <x v="3"/>
    <n v="6.23"/>
    <n v="5.87"/>
    <n v="19.940000000000001"/>
    <x v="1"/>
    <s v="Yes"/>
    <x v="2"/>
    <n v="60198"/>
    <n v="980000"/>
    <x v="14"/>
  </r>
  <r>
    <s v="Youth 1390"/>
    <n v="15"/>
    <x v="2"/>
    <x v="1"/>
    <x v="0"/>
    <x v="4"/>
    <s v="Female/Single/Nakapiripiriti"/>
    <x v="5"/>
    <n v="2.52"/>
    <n v="5.59"/>
    <n v="13.41"/>
    <x v="1"/>
    <s v="Yes"/>
    <x v="2"/>
    <n v="1500198"/>
    <n v="870000"/>
    <x v="15"/>
  </r>
  <r>
    <s v="Youth 1391"/>
    <n v="17"/>
    <x v="2"/>
    <x v="0"/>
    <x v="2"/>
    <x v="4"/>
    <s v="Male/Married/Nakapiripiriti"/>
    <x v="5"/>
    <n v="2.52"/>
    <n v="5.59"/>
    <n v="13.41"/>
    <x v="1"/>
    <s v="Yes"/>
    <x v="2"/>
    <n v="35000"/>
    <n v="100000"/>
    <x v="16"/>
  </r>
  <r>
    <s v="Youth 1392"/>
    <n v="19"/>
    <x v="0"/>
    <x v="0"/>
    <x v="1"/>
    <x v="4"/>
    <s v="Male/Separated/Nakapiripiriti"/>
    <x v="7"/>
    <n v="0.56000000000000005"/>
    <n v="9.81"/>
    <n v="14.13"/>
    <x v="1"/>
    <s v="Yes"/>
    <x v="2"/>
    <n v="218500"/>
    <n v="35500"/>
    <x v="17"/>
  </r>
  <r>
    <s v="Youth 1393"/>
    <n v="21"/>
    <x v="0"/>
    <x v="0"/>
    <x v="0"/>
    <x v="4"/>
    <s v="Male/Single/Nakapiripiriti"/>
    <x v="30"/>
    <n v="7.12"/>
    <n v="1.62"/>
    <n v="9.84"/>
    <x v="1"/>
    <s v="Yes"/>
    <x v="2"/>
    <n v="1500198"/>
    <n v="72099"/>
    <x v="18"/>
  </r>
  <r>
    <s v="Youth 1394"/>
    <n v="24"/>
    <x v="0"/>
    <x v="1"/>
    <x v="2"/>
    <x v="4"/>
    <s v="Female/Married/Nakapiripiriti"/>
    <x v="4"/>
    <n v="9.2799999999999994"/>
    <n v="7.99"/>
    <n v="26.22"/>
    <x v="1"/>
    <s v="Yes"/>
    <x v="2"/>
    <n v="157000"/>
    <n v="400000"/>
    <x v="19"/>
  </r>
  <r>
    <s v="Youth 1395"/>
    <n v="21"/>
    <x v="0"/>
    <x v="1"/>
    <x v="2"/>
    <x v="4"/>
    <s v="Female/Married/Nakapiripiriti"/>
    <x v="23"/>
    <n v="6.34"/>
    <n v="1.01"/>
    <n v="13.11"/>
    <x v="1"/>
    <s v="Yes"/>
    <x v="2"/>
    <n v="82200"/>
    <n v="2800000"/>
    <x v="20"/>
  </r>
  <r>
    <s v="Youth 1396"/>
    <n v="23"/>
    <x v="0"/>
    <x v="0"/>
    <x v="1"/>
    <x v="4"/>
    <s v="Male/Separated/Nakapiripiriti"/>
    <x v="3"/>
    <n v="2.2400000000000002"/>
    <n v="8.09"/>
    <n v="18.170000000000002"/>
    <x v="1"/>
    <s v="Yes"/>
    <x v="2"/>
    <n v="310000"/>
    <n v="400000"/>
    <x v="21"/>
  </r>
  <r>
    <s v="Youth 1397"/>
    <n v="19"/>
    <x v="0"/>
    <x v="0"/>
    <x v="0"/>
    <x v="5"/>
    <s v="Male/Single/Amudat"/>
    <x v="16"/>
    <n v="1.92"/>
    <n v="4.67"/>
    <n v="12.9"/>
    <x v="1"/>
    <s v="Yes"/>
    <x v="2"/>
    <n v="475000"/>
    <n v="620000"/>
    <x v="22"/>
  </r>
  <r>
    <s v="Youth 1398"/>
    <n v="29"/>
    <x v="4"/>
    <x v="0"/>
    <x v="1"/>
    <x v="5"/>
    <s v="Male/Separated/Amudat"/>
    <x v="4"/>
    <n v="9.2799999999999994"/>
    <n v="7.99"/>
    <n v="26.22"/>
    <x v="1"/>
    <s v="No"/>
    <x v="1"/>
    <n v="30297"/>
    <m/>
    <x v="23"/>
  </r>
  <r>
    <s v="Youth 1399"/>
    <n v="23"/>
    <x v="0"/>
    <x v="0"/>
    <x v="0"/>
    <x v="5"/>
    <s v="Male/Single/Amudat"/>
    <x v="5"/>
    <n v="2.52"/>
    <n v="5.59"/>
    <n v="13.41"/>
    <x v="1"/>
    <s v="No"/>
    <x v="1"/>
    <n v="47099"/>
    <m/>
    <x v="24"/>
  </r>
  <r>
    <s v="Youth 1400"/>
    <n v="21"/>
    <x v="0"/>
    <x v="0"/>
    <x v="0"/>
    <x v="5"/>
    <s v="Male/Single/Amudat"/>
    <x v="0"/>
    <n v="9.7200000000000006"/>
    <n v="2"/>
    <n v="14.98"/>
    <x v="1"/>
    <s v="No"/>
    <x v="1"/>
    <n v="120099"/>
    <m/>
    <x v="25"/>
  </r>
  <r>
    <s v="Youth 1401"/>
    <n v="17"/>
    <x v="2"/>
    <x v="0"/>
    <x v="0"/>
    <x v="5"/>
    <s v="Male/Single/Amudat"/>
    <x v="31"/>
    <n v="2.88"/>
    <n v="4.04"/>
    <n v="9.3500000000000014"/>
    <x v="1"/>
    <s v="No"/>
    <x v="1"/>
    <n v="55198"/>
    <m/>
    <x v="26"/>
  </r>
  <r>
    <s v="Youth 1402"/>
    <n v="21"/>
    <x v="0"/>
    <x v="0"/>
    <x v="0"/>
    <x v="5"/>
    <s v="Male/Single/Amudat"/>
    <x v="32"/>
    <n v="1.57"/>
    <n v="6.72"/>
    <n v="8.9699999999999989"/>
    <x v="1"/>
    <s v="Yes"/>
    <x v="2"/>
    <n v="73000"/>
    <n v="12198"/>
    <x v="27"/>
  </r>
  <r>
    <s v="Youth 1403"/>
    <n v="23"/>
    <x v="0"/>
    <x v="0"/>
    <x v="2"/>
    <x v="5"/>
    <s v="Male/Married/Amudat"/>
    <x v="6"/>
    <n v="2.88"/>
    <n v="5.23"/>
    <n v="9.98"/>
    <x v="1"/>
    <s v="No"/>
    <x v="1"/>
    <n v="90198"/>
    <m/>
    <x v="28"/>
  </r>
  <r>
    <s v="Youth 1404"/>
    <n v="15"/>
    <x v="2"/>
    <x v="0"/>
    <x v="0"/>
    <x v="5"/>
    <s v="Male/Single/Amudat"/>
    <x v="30"/>
    <n v="7.12"/>
    <n v="1.62"/>
    <n v="9.84"/>
    <x v="1"/>
    <s v="Yes"/>
    <x v="2"/>
    <n v="35198"/>
    <n v="335000"/>
    <x v="29"/>
  </r>
  <r>
    <s v="Youth 1405"/>
    <n v="25"/>
    <x v="4"/>
    <x v="0"/>
    <x v="1"/>
    <x v="5"/>
    <s v="Male/Separated/Amudat"/>
    <x v="5"/>
    <n v="2.52"/>
    <n v="5.59"/>
    <n v="13.41"/>
    <x v="1"/>
    <s v="Yes"/>
    <x v="2"/>
    <n v="55099"/>
    <n v="16200"/>
    <x v="30"/>
  </r>
  <r>
    <s v="Youth 1406"/>
    <n v="14"/>
    <x v="2"/>
    <x v="1"/>
    <x v="1"/>
    <x v="5"/>
    <s v="Female/Separated/Amudat"/>
    <x v="7"/>
    <n v="0.56000000000000005"/>
    <n v="9.81"/>
    <n v="14.13"/>
    <x v="1"/>
    <s v="Yes"/>
    <x v="2"/>
    <n v="85000"/>
    <n v="38000"/>
    <x v="31"/>
  </r>
  <r>
    <s v="Youth 1407"/>
    <n v="15"/>
    <x v="2"/>
    <x v="0"/>
    <x v="0"/>
    <x v="5"/>
    <s v="Male/Single/Amudat"/>
    <x v="4"/>
    <n v="9.2799999999999994"/>
    <n v="7.99"/>
    <n v="26.22"/>
    <x v="1"/>
    <s v="Yes"/>
    <x v="2"/>
    <n v="41000"/>
    <n v="3200"/>
    <x v="32"/>
  </r>
  <r>
    <s v="Youth 1408"/>
    <n v="17"/>
    <x v="2"/>
    <x v="0"/>
    <x v="2"/>
    <x v="5"/>
    <s v="Male/Married/Amudat"/>
    <x v="4"/>
    <n v="9.2799999999999994"/>
    <n v="7.99"/>
    <n v="26.22"/>
    <x v="1"/>
    <s v="Yes"/>
    <x v="2"/>
    <n v="32500"/>
    <n v="130000"/>
    <x v="33"/>
  </r>
  <r>
    <s v="Youth 1409"/>
    <n v="19"/>
    <x v="0"/>
    <x v="1"/>
    <x v="0"/>
    <x v="5"/>
    <s v="Female/Single/Amudat"/>
    <x v="3"/>
    <n v="6.23"/>
    <n v="5.87"/>
    <n v="19.940000000000001"/>
    <x v="1"/>
    <s v="No"/>
    <x v="1"/>
    <n v="18000"/>
    <m/>
    <x v="34"/>
  </r>
  <r>
    <s v="Youth 1410"/>
    <n v="21"/>
    <x v="0"/>
    <x v="0"/>
    <x v="1"/>
    <x v="5"/>
    <s v="Male/Separated/Amudat"/>
    <x v="34"/>
    <n v="1.29"/>
    <n v="9.16"/>
    <n v="14.33"/>
    <x v="1"/>
    <s v="Yes"/>
    <x v="2"/>
    <n v="55099"/>
    <n v="30297"/>
    <x v="35"/>
  </r>
  <r>
    <s v="Youth 1411"/>
    <n v="24"/>
    <x v="0"/>
    <x v="0"/>
    <x v="1"/>
    <x v="4"/>
    <s v="Male/Separated/Nakapiripiriti"/>
    <x v="6"/>
    <n v="2.88"/>
    <n v="5.23"/>
    <n v="9.98"/>
    <x v="1"/>
    <s v="Yes"/>
    <x v="2"/>
    <n v="70198"/>
    <n v="17099"/>
    <x v="36"/>
  </r>
  <r>
    <s v="Youth 1412"/>
    <n v="21"/>
    <x v="0"/>
    <x v="0"/>
    <x v="1"/>
    <x v="4"/>
    <s v="Male/Separated/Nakapiripiriti"/>
    <x v="39"/>
    <n v="3.97"/>
    <n v="6.44"/>
    <n v="10.9"/>
    <x v="1"/>
    <s v="Yes"/>
    <x v="2"/>
    <n v="10297"/>
    <n v="15198"/>
    <x v="37"/>
  </r>
  <r>
    <s v="Youth 1413"/>
    <n v="23"/>
    <x v="0"/>
    <x v="1"/>
    <x v="0"/>
    <x v="4"/>
    <s v="Female/Single/Nakapiripiriti"/>
    <x v="22"/>
    <n v="2.89"/>
    <n v="7.93"/>
    <n v="19.34"/>
    <x v="0"/>
    <s v="No"/>
    <x v="0"/>
    <m/>
    <m/>
    <x v="2"/>
  </r>
  <r>
    <s v="Youth 1414"/>
    <n v="19"/>
    <x v="0"/>
    <x v="0"/>
    <x v="0"/>
    <x v="4"/>
    <s v="Male/Single/Nakapiripiriti"/>
    <x v="19"/>
    <n v="1.85"/>
    <n v="6.81"/>
    <n v="16.190000000000001"/>
    <x v="1"/>
    <s v="Yes"/>
    <x v="2"/>
    <n v="22599"/>
    <n v="48000"/>
    <x v="38"/>
  </r>
  <r>
    <s v="Youth 1415"/>
    <n v="29"/>
    <x v="4"/>
    <x v="1"/>
    <x v="0"/>
    <x v="4"/>
    <s v="Female/Single/Nakapiripiriti"/>
    <x v="6"/>
    <n v="2.88"/>
    <n v="5.23"/>
    <n v="9.98"/>
    <x v="1"/>
    <s v="Yes"/>
    <x v="2"/>
    <n v="45198"/>
    <n v="235000"/>
    <x v="39"/>
  </r>
  <r>
    <s v="Youth 1416"/>
    <n v="23"/>
    <x v="0"/>
    <x v="1"/>
    <x v="1"/>
    <x v="4"/>
    <s v="Female/Separated/Nakapiripiriti"/>
    <x v="5"/>
    <n v="2.52"/>
    <n v="5.59"/>
    <n v="13.41"/>
    <x v="1"/>
    <s v="Yes"/>
    <x v="2"/>
    <n v="136000"/>
    <n v="11000"/>
    <x v="40"/>
  </r>
  <r>
    <s v="Youth 1417"/>
    <n v="21"/>
    <x v="0"/>
    <x v="1"/>
    <x v="0"/>
    <x v="4"/>
    <s v="Female/Single/Nakapiripiriti"/>
    <x v="0"/>
    <n v="9.7200000000000006"/>
    <n v="2"/>
    <n v="14.98"/>
    <x v="1"/>
    <s v="Yes"/>
    <x v="2"/>
    <n v="90500"/>
    <n v="60000"/>
    <x v="41"/>
  </r>
  <r>
    <s v="Youth 1418"/>
    <n v="17"/>
    <x v="2"/>
    <x v="0"/>
    <x v="0"/>
    <x v="4"/>
    <s v="Male/Single/Nakapiripiriti"/>
    <x v="35"/>
    <n v="2.02"/>
    <n v="9.85"/>
    <n v="15.23"/>
    <x v="1"/>
    <s v="Yes"/>
    <x v="2"/>
    <n v="4650"/>
    <n v="35198"/>
    <x v="42"/>
  </r>
  <r>
    <s v="Youth 1419"/>
    <n v="21"/>
    <x v="0"/>
    <x v="0"/>
    <x v="0"/>
    <x v="4"/>
    <s v="Male/Single/Nakapiripiriti"/>
    <x v="36"/>
    <n v="1.79"/>
    <n v="6.8"/>
    <n v="9.2899999999999991"/>
    <x v="1"/>
    <s v="Yes"/>
    <x v="2"/>
    <n v="130000"/>
    <n v="41000"/>
    <x v="43"/>
  </r>
  <r>
    <s v="Youth 1420"/>
    <n v="23"/>
    <x v="0"/>
    <x v="0"/>
    <x v="0"/>
    <x v="4"/>
    <s v="Male/Single/Nakapiripiriti"/>
    <x v="14"/>
    <n v="3.68"/>
    <n v="0.54"/>
    <n v="12.64"/>
    <x v="1"/>
    <s v="Yes"/>
    <x v="2"/>
    <n v="30200"/>
    <n v="15198"/>
    <x v="44"/>
  </r>
  <r>
    <s v="Youth 1421"/>
    <n v="15"/>
    <x v="2"/>
    <x v="0"/>
    <x v="0"/>
    <x v="2"/>
    <s v="Male/Single/Kotido"/>
    <x v="32"/>
    <n v="1.57"/>
    <n v="6.72"/>
    <n v="8.9699999999999989"/>
    <x v="1"/>
    <s v="Yes"/>
    <x v="2"/>
    <n v="60297"/>
    <n v="40198"/>
    <x v="45"/>
  </r>
  <r>
    <s v="Youth 1422"/>
    <n v="25"/>
    <x v="4"/>
    <x v="1"/>
    <x v="0"/>
    <x v="2"/>
    <s v="Female/Single/Kotido"/>
    <x v="5"/>
    <n v="2.52"/>
    <n v="5.59"/>
    <n v="13.41"/>
    <x v="1"/>
    <s v="Yes"/>
    <x v="2"/>
    <n v="11500"/>
    <n v="67000"/>
    <x v="46"/>
  </r>
  <r>
    <s v="Youth 1423"/>
    <n v="14"/>
    <x v="2"/>
    <x v="1"/>
    <x v="2"/>
    <x v="2"/>
    <s v="Female/Married/Kotido"/>
    <x v="3"/>
    <n v="6.23"/>
    <n v="5.87"/>
    <n v="19.940000000000001"/>
    <x v="1"/>
    <s v="Yes"/>
    <x v="2"/>
    <n v="37000"/>
    <n v="7198"/>
    <x v="47"/>
  </r>
  <r>
    <s v="Youth 1424"/>
    <n v="15"/>
    <x v="2"/>
    <x v="0"/>
    <x v="0"/>
    <x v="2"/>
    <s v="Male/Single/Kotido"/>
    <x v="6"/>
    <n v="2.88"/>
    <n v="5.23"/>
    <n v="9.98"/>
    <x v="1"/>
    <s v="Yes"/>
    <x v="2"/>
    <n v="49599"/>
    <n v="12200"/>
    <x v="48"/>
  </r>
  <r>
    <s v="Youth 1425"/>
    <n v="17"/>
    <x v="2"/>
    <x v="0"/>
    <x v="2"/>
    <x v="2"/>
    <s v="Male/Married/Kotido"/>
    <x v="6"/>
    <n v="2.88"/>
    <n v="5.23"/>
    <n v="9.98"/>
    <x v="1"/>
    <s v="Yes"/>
    <x v="2"/>
    <n v="29500"/>
    <n v="71500"/>
    <x v="49"/>
  </r>
  <r>
    <s v="Youth 1426"/>
    <n v="19"/>
    <x v="0"/>
    <x v="0"/>
    <x v="0"/>
    <x v="2"/>
    <s v="Male/Single/Kotido"/>
    <x v="7"/>
    <n v="0.56000000000000005"/>
    <n v="9.81"/>
    <n v="14.13"/>
    <x v="1"/>
    <s v="Yes"/>
    <x v="2"/>
    <n v="670500"/>
    <n v="18099"/>
    <x v="50"/>
  </r>
  <r>
    <s v="Youth 1427"/>
    <n v="21"/>
    <x v="0"/>
    <x v="0"/>
    <x v="2"/>
    <x v="2"/>
    <s v="Male/Married/Kotido"/>
    <x v="1"/>
    <n v="4.3600000000000003"/>
    <n v="7.46"/>
    <n v="17.18"/>
    <x v="1"/>
    <s v="Yes"/>
    <x v="2"/>
    <n v="63000"/>
    <n v="192099"/>
    <x v="51"/>
  </r>
  <r>
    <s v="Youth 1428"/>
    <n v="24"/>
    <x v="0"/>
    <x v="0"/>
    <x v="0"/>
    <x v="2"/>
    <s v="Male/Single/Kotido"/>
    <x v="14"/>
    <n v="3.68"/>
    <n v="0.54"/>
    <n v="12.64"/>
    <x v="0"/>
    <s v="No"/>
    <x v="0"/>
    <m/>
    <m/>
    <x v="2"/>
  </r>
  <r>
    <s v="Youth 1429"/>
    <n v="21"/>
    <x v="0"/>
    <x v="0"/>
    <x v="0"/>
    <x v="2"/>
    <s v="Male/Single/Kotido"/>
    <x v="39"/>
    <n v="3.97"/>
    <n v="6.44"/>
    <n v="10.9"/>
    <x v="0"/>
    <s v="Yes"/>
    <x v="3"/>
    <m/>
    <n v="75099"/>
    <x v="52"/>
  </r>
  <r>
    <s v="Youth 1430"/>
    <n v="23"/>
    <x v="0"/>
    <x v="0"/>
    <x v="0"/>
    <x v="2"/>
    <s v="Male/Single/Kotido"/>
    <x v="9"/>
    <n v="7.24"/>
    <n v="5.42"/>
    <n v="14.81"/>
    <x v="0"/>
    <s v="Yes"/>
    <x v="3"/>
    <m/>
    <n v="1398"/>
    <x v="53"/>
  </r>
  <r>
    <s v="Youth 1431"/>
    <n v="19"/>
    <x v="0"/>
    <x v="0"/>
    <x v="0"/>
    <x v="2"/>
    <s v="Male/Single/Kotido"/>
    <x v="22"/>
    <n v="2.89"/>
    <n v="7.93"/>
    <n v="19.34"/>
    <x v="0"/>
    <s v="No"/>
    <x v="0"/>
    <m/>
    <m/>
    <x v="2"/>
  </r>
  <r>
    <s v="Youth 1432"/>
    <n v="29"/>
    <x v="4"/>
    <x v="0"/>
    <x v="0"/>
    <x v="2"/>
    <s v="Male/Single/Kotido"/>
    <x v="14"/>
    <n v="3.68"/>
    <n v="0.54"/>
    <n v="12.64"/>
    <x v="0"/>
    <s v="Yes"/>
    <x v="3"/>
    <m/>
    <n v="12198"/>
    <x v="54"/>
  </r>
  <r>
    <s v="Youth 1433"/>
    <n v="23"/>
    <x v="0"/>
    <x v="0"/>
    <x v="0"/>
    <x v="4"/>
    <s v="Male/Single/Nakapiripiriti"/>
    <x v="5"/>
    <n v="2.52"/>
    <n v="5.59"/>
    <n v="13.41"/>
    <x v="0"/>
    <s v="Yes"/>
    <x v="3"/>
    <m/>
    <n v="60500"/>
    <x v="55"/>
  </r>
  <r>
    <s v="Youth 1434"/>
    <n v="21"/>
    <x v="0"/>
    <x v="0"/>
    <x v="0"/>
    <x v="4"/>
    <s v="Male/Single/Nakapiripiriti"/>
    <x v="0"/>
    <n v="9.7200000000000006"/>
    <n v="2"/>
    <n v="14.98"/>
    <x v="0"/>
    <s v="No"/>
    <x v="0"/>
    <m/>
    <m/>
    <x v="2"/>
  </r>
  <r>
    <s v="Youth 1435"/>
    <n v="17"/>
    <x v="2"/>
    <x v="0"/>
    <x v="0"/>
    <x v="4"/>
    <s v="Male/Single/Nakapiripiriti"/>
    <x v="36"/>
    <n v="1.79"/>
    <n v="6.8"/>
    <n v="9.2899999999999991"/>
    <x v="1"/>
    <s v="Yes"/>
    <x v="2"/>
    <n v="396"/>
    <n v="176198"/>
    <x v="56"/>
  </r>
  <r>
    <s v="Youth 1436"/>
    <n v="21"/>
    <x v="0"/>
    <x v="0"/>
    <x v="1"/>
    <x v="4"/>
    <s v="Male/Separated/Nakapiripiriti"/>
    <x v="12"/>
    <n v="1.23"/>
    <n v="9.6"/>
    <n v="12.08"/>
    <x v="1"/>
    <s v="Yes"/>
    <x v="2"/>
    <n v="30300"/>
    <n v="1600"/>
    <x v="57"/>
  </r>
  <r>
    <s v="Youth 1437"/>
    <n v="23"/>
    <x v="0"/>
    <x v="1"/>
    <x v="1"/>
    <x v="4"/>
    <s v="Female/Separated/Nakapiripiriti"/>
    <x v="4"/>
    <n v="9.2799999999999994"/>
    <n v="7.99"/>
    <n v="26.22"/>
    <x v="0"/>
    <s v="No"/>
    <x v="0"/>
    <m/>
    <m/>
    <x v="2"/>
  </r>
  <r>
    <s v="Youth 1438"/>
    <n v="15"/>
    <x v="2"/>
    <x v="1"/>
    <x v="0"/>
    <x v="4"/>
    <s v="Female/Single/Nakapiripiriti"/>
    <x v="34"/>
    <n v="1.29"/>
    <n v="9.16"/>
    <n v="14.33"/>
    <x v="0"/>
    <s v="No"/>
    <x v="0"/>
    <m/>
    <m/>
    <x v="2"/>
  </r>
  <r>
    <s v="Youth 1439"/>
    <n v="23"/>
    <x v="0"/>
    <x v="1"/>
    <x v="2"/>
    <x v="4"/>
    <s v="Female/Married/Nakapiripiriti"/>
    <x v="6"/>
    <n v="2.88"/>
    <n v="5.23"/>
    <n v="9.98"/>
    <x v="1"/>
    <s v="Yes"/>
    <x v="2"/>
    <n v="38700"/>
    <n v="50198"/>
    <x v="58"/>
  </r>
  <r>
    <s v="Youth 1440"/>
    <n v="15"/>
    <x v="2"/>
    <x v="1"/>
    <x v="0"/>
    <x v="4"/>
    <s v="Female/Single/Nakapiripiriti"/>
    <x v="45"/>
    <n v="0.23"/>
    <n v="6.63"/>
    <n v="14.73"/>
    <x v="1"/>
    <s v="Yes"/>
    <x v="2"/>
    <n v="29000"/>
    <n v="30200"/>
    <x v="59"/>
  </r>
  <r>
    <s v="Youth 1441"/>
    <n v="25"/>
    <x v="4"/>
    <x v="1"/>
    <x v="1"/>
    <x v="4"/>
    <s v="Female/Separated/Nakapiripiriti"/>
    <x v="5"/>
    <n v="2.52"/>
    <n v="5.59"/>
    <n v="13.41"/>
    <x v="1"/>
    <s v="Yes"/>
    <x v="2"/>
    <n v="7200"/>
    <n v="21000"/>
    <x v="60"/>
  </r>
  <r>
    <s v="Youth 1442"/>
    <n v="14"/>
    <x v="2"/>
    <x v="1"/>
    <x v="2"/>
    <x v="4"/>
    <s v="Female/Married/Nakapiripiriti"/>
    <x v="7"/>
    <n v="0.56000000000000005"/>
    <n v="9.81"/>
    <n v="14.13"/>
    <x v="1"/>
    <s v="Yes"/>
    <x v="2"/>
    <n v="28000"/>
    <n v="17099"/>
    <x v="61"/>
  </r>
  <r>
    <s v="Youth 1443"/>
    <n v="15"/>
    <x v="2"/>
    <x v="1"/>
    <x v="0"/>
    <x v="4"/>
    <s v="Female/Single/Nakapiripiriti"/>
    <x v="14"/>
    <n v="3.68"/>
    <n v="0.54"/>
    <n v="12.64"/>
    <x v="1"/>
    <s v="No"/>
    <x v="1"/>
    <n v="7700"/>
    <m/>
    <x v="62"/>
  </r>
  <r>
    <s v="Youth 1444"/>
    <n v="17"/>
    <x v="2"/>
    <x v="0"/>
    <x v="0"/>
    <x v="4"/>
    <s v="Male/Single/Nakapiripiriti"/>
    <x v="14"/>
    <n v="3.68"/>
    <n v="0.54"/>
    <n v="12.64"/>
    <x v="1"/>
    <s v="No"/>
    <x v="1"/>
    <n v="25500"/>
    <m/>
    <x v="63"/>
  </r>
  <r>
    <s v="Youth 1445"/>
    <n v="19"/>
    <x v="0"/>
    <x v="1"/>
    <x v="0"/>
    <x v="4"/>
    <s v="Female/Single/Nakapiripiriti"/>
    <x v="3"/>
    <n v="6.23"/>
    <n v="5.87"/>
    <n v="19.940000000000001"/>
    <x v="1"/>
    <s v="No"/>
    <x v="1"/>
    <n v="7000"/>
    <m/>
    <x v="64"/>
  </r>
  <r>
    <s v="Youth 1446"/>
    <n v="21"/>
    <x v="0"/>
    <x v="1"/>
    <x v="0"/>
    <x v="3"/>
    <s v="Female/Single/Napak"/>
    <x v="15"/>
    <n v="4.01"/>
    <n v="5.53"/>
    <n v="14.780000000000001"/>
    <x v="1"/>
    <s v="No"/>
    <x v="1"/>
    <n v="10398"/>
    <m/>
    <x v="65"/>
  </r>
  <r>
    <s v="Youth 1447"/>
    <n v="24"/>
    <x v="0"/>
    <x v="1"/>
    <x v="2"/>
    <x v="3"/>
    <s v="Female/Married/Napak"/>
    <x v="4"/>
    <n v="9.2799999999999994"/>
    <n v="7.99"/>
    <n v="26.22"/>
    <x v="1"/>
    <s v="Yes"/>
    <x v="2"/>
    <n v="797"/>
    <n v="278000"/>
    <x v="66"/>
  </r>
  <r>
    <s v="Youth 1448"/>
    <n v="21"/>
    <x v="0"/>
    <x v="1"/>
    <x v="0"/>
    <x v="3"/>
    <s v="Female/Single/Napak"/>
    <x v="2"/>
    <n v="5.57"/>
    <n v="8.99"/>
    <n v="22.3"/>
    <x v="0"/>
    <s v="Yes"/>
    <x v="3"/>
    <m/>
    <n v="31099"/>
    <x v="67"/>
  </r>
  <r>
    <s v="Youth 1449"/>
    <n v="23"/>
    <x v="0"/>
    <x v="1"/>
    <x v="0"/>
    <x v="3"/>
    <s v="Female/Single/Napak"/>
    <x v="37"/>
    <n v="4.2300000000000004"/>
    <n v="3.55"/>
    <n v="12.93"/>
    <x v="0"/>
    <s v="Yes"/>
    <x v="3"/>
    <m/>
    <n v="77500"/>
    <x v="68"/>
  </r>
  <r>
    <s v="Youth 1450"/>
    <n v="19"/>
    <x v="0"/>
    <x v="1"/>
    <x v="0"/>
    <x v="3"/>
    <s v="Female/Single/Napak"/>
    <x v="25"/>
    <n v="2.04"/>
    <n v="2.82"/>
    <n v="7.77"/>
    <x v="0"/>
    <s v="Yes"/>
    <x v="3"/>
    <m/>
    <n v="800000"/>
    <x v="69"/>
  </r>
  <r>
    <s v="Youth 1451"/>
    <n v="29"/>
    <x v="4"/>
    <x v="1"/>
    <x v="0"/>
    <x v="3"/>
    <s v="Female/Single/Napak"/>
    <x v="4"/>
    <n v="9.2799999999999994"/>
    <n v="7.99"/>
    <n v="26.22"/>
    <x v="0"/>
    <s v="Yes"/>
    <x v="3"/>
    <m/>
    <n v="6240000"/>
    <x v="70"/>
  </r>
  <r>
    <s v="Youth 1452"/>
    <n v="23"/>
    <x v="0"/>
    <x v="1"/>
    <x v="2"/>
    <x v="3"/>
    <s v="Female/Married/Napak"/>
    <x v="5"/>
    <n v="2.52"/>
    <n v="5.59"/>
    <n v="13.41"/>
    <x v="0"/>
    <s v="Yes"/>
    <x v="3"/>
    <m/>
    <n v="125000"/>
    <x v="71"/>
  </r>
  <r>
    <s v="Youth 1453"/>
    <n v="21"/>
    <x v="0"/>
    <x v="1"/>
    <x v="0"/>
    <x v="3"/>
    <s v="Female/Single/Napak"/>
    <x v="0"/>
    <n v="9.7200000000000006"/>
    <n v="2"/>
    <n v="14.98"/>
    <x v="1"/>
    <s v="Yes"/>
    <x v="2"/>
    <n v="552050"/>
    <n v="1050000"/>
    <x v="72"/>
  </r>
  <r>
    <s v="Youth 1454"/>
    <n v="17"/>
    <x v="2"/>
    <x v="1"/>
    <x v="0"/>
    <x v="3"/>
    <s v="Female/Single/Napak"/>
    <x v="3"/>
    <n v="2.2400000000000002"/>
    <n v="8.09"/>
    <n v="18.170000000000002"/>
    <x v="1"/>
    <s v="No"/>
    <x v="1"/>
    <n v="2005600"/>
    <m/>
    <x v="73"/>
  </r>
  <r>
    <s v="Youth 1455"/>
    <n v="21"/>
    <x v="0"/>
    <x v="1"/>
    <x v="0"/>
    <x v="3"/>
    <s v="Female/Single/Napak"/>
    <x v="3"/>
    <n v="2.2400000000000002"/>
    <n v="8.09"/>
    <n v="18.170000000000002"/>
    <x v="1"/>
    <s v="Yes"/>
    <x v="2"/>
    <n v="48000"/>
    <n v="480000"/>
    <x v="74"/>
  </r>
  <r>
    <s v="Youth 1456"/>
    <n v="23"/>
    <x v="0"/>
    <x v="1"/>
    <x v="1"/>
    <x v="0"/>
    <s v="Female/Separated/Moroto"/>
    <x v="14"/>
    <n v="3.68"/>
    <n v="0.54"/>
    <n v="12.64"/>
    <x v="1"/>
    <s v="No"/>
    <x v="1"/>
    <n v="21000"/>
    <m/>
    <x v="75"/>
  </r>
  <r>
    <s v="Youth 1457"/>
    <n v="15"/>
    <x v="2"/>
    <x v="1"/>
    <x v="0"/>
    <x v="0"/>
    <s v="Female/Single/Moroto"/>
    <x v="8"/>
    <n v="7.84"/>
    <n v="6.4"/>
    <n v="18.59"/>
    <x v="1"/>
    <s v="No"/>
    <x v="1"/>
    <n v="45500"/>
    <m/>
    <x v="76"/>
  </r>
  <r>
    <s v="Youth 1458"/>
    <n v="23"/>
    <x v="0"/>
    <x v="1"/>
    <x v="0"/>
    <x v="0"/>
    <s v="Female/Single/Moroto"/>
    <x v="4"/>
    <n v="9.2799999999999994"/>
    <n v="7.99"/>
    <n v="26.22"/>
    <x v="1"/>
    <s v="No"/>
    <x v="1"/>
    <n v="37500"/>
    <m/>
    <x v="77"/>
  </r>
  <r>
    <s v="Youth 1459"/>
    <n v="15"/>
    <x v="2"/>
    <x v="1"/>
    <x v="0"/>
    <x v="0"/>
    <s v="Female/Single/Moroto"/>
    <x v="8"/>
    <n v="7.84"/>
    <n v="6.4"/>
    <n v="18.59"/>
    <x v="1"/>
    <s v="No"/>
    <x v="1"/>
    <n v="37000"/>
    <m/>
    <x v="78"/>
  </r>
  <r>
    <s v="Youth 1460"/>
    <n v="25"/>
    <x v="4"/>
    <x v="1"/>
    <x v="0"/>
    <x v="0"/>
    <s v="Female/Single/Moroto"/>
    <x v="5"/>
    <n v="2.52"/>
    <n v="5.59"/>
    <n v="13.41"/>
    <x v="1"/>
    <s v="No"/>
    <x v="1"/>
    <n v="396000"/>
    <m/>
    <x v="79"/>
  </r>
  <r>
    <s v="Youth 1461"/>
    <n v="14"/>
    <x v="2"/>
    <x v="0"/>
    <x v="2"/>
    <x v="0"/>
    <s v="Male/Married/Moroto"/>
    <x v="3"/>
    <n v="6.23"/>
    <n v="5.87"/>
    <n v="19.940000000000001"/>
    <x v="1"/>
    <s v="Yes"/>
    <x v="2"/>
    <n v="32000"/>
    <n v="190000"/>
    <x v="80"/>
  </r>
  <r>
    <s v="Youth 1462"/>
    <n v="15"/>
    <x v="2"/>
    <x v="0"/>
    <x v="2"/>
    <x v="0"/>
    <s v="Male/Married/Moroto"/>
    <x v="4"/>
    <n v="9.2799999999999994"/>
    <n v="7.99"/>
    <n v="26.22"/>
    <x v="0"/>
    <s v="Yes"/>
    <x v="3"/>
    <m/>
    <n v="280000"/>
    <x v="81"/>
  </r>
  <r>
    <s v="Youth 1463"/>
    <n v="17"/>
    <x v="2"/>
    <x v="1"/>
    <x v="0"/>
    <x v="0"/>
    <s v="Female/Single/Moroto"/>
    <x v="4"/>
    <n v="9.2799999999999994"/>
    <n v="7.99"/>
    <n v="26.22"/>
    <x v="0"/>
    <s v="Yes"/>
    <x v="3"/>
    <m/>
    <n v="295000"/>
    <x v="82"/>
  </r>
  <r>
    <s v="Youth 1464"/>
    <n v="19"/>
    <x v="0"/>
    <x v="0"/>
    <x v="0"/>
    <x v="0"/>
    <s v="Male/Single/Moroto"/>
    <x v="7"/>
    <n v="0.56000000000000005"/>
    <n v="9.81"/>
    <n v="14.13"/>
    <x v="0"/>
    <s v="Yes"/>
    <x v="3"/>
    <m/>
    <n v="0"/>
    <x v="2"/>
  </r>
  <r>
    <s v="Youth 1465"/>
    <n v="21"/>
    <x v="0"/>
    <x v="0"/>
    <x v="0"/>
    <x v="0"/>
    <s v="Male/Single/Moroto"/>
    <x v="9"/>
    <n v="7.24"/>
    <n v="5.42"/>
    <n v="14.81"/>
    <x v="0"/>
    <s v="No"/>
    <x v="0"/>
    <m/>
    <m/>
    <x v="2"/>
  </r>
  <r>
    <s v="Youth 1466"/>
    <n v="24"/>
    <x v="0"/>
    <x v="0"/>
    <x v="0"/>
    <x v="1"/>
    <s v="Male/Single/Kaabong"/>
    <x v="6"/>
    <n v="2.88"/>
    <n v="5.23"/>
    <n v="9.98"/>
    <x v="1"/>
    <s v="No"/>
    <x v="1"/>
    <n v="261000"/>
    <m/>
    <x v="1"/>
  </r>
  <r>
    <s v="Youth 1467"/>
    <n v="21"/>
    <x v="0"/>
    <x v="1"/>
    <x v="0"/>
    <x v="2"/>
    <s v="Female/Single/Kotido"/>
    <x v="2"/>
    <n v="5.57"/>
    <n v="8.99"/>
    <n v="22.3"/>
    <x v="0"/>
    <s v="No"/>
    <x v="0"/>
    <m/>
    <m/>
    <x v="2"/>
  </r>
  <r>
    <s v="Youth 1468"/>
    <n v="23"/>
    <x v="0"/>
    <x v="1"/>
    <x v="1"/>
    <x v="3"/>
    <s v="Female/Separated/Napak"/>
    <x v="16"/>
    <n v="1.92"/>
    <n v="4.67"/>
    <n v="12.9"/>
    <x v="0"/>
    <s v="No"/>
    <x v="0"/>
    <m/>
    <m/>
    <x v="2"/>
  </r>
  <r>
    <s v="Youth 1469"/>
    <n v="19"/>
    <x v="0"/>
    <x v="1"/>
    <x v="1"/>
    <x v="4"/>
    <s v="Female/Separated/Nakapiripiriti"/>
    <x v="28"/>
    <n v="6.79"/>
    <n v="1.88"/>
    <n v="16.97"/>
    <x v="1"/>
    <s v="No"/>
    <x v="1"/>
    <n v="159000"/>
    <m/>
    <x v="3"/>
  </r>
  <r>
    <s v="Youth 1470"/>
    <n v="29"/>
    <x v="4"/>
    <x v="1"/>
    <x v="0"/>
    <x v="5"/>
    <s v="Female/Single/Amudat"/>
    <x v="6"/>
    <n v="2.88"/>
    <n v="5.23"/>
    <n v="9.98"/>
    <x v="1"/>
    <s v="Yes"/>
    <x v="2"/>
    <n v="129099"/>
    <n v="125000"/>
    <x v="4"/>
  </r>
  <r>
    <s v="Youth 1471"/>
    <n v="23"/>
    <x v="0"/>
    <x v="1"/>
    <x v="0"/>
    <x v="6"/>
    <s v="Female/Single/Abim"/>
    <x v="4"/>
    <n v="9.2799999999999994"/>
    <n v="7.99"/>
    <n v="26.22"/>
    <x v="1"/>
    <s v="Yes"/>
    <x v="2"/>
    <n v="33000"/>
    <n v="2100000"/>
    <x v="5"/>
  </r>
  <r>
    <s v="Youth 1472"/>
    <n v="21"/>
    <x v="0"/>
    <x v="1"/>
    <x v="2"/>
    <x v="6"/>
    <s v="Female/Married/Abim"/>
    <x v="0"/>
    <n v="9.7200000000000006"/>
    <n v="2"/>
    <n v="14.98"/>
    <x v="1"/>
    <s v="Yes"/>
    <x v="2"/>
    <n v="1123698"/>
    <n v="51000"/>
    <x v="6"/>
  </r>
  <r>
    <s v="Youth 1473"/>
    <n v="17"/>
    <x v="2"/>
    <x v="1"/>
    <x v="2"/>
    <x v="6"/>
    <s v="Female/Married/Abim"/>
    <x v="22"/>
    <n v="2.89"/>
    <n v="7.93"/>
    <n v="19.34"/>
    <x v="0"/>
    <s v="No"/>
    <x v="0"/>
    <m/>
    <m/>
    <x v="2"/>
  </r>
  <r>
    <s v="Youth 1474"/>
    <n v="21"/>
    <x v="0"/>
    <x v="0"/>
    <x v="0"/>
    <x v="6"/>
    <s v="Male/Single/Abim"/>
    <x v="16"/>
    <n v="1.92"/>
    <n v="4.67"/>
    <n v="12.9"/>
    <x v="1"/>
    <s v="Yes"/>
    <x v="2"/>
    <n v="3198"/>
    <n v="175000"/>
    <x v="7"/>
  </r>
  <r>
    <s v="Youth 1475"/>
    <n v="23"/>
    <x v="0"/>
    <x v="0"/>
    <x v="0"/>
    <x v="6"/>
    <s v="Male/Single/Abim"/>
    <x v="6"/>
    <n v="2.88"/>
    <n v="5.23"/>
    <n v="9.98"/>
    <x v="0"/>
    <s v="Yes"/>
    <x v="3"/>
    <m/>
    <n v="22500"/>
    <x v="8"/>
  </r>
  <r>
    <s v="Youth 1476"/>
    <n v="15"/>
    <x v="2"/>
    <x v="0"/>
    <x v="1"/>
    <x v="6"/>
    <s v="Male/Separated/Abim"/>
    <x v="8"/>
    <n v="7.84"/>
    <n v="6.4"/>
    <n v="18.59"/>
    <x v="0"/>
    <s v="No"/>
    <x v="0"/>
    <m/>
    <m/>
    <x v="2"/>
  </r>
  <r>
    <s v="Youth 1477"/>
    <n v="23"/>
    <x v="0"/>
    <x v="0"/>
    <x v="2"/>
    <x v="6"/>
    <s v="Male/Married/Abim"/>
    <x v="14"/>
    <n v="3.68"/>
    <n v="0.54"/>
    <n v="12.64"/>
    <x v="0"/>
    <s v="No"/>
    <x v="0"/>
    <m/>
    <m/>
    <x v="2"/>
  </r>
  <r>
    <s v="Youth 1478"/>
    <n v="15"/>
    <x v="2"/>
    <x v="0"/>
    <x v="1"/>
    <x v="6"/>
    <s v="Male/Separated/Abim"/>
    <x v="8"/>
    <n v="7.84"/>
    <n v="6.4"/>
    <n v="18.59"/>
    <x v="0"/>
    <s v="No"/>
    <x v="0"/>
    <m/>
    <m/>
    <x v="2"/>
  </r>
  <r>
    <s v="Youth 1479"/>
    <n v="25"/>
    <x v="4"/>
    <x v="0"/>
    <x v="0"/>
    <x v="6"/>
    <s v="Male/Single/Abim"/>
    <x v="5"/>
    <n v="2.52"/>
    <n v="5.59"/>
    <n v="13.41"/>
    <x v="0"/>
    <s v="No"/>
    <x v="0"/>
    <m/>
    <m/>
    <x v="2"/>
  </r>
  <r>
    <s v="Youth 1480"/>
    <n v="14"/>
    <x v="2"/>
    <x v="1"/>
    <x v="2"/>
    <x v="6"/>
    <s v="Female/Married/Abim"/>
    <x v="7"/>
    <n v="0.56000000000000005"/>
    <n v="9.81"/>
    <n v="14.13"/>
    <x v="0"/>
    <s v="No"/>
    <x v="0"/>
    <m/>
    <m/>
    <x v="2"/>
  </r>
  <r>
    <s v="Youth 1481"/>
    <n v="15"/>
    <x v="2"/>
    <x v="0"/>
    <x v="2"/>
    <x v="6"/>
    <s v="Male/Married/Abim"/>
    <x v="6"/>
    <n v="2.88"/>
    <n v="5.23"/>
    <n v="9.98"/>
    <x v="0"/>
    <s v="No"/>
    <x v="0"/>
    <m/>
    <m/>
    <x v="2"/>
  </r>
  <r>
    <s v="Youth 1482"/>
    <n v="17"/>
    <x v="2"/>
    <x v="0"/>
    <x v="0"/>
    <x v="6"/>
    <s v="Male/Single/Abim"/>
    <x v="6"/>
    <n v="2.88"/>
    <n v="5.23"/>
    <n v="9.98"/>
    <x v="0"/>
    <s v="No"/>
    <x v="0"/>
    <m/>
    <m/>
    <x v="2"/>
  </r>
  <r>
    <s v="Youth 1483"/>
    <n v="19"/>
    <x v="0"/>
    <x v="1"/>
    <x v="2"/>
    <x v="6"/>
    <s v="Female/Married/Abim"/>
    <x v="3"/>
    <n v="6.23"/>
    <n v="5.87"/>
    <n v="19.940000000000001"/>
    <x v="0"/>
    <s v="No"/>
    <x v="0"/>
    <m/>
    <m/>
    <x v="2"/>
  </r>
  <r>
    <s v="Youth 1484"/>
    <n v="21"/>
    <x v="0"/>
    <x v="0"/>
    <x v="0"/>
    <x v="1"/>
    <s v="Male/Single/Kaabong"/>
    <x v="19"/>
    <n v="1.85"/>
    <n v="6.81"/>
    <n v="16.190000000000001"/>
    <x v="0"/>
    <s v="No"/>
    <x v="0"/>
    <m/>
    <m/>
    <x v="2"/>
  </r>
  <r>
    <s v="Youth 1485"/>
    <n v="24"/>
    <x v="0"/>
    <x v="1"/>
    <x v="0"/>
    <x v="1"/>
    <s v="Female/Single/Kaabong"/>
    <x v="14"/>
    <n v="3.68"/>
    <n v="0.54"/>
    <n v="12.64"/>
    <x v="0"/>
    <s v="No"/>
    <x v="0"/>
    <m/>
    <m/>
    <x v="2"/>
  </r>
  <r>
    <s v="Youth 1486"/>
    <n v="21"/>
    <x v="0"/>
    <x v="1"/>
    <x v="1"/>
    <x v="1"/>
    <s v="Female/Separated/Kaabong"/>
    <x v="2"/>
    <n v="5.57"/>
    <n v="8.99"/>
    <n v="22.3"/>
    <x v="1"/>
    <s v="No"/>
    <x v="1"/>
    <n v="9000"/>
    <m/>
    <x v="9"/>
  </r>
  <r>
    <s v="Youth 1487"/>
    <n v="23"/>
    <x v="0"/>
    <x v="1"/>
    <x v="2"/>
    <x v="1"/>
    <s v="Female/Married/Kaabong"/>
    <x v="40"/>
    <n v="4.91"/>
    <n v="1.95"/>
    <n v="7.6000000000000005"/>
    <x v="1"/>
    <s v="No"/>
    <x v="1"/>
    <n v="85200"/>
    <m/>
    <x v="10"/>
  </r>
  <r>
    <s v="Youth 1488"/>
    <n v="19"/>
    <x v="0"/>
    <x v="0"/>
    <x v="0"/>
    <x v="1"/>
    <s v="Male/Single/Kaabong"/>
    <x v="11"/>
    <n v="4.0199999999999996"/>
    <n v="8.5399999999999991"/>
    <n v="14.899999999999999"/>
    <x v="0"/>
    <s v="No"/>
    <x v="0"/>
    <m/>
    <m/>
    <x v="2"/>
  </r>
  <r>
    <s v="Youth 1489"/>
    <n v="29"/>
    <x v="4"/>
    <x v="0"/>
    <x v="0"/>
    <x v="1"/>
    <s v="Male/Single/Kaabong"/>
    <x v="14"/>
    <n v="3.68"/>
    <n v="0.54"/>
    <n v="12.64"/>
    <x v="1"/>
    <s v="No"/>
    <x v="1"/>
    <n v="6198"/>
    <m/>
    <x v="11"/>
  </r>
  <r>
    <s v="Youth 1490"/>
    <n v="23"/>
    <x v="0"/>
    <x v="0"/>
    <x v="0"/>
    <x v="4"/>
    <s v="Male/Single/Nakapiripiriti"/>
    <x v="6"/>
    <n v="2.88"/>
    <n v="5.23"/>
    <n v="9.98"/>
    <x v="0"/>
    <s v="No"/>
    <x v="0"/>
    <m/>
    <m/>
    <x v="2"/>
  </r>
  <r>
    <s v="Youth 1491"/>
    <n v="21"/>
    <x v="0"/>
    <x v="0"/>
    <x v="0"/>
    <x v="4"/>
    <s v="Male/Single/Nakapiripiriti"/>
    <x v="0"/>
    <n v="9.7200000000000006"/>
    <n v="2"/>
    <n v="14.98"/>
    <x v="1"/>
    <s v="No"/>
    <x v="1"/>
    <n v="23500"/>
    <m/>
    <x v="12"/>
  </r>
  <r>
    <s v="Youth 1492"/>
    <n v="17"/>
    <x v="2"/>
    <x v="0"/>
    <x v="0"/>
    <x v="4"/>
    <s v="Male/Single/Nakapiripiriti"/>
    <x v="9"/>
    <n v="7.24"/>
    <n v="5.42"/>
    <n v="14.81"/>
    <x v="1"/>
    <s v="No"/>
    <x v="1"/>
    <n v="80100"/>
    <m/>
    <x v="13"/>
  </r>
  <r>
    <s v="Youth 1493"/>
    <n v="21"/>
    <x v="0"/>
    <x v="0"/>
    <x v="1"/>
    <x v="4"/>
    <s v="Male/Separated/Nakapiripiriti"/>
    <x v="22"/>
    <n v="2.89"/>
    <n v="7.93"/>
    <n v="19.34"/>
    <x v="1"/>
    <s v="Yes"/>
    <x v="2"/>
    <n v="60198"/>
    <n v="980000"/>
    <x v="14"/>
  </r>
  <r>
    <s v="Youth 1494"/>
    <n v="23"/>
    <x v="0"/>
    <x v="1"/>
    <x v="0"/>
    <x v="4"/>
    <s v="Female/Single/Nakapiripiriti"/>
    <x v="4"/>
    <n v="9.2799999999999994"/>
    <n v="7.99"/>
    <n v="26.22"/>
    <x v="1"/>
    <s v="Yes"/>
    <x v="2"/>
    <n v="1500198"/>
    <n v="870000"/>
    <x v="15"/>
  </r>
  <r>
    <s v="Youth 1495"/>
    <n v="15"/>
    <x v="2"/>
    <x v="0"/>
    <x v="2"/>
    <x v="4"/>
    <s v="Male/Married/Nakapiripiriti"/>
    <x v="8"/>
    <n v="7.84"/>
    <n v="6.4"/>
    <n v="18.59"/>
    <x v="1"/>
    <s v="Yes"/>
    <x v="2"/>
    <n v="35000"/>
    <n v="100000"/>
    <x v="16"/>
  </r>
  <r>
    <s v="Youth 1496"/>
    <n v="21"/>
    <x v="0"/>
    <x v="0"/>
    <x v="1"/>
    <x v="4"/>
    <s v="Male/Separated/Nakapiripiriti"/>
    <x v="25"/>
    <n v="2.04"/>
    <n v="2.82"/>
    <n v="7.77"/>
    <x v="1"/>
    <s v="Yes"/>
    <x v="2"/>
    <n v="218500"/>
    <n v="35500"/>
    <x v="17"/>
  </r>
  <r>
    <s v="Youth 1497"/>
    <n v="23"/>
    <x v="0"/>
    <x v="0"/>
    <x v="0"/>
    <x v="4"/>
    <s v="Male/Single/Nakapiripiriti"/>
    <x v="6"/>
    <n v="2.88"/>
    <n v="5.23"/>
    <n v="9.98"/>
    <x v="1"/>
    <s v="Yes"/>
    <x v="2"/>
    <n v="1500198"/>
    <n v="72099"/>
    <x v="18"/>
  </r>
  <r>
    <s v="Youth 1498"/>
    <n v="15"/>
    <x v="2"/>
    <x v="1"/>
    <x v="2"/>
    <x v="4"/>
    <s v="Female/Married/Nakapiripiriti"/>
    <x v="8"/>
    <n v="7.84"/>
    <n v="6.4"/>
    <n v="18.59"/>
    <x v="1"/>
    <s v="Yes"/>
    <x v="2"/>
    <n v="157000"/>
    <n v="400000"/>
    <x v="19"/>
  </r>
  <r>
    <s v="Youth 1499"/>
    <n v="23"/>
    <x v="0"/>
    <x v="1"/>
    <x v="2"/>
    <x v="4"/>
    <s v="Female/Married/Nakapiripiriti"/>
    <x v="14"/>
    <n v="3.68"/>
    <n v="0.54"/>
    <n v="12.64"/>
    <x v="1"/>
    <s v="Yes"/>
    <x v="2"/>
    <n v="82200"/>
    <n v="2800000"/>
    <x v="20"/>
  </r>
  <r>
    <s v="Youth 1500"/>
    <n v="15"/>
    <x v="2"/>
    <x v="0"/>
    <x v="1"/>
    <x v="4"/>
    <s v="Male/Separated/Nakapiripiriti"/>
    <x v="8"/>
    <n v="7.84"/>
    <n v="6.4"/>
    <n v="18.59"/>
    <x v="1"/>
    <s v="Yes"/>
    <x v="2"/>
    <n v="310000"/>
    <n v="400000"/>
    <x v="21"/>
  </r>
  <r>
    <s v="Youth 1501"/>
    <n v="25"/>
    <x v="4"/>
    <x v="0"/>
    <x v="0"/>
    <x v="5"/>
    <s v="Male/Single/Amudat"/>
    <x v="5"/>
    <n v="2.52"/>
    <n v="5.59"/>
    <n v="13.41"/>
    <x v="1"/>
    <s v="Yes"/>
    <x v="2"/>
    <n v="475000"/>
    <n v="620000"/>
    <x v="22"/>
  </r>
  <r>
    <s v="Youth 1502"/>
    <n v="14"/>
    <x v="2"/>
    <x v="0"/>
    <x v="1"/>
    <x v="5"/>
    <s v="Male/Separated/Amudat"/>
    <x v="3"/>
    <n v="6.23"/>
    <n v="5.87"/>
    <n v="19.940000000000001"/>
    <x v="1"/>
    <s v="No"/>
    <x v="1"/>
    <n v="30297"/>
    <m/>
    <x v="23"/>
  </r>
  <r>
    <s v="Youth 1503"/>
    <n v="15"/>
    <x v="2"/>
    <x v="0"/>
    <x v="0"/>
    <x v="5"/>
    <s v="Male/Single/Amudat"/>
    <x v="14"/>
    <n v="3.68"/>
    <n v="0.54"/>
    <n v="12.64"/>
    <x v="1"/>
    <s v="No"/>
    <x v="1"/>
    <n v="47099"/>
    <m/>
    <x v="24"/>
  </r>
  <r>
    <s v="Youth 1504"/>
    <n v="17"/>
    <x v="2"/>
    <x v="0"/>
    <x v="0"/>
    <x v="5"/>
    <s v="Male/Single/Amudat"/>
    <x v="14"/>
    <n v="3.68"/>
    <n v="0.54"/>
    <n v="12.64"/>
    <x v="1"/>
    <s v="No"/>
    <x v="1"/>
    <n v="120099"/>
    <m/>
    <x v="25"/>
  </r>
  <r>
    <s v="Youth 1505"/>
    <n v="19"/>
    <x v="0"/>
    <x v="0"/>
    <x v="0"/>
    <x v="5"/>
    <s v="Male/Single/Amudat"/>
    <x v="7"/>
    <n v="0.56000000000000005"/>
    <n v="9.81"/>
    <n v="14.13"/>
    <x v="1"/>
    <s v="No"/>
    <x v="1"/>
    <n v="55198"/>
    <m/>
    <x v="26"/>
  </r>
  <r>
    <s v="Youth 1506"/>
    <n v="21"/>
    <x v="0"/>
    <x v="0"/>
    <x v="0"/>
    <x v="5"/>
    <s v="Male/Single/Amudat"/>
    <x v="28"/>
    <n v="6.79"/>
    <n v="1.88"/>
    <n v="16.97"/>
    <x v="1"/>
    <s v="Yes"/>
    <x v="2"/>
    <n v="73000"/>
    <n v="12198"/>
    <x v="27"/>
  </r>
  <r>
    <s v="Youth 1507"/>
    <n v="24"/>
    <x v="0"/>
    <x v="0"/>
    <x v="2"/>
    <x v="5"/>
    <s v="Male/Married/Amudat"/>
    <x v="4"/>
    <n v="9.2799999999999994"/>
    <n v="7.99"/>
    <n v="26.22"/>
    <x v="1"/>
    <s v="No"/>
    <x v="1"/>
    <n v="90198"/>
    <m/>
    <x v="28"/>
  </r>
  <r>
    <s v="Youth 1508"/>
    <n v="21"/>
    <x v="0"/>
    <x v="0"/>
    <x v="0"/>
    <x v="5"/>
    <s v="Male/Single/Amudat"/>
    <x v="2"/>
    <n v="5.57"/>
    <n v="8.99"/>
    <n v="22.3"/>
    <x v="1"/>
    <s v="Yes"/>
    <x v="2"/>
    <n v="35198"/>
    <n v="335000"/>
    <x v="29"/>
  </r>
  <r>
    <s v="Youth 1509"/>
    <n v="23"/>
    <x v="0"/>
    <x v="0"/>
    <x v="1"/>
    <x v="5"/>
    <s v="Male/Separated/Amudat"/>
    <x v="19"/>
    <n v="1.85"/>
    <n v="6.81"/>
    <n v="16.190000000000001"/>
    <x v="1"/>
    <s v="Yes"/>
    <x v="2"/>
    <n v="55099"/>
    <n v="16200"/>
    <x v="30"/>
  </r>
  <r>
    <s v="Youth 1510"/>
    <n v="19"/>
    <x v="0"/>
    <x v="1"/>
    <x v="1"/>
    <x v="5"/>
    <s v="Female/Separated/Amudat"/>
    <x v="17"/>
    <n v="7.64"/>
    <n v="6.39"/>
    <n v="18.46"/>
    <x v="1"/>
    <s v="Yes"/>
    <x v="2"/>
    <n v="85000"/>
    <n v="38000"/>
    <x v="31"/>
  </r>
  <r>
    <s v="Youth 1511"/>
    <n v="29"/>
    <x v="4"/>
    <x v="0"/>
    <x v="0"/>
    <x v="5"/>
    <s v="Male/Single/Amudat"/>
    <x v="4"/>
    <n v="9.2799999999999994"/>
    <n v="7.99"/>
    <n v="26.22"/>
    <x v="1"/>
    <s v="Yes"/>
    <x v="2"/>
    <n v="41000"/>
    <n v="3200"/>
    <x v="32"/>
  </r>
  <r>
    <s v="Youth 1512"/>
    <n v="23"/>
    <x v="0"/>
    <x v="0"/>
    <x v="2"/>
    <x v="5"/>
    <s v="Male/Married/Amudat"/>
    <x v="14"/>
    <n v="3.68"/>
    <n v="0.54"/>
    <n v="12.64"/>
    <x v="1"/>
    <s v="Yes"/>
    <x v="2"/>
    <n v="32500"/>
    <n v="130000"/>
    <x v="33"/>
  </r>
  <r>
    <s v="Youth 1513"/>
    <n v="21"/>
    <x v="0"/>
    <x v="1"/>
    <x v="0"/>
    <x v="5"/>
    <s v="Female/Single/Amudat"/>
    <x v="0"/>
    <n v="9.7200000000000006"/>
    <n v="2"/>
    <n v="14.98"/>
    <x v="1"/>
    <s v="No"/>
    <x v="1"/>
    <n v="18000"/>
    <m/>
    <x v="34"/>
  </r>
  <r>
    <s v="Youth 1514"/>
    <n v="17"/>
    <x v="2"/>
    <x v="0"/>
    <x v="1"/>
    <x v="5"/>
    <s v="Male/Separated/Amudat"/>
    <x v="37"/>
    <n v="4.2300000000000004"/>
    <n v="3.55"/>
    <n v="12.93"/>
    <x v="1"/>
    <s v="Yes"/>
    <x v="2"/>
    <n v="55099"/>
    <n v="30297"/>
    <x v="35"/>
  </r>
  <r>
    <s v="Youth 1515"/>
    <n v="21"/>
    <x v="0"/>
    <x v="0"/>
    <x v="1"/>
    <x v="4"/>
    <s v="Male/Separated/Nakapiripiriti"/>
    <x v="11"/>
    <n v="4.0199999999999996"/>
    <n v="8.5399999999999991"/>
    <n v="14.899999999999999"/>
    <x v="1"/>
    <s v="Yes"/>
    <x v="2"/>
    <n v="70198"/>
    <n v="17099"/>
    <x v="36"/>
  </r>
  <r>
    <s v="Youth 1516"/>
    <n v="23"/>
    <x v="0"/>
    <x v="0"/>
    <x v="1"/>
    <x v="4"/>
    <s v="Male/Separated/Nakapiripiriti"/>
    <x v="4"/>
    <n v="9.2799999999999994"/>
    <n v="7.99"/>
    <n v="26.22"/>
    <x v="1"/>
    <s v="Yes"/>
    <x v="2"/>
    <n v="10297"/>
    <n v="15198"/>
    <x v="37"/>
  </r>
  <r>
    <s v="Youth 1517"/>
    <n v="15"/>
    <x v="2"/>
    <x v="1"/>
    <x v="0"/>
    <x v="4"/>
    <s v="Female/Single/Nakapiripiriti"/>
    <x v="8"/>
    <n v="7.84"/>
    <n v="6.4"/>
    <n v="18.59"/>
    <x v="0"/>
    <s v="No"/>
    <x v="0"/>
    <m/>
    <m/>
    <x v="2"/>
  </r>
  <r>
    <s v="Youth 1518"/>
    <n v="23"/>
    <x v="0"/>
    <x v="0"/>
    <x v="0"/>
    <x v="4"/>
    <s v="Male/Single/Nakapiripiriti"/>
    <x v="6"/>
    <n v="2.88"/>
    <n v="5.23"/>
    <n v="9.98"/>
    <x v="1"/>
    <s v="Yes"/>
    <x v="2"/>
    <n v="22599"/>
    <n v="48000"/>
    <x v="38"/>
  </r>
  <r>
    <s v="Youth 1519"/>
    <n v="15"/>
    <x v="2"/>
    <x v="1"/>
    <x v="0"/>
    <x v="4"/>
    <s v="Female/Single/Nakapiripiriti"/>
    <x v="8"/>
    <n v="7.84"/>
    <n v="6.4"/>
    <n v="18.59"/>
    <x v="1"/>
    <s v="Yes"/>
    <x v="2"/>
    <n v="45198"/>
    <n v="235000"/>
    <x v="39"/>
  </r>
  <r>
    <s v="Youth 1520"/>
    <n v="25"/>
    <x v="4"/>
    <x v="1"/>
    <x v="1"/>
    <x v="4"/>
    <s v="Female/Separated/Nakapiripiriti"/>
    <x v="5"/>
    <n v="2.52"/>
    <n v="5.59"/>
    <n v="13.41"/>
    <x v="1"/>
    <s v="Yes"/>
    <x v="2"/>
    <n v="136000"/>
    <n v="11000"/>
    <x v="40"/>
  </r>
  <r>
    <s v="Youth 1521"/>
    <n v="14"/>
    <x v="2"/>
    <x v="1"/>
    <x v="0"/>
    <x v="4"/>
    <s v="Female/Single/Nakapiripiriti"/>
    <x v="7"/>
    <n v="0.56000000000000005"/>
    <n v="9.81"/>
    <n v="14.13"/>
    <x v="1"/>
    <s v="Yes"/>
    <x v="2"/>
    <n v="90500"/>
    <n v="60000"/>
    <x v="41"/>
  </r>
  <r>
    <s v="Youth 1522"/>
    <n v="15"/>
    <x v="2"/>
    <x v="0"/>
    <x v="0"/>
    <x v="4"/>
    <s v="Male/Single/Nakapiripiriti"/>
    <x v="4"/>
    <n v="9.2799999999999994"/>
    <n v="7.99"/>
    <n v="26.22"/>
    <x v="1"/>
    <s v="Yes"/>
    <x v="2"/>
    <n v="4650"/>
    <n v="35198"/>
    <x v="42"/>
  </r>
  <r>
    <s v="Youth 1523"/>
    <n v="17"/>
    <x v="2"/>
    <x v="0"/>
    <x v="0"/>
    <x v="4"/>
    <s v="Male/Single/Nakapiripiriti"/>
    <x v="4"/>
    <n v="9.2799999999999994"/>
    <n v="7.99"/>
    <n v="26.22"/>
    <x v="1"/>
    <s v="Yes"/>
    <x v="2"/>
    <n v="130000"/>
    <n v="41000"/>
    <x v="43"/>
  </r>
  <r>
    <s v="Youth 1524"/>
    <n v="19"/>
    <x v="0"/>
    <x v="0"/>
    <x v="0"/>
    <x v="4"/>
    <s v="Male/Single/Nakapiripiriti"/>
    <x v="5"/>
    <n v="2.52"/>
    <n v="5.59"/>
    <n v="13.41"/>
    <x v="1"/>
    <s v="Yes"/>
    <x v="2"/>
    <n v="30200"/>
    <n v="15198"/>
    <x v="44"/>
  </r>
  <r>
    <s v="Youth 1525"/>
    <n v="21"/>
    <x v="0"/>
    <x v="0"/>
    <x v="0"/>
    <x v="2"/>
    <s v="Male/Single/Kotido"/>
    <x v="17"/>
    <n v="7.64"/>
    <n v="6.39"/>
    <n v="18.46"/>
    <x v="1"/>
    <s v="Yes"/>
    <x v="2"/>
    <n v="60297"/>
    <n v="40198"/>
    <x v="45"/>
  </r>
  <r>
    <s v="Youth 1526"/>
    <n v="24"/>
    <x v="0"/>
    <x v="1"/>
    <x v="0"/>
    <x v="2"/>
    <s v="Female/Single/Kotido"/>
    <x v="6"/>
    <n v="2.88"/>
    <n v="5.23"/>
    <n v="9.98"/>
    <x v="1"/>
    <s v="Yes"/>
    <x v="2"/>
    <n v="11500"/>
    <n v="67000"/>
    <x v="46"/>
  </r>
  <r>
    <s v="Youth 1527"/>
    <n v="21"/>
    <x v="0"/>
    <x v="1"/>
    <x v="2"/>
    <x v="2"/>
    <s v="Female/Married/Kotido"/>
    <x v="2"/>
    <n v="5.57"/>
    <n v="8.99"/>
    <n v="22.3"/>
    <x v="1"/>
    <s v="Yes"/>
    <x v="2"/>
    <n v="37000"/>
    <n v="7198"/>
    <x v="47"/>
  </r>
  <r>
    <s v="Youth 1528"/>
    <n v="23"/>
    <x v="0"/>
    <x v="0"/>
    <x v="0"/>
    <x v="2"/>
    <s v="Male/Single/Kotido"/>
    <x v="11"/>
    <n v="4.0199999999999996"/>
    <n v="8.5399999999999991"/>
    <n v="14.899999999999999"/>
    <x v="1"/>
    <s v="Yes"/>
    <x v="2"/>
    <n v="49599"/>
    <n v="12200"/>
    <x v="48"/>
  </r>
  <r>
    <s v="Youth 1529"/>
    <n v="19"/>
    <x v="0"/>
    <x v="0"/>
    <x v="2"/>
    <x v="2"/>
    <s v="Male/Married/Kotido"/>
    <x v="20"/>
    <n v="3.81"/>
    <n v="7.33"/>
    <n v="19.899999999999999"/>
    <x v="1"/>
    <s v="Yes"/>
    <x v="2"/>
    <n v="29500"/>
    <n v="71500"/>
    <x v="49"/>
  </r>
  <r>
    <s v="Youth 1530"/>
    <n v="29"/>
    <x v="4"/>
    <x v="0"/>
    <x v="0"/>
    <x v="2"/>
    <s v="Male/Single/Kotido"/>
    <x v="6"/>
    <n v="2.88"/>
    <n v="5.23"/>
    <n v="9.98"/>
    <x v="1"/>
    <s v="Yes"/>
    <x v="2"/>
    <n v="670500"/>
    <n v="18099"/>
    <x v="50"/>
  </r>
  <r>
    <s v="Youth 1531"/>
    <n v="23"/>
    <x v="0"/>
    <x v="0"/>
    <x v="2"/>
    <x v="2"/>
    <s v="Male/Married/Kotido"/>
    <x v="4"/>
    <n v="9.2799999999999994"/>
    <n v="7.99"/>
    <n v="26.22"/>
    <x v="1"/>
    <s v="Yes"/>
    <x v="2"/>
    <n v="63000"/>
    <n v="192099"/>
    <x v="51"/>
  </r>
  <r>
    <s v="Youth 1532"/>
    <n v="21"/>
    <x v="0"/>
    <x v="0"/>
    <x v="0"/>
    <x v="2"/>
    <s v="Male/Single/Kotido"/>
    <x v="0"/>
    <n v="9.7200000000000006"/>
    <n v="2"/>
    <n v="14.98"/>
    <x v="0"/>
    <s v="No"/>
    <x v="0"/>
    <m/>
    <m/>
    <x v="2"/>
  </r>
  <r>
    <s v="Youth 1533"/>
    <n v="17"/>
    <x v="2"/>
    <x v="0"/>
    <x v="0"/>
    <x v="2"/>
    <s v="Male/Single/Kotido"/>
    <x v="16"/>
    <n v="1.92"/>
    <n v="4.67"/>
    <n v="12.9"/>
    <x v="0"/>
    <s v="Yes"/>
    <x v="3"/>
    <m/>
    <n v="75099"/>
    <x v="52"/>
  </r>
  <r>
    <s v="Youth 1534"/>
    <n v="21"/>
    <x v="0"/>
    <x v="0"/>
    <x v="0"/>
    <x v="2"/>
    <s v="Male/Single/Kotido"/>
    <x v="20"/>
    <n v="3.81"/>
    <n v="7.33"/>
    <n v="19.899999999999999"/>
    <x v="0"/>
    <s v="Yes"/>
    <x v="3"/>
    <m/>
    <n v="1398"/>
    <x v="53"/>
  </r>
  <r>
    <s v="Youth 1535"/>
    <n v="23"/>
    <x v="0"/>
    <x v="0"/>
    <x v="0"/>
    <x v="2"/>
    <s v="Male/Single/Kotido"/>
    <x v="14"/>
    <n v="3.68"/>
    <n v="0.54"/>
    <n v="12.64"/>
    <x v="0"/>
    <s v="No"/>
    <x v="0"/>
    <m/>
    <m/>
    <x v="2"/>
  </r>
  <r>
    <s v="Youth 1536"/>
    <n v="15"/>
    <x v="2"/>
    <x v="0"/>
    <x v="0"/>
    <x v="2"/>
    <s v="Male/Single/Kotido"/>
    <x v="8"/>
    <n v="7.84"/>
    <n v="6.4"/>
    <n v="18.59"/>
    <x v="0"/>
    <s v="Yes"/>
    <x v="3"/>
    <m/>
    <n v="12198"/>
    <x v="54"/>
  </r>
  <r>
    <s v="Youth 1537"/>
    <n v="23"/>
    <x v="0"/>
    <x v="0"/>
    <x v="0"/>
    <x v="4"/>
    <s v="Male/Single/Nakapiripiriti"/>
    <x v="0"/>
    <n v="9.7200000000000006"/>
    <n v="2"/>
    <n v="14.98"/>
    <x v="0"/>
    <s v="Yes"/>
    <x v="3"/>
    <m/>
    <n v="60500"/>
    <x v="55"/>
  </r>
  <r>
    <s v="Youth 1538"/>
    <n v="15"/>
    <x v="2"/>
    <x v="0"/>
    <x v="0"/>
    <x v="4"/>
    <s v="Male/Single/Nakapiripiriti"/>
    <x v="8"/>
    <n v="7.84"/>
    <n v="6.4"/>
    <n v="18.59"/>
    <x v="0"/>
    <s v="No"/>
    <x v="0"/>
    <m/>
    <m/>
    <x v="2"/>
  </r>
  <r>
    <s v="Youth 1539"/>
    <n v="25"/>
    <x v="4"/>
    <x v="0"/>
    <x v="0"/>
    <x v="4"/>
    <s v="Male/Single/Nakapiripiriti"/>
    <x v="5"/>
    <n v="2.52"/>
    <n v="5.59"/>
    <n v="13.41"/>
    <x v="1"/>
    <s v="Yes"/>
    <x v="2"/>
    <n v="396"/>
    <n v="176198"/>
    <x v="56"/>
  </r>
  <r>
    <s v="Youth 1540"/>
    <n v="14"/>
    <x v="2"/>
    <x v="0"/>
    <x v="1"/>
    <x v="4"/>
    <s v="Male/Separated/Nakapiripiriti"/>
    <x v="3"/>
    <n v="6.23"/>
    <n v="5.87"/>
    <n v="19.940000000000001"/>
    <x v="1"/>
    <s v="Yes"/>
    <x v="2"/>
    <n v="30300"/>
    <n v="1600"/>
    <x v="57"/>
  </r>
  <r>
    <s v="Youth 1541"/>
    <n v="15"/>
    <x v="2"/>
    <x v="1"/>
    <x v="1"/>
    <x v="4"/>
    <s v="Female/Separated/Nakapiripiriti"/>
    <x v="6"/>
    <n v="2.88"/>
    <n v="5.23"/>
    <n v="9.98"/>
    <x v="0"/>
    <s v="No"/>
    <x v="0"/>
    <m/>
    <m/>
    <x v="2"/>
  </r>
  <r>
    <s v="Youth 1542"/>
    <n v="17"/>
    <x v="2"/>
    <x v="1"/>
    <x v="0"/>
    <x v="4"/>
    <s v="Female/Single/Nakapiripiriti"/>
    <x v="6"/>
    <n v="2.88"/>
    <n v="5.23"/>
    <n v="9.98"/>
    <x v="0"/>
    <s v="No"/>
    <x v="0"/>
    <m/>
    <m/>
    <x v="2"/>
  </r>
  <r>
    <s v="Youth 1543"/>
    <n v="19"/>
    <x v="0"/>
    <x v="1"/>
    <x v="2"/>
    <x v="4"/>
    <s v="Female/Married/Nakapiripiriti"/>
    <x v="5"/>
    <n v="2.52"/>
    <n v="5.59"/>
    <n v="13.41"/>
    <x v="1"/>
    <s v="Yes"/>
    <x v="2"/>
    <n v="38700"/>
    <n v="50198"/>
    <x v="58"/>
  </r>
  <r>
    <s v="Youth 1544"/>
    <n v="21"/>
    <x v="0"/>
    <x v="1"/>
    <x v="0"/>
    <x v="4"/>
    <s v="Female/Single/Nakapiripiriti"/>
    <x v="23"/>
    <n v="6.34"/>
    <n v="1.01"/>
    <n v="13.11"/>
    <x v="1"/>
    <s v="Yes"/>
    <x v="2"/>
    <n v="29000"/>
    <n v="30200"/>
    <x v="59"/>
  </r>
  <r>
    <s v="Youth 1545"/>
    <n v="24"/>
    <x v="0"/>
    <x v="1"/>
    <x v="1"/>
    <x v="4"/>
    <s v="Female/Separated/Nakapiripiriti"/>
    <x v="14"/>
    <n v="3.68"/>
    <n v="0.54"/>
    <n v="12.64"/>
    <x v="1"/>
    <s v="Yes"/>
    <x v="2"/>
    <n v="7200"/>
    <n v="21000"/>
    <x v="60"/>
  </r>
  <r>
    <s v="Youth 1546"/>
    <n v="21"/>
    <x v="0"/>
    <x v="1"/>
    <x v="2"/>
    <x v="4"/>
    <s v="Female/Married/Nakapiripiriti"/>
    <x v="2"/>
    <n v="5.57"/>
    <n v="8.99"/>
    <n v="22.3"/>
    <x v="1"/>
    <s v="Yes"/>
    <x v="2"/>
    <n v="28000"/>
    <n v="17099"/>
    <x v="61"/>
  </r>
  <r>
    <s v="Youth 1547"/>
    <n v="23"/>
    <x v="0"/>
    <x v="1"/>
    <x v="0"/>
    <x v="4"/>
    <s v="Female/Single/Nakapiripiriti"/>
    <x v="22"/>
    <n v="2.89"/>
    <n v="7.93"/>
    <n v="19.34"/>
    <x v="1"/>
    <s v="No"/>
    <x v="1"/>
    <n v="7700"/>
    <m/>
    <x v="62"/>
  </r>
  <r>
    <s v="Youth 1548"/>
    <n v="19"/>
    <x v="0"/>
    <x v="0"/>
    <x v="0"/>
    <x v="4"/>
    <s v="Male/Single/Nakapiripiriti"/>
    <x v="23"/>
    <n v="6.34"/>
    <n v="1.01"/>
    <n v="13.11"/>
    <x v="1"/>
    <s v="No"/>
    <x v="1"/>
    <n v="25500"/>
    <m/>
    <x v="63"/>
  </r>
  <r>
    <s v="Youth 1549"/>
    <n v="29"/>
    <x v="4"/>
    <x v="1"/>
    <x v="0"/>
    <x v="4"/>
    <s v="Female/Single/Nakapiripiriti"/>
    <x v="14"/>
    <n v="3.68"/>
    <n v="0.54"/>
    <n v="12.64"/>
    <x v="1"/>
    <s v="No"/>
    <x v="1"/>
    <n v="7000"/>
    <m/>
    <x v="64"/>
  </r>
  <r>
    <s v="Youth 1550"/>
    <n v="23"/>
    <x v="0"/>
    <x v="1"/>
    <x v="0"/>
    <x v="3"/>
    <s v="Female/Single/Napak"/>
    <x v="6"/>
    <n v="2.88"/>
    <n v="5.23"/>
    <n v="9.98"/>
    <x v="1"/>
    <s v="No"/>
    <x v="1"/>
    <n v="10398"/>
    <m/>
    <x v="65"/>
  </r>
  <r>
    <s v="Youth 1551"/>
    <n v="21"/>
    <x v="0"/>
    <x v="1"/>
    <x v="2"/>
    <x v="3"/>
    <s v="Female/Married/Napak"/>
    <x v="30"/>
    <n v="7.12"/>
    <n v="1.62"/>
    <n v="9.84"/>
    <x v="1"/>
    <s v="Yes"/>
    <x v="2"/>
    <n v="797"/>
    <n v="278000"/>
    <x v="66"/>
  </r>
  <r>
    <s v="Youth 1552"/>
    <n v="17"/>
    <x v="2"/>
    <x v="1"/>
    <x v="0"/>
    <x v="3"/>
    <s v="Female/Single/Napak"/>
    <x v="40"/>
    <n v="4.91"/>
    <n v="1.95"/>
    <n v="7.6000000000000005"/>
    <x v="0"/>
    <s v="Yes"/>
    <x v="3"/>
    <m/>
    <n v="31099"/>
    <x v="67"/>
  </r>
  <r>
    <s v="Youth 1553"/>
    <n v="21"/>
    <x v="0"/>
    <x v="1"/>
    <x v="0"/>
    <x v="3"/>
    <s v="Female/Single/Napak"/>
    <x v="8"/>
    <n v="7.84"/>
    <n v="6.4"/>
    <n v="18.59"/>
    <x v="0"/>
    <s v="Yes"/>
    <x v="3"/>
    <m/>
    <n v="77500"/>
    <x v="68"/>
  </r>
  <r>
    <s v="Youth 1554"/>
    <n v="23"/>
    <x v="0"/>
    <x v="1"/>
    <x v="0"/>
    <x v="3"/>
    <s v="Female/Single/Napak"/>
    <x v="0"/>
    <n v="9.7200000000000006"/>
    <n v="2"/>
    <n v="14.98"/>
    <x v="0"/>
    <s v="Yes"/>
    <x v="3"/>
    <m/>
    <n v="800000"/>
    <x v="69"/>
  </r>
  <r>
    <s v="Youth 1555"/>
    <n v="16"/>
    <x v="2"/>
    <x v="1"/>
    <x v="0"/>
    <x v="3"/>
    <s v="Female/Single/Napak"/>
    <x v="8"/>
    <n v="7.84"/>
    <n v="6.4"/>
    <n v="18.59"/>
    <x v="0"/>
    <s v="Yes"/>
    <x v="3"/>
    <m/>
    <n v="6240000"/>
    <x v="70"/>
  </r>
  <r>
    <s v="Youth 1556"/>
    <n v="21"/>
    <x v="0"/>
    <x v="1"/>
    <x v="2"/>
    <x v="3"/>
    <s v="Female/Married/Napak"/>
    <x v="8"/>
    <n v="7.84"/>
    <n v="6.4"/>
    <n v="18.59"/>
    <x v="0"/>
    <s v="Yes"/>
    <x v="3"/>
    <m/>
    <n v="125000"/>
    <x v="71"/>
  </r>
  <r>
    <s v="Youth 1557"/>
    <n v="23"/>
    <x v="0"/>
    <x v="1"/>
    <x v="0"/>
    <x v="3"/>
    <s v="Female/Single/Napak"/>
    <x v="0"/>
    <n v="9.7200000000000006"/>
    <n v="2"/>
    <n v="14.98"/>
    <x v="1"/>
    <s v="Yes"/>
    <x v="2"/>
    <n v="552050"/>
    <n v="1050000"/>
    <x v="72"/>
  </r>
  <r>
    <s v="Youth 1558"/>
    <n v="16"/>
    <x v="2"/>
    <x v="1"/>
    <x v="0"/>
    <x v="3"/>
    <s v="Female/Single/Napak"/>
    <x v="3"/>
    <n v="6.23"/>
    <n v="5.87"/>
    <n v="19.940000000000001"/>
    <x v="1"/>
    <s v="No"/>
    <x v="1"/>
    <n v="2005600"/>
    <m/>
    <x v="73"/>
  </r>
  <r>
    <s v="Youth 1559"/>
    <n v="23"/>
    <x v="0"/>
    <x v="1"/>
    <x v="0"/>
    <x v="3"/>
    <s v="Female/Single/Napak"/>
    <x v="0"/>
    <n v="9.7200000000000006"/>
    <n v="2"/>
    <n v="14.98"/>
    <x v="1"/>
    <s v="Yes"/>
    <x v="2"/>
    <n v="48000"/>
    <n v="480000"/>
    <x v="74"/>
  </r>
  <r>
    <s v="Youth 1560"/>
    <n v="16"/>
    <x v="2"/>
    <x v="1"/>
    <x v="1"/>
    <x v="0"/>
    <s v="Female/Separated/Moroto"/>
    <x v="7"/>
    <n v="0.56000000000000005"/>
    <n v="9.81"/>
    <n v="14.13"/>
    <x v="1"/>
    <s v="No"/>
    <x v="1"/>
    <n v="21000"/>
    <m/>
    <x v="75"/>
  </r>
  <r>
    <s v="Youth 1561"/>
    <n v="25"/>
    <x v="4"/>
    <x v="1"/>
    <x v="0"/>
    <x v="0"/>
    <s v="Female/Single/Moroto"/>
    <x v="4"/>
    <n v="9.2799999999999994"/>
    <n v="7.99"/>
    <n v="26.22"/>
    <x v="1"/>
    <s v="No"/>
    <x v="1"/>
    <n v="45500"/>
    <m/>
    <x v="76"/>
  </r>
  <r>
    <s v="Youth 1562"/>
    <n v="14"/>
    <x v="2"/>
    <x v="1"/>
    <x v="0"/>
    <x v="0"/>
    <s v="Female/Single/Moroto"/>
    <x v="7"/>
    <n v="0.56000000000000005"/>
    <n v="9.81"/>
    <n v="14.13"/>
    <x v="1"/>
    <s v="No"/>
    <x v="1"/>
    <n v="37500"/>
    <m/>
    <x v="77"/>
  </r>
  <r>
    <s v="Youth 1563"/>
    <n v="15"/>
    <x v="2"/>
    <x v="1"/>
    <x v="0"/>
    <x v="0"/>
    <s v="Female/Single/Moroto"/>
    <x v="14"/>
    <n v="3.68"/>
    <n v="0.54"/>
    <n v="12.64"/>
    <x v="1"/>
    <s v="No"/>
    <x v="1"/>
    <n v="37000"/>
    <m/>
    <x v="78"/>
  </r>
  <r>
    <s v="Youth 1564"/>
    <n v="17"/>
    <x v="2"/>
    <x v="1"/>
    <x v="0"/>
    <x v="0"/>
    <s v="Female/Single/Moroto"/>
    <x v="14"/>
    <n v="3.68"/>
    <n v="0.54"/>
    <n v="12.64"/>
    <x v="1"/>
    <s v="No"/>
    <x v="1"/>
    <n v="396000"/>
    <m/>
    <x v="79"/>
  </r>
  <r>
    <s v="Youth 1565"/>
    <n v="19"/>
    <x v="0"/>
    <x v="0"/>
    <x v="2"/>
    <x v="0"/>
    <s v="Male/Married/Moroto"/>
    <x v="5"/>
    <n v="2.52"/>
    <n v="5.59"/>
    <n v="13.41"/>
    <x v="1"/>
    <s v="Yes"/>
    <x v="2"/>
    <n v="32000"/>
    <n v="190000"/>
    <x v="80"/>
  </r>
  <r>
    <s v="Youth 1566"/>
    <n v="21"/>
    <x v="0"/>
    <x v="0"/>
    <x v="2"/>
    <x v="0"/>
    <s v="Male/Married/Moroto"/>
    <x v="8"/>
    <n v="7.84"/>
    <n v="6.4"/>
    <n v="18.59"/>
    <x v="0"/>
    <s v="Yes"/>
    <x v="3"/>
    <m/>
    <n v="280000"/>
    <x v="81"/>
  </r>
  <r>
    <s v="Youth 1567"/>
    <n v="24"/>
    <x v="0"/>
    <x v="1"/>
    <x v="0"/>
    <x v="0"/>
    <s v="Female/Single/Moroto"/>
    <x v="4"/>
    <n v="9.2799999999999994"/>
    <n v="7.99"/>
    <n v="26.22"/>
    <x v="0"/>
    <s v="Yes"/>
    <x v="3"/>
    <m/>
    <n v="295000"/>
    <x v="82"/>
  </r>
  <r>
    <s v="Youth 1568"/>
    <n v="21"/>
    <x v="0"/>
    <x v="0"/>
    <x v="0"/>
    <x v="0"/>
    <s v="Male/Single/Moroto"/>
    <x v="2"/>
    <n v="5.57"/>
    <n v="8.99"/>
    <n v="22.3"/>
    <x v="0"/>
    <s v="Yes"/>
    <x v="3"/>
    <m/>
    <n v="0"/>
    <x v="2"/>
  </r>
  <r>
    <s v="Youth 1569"/>
    <n v="23"/>
    <x v="0"/>
    <x v="0"/>
    <x v="0"/>
    <x v="0"/>
    <s v="Male/Single/Moroto"/>
    <x v="44"/>
    <n v="1.74"/>
    <n v="7.67"/>
    <n v="10.77"/>
    <x v="1"/>
    <s v="Yes"/>
    <x v="2"/>
    <n v="55000"/>
    <n v="23000"/>
    <x v="83"/>
  </r>
  <r>
    <s v="Youth 1570"/>
    <n v="19"/>
    <x v="0"/>
    <x v="0"/>
    <x v="0"/>
    <x v="0"/>
    <s v="Male/Single/Moroto"/>
    <x v="8"/>
    <n v="7.84"/>
    <n v="6.4"/>
    <n v="18.59"/>
    <x v="0"/>
    <s v="No"/>
    <x v="0"/>
    <m/>
    <m/>
    <x v="2"/>
  </r>
  <r>
    <s v="Youth 1571"/>
    <n v="29"/>
    <x v="4"/>
    <x v="0"/>
    <x v="0"/>
    <x v="1"/>
    <s v="Male/Single/Kaabong"/>
    <x v="4"/>
    <n v="9.2799999999999994"/>
    <n v="7.99"/>
    <n v="26.22"/>
    <x v="1"/>
    <s v="No"/>
    <x v="1"/>
    <n v="261000"/>
    <m/>
    <x v="1"/>
  </r>
  <r>
    <s v="Youth 1572"/>
    <n v="23"/>
    <x v="0"/>
    <x v="1"/>
    <x v="0"/>
    <x v="2"/>
    <s v="Female/Single/Kotido"/>
    <x v="14"/>
    <n v="3.68"/>
    <n v="0.54"/>
    <n v="12.64"/>
    <x v="0"/>
    <s v="No"/>
    <x v="0"/>
    <m/>
    <m/>
    <x v="2"/>
  </r>
  <r>
    <s v="Youth 1573"/>
    <n v="21"/>
    <x v="0"/>
    <x v="1"/>
    <x v="1"/>
    <x v="3"/>
    <s v="Female/Separated/Napak"/>
    <x v="32"/>
    <n v="1.57"/>
    <n v="6.72"/>
    <n v="8.9699999999999989"/>
    <x v="0"/>
    <s v="No"/>
    <x v="0"/>
    <m/>
    <m/>
    <x v="2"/>
  </r>
  <r>
    <s v="Youth 1574"/>
    <n v="17"/>
    <x v="2"/>
    <x v="1"/>
    <x v="1"/>
    <x v="4"/>
    <s v="Female/Separated/Nakapiripiriti"/>
    <x v="19"/>
    <n v="1.85"/>
    <n v="6.81"/>
    <n v="16.190000000000001"/>
    <x v="1"/>
    <s v="No"/>
    <x v="1"/>
    <n v="159000"/>
    <m/>
    <x v="3"/>
  </r>
  <r>
    <s v="Youth 1575"/>
    <n v="21"/>
    <x v="0"/>
    <x v="1"/>
    <x v="0"/>
    <x v="5"/>
    <s v="Female/Single/Amudat"/>
    <x v="8"/>
    <n v="7.84"/>
    <n v="6.4"/>
    <n v="18.59"/>
    <x v="1"/>
    <s v="Yes"/>
    <x v="2"/>
    <n v="129099"/>
    <n v="125000"/>
    <x v="4"/>
  </r>
  <r>
    <s v="Youth 1576"/>
    <n v="23"/>
    <x v="0"/>
    <x v="1"/>
    <x v="0"/>
    <x v="6"/>
    <s v="Female/Single/Abim"/>
    <x v="0"/>
    <n v="9.7200000000000006"/>
    <n v="2"/>
    <n v="14.98"/>
    <x v="1"/>
    <s v="Yes"/>
    <x v="2"/>
    <n v="33000"/>
    <n v="2100000"/>
    <x v="5"/>
  </r>
  <r>
    <s v="Youth 1577"/>
    <n v="16"/>
    <x v="2"/>
    <x v="1"/>
    <x v="2"/>
    <x v="6"/>
    <s v="Female/Married/Abim"/>
    <x v="3"/>
    <n v="6.23"/>
    <n v="5.87"/>
    <n v="19.940000000000001"/>
    <x v="1"/>
    <s v="Yes"/>
    <x v="2"/>
    <n v="1123698"/>
    <n v="51000"/>
    <x v="6"/>
  </r>
  <r>
    <s v="Youth 1578"/>
    <n v="23"/>
    <x v="0"/>
    <x v="1"/>
    <x v="2"/>
    <x v="6"/>
    <s v="Female/Married/Abim"/>
    <x v="0"/>
    <n v="9.7200000000000006"/>
    <n v="2"/>
    <n v="14.98"/>
    <x v="0"/>
    <s v="No"/>
    <x v="0"/>
    <m/>
    <m/>
    <x v="2"/>
  </r>
  <r>
    <s v="Youth 1579"/>
    <n v="16"/>
    <x v="2"/>
    <x v="0"/>
    <x v="0"/>
    <x v="6"/>
    <s v="Male/Single/Abim"/>
    <x v="7"/>
    <n v="0.56000000000000005"/>
    <n v="9.81"/>
    <n v="14.13"/>
    <x v="1"/>
    <s v="Yes"/>
    <x v="2"/>
    <n v="3198"/>
    <n v="175000"/>
    <x v="7"/>
  </r>
  <r>
    <s v="Youth 1580"/>
    <n v="25"/>
    <x v="4"/>
    <x v="0"/>
    <x v="0"/>
    <x v="6"/>
    <s v="Male/Single/Abim"/>
    <x v="6"/>
    <n v="2.88"/>
    <n v="5.23"/>
    <n v="9.98"/>
    <x v="0"/>
    <s v="Yes"/>
    <x v="3"/>
    <m/>
    <n v="22500"/>
    <x v="8"/>
  </r>
  <r>
    <s v="Youth 1581"/>
    <n v="14"/>
    <x v="2"/>
    <x v="0"/>
    <x v="1"/>
    <x v="6"/>
    <s v="Male/Separated/Abim"/>
    <x v="3"/>
    <n v="6.23"/>
    <n v="5.87"/>
    <n v="19.940000000000001"/>
    <x v="0"/>
    <s v="No"/>
    <x v="0"/>
    <m/>
    <m/>
    <x v="2"/>
  </r>
  <r>
    <s v="Youth 1582"/>
    <n v="15"/>
    <x v="2"/>
    <x v="0"/>
    <x v="2"/>
    <x v="6"/>
    <s v="Male/Married/Abim"/>
    <x v="4"/>
    <n v="9.2799999999999994"/>
    <n v="7.99"/>
    <n v="26.22"/>
    <x v="0"/>
    <s v="No"/>
    <x v="0"/>
    <m/>
    <m/>
    <x v="2"/>
  </r>
  <r>
    <s v="Youth 1583"/>
    <n v="17"/>
    <x v="2"/>
    <x v="0"/>
    <x v="1"/>
    <x v="6"/>
    <s v="Male/Separated/Abim"/>
    <x v="4"/>
    <n v="9.2799999999999994"/>
    <n v="7.99"/>
    <n v="26.22"/>
    <x v="0"/>
    <s v="No"/>
    <x v="0"/>
    <m/>
    <m/>
    <x v="2"/>
  </r>
  <r>
    <s v="Youth 1584"/>
    <n v="19"/>
    <x v="0"/>
    <x v="0"/>
    <x v="0"/>
    <x v="6"/>
    <s v="Male/Single/Abim"/>
    <x v="5"/>
    <n v="2.52"/>
    <n v="5.59"/>
    <n v="13.41"/>
    <x v="0"/>
    <s v="No"/>
    <x v="0"/>
    <m/>
    <m/>
    <x v="2"/>
  </r>
  <r>
    <s v="Youth 1585"/>
    <n v="21"/>
    <x v="0"/>
    <x v="1"/>
    <x v="2"/>
    <x v="6"/>
    <s v="Female/Married/Abim"/>
    <x v="8"/>
    <n v="7.84"/>
    <n v="6.4"/>
    <n v="18.59"/>
    <x v="0"/>
    <s v="No"/>
    <x v="0"/>
    <m/>
    <m/>
    <x v="2"/>
  </r>
  <r>
    <s v="Youth 1586"/>
    <n v="24"/>
    <x v="0"/>
    <x v="0"/>
    <x v="2"/>
    <x v="6"/>
    <s v="Male/Married/Abim"/>
    <x v="6"/>
    <n v="2.88"/>
    <n v="5.23"/>
    <n v="9.98"/>
    <x v="0"/>
    <s v="No"/>
    <x v="0"/>
    <m/>
    <m/>
    <x v="2"/>
  </r>
  <r>
    <s v="Youth 1587"/>
    <n v="21"/>
    <x v="0"/>
    <x v="0"/>
    <x v="0"/>
    <x v="6"/>
    <s v="Male/Single/Abim"/>
    <x v="2"/>
    <n v="5.57"/>
    <n v="8.99"/>
    <n v="22.3"/>
    <x v="0"/>
    <s v="No"/>
    <x v="0"/>
    <m/>
    <m/>
    <x v="2"/>
  </r>
  <r>
    <s v="Youth 1588"/>
    <n v="23"/>
    <x v="0"/>
    <x v="1"/>
    <x v="2"/>
    <x v="6"/>
    <s v="Female/Married/Abim"/>
    <x v="25"/>
    <n v="2.04"/>
    <n v="2.82"/>
    <n v="7.77"/>
    <x v="0"/>
    <s v="No"/>
    <x v="0"/>
    <m/>
    <m/>
    <x v="2"/>
  </r>
  <r>
    <s v="Youth 1589"/>
    <n v="19"/>
    <x v="0"/>
    <x v="0"/>
    <x v="0"/>
    <x v="1"/>
    <s v="Male/Single/Kaabong"/>
    <x v="8"/>
    <n v="7.84"/>
    <n v="6.4"/>
    <n v="18.59"/>
    <x v="0"/>
    <s v="No"/>
    <x v="0"/>
    <m/>
    <m/>
    <x v="2"/>
  </r>
  <r>
    <s v="Youth 1590"/>
    <n v="29"/>
    <x v="4"/>
    <x v="1"/>
    <x v="0"/>
    <x v="1"/>
    <s v="Female/Single/Kaabong"/>
    <x v="6"/>
    <n v="2.88"/>
    <n v="5.23"/>
    <n v="9.98"/>
    <x v="0"/>
    <s v="No"/>
    <x v="0"/>
    <m/>
    <m/>
    <x v="2"/>
  </r>
  <r>
    <s v="Youth 1591"/>
    <n v="23"/>
    <x v="0"/>
    <x v="1"/>
    <x v="1"/>
    <x v="1"/>
    <s v="Female/Separated/Kaabong"/>
    <x v="4"/>
    <n v="9.2799999999999994"/>
    <n v="7.99"/>
    <n v="26.22"/>
    <x v="1"/>
    <s v="No"/>
    <x v="1"/>
    <n v="9000"/>
    <m/>
    <x v="9"/>
  </r>
  <r>
    <s v="Youth 1592"/>
    <n v="21"/>
    <x v="0"/>
    <x v="1"/>
    <x v="2"/>
    <x v="1"/>
    <s v="Female/Married/Kaabong"/>
    <x v="34"/>
    <n v="1.29"/>
    <n v="9.16"/>
    <n v="14.33"/>
    <x v="1"/>
    <s v="No"/>
    <x v="1"/>
    <n v="85200"/>
    <m/>
    <x v="10"/>
  </r>
  <r>
    <s v="Youth 1593"/>
    <n v="17"/>
    <x v="2"/>
    <x v="0"/>
    <x v="0"/>
    <x v="1"/>
    <s v="Male/Single/Kaabong"/>
    <x v="11"/>
    <n v="4.0199999999999996"/>
    <n v="8.5399999999999991"/>
    <n v="14.899999999999999"/>
    <x v="0"/>
    <s v="No"/>
    <x v="0"/>
    <m/>
    <m/>
    <x v="2"/>
  </r>
  <r>
    <s v="Youth 1594"/>
    <n v="21"/>
    <x v="0"/>
    <x v="0"/>
    <x v="0"/>
    <x v="1"/>
    <s v="Male/Single/Kaabong"/>
    <x v="8"/>
    <n v="7.84"/>
    <n v="6.4"/>
    <n v="18.59"/>
    <x v="1"/>
    <s v="No"/>
    <x v="1"/>
    <n v="6198"/>
    <m/>
    <x v="11"/>
  </r>
  <r>
    <s v="Youth 1595"/>
    <n v="23"/>
    <x v="0"/>
    <x v="0"/>
    <x v="0"/>
    <x v="4"/>
    <s v="Male/Single/Nakapiripiriti"/>
    <x v="0"/>
    <n v="9.7200000000000006"/>
    <n v="2"/>
    <n v="14.98"/>
    <x v="0"/>
    <s v="No"/>
    <x v="0"/>
    <m/>
    <m/>
    <x v="2"/>
  </r>
  <r>
    <s v="Youth 1596"/>
    <n v="16"/>
    <x v="2"/>
    <x v="0"/>
    <x v="0"/>
    <x v="4"/>
    <s v="Male/Single/Nakapiripiriti"/>
    <x v="3"/>
    <n v="6.23"/>
    <n v="5.87"/>
    <n v="19.940000000000001"/>
    <x v="1"/>
    <s v="No"/>
    <x v="1"/>
    <n v="23500"/>
    <m/>
    <x v="12"/>
  </r>
  <r>
    <s v="Youth 1597"/>
    <n v="23"/>
    <x v="0"/>
    <x v="0"/>
    <x v="0"/>
    <x v="4"/>
    <s v="Male/Single/Nakapiripiriti"/>
    <x v="0"/>
    <n v="9.7200000000000006"/>
    <n v="2"/>
    <n v="14.98"/>
    <x v="1"/>
    <s v="No"/>
    <x v="1"/>
    <n v="80100"/>
    <m/>
    <x v="13"/>
  </r>
  <r>
    <s v="Youth 1598"/>
    <n v="16"/>
    <x v="2"/>
    <x v="0"/>
    <x v="1"/>
    <x v="4"/>
    <s v="Male/Separated/Nakapiripiriti"/>
    <x v="7"/>
    <n v="0.56000000000000005"/>
    <n v="9.81"/>
    <n v="14.13"/>
    <x v="1"/>
    <s v="Yes"/>
    <x v="2"/>
    <n v="60198"/>
    <n v="980000"/>
    <x v="14"/>
  </r>
  <r>
    <s v="Youth 1599"/>
    <n v="25"/>
    <x v="4"/>
    <x v="1"/>
    <x v="0"/>
    <x v="4"/>
    <s v="Female/Single/Nakapiripiriti"/>
    <x v="14"/>
    <n v="3.68"/>
    <n v="0.54"/>
    <n v="12.64"/>
    <x v="1"/>
    <s v="Yes"/>
    <x v="2"/>
    <n v="1500198"/>
    <n v="870000"/>
    <x v="15"/>
  </r>
  <r>
    <s v="Youth 1600"/>
    <n v="14"/>
    <x v="2"/>
    <x v="0"/>
    <x v="2"/>
    <x v="4"/>
    <s v="Male/Married/Nakapiripiriti"/>
    <x v="7"/>
    <n v="0.56000000000000005"/>
    <n v="9.81"/>
    <n v="14.13"/>
    <x v="1"/>
    <s v="Yes"/>
    <x v="2"/>
    <n v="35000"/>
    <n v="100000"/>
    <x v="16"/>
  </r>
  <r>
    <s v="Youth 1601"/>
    <n v="15"/>
    <x v="2"/>
    <x v="0"/>
    <x v="1"/>
    <x v="4"/>
    <s v="Male/Separated/Nakapiripiriti"/>
    <x v="6"/>
    <n v="2.88"/>
    <n v="5.23"/>
    <n v="9.98"/>
    <x v="1"/>
    <s v="Yes"/>
    <x v="2"/>
    <n v="218500"/>
    <n v="35500"/>
    <x v="17"/>
  </r>
  <r>
    <s v="Youth 1602"/>
    <n v="17"/>
    <x v="2"/>
    <x v="0"/>
    <x v="0"/>
    <x v="4"/>
    <s v="Male/Single/Nakapiripiriti"/>
    <x v="6"/>
    <n v="2.88"/>
    <n v="5.23"/>
    <n v="9.98"/>
    <x v="1"/>
    <s v="Yes"/>
    <x v="2"/>
    <n v="1500198"/>
    <n v="72099"/>
    <x v="18"/>
  </r>
  <r>
    <s v="Youth 1603"/>
    <n v="19"/>
    <x v="0"/>
    <x v="1"/>
    <x v="2"/>
    <x v="4"/>
    <s v="Female/Married/Nakapiripiriti"/>
    <x v="5"/>
    <n v="2.52"/>
    <n v="5.59"/>
    <n v="13.41"/>
    <x v="1"/>
    <s v="Yes"/>
    <x v="2"/>
    <n v="157000"/>
    <n v="400000"/>
    <x v="19"/>
  </r>
  <r>
    <s v="Youth 1604"/>
    <n v="21"/>
    <x v="0"/>
    <x v="1"/>
    <x v="2"/>
    <x v="4"/>
    <s v="Female/Married/Nakapiripiriti"/>
    <x v="8"/>
    <n v="7.84"/>
    <n v="6.4"/>
    <n v="18.59"/>
    <x v="1"/>
    <s v="Yes"/>
    <x v="2"/>
    <n v="82200"/>
    <n v="2800000"/>
    <x v="20"/>
  </r>
  <r>
    <s v="Youth 1605"/>
    <n v="24"/>
    <x v="0"/>
    <x v="0"/>
    <x v="1"/>
    <x v="4"/>
    <s v="Male/Separated/Nakapiripiriti"/>
    <x v="14"/>
    <n v="3.68"/>
    <n v="0.54"/>
    <n v="12.64"/>
    <x v="1"/>
    <s v="Yes"/>
    <x v="2"/>
    <n v="310000"/>
    <n v="400000"/>
    <x v="21"/>
  </r>
  <r>
    <s v="Youth 1606"/>
    <n v="21"/>
    <x v="0"/>
    <x v="0"/>
    <x v="0"/>
    <x v="5"/>
    <s v="Male/Single/Amudat"/>
    <x v="2"/>
    <n v="5.57"/>
    <n v="8.99"/>
    <n v="22.3"/>
    <x v="1"/>
    <s v="Yes"/>
    <x v="2"/>
    <n v="475000"/>
    <n v="620000"/>
    <x v="22"/>
  </r>
  <r>
    <s v="Youth 1607"/>
    <n v="23"/>
    <x v="0"/>
    <x v="0"/>
    <x v="1"/>
    <x v="5"/>
    <s v="Male/Separated/Amudat"/>
    <x v="20"/>
    <n v="3.81"/>
    <n v="7.33"/>
    <n v="19.899999999999999"/>
    <x v="1"/>
    <s v="No"/>
    <x v="1"/>
    <n v="30297"/>
    <m/>
    <x v="23"/>
  </r>
  <r>
    <s v="Youth 1608"/>
    <n v="19"/>
    <x v="0"/>
    <x v="0"/>
    <x v="0"/>
    <x v="5"/>
    <s v="Male/Single/Amudat"/>
    <x v="8"/>
    <n v="7.84"/>
    <n v="6.4"/>
    <n v="18.59"/>
    <x v="1"/>
    <s v="No"/>
    <x v="1"/>
    <n v="47099"/>
    <m/>
    <x v="24"/>
  </r>
  <r>
    <s v="Youth 1609"/>
    <n v="29"/>
    <x v="4"/>
    <x v="0"/>
    <x v="0"/>
    <x v="5"/>
    <s v="Male/Single/Amudat"/>
    <x v="14"/>
    <n v="3.68"/>
    <n v="0.54"/>
    <n v="12.64"/>
    <x v="1"/>
    <s v="No"/>
    <x v="1"/>
    <n v="120099"/>
    <m/>
    <x v="25"/>
  </r>
  <r>
    <s v="Youth 1610"/>
    <n v="23"/>
    <x v="0"/>
    <x v="0"/>
    <x v="0"/>
    <x v="5"/>
    <s v="Male/Single/Amudat"/>
    <x v="6"/>
    <n v="2.88"/>
    <n v="5.23"/>
    <n v="9.98"/>
    <x v="1"/>
    <s v="No"/>
    <x v="1"/>
    <n v="55198"/>
    <m/>
    <x v="26"/>
  </r>
  <r>
    <s v="Youth 1611"/>
    <n v="21"/>
    <x v="0"/>
    <x v="0"/>
    <x v="0"/>
    <x v="5"/>
    <s v="Male/Single/Amudat"/>
    <x v="36"/>
    <n v="1.79"/>
    <n v="6.8"/>
    <n v="9.2899999999999991"/>
    <x v="1"/>
    <s v="Yes"/>
    <x v="2"/>
    <n v="73000"/>
    <n v="12198"/>
    <x v="27"/>
  </r>
  <r>
    <s v="Youth 1612"/>
    <n v="17"/>
    <x v="2"/>
    <x v="0"/>
    <x v="2"/>
    <x v="5"/>
    <s v="Male/Married/Amudat"/>
    <x v="22"/>
    <n v="2.89"/>
    <n v="7.93"/>
    <n v="19.34"/>
    <x v="1"/>
    <s v="No"/>
    <x v="1"/>
    <n v="90198"/>
    <m/>
    <x v="28"/>
  </r>
  <r>
    <s v="Youth 1613"/>
    <n v="21"/>
    <x v="0"/>
    <x v="0"/>
    <x v="0"/>
    <x v="5"/>
    <s v="Male/Single/Amudat"/>
    <x v="8"/>
    <n v="7.84"/>
    <n v="6.4"/>
    <n v="18.59"/>
    <x v="1"/>
    <s v="Yes"/>
    <x v="2"/>
    <n v="35198"/>
    <n v="335000"/>
    <x v="29"/>
  </r>
  <r>
    <s v="Youth 1614"/>
    <n v="23"/>
    <x v="0"/>
    <x v="0"/>
    <x v="1"/>
    <x v="5"/>
    <s v="Male/Separated/Amudat"/>
    <x v="0"/>
    <n v="9.7200000000000006"/>
    <n v="2"/>
    <n v="14.98"/>
    <x v="1"/>
    <s v="Yes"/>
    <x v="2"/>
    <n v="55099"/>
    <n v="16200"/>
    <x v="30"/>
  </r>
  <r>
    <s v="Youth 1615"/>
    <n v="16"/>
    <x v="2"/>
    <x v="1"/>
    <x v="1"/>
    <x v="5"/>
    <s v="Female/Separated/Amudat"/>
    <x v="3"/>
    <n v="6.23"/>
    <n v="5.87"/>
    <n v="19.940000000000001"/>
    <x v="1"/>
    <s v="Yes"/>
    <x v="2"/>
    <n v="85000"/>
    <n v="38000"/>
    <x v="31"/>
  </r>
  <r>
    <s v="Youth 1616"/>
    <n v="21"/>
    <x v="0"/>
    <x v="0"/>
    <x v="0"/>
    <x v="5"/>
    <s v="Male/Single/Amudat"/>
    <x v="8"/>
    <n v="7.84"/>
    <n v="6.4"/>
    <n v="18.59"/>
    <x v="1"/>
    <s v="Yes"/>
    <x v="2"/>
    <n v="41000"/>
    <n v="3200"/>
    <x v="32"/>
  </r>
  <r>
    <s v="Youth 1617"/>
    <n v="23"/>
    <x v="0"/>
    <x v="0"/>
    <x v="2"/>
    <x v="5"/>
    <s v="Male/Married/Amudat"/>
    <x v="0"/>
    <n v="9.7200000000000006"/>
    <n v="2"/>
    <n v="14.98"/>
    <x v="1"/>
    <s v="Yes"/>
    <x v="2"/>
    <n v="32500"/>
    <n v="130000"/>
    <x v="33"/>
  </r>
  <r>
    <s v="Youth 1618"/>
    <n v="16"/>
    <x v="2"/>
    <x v="1"/>
    <x v="0"/>
    <x v="5"/>
    <s v="Female/Single/Amudat"/>
    <x v="7"/>
    <n v="0.56000000000000005"/>
    <n v="9.81"/>
    <n v="14.13"/>
    <x v="1"/>
    <s v="No"/>
    <x v="1"/>
    <n v="18000"/>
    <m/>
    <x v="34"/>
  </r>
  <r>
    <s v="Youth 1619"/>
    <n v="23"/>
    <x v="0"/>
    <x v="0"/>
    <x v="1"/>
    <x v="5"/>
    <s v="Male/Separated/Amudat"/>
    <x v="0"/>
    <n v="9.7200000000000006"/>
    <n v="2"/>
    <n v="14.98"/>
    <x v="1"/>
    <s v="Yes"/>
    <x v="2"/>
    <n v="55099"/>
    <n v="30297"/>
    <x v="35"/>
  </r>
  <r>
    <s v="Youth 1620"/>
    <n v="16"/>
    <x v="2"/>
    <x v="0"/>
    <x v="1"/>
    <x v="4"/>
    <s v="Male/Separated/Nakapiripiriti"/>
    <x v="3"/>
    <n v="6.23"/>
    <n v="5.87"/>
    <n v="19.940000000000001"/>
    <x v="1"/>
    <s v="Yes"/>
    <x v="2"/>
    <n v="70198"/>
    <n v="17099"/>
    <x v="36"/>
  </r>
  <r>
    <s v="Youth 1621"/>
    <n v="25"/>
    <x v="4"/>
    <x v="0"/>
    <x v="1"/>
    <x v="4"/>
    <s v="Male/Separated/Nakapiripiriti"/>
    <x v="4"/>
    <n v="9.2799999999999994"/>
    <n v="7.99"/>
    <n v="26.22"/>
    <x v="1"/>
    <s v="Yes"/>
    <x v="2"/>
    <n v="10297"/>
    <n v="15198"/>
    <x v="37"/>
  </r>
  <r>
    <s v="Youth 1622"/>
    <n v="14"/>
    <x v="2"/>
    <x v="1"/>
    <x v="0"/>
    <x v="4"/>
    <s v="Female/Single/Nakapiripiriti"/>
    <x v="5"/>
    <n v="2.52"/>
    <n v="5.59"/>
    <n v="13.41"/>
    <x v="0"/>
    <s v="No"/>
    <x v="0"/>
    <m/>
    <m/>
    <x v="2"/>
  </r>
  <r>
    <s v="Youth 1623"/>
    <n v="15"/>
    <x v="2"/>
    <x v="0"/>
    <x v="0"/>
    <x v="4"/>
    <s v="Male/Single/Nakapiripiriti"/>
    <x v="14"/>
    <n v="3.68"/>
    <n v="0.54"/>
    <n v="12.64"/>
    <x v="1"/>
    <s v="Yes"/>
    <x v="2"/>
    <n v="22599"/>
    <n v="48000"/>
    <x v="38"/>
  </r>
  <r>
    <s v="Youth 1624"/>
    <n v="17"/>
    <x v="2"/>
    <x v="1"/>
    <x v="0"/>
    <x v="4"/>
    <s v="Female/Single/Nakapiripiriti"/>
    <x v="14"/>
    <n v="3.68"/>
    <n v="0.54"/>
    <n v="12.64"/>
    <x v="1"/>
    <s v="Yes"/>
    <x v="2"/>
    <n v="45198"/>
    <n v="235000"/>
    <x v="39"/>
  </r>
  <r>
    <s v="Youth 1625"/>
    <n v="19"/>
    <x v="0"/>
    <x v="1"/>
    <x v="1"/>
    <x v="4"/>
    <s v="Female/Separated/Nakapiripiriti"/>
    <x v="5"/>
    <n v="2.52"/>
    <n v="5.59"/>
    <n v="13.41"/>
    <x v="1"/>
    <s v="Yes"/>
    <x v="2"/>
    <n v="136000"/>
    <n v="11000"/>
    <x v="40"/>
  </r>
  <r>
    <s v="Youth 1626"/>
    <n v="21"/>
    <x v="0"/>
    <x v="1"/>
    <x v="0"/>
    <x v="4"/>
    <s v="Female/Single/Nakapiripiriti"/>
    <x v="8"/>
    <n v="7.84"/>
    <n v="6.4"/>
    <n v="18.59"/>
    <x v="1"/>
    <s v="Yes"/>
    <x v="2"/>
    <n v="90500"/>
    <n v="60000"/>
    <x v="41"/>
  </r>
  <r>
    <s v="Youth 1627"/>
    <n v="24"/>
    <x v="0"/>
    <x v="0"/>
    <x v="0"/>
    <x v="4"/>
    <s v="Male/Single/Nakapiripiriti"/>
    <x v="4"/>
    <n v="9.2799999999999994"/>
    <n v="7.99"/>
    <n v="26.22"/>
    <x v="1"/>
    <s v="Yes"/>
    <x v="2"/>
    <n v="4650"/>
    <n v="35198"/>
    <x v="42"/>
  </r>
  <r>
    <s v="Youth 1628"/>
    <n v="21"/>
    <x v="0"/>
    <x v="0"/>
    <x v="0"/>
    <x v="4"/>
    <s v="Male/Single/Nakapiripiriti"/>
    <x v="2"/>
    <n v="5.57"/>
    <n v="8.99"/>
    <n v="22.3"/>
    <x v="1"/>
    <s v="Yes"/>
    <x v="2"/>
    <n v="130000"/>
    <n v="41000"/>
    <x v="43"/>
  </r>
  <r>
    <s v="Youth 1629"/>
    <n v="23"/>
    <x v="0"/>
    <x v="0"/>
    <x v="0"/>
    <x v="4"/>
    <s v="Male/Single/Nakapiripiriti"/>
    <x v="28"/>
    <n v="6.79"/>
    <n v="1.88"/>
    <n v="16.97"/>
    <x v="1"/>
    <s v="Yes"/>
    <x v="2"/>
    <n v="30200"/>
    <n v="15198"/>
    <x v="44"/>
  </r>
  <r>
    <s v="Youth 1630"/>
    <n v="19"/>
    <x v="0"/>
    <x v="0"/>
    <x v="0"/>
    <x v="2"/>
    <s v="Male/Single/Kotido"/>
    <x v="8"/>
    <n v="7.84"/>
    <n v="6.4"/>
    <n v="18.59"/>
    <x v="1"/>
    <s v="Yes"/>
    <x v="2"/>
    <n v="60297"/>
    <n v="40198"/>
    <x v="45"/>
  </r>
  <r>
    <s v="Youth 1631"/>
    <n v="29"/>
    <x v="4"/>
    <x v="1"/>
    <x v="0"/>
    <x v="2"/>
    <s v="Female/Single/Kotido"/>
    <x v="4"/>
    <n v="9.2799999999999994"/>
    <n v="7.99"/>
    <n v="26.22"/>
    <x v="1"/>
    <s v="Yes"/>
    <x v="2"/>
    <n v="11500"/>
    <n v="67000"/>
    <x v="46"/>
  </r>
  <r>
    <s v="Youth 1632"/>
    <n v="23"/>
    <x v="0"/>
    <x v="1"/>
    <x v="2"/>
    <x v="2"/>
    <s v="Female/Married/Kotido"/>
    <x v="14"/>
    <n v="3.68"/>
    <n v="0.54"/>
    <n v="12.64"/>
    <x v="1"/>
    <s v="Yes"/>
    <x v="2"/>
    <n v="37000"/>
    <n v="7198"/>
    <x v="47"/>
  </r>
  <r>
    <s v="Youth 1633"/>
    <n v="21"/>
    <x v="0"/>
    <x v="0"/>
    <x v="0"/>
    <x v="2"/>
    <s v="Male/Single/Kotido"/>
    <x v="1"/>
    <n v="4.3600000000000003"/>
    <n v="7.46"/>
    <n v="17.18"/>
    <x v="1"/>
    <s v="Yes"/>
    <x v="2"/>
    <n v="49599"/>
    <n v="12200"/>
    <x v="48"/>
  </r>
  <r>
    <s v="Youth 1634"/>
    <n v="17"/>
    <x v="2"/>
    <x v="0"/>
    <x v="2"/>
    <x v="2"/>
    <s v="Male/Married/Kotido"/>
    <x v="44"/>
    <n v="1.74"/>
    <n v="7.67"/>
    <n v="10.77"/>
    <x v="1"/>
    <s v="Yes"/>
    <x v="2"/>
    <n v="29500"/>
    <n v="71500"/>
    <x v="49"/>
  </r>
  <r>
    <s v="Youth 1635"/>
    <n v="21"/>
    <x v="0"/>
    <x v="0"/>
    <x v="0"/>
    <x v="2"/>
    <s v="Male/Single/Kotido"/>
    <x v="8"/>
    <n v="7.84"/>
    <n v="6.4"/>
    <n v="18.59"/>
    <x v="1"/>
    <s v="Yes"/>
    <x v="2"/>
    <n v="670500"/>
    <n v="18099"/>
    <x v="50"/>
  </r>
  <r>
    <s v="Youth 1636"/>
    <n v="23"/>
    <x v="0"/>
    <x v="0"/>
    <x v="2"/>
    <x v="2"/>
    <s v="Male/Married/Kotido"/>
    <x v="0"/>
    <n v="9.7200000000000006"/>
    <n v="2"/>
    <n v="14.98"/>
    <x v="1"/>
    <s v="Yes"/>
    <x v="2"/>
    <n v="63000"/>
    <n v="192099"/>
    <x v="51"/>
  </r>
  <r>
    <s v="Youth 1637"/>
    <n v="16"/>
    <x v="2"/>
    <x v="0"/>
    <x v="0"/>
    <x v="2"/>
    <s v="Male/Single/Kotido"/>
    <x v="7"/>
    <n v="0.56000000000000005"/>
    <n v="9.81"/>
    <n v="14.13"/>
    <x v="0"/>
    <s v="No"/>
    <x v="0"/>
    <m/>
    <m/>
    <x v="2"/>
  </r>
  <r>
    <s v="Youth 1638"/>
    <n v="23"/>
    <x v="0"/>
    <x v="0"/>
    <x v="0"/>
    <x v="2"/>
    <s v="Male/Single/Kotido"/>
    <x v="30"/>
    <n v="7.12"/>
    <n v="1.62"/>
    <n v="9.84"/>
    <x v="0"/>
    <s v="Yes"/>
    <x v="3"/>
    <m/>
    <n v="75099"/>
    <x v="52"/>
  </r>
  <r>
    <s v="Youth 1639"/>
    <n v="16"/>
    <x v="2"/>
    <x v="0"/>
    <x v="0"/>
    <x v="2"/>
    <s v="Male/Single/Kotido"/>
    <x v="3"/>
    <n v="6.23"/>
    <n v="5.87"/>
    <n v="19.940000000000001"/>
    <x v="0"/>
    <s v="Yes"/>
    <x v="3"/>
    <m/>
    <n v="1398"/>
    <x v="53"/>
  </r>
  <r>
    <s v="Youth 1640"/>
    <n v="25"/>
    <x v="4"/>
    <x v="0"/>
    <x v="0"/>
    <x v="2"/>
    <s v="Male/Single/Kotido"/>
    <x v="6"/>
    <n v="2.88"/>
    <n v="5.23"/>
    <n v="9.98"/>
    <x v="0"/>
    <s v="No"/>
    <x v="0"/>
    <m/>
    <m/>
    <x v="2"/>
  </r>
  <r>
    <s v="Youth 1641"/>
    <n v="14"/>
    <x v="2"/>
    <x v="0"/>
    <x v="0"/>
    <x v="2"/>
    <s v="Male/Single/Kotido"/>
    <x v="5"/>
    <n v="2.52"/>
    <n v="5.59"/>
    <n v="13.41"/>
    <x v="0"/>
    <s v="Yes"/>
    <x v="3"/>
    <m/>
    <n v="12198"/>
    <x v="54"/>
  </r>
  <r>
    <s v="Youth 1642"/>
    <n v="15"/>
    <x v="2"/>
    <x v="0"/>
    <x v="0"/>
    <x v="4"/>
    <s v="Male/Single/Nakapiripiriti"/>
    <x v="4"/>
    <n v="9.2799999999999994"/>
    <n v="7.99"/>
    <n v="26.22"/>
    <x v="0"/>
    <s v="Yes"/>
    <x v="3"/>
    <m/>
    <n v="60500"/>
    <x v="55"/>
  </r>
  <r>
    <s v="Youth 1643"/>
    <n v="17"/>
    <x v="2"/>
    <x v="0"/>
    <x v="0"/>
    <x v="4"/>
    <s v="Male/Single/Nakapiripiriti"/>
    <x v="4"/>
    <n v="9.2799999999999994"/>
    <n v="7.99"/>
    <n v="26.22"/>
    <x v="0"/>
    <s v="No"/>
    <x v="0"/>
    <m/>
    <m/>
    <x v="2"/>
  </r>
  <r>
    <s v="Youth 1644"/>
    <n v="19"/>
    <x v="0"/>
    <x v="0"/>
    <x v="0"/>
    <x v="4"/>
    <s v="Male/Single/Nakapiripiriti"/>
    <x v="5"/>
    <n v="2.52"/>
    <n v="5.59"/>
    <n v="13.41"/>
    <x v="1"/>
    <s v="Yes"/>
    <x v="2"/>
    <n v="396"/>
    <n v="176198"/>
    <x v="56"/>
  </r>
  <r>
    <s v="Youth 1645"/>
    <n v="21"/>
    <x v="0"/>
    <x v="0"/>
    <x v="1"/>
    <x v="4"/>
    <s v="Male/Separated/Nakapiripiriti"/>
    <x v="8"/>
    <n v="7.84"/>
    <n v="6.4"/>
    <n v="18.59"/>
    <x v="1"/>
    <s v="Yes"/>
    <x v="2"/>
    <n v="30300"/>
    <n v="1600"/>
    <x v="57"/>
  </r>
  <r>
    <s v="Youth 1646"/>
    <n v="24"/>
    <x v="0"/>
    <x v="1"/>
    <x v="1"/>
    <x v="4"/>
    <s v="Female/Separated/Nakapiripiriti"/>
    <x v="6"/>
    <n v="2.88"/>
    <n v="5.23"/>
    <n v="9.98"/>
    <x v="0"/>
    <s v="No"/>
    <x v="0"/>
    <m/>
    <m/>
    <x v="2"/>
  </r>
  <r>
    <s v="Youth 1647"/>
    <n v="21"/>
    <x v="0"/>
    <x v="1"/>
    <x v="0"/>
    <x v="4"/>
    <s v="Female/Single/Nakapiripiriti"/>
    <x v="2"/>
    <n v="5.57"/>
    <n v="8.99"/>
    <n v="22.3"/>
    <x v="0"/>
    <s v="No"/>
    <x v="0"/>
    <m/>
    <m/>
    <x v="2"/>
  </r>
  <r>
    <s v="Youth 1648"/>
    <n v="23"/>
    <x v="0"/>
    <x v="1"/>
    <x v="2"/>
    <x v="4"/>
    <s v="Female/Married/Nakapiripiriti"/>
    <x v="8"/>
    <n v="7.84"/>
    <n v="6.4"/>
    <n v="18.59"/>
    <x v="1"/>
    <s v="Yes"/>
    <x v="2"/>
    <n v="38700"/>
    <n v="50198"/>
    <x v="58"/>
  </r>
  <r>
    <s v="Youth 1649"/>
    <n v="19"/>
    <x v="0"/>
    <x v="1"/>
    <x v="0"/>
    <x v="4"/>
    <s v="Female/Single/Nakapiripiriti"/>
    <x v="8"/>
    <n v="7.84"/>
    <n v="6.4"/>
    <n v="18.59"/>
    <x v="1"/>
    <s v="Yes"/>
    <x v="2"/>
    <n v="29000"/>
    <n v="30200"/>
    <x v="59"/>
  </r>
  <r>
    <s v="Youth 1650"/>
    <n v="29"/>
    <x v="4"/>
    <x v="1"/>
    <x v="1"/>
    <x v="4"/>
    <s v="Female/Separated/Nakapiripiriti"/>
    <x v="6"/>
    <n v="2.88"/>
    <n v="5.23"/>
    <n v="9.98"/>
    <x v="1"/>
    <s v="Yes"/>
    <x v="2"/>
    <n v="7200"/>
    <n v="21000"/>
    <x v="60"/>
  </r>
  <r>
    <s v="Youth 1651"/>
    <n v="23"/>
    <x v="0"/>
    <x v="1"/>
    <x v="2"/>
    <x v="4"/>
    <s v="Female/Married/Nakapiripiriti"/>
    <x v="4"/>
    <n v="9.2799999999999994"/>
    <n v="7.99"/>
    <n v="26.22"/>
    <x v="1"/>
    <s v="Yes"/>
    <x v="2"/>
    <n v="28000"/>
    <n v="17099"/>
    <x v="61"/>
  </r>
  <r>
    <s v="Youth 1652"/>
    <n v="21"/>
    <x v="0"/>
    <x v="1"/>
    <x v="0"/>
    <x v="4"/>
    <s v="Female/Single/Nakapiripiriti"/>
    <x v="12"/>
    <n v="1.23"/>
    <n v="9.6"/>
    <n v="12.08"/>
    <x v="1"/>
    <s v="No"/>
    <x v="1"/>
    <n v="7700"/>
    <m/>
    <x v="62"/>
  </r>
  <r>
    <s v="Youth 1653"/>
    <n v="18"/>
    <x v="2"/>
    <x v="0"/>
    <x v="0"/>
    <x v="4"/>
    <s v="Male/Single/Nakapiripiriti"/>
    <x v="25"/>
    <n v="2.04"/>
    <n v="2.82"/>
    <n v="7.77"/>
    <x v="1"/>
    <s v="No"/>
    <x v="1"/>
    <n v="25500"/>
    <m/>
    <x v="63"/>
  </r>
  <r>
    <s v="Youth 1654"/>
    <n v="21"/>
    <x v="0"/>
    <x v="1"/>
    <x v="0"/>
    <x v="4"/>
    <s v="Female/Single/Nakapiripiriti"/>
    <x v="3"/>
    <n v="6.23"/>
    <n v="5.87"/>
    <n v="19.940000000000001"/>
    <x v="1"/>
    <s v="No"/>
    <x v="1"/>
    <n v="7000"/>
    <m/>
    <x v="64"/>
  </r>
  <r>
    <s v="Youth 1655"/>
    <n v="23"/>
    <x v="0"/>
    <x v="1"/>
    <x v="0"/>
    <x v="3"/>
    <s v="Female/Single/Napak"/>
    <x v="32"/>
    <n v="1.57"/>
    <n v="6.72"/>
    <n v="8.9699999999999989"/>
    <x v="1"/>
    <s v="No"/>
    <x v="1"/>
    <n v="10398"/>
    <m/>
    <x v="65"/>
  </r>
  <r>
    <s v="Youth 1656"/>
    <n v="17"/>
    <x v="2"/>
    <x v="1"/>
    <x v="2"/>
    <x v="3"/>
    <s v="Female/Married/Napak"/>
    <x v="7"/>
    <n v="0.56000000000000005"/>
    <n v="9.81"/>
    <n v="14.13"/>
    <x v="1"/>
    <s v="Yes"/>
    <x v="2"/>
    <n v="797"/>
    <n v="278000"/>
    <x v="66"/>
  </r>
  <r>
    <s v="Youth 1657"/>
    <n v="23"/>
    <x v="0"/>
    <x v="1"/>
    <x v="0"/>
    <x v="3"/>
    <s v="Female/Single/Napak"/>
    <x v="34"/>
    <n v="1.29"/>
    <n v="9.16"/>
    <n v="14.33"/>
    <x v="0"/>
    <s v="Yes"/>
    <x v="3"/>
    <m/>
    <n v="31099"/>
    <x v="67"/>
  </r>
  <r>
    <s v="Youth 1658"/>
    <n v="17"/>
    <x v="2"/>
    <x v="1"/>
    <x v="0"/>
    <x v="3"/>
    <s v="Female/Single/Napak"/>
    <x v="3"/>
    <n v="6.23"/>
    <n v="5.87"/>
    <n v="19.940000000000001"/>
    <x v="0"/>
    <s v="Yes"/>
    <x v="3"/>
    <m/>
    <n v="77500"/>
    <x v="68"/>
  </r>
  <r>
    <s v="Youth 1659"/>
    <n v="25"/>
    <x v="4"/>
    <x v="1"/>
    <x v="0"/>
    <x v="3"/>
    <s v="Female/Single/Napak"/>
    <x v="14"/>
    <n v="3.68"/>
    <n v="0.54"/>
    <n v="12.64"/>
    <x v="0"/>
    <s v="Yes"/>
    <x v="3"/>
    <m/>
    <n v="800000"/>
    <x v="69"/>
  </r>
  <r>
    <s v="Youth 1660"/>
    <n v="14"/>
    <x v="2"/>
    <x v="1"/>
    <x v="0"/>
    <x v="3"/>
    <s v="Female/Single/Napak"/>
    <x v="5"/>
    <n v="2.52"/>
    <n v="5.59"/>
    <n v="13.41"/>
    <x v="0"/>
    <s v="Yes"/>
    <x v="3"/>
    <m/>
    <n v="6240000"/>
    <x v="70"/>
  </r>
  <r>
    <s v="Youth 1661"/>
    <n v="15"/>
    <x v="2"/>
    <x v="1"/>
    <x v="2"/>
    <x v="3"/>
    <s v="Female/Married/Napak"/>
    <x v="6"/>
    <n v="2.88"/>
    <n v="5.23"/>
    <n v="9.98"/>
    <x v="0"/>
    <s v="Yes"/>
    <x v="3"/>
    <m/>
    <n v="125000"/>
    <x v="71"/>
  </r>
  <r>
    <s v="Youth 1662"/>
    <n v="17"/>
    <x v="2"/>
    <x v="1"/>
    <x v="0"/>
    <x v="3"/>
    <s v="Female/Single/Napak"/>
    <x v="6"/>
    <n v="2.88"/>
    <n v="5.23"/>
    <n v="9.98"/>
    <x v="1"/>
    <s v="Yes"/>
    <x v="2"/>
    <n v="552050"/>
    <n v="1050000"/>
    <x v="72"/>
  </r>
  <r>
    <s v="Youth 1663"/>
    <n v="19"/>
    <x v="0"/>
    <x v="1"/>
    <x v="0"/>
    <x v="3"/>
    <s v="Female/Single/Napak"/>
    <x v="5"/>
    <n v="2.52"/>
    <n v="5.59"/>
    <n v="13.41"/>
    <x v="1"/>
    <s v="No"/>
    <x v="1"/>
    <n v="2005600"/>
    <m/>
    <x v="73"/>
  </r>
  <r>
    <s v="Youth 1664"/>
    <n v="21"/>
    <x v="0"/>
    <x v="1"/>
    <x v="0"/>
    <x v="3"/>
    <s v="Female/Single/Napak"/>
    <x v="7"/>
    <n v="0.56000000000000005"/>
    <n v="9.81"/>
    <n v="14.13"/>
    <x v="1"/>
    <s v="Yes"/>
    <x v="2"/>
    <n v="48000"/>
    <n v="480000"/>
    <x v="74"/>
  </r>
  <r>
    <s v="Youth 1665"/>
    <n v="24"/>
    <x v="0"/>
    <x v="1"/>
    <x v="1"/>
    <x v="0"/>
    <s v="Female/Separated/Moroto"/>
    <x v="14"/>
    <n v="3.68"/>
    <n v="0.54"/>
    <n v="12.64"/>
    <x v="1"/>
    <s v="No"/>
    <x v="1"/>
    <n v="21000"/>
    <m/>
    <x v="75"/>
  </r>
  <r>
    <s v="Youth 1666"/>
    <n v="21"/>
    <x v="0"/>
    <x v="1"/>
    <x v="0"/>
    <x v="0"/>
    <s v="Female/Single/Moroto"/>
    <x v="2"/>
    <n v="5.57"/>
    <n v="8.99"/>
    <n v="22.3"/>
    <x v="1"/>
    <s v="No"/>
    <x v="1"/>
    <n v="45500"/>
    <m/>
    <x v="76"/>
  </r>
  <r>
    <s v="Youth 1667"/>
    <n v="23"/>
    <x v="0"/>
    <x v="1"/>
    <x v="0"/>
    <x v="0"/>
    <s v="Female/Single/Moroto"/>
    <x v="8"/>
    <n v="7.84"/>
    <n v="6.4"/>
    <n v="18.59"/>
    <x v="1"/>
    <s v="No"/>
    <x v="1"/>
    <n v="37500"/>
    <m/>
    <x v="77"/>
  </r>
  <r>
    <s v="Youth 1668"/>
    <n v="19"/>
    <x v="0"/>
    <x v="1"/>
    <x v="0"/>
    <x v="0"/>
    <s v="Female/Single/Moroto"/>
    <x v="8"/>
    <n v="7.84"/>
    <n v="6.4"/>
    <n v="18.59"/>
    <x v="1"/>
    <s v="No"/>
    <x v="1"/>
    <n v="37000"/>
    <m/>
    <x v="78"/>
  </r>
  <r>
    <s v="Youth 1669"/>
    <n v="29"/>
    <x v="4"/>
    <x v="1"/>
    <x v="0"/>
    <x v="0"/>
    <s v="Female/Single/Moroto"/>
    <x v="14"/>
    <n v="3.68"/>
    <n v="0.54"/>
    <n v="12.64"/>
    <x v="1"/>
    <s v="No"/>
    <x v="1"/>
    <n v="396000"/>
    <m/>
    <x v="79"/>
  </r>
  <r>
    <s v="Youth 1670"/>
    <n v="23"/>
    <x v="0"/>
    <x v="0"/>
    <x v="2"/>
    <x v="0"/>
    <s v="Male/Married/Moroto"/>
    <x v="6"/>
    <n v="2.88"/>
    <n v="5.23"/>
    <n v="9.98"/>
    <x v="1"/>
    <s v="Yes"/>
    <x v="2"/>
    <n v="32000"/>
    <n v="190000"/>
    <x v="80"/>
  </r>
  <r>
    <s v="Youth 1671"/>
    <n v="21"/>
    <x v="0"/>
    <x v="0"/>
    <x v="2"/>
    <x v="0"/>
    <s v="Male/Married/Moroto"/>
    <x v="15"/>
    <n v="4.01"/>
    <n v="5.53"/>
    <n v="14.780000000000001"/>
    <x v="0"/>
    <s v="Yes"/>
    <x v="3"/>
    <m/>
    <n v="280000"/>
    <x v="81"/>
  </r>
  <r>
    <s v="Youth 1672"/>
    <n v="18"/>
    <x v="2"/>
    <x v="1"/>
    <x v="0"/>
    <x v="0"/>
    <s v="Female/Single/Moroto"/>
    <x v="20"/>
    <n v="3.81"/>
    <n v="7.33"/>
    <n v="19.899999999999999"/>
    <x v="0"/>
    <s v="Yes"/>
    <x v="3"/>
    <m/>
    <n v="295000"/>
    <x v="82"/>
  </r>
  <r>
    <s v="Youth 1673"/>
    <n v="21"/>
    <x v="0"/>
    <x v="0"/>
    <x v="0"/>
    <x v="0"/>
    <s v="Male/Single/Moroto"/>
    <x v="3"/>
    <n v="6.23"/>
    <n v="5.87"/>
    <n v="19.940000000000001"/>
    <x v="0"/>
    <s v="Yes"/>
    <x v="3"/>
    <m/>
    <n v="0"/>
    <x v="2"/>
  </r>
  <r>
    <s v="Youth 1674"/>
    <n v="23"/>
    <x v="0"/>
    <x v="0"/>
    <x v="0"/>
    <x v="0"/>
    <s v="Male/Single/Moroto"/>
    <x v="36"/>
    <n v="1.79"/>
    <n v="6.8"/>
    <n v="9.2899999999999991"/>
    <x v="0"/>
    <s v="No"/>
    <x v="0"/>
    <m/>
    <m/>
    <x v="2"/>
  </r>
  <r>
    <s v="Youth 1675"/>
    <n v="17"/>
    <x v="2"/>
    <x v="0"/>
    <x v="0"/>
    <x v="1"/>
    <s v="Male/Single/Kaabong"/>
    <x v="7"/>
    <n v="0.56000000000000005"/>
    <n v="9.81"/>
    <n v="14.13"/>
    <x v="1"/>
    <s v="No"/>
    <x v="1"/>
    <n v="261000"/>
    <m/>
    <x v="1"/>
  </r>
  <r>
    <s v="Youth 1676"/>
    <n v="25"/>
    <x v="4"/>
    <x v="1"/>
    <x v="0"/>
    <x v="2"/>
    <s v="Female/Single/Kotido"/>
    <x v="4"/>
    <n v="9.2799999999999994"/>
    <n v="7.99"/>
    <n v="26.22"/>
    <x v="0"/>
    <s v="No"/>
    <x v="0"/>
    <m/>
    <m/>
    <x v="2"/>
  </r>
  <r>
    <s v="Youth 1677"/>
    <n v="14"/>
    <x v="2"/>
    <x v="1"/>
    <x v="1"/>
    <x v="3"/>
    <s v="Female/Separated/Napak"/>
    <x v="5"/>
    <n v="2.52"/>
    <n v="5.59"/>
    <n v="13.41"/>
    <x v="0"/>
    <s v="No"/>
    <x v="0"/>
    <m/>
    <m/>
    <x v="2"/>
  </r>
  <r>
    <s v="Youth 1678"/>
    <n v="15"/>
    <x v="2"/>
    <x v="1"/>
    <x v="1"/>
    <x v="4"/>
    <s v="Female/Separated/Nakapiripiriti"/>
    <x v="14"/>
    <n v="3.68"/>
    <n v="0.54"/>
    <n v="12.64"/>
    <x v="1"/>
    <s v="No"/>
    <x v="1"/>
    <n v="159000"/>
    <m/>
    <x v="3"/>
  </r>
  <r>
    <s v="Youth 1679"/>
    <n v="17"/>
    <x v="2"/>
    <x v="1"/>
    <x v="0"/>
    <x v="5"/>
    <s v="Female/Single/Amudat"/>
    <x v="14"/>
    <n v="3.68"/>
    <n v="0.54"/>
    <n v="12.64"/>
    <x v="1"/>
    <s v="Yes"/>
    <x v="2"/>
    <n v="129099"/>
    <n v="125000"/>
    <x v="4"/>
  </r>
  <r>
    <s v="Youth 1680"/>
    <n v="19"/>
    <x v="0"/>
    <x v="1"/>
    <x v="0"/>
    <x v="6"/>
    <s v="Female/Single/Abim"/>
    <x v="5"/>
    <n v="2.52"/>
    <n v="5.59"/>
    <n v="13.41"/>
    <x v="1"/>
    <s v="Yes"/>
    <x v="2"/>
    <n v="33000"/>
    <n v="2100000"/>
    <x v="5"/>
  </r>
  <r>
    <s v="Youth 1681"/>
    <n v="21"/>
    <x v="0"/>
    <x v="1"/>
    <x v="2"/>
    <x v="6"/>
    <s v="Female/Married/Abim"/>
    <x v="7"/>
    <n v="0.56000000000000005"/>
    <n v="9.81"/>
    <n v="14.13"/>
    <x v="1"/>
    <s v="Yes"/>
    <x v="2"/>
    <n v="1123698"/>
    <n v="51000"/>
    <x v="6"/>
  </r>
  <r>
    <s v="Youth 1682"/>
    <n v="24"/>
    <x v="0"/>
    <x v="1"/>
    <x v="2"/>
    <x v="6"/>
    <s v="Female/Married/Abim"/>
    <x v="4"/>
    <n v="9.2799999999999994"/>
    <n v="7.99"/>
    <n v="26.22"/>
    <x v="0"/>
    <s v="No"/>
    <x v="0"/>
    <m/>
    <m/>
    <x v="2"/>
  </r>
  <r>
    <s v="Youth 1683"/>
    <n v="21"/>
    <x v="0"/>
    <x v="0"/>
    <x v="0"/>
    <x v="6"/>
    <s v="Male/Single/Abim"/>
    <x v="26"/>
    <n v="5.94"/>
    <n v="1.83"/>
    <n v="13.37"/>
    <x v="1"/>
    <s v="Yes"/>
    <x v="2"/>
    <n v="3198"/>
    <n v="175000"/>
    <x v="7"/>
  </r>
  <r>
    <s v="Youth 1684"/>
    <n v="23"/>
    <x v="0"/>
    <x v="0"/>
    <x v="0"/>
    <x v="6"/>
    <s v="Male/Single/Abim"/>
    <x v="8"/>
    <n v="7.84"/>
    <n v="6.4"/>
    <n v="18.59"/>
    <x v="0"/>
    <s v="Yes"/>
    <x v="3"/>
    <m/>
    <n v="22500"/>
    <x v="8"/>
  </r>
  <r>
    <s v="Youth 1685"/>
    <n v="19"/>
    <x v="0"/>
    <x v="0"/>
    <x v="1"/>
    <x v="6"/>
    <s v="Male/Separated/Abim"/>
    <x v="8"/>
    <n v="7.84"/>
    <n v="6.4"/>
    <n v="18.59"/>
    <x v="0"/>
    <s v="No"/>
    <x v="0"/>
    <m/>
    <m/>
    <x v="2"/>
  </r>
  <r>
    <s v="Youth 1686"/>
    <n v="29"/>
    <x v="4"/>
    <x v="0"/>
    <x v="2"/>
    <x v="6"/>
    <s v="Male/Married/Abim"/>
    <x v="4"/>
    <n v="9.2799999999999994"/>
    <n v="7.99"/>
    <n v="26.22"/>
    <x v="0"/>
    <s v="No"/>
    <x v="0"/>
    <m/>
    <m/>
    <x v="2"/>
  </r>
  <r>
    <s v="Youth 1687"/>
    <n v="23"/>
    <x v="0"/>
    <x v="0"/>
    <x v="1"/>
    <x v="6"/>
    <s v="Male/Separated/Abim"/>
    <x v="14"/>
    <n v="3.68"/>
    <n v="0.54"/>
    <n v="12.64"/>
    <x v="0"/>
    <s v="No"/>
    <x v="0"/>
    <m/>
    <m/>
    <x v="2"/>
  </r>
  <r>
    <s v="Youth 1688"/>
    <n v="21"/>
    <x v="0"/>
    <x v="0"/>
    <x v="0"/>
    <x v="6"/>
    <s v="Male/Single/Abim"/>
    <x v="3"/>
    <n v="2.2400000000000002"/>
    <n v="8.09"/>
    <n v="18.170000000000002"/>
    <x v="0"/>
    <s v="No"/>
    <x v="0"/>
    <m/>
    <m/>
    <x v="2"/>
  </r>
  <r>
    <s v="Youth 1689"/>
    <n v="18"/>
    <x v="2"/>
    <x v="1"/>
    <x v="2"/>
    <x v="6"/>
    <s v="Female/Married/Abim"/>
    <x v="28"/>
    <n v="6.79"/>
    <n v="1.88"/>
    <n v="16.97"/>
    <x v="0"/>
    <s v="No"/>
    <x v="0"/>
    <m/>
    <m/>
    <x v="2"/>
  </r>
  <r>
    <s v="Youth 1690"/>
    <n v="21"/>
    <x v="0"/>
    <x v="0"/>
    <x v="2"/>
    <x v="6"/>
    <s v="Male/Married/Abim"/>
    <x v="3"/>
    <n v="6.23"/>
    <n v="5.87"/>
    <n v="19.940000000000001"/>
    <x v="0"/>
    <s v="No"/>
    <x v="0"/>
    <m/>
    <m/>
    <x v="2"/>
  </r>
  <r>
    <s v="Youth 1691"/>
    <n v="23"/>
    <x v="0"/>
    <x v="0"/>
    <x v="0"/>
    <x v="6"/>
    <s v="Male/Single/Abim"/>
    <x v="1"/>
    <n v="4.3600000000000003"/>
    <n v="7.46"/>
    <n v="17.18"/>
    <x v="0"/>
    <s v="No"/>
    <x v="0"/>
    <m/>
    <m/>
    <x v="2"/>
  </r>
  <r>
    <s v="Youth 1692"/>
    <n v="17"/>
    <x v="2"/>
    <x v="1"/>
    <x v="2"/>
    <x v="6"/>
    <s v="Female/Married/Abim"/>
    <x v="3"/>
    <n v="6.23"/>
    <n v="5.87"/>
    <n v="19.940000000000001"/>
    <x v="0"/>
    <s v="No"/>
    <x v="0"/>
    <m/>
    <m/>
    <x v="2"/>
  </r>
  <r>
    <s v="Youth 1693"/>
    <n v="25"/>
    <x v="4"/>
    <x v="0"/>
    <x v="0"/>
    <x v="1"/>
    <s v="Male/Single/Kaabong"/>
    <x v="6"/>
    <n v="2.88"/>
    <n v="5.23"/>
    <n v="9.98"/>
    <x v="0"/>
    <s v="No"/>
    <x v="0"/>
    <m/>
    <m/>
    <x v="2"/>
  </r>
  <r>
    <s v="Youth 1694"/>
    <n v="14"/>
    <x v="2"/>
    <x v="1"/>
    <x v="0"/>
    <x v="1"/>
    <s v="Female/Single/Kaabong"/>
    <x v="5"/>
    <n v="2.52"/>
    <n v="5.59"/>
    <n v="13.41"/>
    <x v="0"/>
    <s v="No"/>
    <x v="0"/>
    <m/>
    <m/>
    <x v="2"/>
  </r>
  <r>
    <s v="Youth 1695"/>
    <n v="15"/>
    <x v="2"/>
    <x v="1"/>
    <x v="1"/>
    <x v="1"/>
    <s v="Female/Separated/Kaabong"/>
    <x v="4"/>
    <n v="9.2799999999999994"/>
    <n v="7.99"/>
    <n v="26.22"/>
    <x v="1"/>
    <s v="No"/>
    <x v="1"/>
    <n v="9000"/>
    <m/>
    <x v="9"/>
  </r>
  <r>
    <s v="Youth 1696"/>
    <n v="17"/>
    <x v="2"/>
    <x v="1"/>
    <x v="2"/>
    <x v="1"/>
    <s v="Female/Married/Kaabong"/>
    <x v="4"/>
    <n v="9.2799999999999994"/>
    <n v="7.99"/>
    <n v="26.22"/>
    <x v="1"/>
    <s v="No"/>
    <x v="1"/>
    <n v="85200"/>
    <m/>
    <x v="10"/>
  </r>
  <r>
    <s v="Youth 1697"/>
    <n v="19"/>
    <x v="0"/>
    <x v="0"/>
    <x v="0"/>
    <x v="1"/>
    <s v="Male/Single/Kaabong"/>
    <x v="5"/>
    <n v="2.52"/>
    <n v="5.59"/>
    <n v="13.41"/>
    <x v="0"/>
    <s v="No"/>
    <x v="0"/>
    <m/>
    <m/>
    <x v="2"/>
  </r>
  <r>
    <s v="Youth 1698"/>
    <n v="21"/>
    <x v="0"/>
    <x v="0"/>
    <x v="0"/>
    <x v="1"/>
    <s v="Male/Single/Kaabong"/>
    <x v="7"/>
    <n v="0.56000000000000005"/>
    <n v="9.81"/>
    <n v="14.13"/>
    <x v="1"/>
    <s v="No"/>
    <x v="1"/>
    <n v="6198"/>
    <m/>
    <x v="11"/>
  </r>
  <r>
    <s v="Youth 1699"/>
    <n v="24"/>
    <x v="0"/>
    <x v="0"/>
    <x v="0"/>
    <x v="4"/>
    <s v="Male/Single/Nakapiripiriti"/>
    <x v="6"/>
    <n v="2.88"/>
    <n v="5.23"/>
    <n v="9.98"/>
    <x v="0"/>
    <s v="No"/>
    <x v="0"/>
    <m/>
    <m/>
    <x v="2"/>
  </r>
  <r>
    <s v="Youth 1700"/>
    <n v="21"/>
    <x v="0"/>
    <x v="0"/>
    <x v="0"/>
    <x v="4"/>
    <s v="Male/Single/Nakapiripiriti"/>
    <x v="31"/>
    <n v="2.88"/>
    <n v="4.04"/>
    <n v="9.3500000000000014"/>
    <x v="1"/>
    <s v="No"/>
    <x v="1"/>
    <n v="23500"/>
    <m/>
    <x v="12"/>
  </r>
  <r>
    <s v="Youth 1701"/>
    <n v="23"/>
    <x v="0"/>
    <x v="0"/>
    <x v="0"/>
    <x v="4"/>
    <s v="Male/Single/Nakapiripiriti"/>
    <x v="8"/>
    <n v="7.84"/>
    <n v="6.4"/>
    <n v="18.59"/>
    <x v="1"/>
    <s v="No"/>
    <x v="1"/>
    <n v="80100"/>
    <m/>
    <x v="13"/>
  </r>
  <r>
    <s v="Youth 1702"/>
    <n v="19"/>
    <x v="0"/>
    <x v="0"/>
    <x v="1"/>
    <x v="4"/>
    <s v="Male/Separated/Nakapiripiriti"/>
    <x v="8"/>
    <n v="7.84"/>
    <n v="6.4"/>
    <n v="18.59"/>
    <x v="1"/>
    <s v="Yes"/>
    <x v="2"/>
    <n v="60198"/>
    <n v="980000"/>
    <x v="14"/>
  </r>
  <r>
    <s v="Youth 1703"/>
    <n v="29"/>
    <x v="4"/>
    <x v="1"/>
    <x v="0"/>
    <x v="4"/>
    <s v="Female/Single/Nakapiripiriti"/>
    <x v="6"/>
    <n v="2.88"/>
    <n v="5.23"/>
    <n v="9.98"/>
    <x v="1"/>
    <s v="Yes"/>
    <x v="2"/>
    <n v="1500198"/>
    <n v="870000"/>
    <x v="15"/>
  </r>
  <r>
    <s v="Youth 1704"/>
    <n v="23"/>
    <x v="0"/>
    <x v="0"/>
    <x v="2"/>
    <x v="4"/>
    <s v="Male/Married/Nakapiripiriti"/>
    <x v="4"/>
    <n v="9.2799999999999994"/>
    <n v="7.99"/>
    <n v="26.22"/>
    <x v="1"/>
    <s v="Yes"/>
    <x v="2"/>
    <n v="35000"/>
    <n v="100000"/>
    <x v="16"/>
  </r>
  <r>
    <s v="Youth 1705"/>
    <n v="21"/>
    <x v="0"/>
    <x v="0"/>
    <x v="1"/>
    <x v="4"/>
    <s v="Male/Separated/Nakapiripiriti"/>
    <x v="9"/>
    <n v="7.24"/>
    <n v="5.42"/>
    <n v="14.81"/>
    <x v="1"/>
    <s v="Yes"/>
    <x v="2"/>
    <n v="218500"/>
    <n v="35500"/>
    <x v="17"/>
  </r>
  <r>
    <s v="Youth 1706"/>
    <n v="18"/>
    <x v="2"/>
    <x v="0"/>
    <x v="0"/>
    <x v="4"/>
    <s v="Male/Single/Nakapiripiriti"/>
    <x v="8"/>
    <n v="7.84"/>
    <n v="6.4"/>
    <n v="18.59"/>
    <x v="1"/>
    <s v="Yes"/>
    <x v="2"/>
    <n v="1500198"/>
    <n v="72099"/>
    <x v="18"/>
  </r>
  <r>
    <s v="Youth 1707"/>
    <n v="21"/>
    <x v="0"/>
    <x v="1"/>
    <x v="2"/>
    <x v="4"/>
    <s v="Female/Married/Nakapiripiriti"/>
    <x v="3"/>
    <n v="6.23"/>
    <n v="5.87"/>
    <n v="19.940000000000001"/>
    <x v="1"/>
    <s v="Yes"/>
    <x v="2"/>
    <n v="157000"/>
    <n v="400000"/>
    <x v="19"/>
  </r>
  <r>
    <s v="Youth 1708"/>
    <n v="23"/>
    <x v="0"/>
    <x v="1"/>
    <x v="2"/>
    <x v="4"/>
    <s v="Female/Married/Nakapiripiriti"/>
    <x v="12"/>
    <n v="1.23"/>
    <n v="9.6"/>
    <n v="12.08"/>
    <x v="1"/>
    <s v="Yes"/>
    <x v="2"/>
    <n v="82200"/>
    <n v="2800000"/>
    <x v="20"/>
  </r>
  <r>
    <s v="Youth 1709"/>
    <n v="17"/>
    <x v="2"/>
    <x v="0"/>
    <x v="1"/>
    <x v="4"/>
    <s v="Male/Separated/Nakapiripiriti"/>
    <x v="7"/>
    <n v="0.56000000000000005"/>
    <n v="9.81"/>
    <n v="14.13"/>
    <x v="1"/>
    <s v="Yes"/>
    <x v="2"/>
    <n v="310000"/>
    <n v="400000"/>
    <x v="21"/>
  </r>
  <r>
    <s v="Youth 1710"/>
    <n v="25"/>
    <x v="4"/>
    <x v="0"/>
    <x v="0"/>
    <x v="5"/>
    <s v="Male/Single/Amudat"/>
    <x v="14"/>
    <n v="3.68"/>
    <n v="0.54"/>
    <n v="12.64"/>
    <x v="1"/>
    <s v="Yes"/>
    <x v="2"/>
    <n v="475000"/>
    <n v="620000"/>
    <x v="22"/>
  </r>
  <r>
    <s v="Youth 1711"/>
    <n v="14"/>
    <x v="2"/>
    <x v="0"/>
    <x v="1"/>
    <x v="5"/>
    <s v="Male/Separated/Amudat"/>
    <x v="5"/>
    <n v="2.52"/>
    <n v="5.59"/>
    <n v="13.41"/>
    <x v="1"/>
    <s v="No"/>
    <x v="1"/>
    <n v="30297"/>
    <m/>
    <x v="23"/>
  </r>
  <r>
    <s v="Youth 1712"/>
    <n v="15"/>
    <x v="2"/>
    <x v="0"/>
    <x v="0"/>
    <x v="5"/>
    <s v="Male/Single/Amudat"/>
    <x v="6"/>
    <n v="2.88"/>
    <n v="5.23"/>
    <n v="9.98"/>
    <x v="1"/>
    <s v="No"/>
    <x v="1"/>
    <n v="47099"/>
    <m/>
    <x v="24"/>
  </r>
  <r>
    <s v="Youth 1713"/>
    <n v="17"/>
    <x v="2"/>
    <x v="0"/>
    <x v="0"/>
    <x v="5"/>
    <s v="Male/Single/Amudat"/>
    <x v="6"/>
    <n v="2.88"/>
    <n v="5.23"/>
    <n v="9.98"/>
    <x v="1"/>
    <s v="No"/>
    <x v="1"/>
    <n v="120099"/>
    <m/>
    <x v="25"/>
  </r>
  <r>
    <s v="Youth 1714"/>
    <n v="19"/>
    <x v="0"/>
    <x v="0"/>
    <x v="0"/>
    <x v="5"/>
    <s v="Male/Single/Amudat"/>
    <x v="5"/>
    <n v="2.52"/>
    <n v="5.59"/>
    <n v="13.41"/>
    <x v="1"/>
    <s v="No"/>
    <x v="1"/>
    <n v="55198"/>
    <m/>
    <x v="26"/>
  </r>
  <r>
    <s v="Youth 1715"/>
    <n v="21"/>
    <x v="0"/>
    <x v="0"/>
    <x v="0"/>
    <x v="5"/>
    <s v="Male/Single/Amudat"/>
    <x v="7"/>
    <n v="0.56000000000000005"/>
    <n v="9.81"/>
    <n v="14.13"/>
    <x v="1"/>
    <s v="Yes"/>
    <x v="2"/>
    <n v="73000"/>
    <n v="12198"/>
    <x v="27"/>
  </r>
  <r>
    <s v="Youth 1716"/>
    <n v="24"/>
    <x v="0"/>
    <x v="0"/>
    <x v="2"/>
    <x v="5"/>
    <s v="Male/Married/Amudat"/>
    <x v="14"/>
    <n v="3.68"/>
    <n v="0.54"/>
    <n v="12.64"/>
    <x v="1"/>
    <s v="No"/>
    <x v="1"/>
    <n v="90198"/>
    <m/>
    <x v="28"/>
  </r>
  <r>
    <s v="Youth 1717"/>
    <n v="21"/>
    <x v="0"/>
    <x v="0"/>
    <x v="0"/>
    <x v="5"/>
    <s v="Male/Single/Amudat"/>
    <x v="35"/>
    <n v="2.02"/>
    <n v="9.85"/>
    <n v="15.23"/>
    <x v="1"/>
    <s v="Yes"/>
    <x v="2"/>
    <n v="35198"/>
    <n v="335000"/>
    <x v="29"/>
  </r>
  <r>
    <s v="Youth 1718"/>
    <n v="23"/>
    <x v="0"/>
    <x v="0"/>
    <x v="1"/>
    <x v="5"/>
    <s v="Male/Separated/Amudat"/>
    <x v="8"/>
    <n v="7.84"/>
    <n v="6.4"/>
    <n v="18.59"/>
    <x v="1"/>
    <s v="Yes"/>
    <x v="2"/>
    <n v="55099"/>
    <n v="16200"/>
    <x v="30"/>
  </r>
  <r>
    <s v="Youth 1719"/>
    <n v="19"/>
    <x v="0"/>
    <x v="1"/>
    <x v="1"/>
    <x v="5"/>
    <s v="Female/Separated/Amudat"/>
    <x v="8"/>
    <n v="7.84"/>
    <n v="6.4"/>
    <n v="18.59"/>
    <x v="1"/>
    <s v="Yes"/>
    <x v="2"/>
    <n v="85000"/>
    <n v="38000"/>
    <x v="31"/>
  </r>
  <r>
    <s v="Youth 1720"/>
    <n v="29"/>
    <x v="4"/>
    <x v="0"/>
    <x v="0"/>
    <x v="5"/>
    <s v="Male/Single/Amudat"/>
    <x v="14"/>
    <n v="3.68"/>
    <n v="0.54"/>
    <n v="12.64"/>
    <x v="1"/>
    <s v="Yes"/>
    <x v="2"/>
    <n v="41000"/>
    <n v="3200"/>
    <x v="32"/>
  </r>
  <r>
    <s v="Youth 1721"/>
    <n v="23"/>
    <x v="0"/>
    <x v="0"/>
    <x v="2"/>
    <x v="5"/>
    <s v="Male/Married/Amudat"/>
    <x v="6"/>
    <n v="2.88"/>
    <n v="5.23"/>
    <n v="9.98"/>
    <x v="1"/>
    <s v="Yes"/>
    <x v="2"/>
    <n v="32500"/>
    <n v="130000"/>
    <x v="33"/>
  </r>
  <r>
    <s v="Youth 1722"/>
    <n v="21"/>
    <x v="0"/>
    <x v="1"/>
    <x v="0"/>
    <x v="5"/>
    <s v="Female/Single/Amudat"/>
    <x v="16"/>
    <n v="1.92"/>
    <n v="4.67"/>
    <n v="12.9"/>
    <x v="1"/>
    <s v="No"/>
    <x v="1"/>
    <n v="18000"/>
    <m/>
    <x v="34"/>
  </r>
  <r>
    <s v="Youth 1723"/>
    <n v="18"/>
    <x v="2"/>
    <x v="0"/>
    <x v="1"/>
    <x v="5"/>
    <s v="Male/Separated/Amudat"/>
    <x v="8"/>
    <n v="7.84"/>
    <n v="6.4"/>
    <n v="18.59"/>
    <x v="1"/>
    <s v="Yes"/>
    <x v="2"/>
    <n v="55099"/>
    <n v="30297"/>
    <x v="35"/>
  </r>
  <r>
    <s v="Youth 1724"/>
    <n v="21"/>
    <x v="0"/>
    <x v="0"/>
    <x v="1"/>
    <x v="4"/>
    <s v="Male/Separated/Nakapiripiriti"/>
    <x v="3"/>
    <n v="6.23"/>
    <n v="5.87"/>
    <n v="19.940000000000001"/>
    <x v="1"/>
    <s v="Yes"/>
    <x v="2"/>
    <n v="70198"/>
    <n v="17099"/>
    <x v="36"/>
  </r>
  <r>
    <s v="Youth 1725"/>
    <n v="23"/>
    <x v="0"/>
    <x v="0"/>
    <x v="1"/>
    <x v="4"/>
    <s v="Male/Separated/Nakapiripiriti"/>
    <x v="15"/>
    <n v="4.01"/>
    <n v="5.53"/>
    <n v="14.780000000000001"/>
    <x v="1"/>
    <s v="Yes"/>
    <x v="2"/>
    <n v="10297"/>
    <n v="15198"/>
    <x v="37"/>
  </r>
  <r>
    <s v="Youth 1726"/>
    <n v="17"/>
    <x v="2"/>
    <x v="1"/>
    <x v="0"/>
    <x v="4"/>
    <s v="Female/Single/Nakapiripiriti"/>
    <x v="3"/>
    <n v="6.23"/>
    <n v="5.87"/>
    <n v="19.940000000000001"/>
    <x v="0"/>
    <s v="No"/>
    <x v="0"/>
    <m/>
    <m/>
    <x v="2"/>
  </r>
  <r>
    <s v="Youth 1727"/>
    <n v="25"/>
    <x v="4"/>
    <x v="0"/>
    <x v="0"/>
    <x v="4"/>
    <s v="Male/Single/Nakapiripiriti"/>
    <x v="4"/>
    <n v="9.2799999999999994"/>
    <n v="7.99"/>
    <n v="26.22"/>
    <x v="1"/>
    <s v="Yes"/>
    <x v="2"/>
    <n v="22599"/>
    <n v="48000"/>
    <x v="38"/>
  </r>
  <r>
    <s v="Youth 1728"/>
    <n v="15"/>
    <x v="2"/>
    <x v="1"/>
    <x v="0"/>
    <x v="4"/>
    <s v="Female/Single/Nakapiripiriti"/>
    <x v="5"/>
    <n v="2.52"/>
    <n v="5.59"/>
    <n v="13.41"/>
    <x v="1"/>
    <s v="Yes"/>
    <x v="2"/>
    <n v="45198"/>
    <n v="235000"/>
    <x v="39"/>
  </r>
  <r>
    <s v="Youth 1729"/>
    <n v="15"/>
    <x v="2"/>
    <x v="1"/>
    <x v="1"/>
    <x v="4"/>
    <s v="Female/Separated/Nakapiripiriti"/>
    <x v="14"/>
    <n v="3.68"/>
    <n v="0.54"/>
    <n v="12.64"/>
    <x v="1"/>
    <s v="Yes"/>
    <x v="2"/>
    <n v="136000"/>
    <n v="11000"/>
    <x v="40"/>
  </r>
  <r>
    <s v="Youth 1730"/>
    <n v="17"/>
    <x v="2"/>
    <x v="1"/>
    <x v="0"/>
    <x v="4"/>
    <s v="Female/Single/Nakapiripiriti"/>
    <x v="14"/>
    <n v="3.68"/>
    <n v="0.54"/>
    <n v="12.64"/>
    <x v="1"/>
    <s v="Yes"/>
    <x v="2"/>
    <n v="90500"/>
    <n v="60000"/>
    <x v="41"/>
  </r>
  <r>
    <s v="Youth 1731"/>
    <n v="19"/>
    <x v="0"/>
    <x v="0"/>
    <x v="0"/>
    <x v="4"/>
    <s v="Male/Single/Nakapiripiriti"/>
    <x v="5"/>
    <n v="2.52"/>
    <n v="5.59"/>
    <n v="13.41"/>
    <x v="1"/>
    <s v="Yes"/>
    <x v="2"/>
    <n v="4650"/>
    <n v="35198"/>
    <x v="42"/>
  </r>
  <r>
    <s v="Youth 1732"/>
    <n v="21"/>
    <x v="0"/>
    <x v="0"/>
    <x v="0"/>
    <x v="4"/>
    <s v="Male/Single/Nakapiripiriti"/>
    <x v="7"/>
    <n v="0.56000000000000005"/>
    <n v="9.81"/>
    <n v="14.13"/>
    <x v="1"/>
    <s v="Yes"/>
    <x v="2"/>
    <n v="130000"/>
    <n v="41000"/>
    <x v="43"/>
  </r>
  <r>
    <s v="Youth 1733"/>
    <n v="24"/>
    <x v="0"/>
    <x v="0"/>
    <x v="0"/>
    <x v="4"/>
    <s v="Male/Single/Nakapiripiriti"/>
    <x v="0"/>
    <n v="9.7200000000000006"/>
    <n v="2"/>
    <n v="14.98"/>
    <x v="1"/>
    <s v="Yes"/>
    <x v="2"/>
    <n v="30200"/>
    <n v="15198"/>
    <x v="44"/>
  </r>
  <r>
    <s v="Youth 1734"/>
    <n v="21"/>
    <x v="0"/>
    <x v="0"/>
    <x v="0"/>
    <x v="2"/>
    <s v="Male/Single/Kotido"/>
    <x v="20"/>
    <n v="3.81"/>
    <n v="7.33"/>
    <n v="19.899999999999999"/>
    <x v="1"/>
    <s v="Yes"/>
    <x v="2"/>
    <n v="60297"/>
    <n v="40198"/>
    <x v="45"/>
  </r>
  <r>
    <s v="Youth 1735"/>
    <n v="23"/>
    <x v="0"/>
    <x v="1"/>
    <x v="0"/>
    <x v="2"/>
    <s v="Female/Single/Kotido"/>
    <x v="8"/>
    <n v="7.84"/>
    <n v="6.4"/>
    <n v="18.59"/>
    <x v="1"/>
    <s v="Yes"/>
    <x v="2"/>
    <n v="11500"/>
    <n v="67000"/>
    <x v="46"/>
  </r>
  <r>
    <s v="Youth 1736"/>
    <n v="19"/>
    <x v="0"/>
    <x v="1"/>
    <x v="2"/>
    <x v="2"/>
    <s v="Female/Married/Kotido"/>
    <x v="8"/>
    <n v="7.84"/>
    <n v="6.4"/>
    <n v="18.59"/>
    <x v="1"/>
    <s v="Yes"/>
    <x v="2"/>
    <n v="37000"/>
    <n v="7198"/>
    <x v="47"/>
  </r>
  <r>
    <s v="Youth 1737"/>
    <n v="29"/>
    <x v="4"/>
    <x v="0"/>
    <x v="0"/>
    <x v="2"/>
    <s v="Male/Single/Kotido"/>
    <x v="4"/>
    <n v="9.2799999999999994"/>
    <n v="7.99"/>
    <n v="26.22"/>
    <x v="1"/>
    <s v="Yes"/>
    <x v="2"/>
    <n v="49599"/>
    <n v="12200"/>
    <x v="48"/>
  </r>
  <r>
    <s v="Youth 1738"/>
    <n v="23"/>
    <x v="0"/>
    <x v="0"/>
    <x v="2"/>
    <x v="2"/>
    <s v="Male/Married/Kotido"/>
    <x v="14"/>
    <n v="3.68"/>
    <n v="0.54"/>
    <n v="12.64"/>
    <x v="1"/>
    <s v="Yes"/>
    <x v="2"/>
    <n v="29500"/>
    <n v="71500"/>
    <x v="49"/>
  </r>
  <r>
    <s v="Youth 1739"/>
    <n v="21"/>
    <x v="0"/>
    <x v="0"/>
    <x v="0"/>
    <x v="2"/>
    <s v="Male/Single/Kotido"/>
    <x v="19"/>
    <n v="1.85"/>
    <n v="6.81"/>
    <n v="16.190000000000001"/>
    <x v="1"/>
    <s v="Yes"/>
    <x v="2"/>
    <n v="670500"/>
    <n v="18099"/>
    <x v="50"/>
  </r>
  <r>
    <s v="Youth 1740"/>
    <n v="18"/>
    <x v="2"/>
    <x v="0"/>
    <x v="2"/>
    <x v="2"/>
    <s v="Male/Married/Kotido"/>
    <x v="8"/>
    <n v="7.84"/>
    <n v="6.4"/>
    <n v="18.59"/>
    <x v="1"/>
    <s v="Yes"/>
    <x v="2"/>
    <n v="63000"/>
    <n v="192099"/>
    <x v="51"/>
  </r>
  <r>
    <s v="Youth 1741"/>
    <n v="21"/>
    <x v="0"/>
    <x v="0"/>
    <x v="0"/>
    <x v="2"/>
    <s v="Male/Single/Kotido"/>
    <x v="3"/>
    <n v="6.23"/>
    <n v="5.87"/>
    <n v="19.940000000000001"/>
    <x v="0"/>
    <s v="No"/>
    <x v="0"/>
    <m/>
    <m/>
    <x v="2"/>
  </r>
  <r>
    <s v="Youth 1742"/>
    <n v="23"/>
    <x v="0"/>
    <x v="0"/>
    <x v="0"/>
    <x v="2"/>
    <s v="Male/Single/Kotido"/>
    <x v="3"/>
    <n v="2.2400000000000002"/>
    <n v="8.09"/>
    <n v="18.170000000000002"/>
    <x v="0"/>
    <s v="Yes"/>
    <x v="3"/>
    <m/>
    <n v="75099"/>
    <x v="52"/>
  </r>
  <r>
    <s v="Youth 1743"/>
    <n v="17"/>
    <x v="2"/>
    <x v="0"/>
    <x v="0"/>
    <x v="2"/>
    <s v="Male/Single/Kotido"/>
    <x v="7"/>
    <n v="0.56000000000000005"/>
    <n v="9.81"/>
    <n v="14.13"/>
    <x v="0"/>
    <s v="Yes"/>
    <x v="3"/>
    <m/>
    <n v="1398"/>
    <x v="53"/>
  </r>
  <r>
    <s v="Youth 1744"/>
    <n v="25"/>
    <x v="4"/>
    <x v="0"/>
    <x v="0"/>
    <x v="2"/>
    <s v="Male/Single/Kotido"/>
    <x v="6"/>
    <n v="2.88"/>
    <n v="5.23"/>
    <n v="9.98"/>
    <x v="0"/>
    <s v="No"/>
    <x v="0"/>
    <m/>
    <m/>
    <x v="2"/>
  </r>
  <r>
    <s v="Youth 1745"/>
    <n v="15"/>
    <x v="2"/>
    <x v="0"/>
    <x v="0"/>
    <x v="2"/>
    <s v="Male/Single/Kotido"/>
    <x v="5"/>
    <n v="2.52"/>
    <n v="5.59"/>
    <n v="13.41"/>
    <x v="0"/>
    <s v="Yes"/>
    <x v="3"/>
    <m/>
    <n v="12198"/>
    <x v="54"/>
  </r>
  <r>
    <s v="Youth 1746"/>
    <n v="15"/>
    <x v="2"/>
    <x v="0"/>
    <x v="0"/>
    <x v="4"/>
    <s v="Male/Single/Nakapiripiriti"/>
    <x v="4"/>
    <n v="9.2799999999999994"/>
    <n v="7.99"/>
    <n v="26.22"/>
    <x v="0"/>
    <s v="Yes"/>
    <x v="3"/>
    <m/>
    <n v="60500"/>
    <x v="55"/>
  </r>
  <r>
    <s v="Youth 1747"/>
    <n v="17"/>
    <x v="2"/>
    <x v="0"/>
    <x v="0"/>
    <x v="4"/>
    <s v="Male/Single/Nakapiripiriti"/>
    <x v="4"/>
    <n v="9.2799999999999994"/>
    <n v="7.99"/>
    <n v="26.22"/>
    <x v="0"/>
    <s v="No"/>
    <x v="0"/>
    <m/>
    <m/>
    <x v="2"/>
  </r>
  <r>
    <s v="Youth 1748"/>
    <n v="19"/>
    <x v="0"/>
    <x v="0"/>
    <x v="0"/>
    <x v="4"/>
    <s v="Male/Single/Nakapiripiriti"/>
    <x v="4"/>
    <n v="9.2799999999999994"/>
    <n v="7.99"/>
    <n v="26.22"/>
    <x v="1"/>
    <s v="Yes"/>
    <x v="2"/>
    <n v="396"/>
    <n v="176198"/>
    <x v="56"/>
  </r>
  <r>
    <s v="Youth 1749"/>
    <n v="21"/>
    <x v="0"/>
    <x v="0"/>
    <x v="1"/>
    <x v="4"/>
    <s v="Male/Separated/Nakapiripiriti"/>
    <x v="7"/>
    <n v="0.56000000000000005"/>
    <n v="9.81"/>
    <n v="14.13"/>
    <x v="1"/>
    <s v="Yes"/>
    <x v="2"/>
    <n v="30300"/>
    <n v="1600"/>
    <x v="57"/>
  </r>
  <r>
    <s v="Youth 1750"/>
    <n v="24"/>
    <x v="0"/>
    <x v="1"/>
    <x v="1"/>
    <x v="4"/>
    <s v="Female/Separated/Nakapiripiriti"/>
    <x v="0"/>
    <n v="9.7200000000000006"/>
    <n v="2"/>
    <n v="14.98"/>
    <x v="0"/>
    <s v="No"/>
    <x v="0"/>
    <m/>
    <m/>
    <x v="2"/>
  </r>
  <r>
    <s v="Youth 1751"/>
    <n v="21"/>
    <x v="0"/>
    <x v="1"/>
    <x v="0"/>
    <x v="4"/>
    <s v="Female/Single/Nakapiripiriti"/>
    <x v="42"/>
    <n v="5.29"/>
    <n v="8.09"/>
    <n v="14.14"/>
    <x v="0"/>
    <s v="No"/>
    <x v="0"/>
    <m/>
    <m/>
    <x v="2"/>
  </r>
  <r>
    <s v="Youth 1752"/>
    <n v="23"/>
    <x v="0"/>
    <x v="1"/>
    <x v="2"/>
    <x v="4"/>
    <s v="Female/Married/Nakapiripiriti"/>
    <x v="8"/>
    <n v="7.84"/>
    <n v="6.4"/>
    <n v="18.59"/>
    <x v="1"/>
    <s v="Yes"/>
    <x v="2"/>
    <n v="38700"/>
    <n v="50198"/>
    <x v="58"/>
  </r>
  <r>
    <s v="Youth 1753"/>
    <n v="19"/>
    <x v="0"/>
    <x v="1"/>
    <x v="0"/>
    <x v="4"/>
    <s v="Female/Single/Nakapiripiriti"/>
    <x v="8"/>
    <n v="7.84"/>
    <n v="6.4"/>
    <n v="18.59"/>
    <x v="1"/>
    <s v="Yes"/>
    <x v="2"/>
    <n v="29000"/>
    <n v="30200"/>
    <x v="59"/>
  </r>
  <r>
    <s v="Youth 1754"/>
    <n v="29"/>
    <x v="4"/>
    <x v="1"/>
    <x v="1"/>
    <x v="4"/>
    <s v="Female/Separated/Nakapiripiriti"/>
    <x v="6"/>
    <n v="2.88"/>
    <n v="5.23"/>
    <n v="9.98"/>
    <x v="1"/>
    <s v="Yes"/>
    <x v="2"/>
    <n v="7200"/>
    <n v="21000"/>
    <x v="60"/>
  </r>
  <r>
    <s v="Youth 1755"/>
    <n v="23"/>
    <x v="0"/>
    <x v="1"/>
    <x v="2"/>
    <x v="4"/>
    <s v="Female/Married/Nakapiripiriti"/>
    <x v="4"/>
    <n v="9.2799999999999994"/>
    <n v="7.99"/>
    <n v="26.22"/>
    <x v="1"/>
    <s v="Yes"/>
    <x v="2"/>
    <n v="28000"/>
    <n v="17099"/>
    <x v="61"/>
  </r>
  <r>
    <s v="Youth 1756"/>
    <n v="21"/>
    <x v="0"/>
    <x v="1"/>
    <x v="0"/>
    <x v="4"/>
    <s v="Female/Single/Nakapiripiriti"/>
    <x v="22"/>
    <n v="2.89"/>
    <n v="7.93"/>
    <n v="19.34"/>
    <x v="1"/>
    <s v="No"/>
    <x v="1"/>
    <n v="7700"/>
    <m/>
    <x v="62"/>
  </r>
  <r>
    <s v="Youth 1757"/>
    <n v="18"/>
    <x v="2"/>
    <x v="0"/>
    <x v="0"/>
    <x v="4"/>
    <s v="Male/Single/Nakapiripiriti"/>
    <x v="8"/>
    <n v="7.84"/>
    <n v="6.4"/>
    <n v="18.59"/>
    <x v="1"/>
    <s v="No"/>
    <x v="1"/>
    <n v="25500"/>
    <m/>
    <x v="63"/>
  </r>
  <r>
    <s v="Youth 1758"/>
    <n v="21"/>
    <x v="0"/>
    <x v="1"/>
    <x v="0"/>
    <x v="4"/>
    <s v="Female/Single/Nakapiripiriti"/>
    <x v="3"/>
    <n v="6.23"/>
    <n v="5.87"/>
    <n v="19.940000000000001"/>
    <x v="1"/>
    <s v="No"/>
    <x v="1"/>
    <n v="7000"/>
    <m/>
    <x v="64"/>
  </r>
  <r>
    <s v="Youth 1759"/>
    <n v="23"/>
    <x v="0"/>
    <x v="1"/>
    <x v="0"/>
    <x v="3"/>
    <s v="Female/Single/Napak"/>
    <x v="9"/>
    <n v="7.24"/>
    <n v="5.42"/>
    <n v="14.81"/>
    <x v="1"/>
    <s v="No"/>
    <x v="1"/>
    <n v="10398"/>
    <m/>
    <x v="65"/>
  </r>
  <r>
    <s v="Youth 1760"/>
    <n v="17"/>
    <x v="2"/>
    <x v="1"/>
    <x v="2"/>
    <x v="3"/>
    <s v="Female/Married/Napak"/>
    <x v="3"/>
    <n v="6.23"/>
    <n v="5.87"/>
    <n v="19.940000000000001"/>
    <x v="1"/>
    <s v="Yes"/>
    <x v="2"/>
    <n v="797"/>
    <n v="278000"/>
    <x v="66"/>
  </r>
  <r>
    <s v="Youth 1761"/>
    <n v="25"/>
    <x v="4"/>
    <x v="1"/>
    <x v="0"/>
    <x v="3"/>
    <s v="Female/Single/Napak"/>
    <x v="14"/>
    <n v="3.68"/>
    <n v="0.54"/>
    <n v="12.64"/>
    <x v="0"/>
    <s v="Yes"/>
    <x v="3"/>
    <m/>
    <n v="31099"/>
    <x v="67"/>
  </r>
  <r>
    <s v="Youth 1762"/>
    <n v="15"/>
    <x v="2"/>
    <x v="1"/>
    <x v="0"/>
    <x v="3"/>
    <s v="Female/Single/Napak"/>
    <x v="5"/>
    <n v="2.52"/>
    <n v="5.59"/>
    <n v="13.41"/>
    <x v="0"/>
    <s v="Yes"/>
    <x v="3"/>
    <m/>
    <n v="77500"/>
    <x v="68"/>
  </r>
  <r>
    <s v="Youth 1763"/>
    <n v="15"/>
    <x v="2"/>
    <x v="1"/>
    <x v="0"/>
    <x v="3"/>
    <s v="Female/Single/Napak"/>
    <x v="6"/>
    <n v="2.88"/>
    <n v="5.23"/>
    <n v="9.98"/>
    <x v="0"/>
    <s v="Yes"/>
    <x v="3"/>
    <m/>
    <n v="800000"/>
    <x v="69"/>
  </r>
  <r>
    <s v="Youth 1764"/>
    <n v="17"/>
    <x v="2"/>
    <x v="1"/>
    <x v="0"/>
    <x v="3"/>
    <s v="Female/Single/Napak"/>
    <x v="6"/>
    <n v="2.88"/>
    <n v="5.23"/>
    <n v="9.98"/>
    <x v="0"/>
    <s v="Yes"/>
    <x v="3"/>
    <m/>
    <n v="6240000"/>
    <x v="70"/>
  </r>
  <r>
    <s v="Youth 1765"/>
    <n v="19"/>
    <x v="0"/>
    <x v="1"/>
    <x v="2"/>
    <x v="3"/>
    <s v="Female/Married/Napak"/>
    <x v="6"/>
    <n v="2.88"/>
    <n v="5.23"/>
    <n v="9.98"/>
    <x v="0"/>
    <s v="Yes"/>
    <x v="3"/>
    <m/>
    <n v="125000"/>
    <x v="71"/>
  </r>
  <r>
    <s v="Youth 1766"/>
    <n v="21"/>
    <x v="0"/>
    <x v="1"/>
    <x v="0"/>
    <x v="3"/>
    <s v="Female/Single/Napak"/>
    <x v="7"/>
    <n v="0.56000000000000005"/>
    <n v="9.81"/>
    <n v="14.13"/>
    <x v="1"/>
    <s v="Yes"/>
    <x v="2"/>
    <n v="552050"/>
    <n v="1050000"/>
    <x v="72"/>
  </r>
  <r>
    <s v="Youth 1767"/>
    <n v="24"/>
    <x v="0"/>
    <x v="1"/>
    <x v="0"/>
    <x v="3"/>
    <s v="Female/Single/Napak"/>
    <x v="0"/>
    <n v="9.7200000000000006"/>
    <n v="2"/>
    <n v="14.98"/>
    <x v="1"/>
    <s v="No"/>
    <x v="1"/>
    <n v="2005600"/>
    <m/>
    <x v="73"/>
  </r>
  <r>
    <s v="Youth 1768"/>
    <n v="21"/>
    <x v="0"/>
    <x v="1"/>
    <x v="0"/>
    <x v="3"/>
    <s v="Female/Single/Napak"/>
    <x v="43"/>
    <n v="7.9"/>
    <n v="0.01"/>
    <n v="10.26"/>
    <x v="1"/>
    <s v="Yes"/>
    <x v="2"/>
    <n v="48000"/>
    <n v="480000"/>
    <x v="74"/>
  </r>
  <r>
    <s v="Youth 1769"/>
    <n v="23"/>
    <x v="0"/>
    <x v="1"/>
    <x v="1"/>
    <x v="0"/>
    <s v="Female/Separated/Moroto"/>
    <x v="8"/>
    <n v="7.84"/>
    <n v="6.4"/>
    <n v="18.59"/>
    <x v="1"/>
    <s v="No"/>
    <x v="1"/>
    <n v="21000"/>
    <m/>
    <x v="75"/>
  </r>
  <r>
    <s v="Youth 1770"/>
    <n v="19"/>
    <x v="0"/>
    <x v="1"/>
    <x v="0"/>
    <x v="0"/>
    <s v="Female/Single/Moroto"/>
    <x v="8"/>
    <n v="7.84"/>
    <n v="6.4"/>
    <n v="18.59"/>
    <x v="1"/>
    <s v="No"/>
    <x v="1"/>
    <n v="45500"/>
    <m/>
    <x v="76"/>
  </r>
  <r>
    <s v="Youth 1771"/>
    <n v="29"/>
    <x v="4"/>
    <x v="1"/>
    <x v="0"/>
    <x v="0"/>
    <s v="Female/Single/Moroto"/>
    <x v="14"/>
    <n v="3.68"/>
    <n v="0.54"/>
    <n v="12.64"/>
    <x v="1"/>
    <s v="No"/>
    <x v="1"/>
    <n v="37500"/>
    <m/>
    <x v="77"/>
  </r>
  <r>
    <s v="Youth 1772"/>
    <n v="23"/>
    <x v="0"/>
    <x v="1"/>
    <x v="0"/>
    <x v="0"/>
    <s v="Female/Single/Moroto"/>
    <x v="6"/>
    <n v="2.88"/>
    <n v="5.23"/>
    <n v="9.98"/>
    <x v="1"/>
    <s v="No"/>
    <x v="1"/>
    <n v="37000"/>
    <m/>
    <x v="78"/>
  </r>
  <r>
    <s v="Youth 1773"/>
    <n v="21"/>
    <x v="0"/>
    <x v="1"/>
    <x v="0"/>
    <x v="0"/>
    <s v="Female/Single/Moroto"/>
    <x v="25"/>
    <n v="2.04"/>
    <n v="2.82"/>
    <n v="7.77"/>
    <x v="1"/>
    <s v="No"/>
    <x v="1"/>
    <n v="396000"/>
    <m/>
    <x v="79"/>
  </r>
  <r>
    <s v="Youth 1774"/>
    <n v="18"/>
    <x v="2"/>
    <x v="0"/>
    <x v="2"/>
    <x v="0"/>
    <s v="Male/Married/Moroto"/>
    <x v="8"/>
    <n v="7.84"/>
    <n v="6.4"/>
    <n v="18.59"/>
    <x v="1"/>
    <s v="Yes"/>
    <x v="2"/>
    <n v="32000"/>
    <n v="190000"/>
    <x v="80"/>
  </r>
  <r>
    <s v="Youth 1775"/>
    <n v="21"/>
    <x v="0"/>
    <x v="0"/>
    <x v="2"/>
    <x v="0"/>
    <s v="Male/Married/Moroto"/>
    <x v="3"/>
    <n v="6.23"/>
    <n v="5.87"/>
    <n v="19.940000000000001"/>
    <x v="0"/>
    <s v="Yes"/>
    <x v="3"/>
    <m/>
    <n v="280000"/>
    <x v="81"/>
  </r>
  <r>
    <s v="Youth 1776"/>
    <n v="23"/>
    <x v="0"/>
    <x v="1"/>
    <x v="0"/>
    <x v="0"/>
    <s v="Female/Single/Moroto"/>
    <x v="16"/>
    <n v="1.92"/>
    <n v="4.67"/>
    <n v="12.9"/>
    <x v="0"/>
    <s v="Yes"/>
    <x v="3"/>
    <m/>
    <n v="295000"/>
    <x v="82"/>
  </r>
  <r>
    <s v="Youth 1777"/>
    <n v="17"/>
    <x v="2"/>
    <x v="0"/>
    <x v="0"/>
    <x v="0"/>
    <s v="Male/Single/Moroto"/>
    <x v="7"/>
    <n v="0.56000000000000005"/>
    <n v="9.81"/>
    <n v="14.13"/>
    <x v="0"/>
    <s v="Yes"/>
    <x v="3"/>
    <m/>
    <n v="0"/>
    <x v="2"/>
  </r>
  <r>
    <s v="Youth 1778"/>
    <n v="25"/>
    <x v="4"/>
    <x v="0"/>
    <x v="0"/>
    <x v="0"/>
    <s v="Male/Single/Moroto"/>
    <x v="4"/>
    <n v="9.2799999999999994"/>
    <n v="7.99"/>
    <n v="26.22"/>
    <x v="0"/>
    <s v="No"/>
    <x v="0"/>
    <m/>
    <m/>
    <x v="2"/>
  </r>
  <r>
    <s v="Youth 1779"/>
    <n v="15"/>
    <x v="2"/>
    <x v="0"/>
    <x v="0"/>
    <x v="1"/>
    <s v="Male/Single/Kaabong"/>
    <x v="5"/>
    <n v="2.52"/>
    <n v="5.59"/>
    <n v="13.41"/>
    <x v="1"/>
    <s v="No"/>
    <x v="1"/>
    <n v="261000"/>
    <m/>
    <x v="1"/>
  </r>
  <r>
    <s v="Youth 1780"/>
    <n v="15"/>
    <x v="2"/>
    <x v="1"/>
    <x v="0"/>
    <x v="2"/>
    <s v="Female/Single/Kotido"/>
    <x v="14"/>
    <n v="3.68"/>
    <n v="0.54"/>
    <n v="12.64"/>
    <x v="0"/>
    <s v="No"/>
    <x v="0"/>
    <m/>
    <m/>
    <x v="2"/>
  </r>
  <r>
    <s v="Youth 1781"/>
    <n v="17"/>
    <x v="2"/>
    <x v="1"/>
    <x v="1"/>
    <x v="3"/>
    <s v="Female/Separated/Napak"/>
    <x v="14"/>
    <n v="3.68"/>
    <n v="0.54"/>
    <n v="12.64"/>
    <x v="0"/>
    <s v="No"/>
    <x v="0"/>
    <m/>
    <m/>
    <x v="2"/>
  </r>
  <r>
    <s v="Youth 1782"/>
    <n v="19"/>
    <x v="0"/>
    <x v="1"/>
    <x v="1"/>
    <x v="4"/>
    <s v="Female/Separated/Nakapiripiriti"/>
    <x v="14"/>
    <n v="3.68"/>
    <n v="0.54"/>
    <n v="12.64"/>
    <x v="1"/>
    <s v="No"/>
    <x v="1"/>
    <n v="159000"/>
    <m/>
    <x v="3"/>
  </r>
  <r>
    <s v="Youth 1783"/>
    <n v="21"/>
    <x v="0"/>
    <x v="1"/>
    <x v="0"/>
    <x v="5"/>
    <s v="Female/Single/Amudat"/>
    <x v="7"/>
    <n v="0.56000000000000005"/>
    <n v="9.81"/>
    <n v="14.13"/>
    <x v="1"/>
    <s v="Yes"/>
    <x v="2"/>
    <n v="129099"/>
    <n v="125000"/>
    <x v="4"/>
  </r>
  <r>
    <s v="Youth 1784"/>
    <n v="24"/>
    <x v="0"/>
    <x v="1"/>
    <x v="0"/>
    <x v="6"/>
    <s v="Female/Single/Abim"/>
    <x v="0"/>
    <n v="9.7200000000000006"/>
    <n v="2"/>
    <n v="14.98"/>
    <x v="1"/>
    <s v="Yes"/>
    <x v="2"/>
    <n v="33000"/>
    <n v="2100000"/>
    <x v="5"/>
  </r>
  <r>
    <s v="Youth 1785"/>
    <n v="21"/>
    <x v="0"/>
    <x v="1"/>
    <x v="2"/>
    <x v="6"/>
    <s v="Female/Married/Abim"/>
    <x v="13"/>
    <n v="2.74"/>
    <n v="2.77"/>
    <n v="15.01"/>
    <x v="1"/>
    <s v="Yes"/>
    <x v="2"/>
    <n v="1123698"/>
    <n v="51000"/>
    <x v="6"/>
  </r>
  <r>
    <s v="Youth 1786"/>
    <n v="23"/>
    <x v="0"/>
    <x v="1"/>
    <x v="2"/>
    <x v="6"/>
    <s v="Female/Married/Abim"/>
    <x v="8"/>
    <n v="7.84"/>
    <n v="6.4"/>
    <n v="18.59"/>
    <x v="0"/>
    <s v="No"/>
    <x v="0"/>
    <m/>
    <m/>
    <x v="2"/>
  </r>
  <r>
    <s v="Youth 1787"/>
    <n v="19"/>
    <x v="0"/>
    <x v="0"/>
    <x v="0"/>
    <x v="6"/>
    <s v="Male/Single/Abim"/>
    <x v="3"/>
    <n v="6.23"/>
    <n v="5.87"/>
    <n v="19.940000000000001"/>
    <x v="1"/>
    <s v="Yes"/>
    <x v="2"/>
    <n v="3198"/>
    <n v="175000"/>
    <x v="7"/>
  </r>
  <r>
    <s v="Youth 1788"/>
    <n v="29"/>
    <x v="4"/>
    <x v="0"/>
    <x v="0"/>
    <x v="6"/>
    <s v="Male/Single/Abim"/>
    <x v="4"/>
    <n v="9.2799999999999994"/>
    <n v="7.99"/>
    <n v="26.22"/>
    <x v="0"/>
    <s v="Yes"/>
    <x v="3"/>
    <m/>
    <n v="22500"/>
    <x v="8"/>
  </r>
  <r>
    <s v="Youth 1789"/>
    <n v="23"/>
    <x v="0"/>
    <x v="0"/>
    <x v="1"/>
    <x v="6"/>
    <s v="Male/Separated/Abim"/>
    <x v="14"/>
    <n v="3.68"/>
    <n v="0.54"/>
    <n v="12.64"/>
    <x v="0"/>
    <s v="No"/>
    <x v="0"/>
    <m/>
    <m/>
    <x v="2"/>
  </r>
  <r>
    <s v="Youth 1790"/>
    <n v="15"/>
    <x v="2"/>
    <x v="0"/>
    <x v="2"/>
    <x v="6"/>
    <s v="Male/Married/Abim"/>
    <x v="4"/>
    <n v="9.2799999999999994"/>
    <n v="7.99"/>
    <n v="26.22"/>
    <x v="0"/>
    <s v="No"/>
    <x v="0"/>
    <m/>
    <m/>
    <x v="2"/>
  </r>
  <r>
    <s v="Youth 1791"/>
    <n v="25"/>
    <x v="4"/>
    <x v="0"/>
    <x v="1"/>
    <x v="6"/>
    <s v="Male/Separated/Abim"/>
    <x v="6"/>
    <n v="2.88"/>
    <n v="5.23"/>
    <n v="9.98"/>
    <x v="0"/>
    <s v="No"/>
    <x v="0"/>
    <m/>
    <m/>
    <x v="2"/>
  </r>
  <r>
    <s v="Youth 1792"/>
    <n v="17"/>
    <x v="2"/>
    <x v="0"/>
    <x v="0"/>
    <x v="6"/>
    <s v="Male/Single/Abim"/>
    <x v="4"/>
    <n v="9.2799999999999994"/>
    <n v="7.99"/>
    <n v="26.22"/>
    <x v="0"/>
    <s v="No"/>
    <x v="0"/>
    <m/>
    <m/>
    <x v="2"/>
  </r>
  <r>
    <s v="Youth 1793"/>
    <n v="19"/>
    <x v="0"/>
    <x v="1"/>
    <x v="2"/>
    <x v="6"/>
    <s v="Female/Married/Abim"/>
    <x v="4"/>
    <n v="9.2799999999999994"/>
    <n v="7.99"/>
    <n v="26.22"/>
    <x v="0"/>
    <s v="No"/>
    <x v="0"/>
    <m/>
    <m/>
    <x v="2"/>
  </r>
  <r>
    <s v="Youth 1794"/>
    <n v="21"/>
    <x v="0"/>
    <x v="0"/>
    <x v="2"/>
    <x v="6"/>
    <s v="Male/Married/Abim"/>
    <x v="3"/>
    <n v="6.23"/>
    <n v="5.87"/>
    <n v="19.940000000000001"/>
    <x v="0"/>
    <s v="No"/>
    <x v="0"/>
    <m/>
    <m/>
    <x v="2"/>
  </r>
  <r>
    <s v="Youth 1795"/>
    <n v="24"/>
    <x v="0"/>
    <x v="0"/>
    <x v="0"/>
    <x v="6"/>
    <s v="Male/Single/Abim"/>
    <x v="0"/>
    <n v="9.7200000000000006"/>
    <n v="2"/>
    <n v="14.98"/>
    <x v="0"/>
    <s v="No"/>
    <x v="0"/>
    <m/>
    <m/>
    <x v="2"/>
  </r>
  <r>
    <s v="Youth 1796"/>
    <n v="21"/>
    <x v="0"/>
    <x v="1"/>
    <x v="2"/>
    <x v="6"/>
    <s v="Female/Married/Abim"/>
    <x v="18"/>
    <n v="8.24"/>
    <n v="6.27"/>
    <n v="17.29"/>
    <x v="0"/>
    <s v="No"/>
    <x v="0"/>
    <m/>
    <m/>
    <x v="2"/>
  </r>
  <r>
    <s v="Youth 1797"/>
    <n v="23"/>
    <x v="0"/>
    <x v="0"/>
    <x v="0"/>
    <x v="1"/>
    <s v="Male/Single/Kaabong"/>
    <x v="8"/>
    <n v="7.84"/>
    <n v="6.4"/>
    <n v="18.59"/>
    <x v="0"/>
    <s v="No"/>
    <x v="0"/>
    <m/>
    <m/>
    <x v="2"/>
  </r>
  <r>
    <s v="Youth 1798"/>
    <n v="19"/>
    <x v="0"/>
    <x v="1"/>
    <x v="0"/>
    <x v="1"/>
    <s v="Female/Single/Kaabong"/>
    <x v="7"/>
    <n v="0.56000000000000005"/>
    <n v="9.81"/>
    <n v="14.13"/>
    <x v="0"/>
    <s v="No"/>
    <x v="0"/>
    <m/>
    <m/>
    <x v="2"/>
  </r>
  <r>
    <s v="Youth 1799"/>
    <n v="29"/>
    <x v="4"/>
    <x v="1"/>
    <x v="1"/>
    <x v="1"/>
    <s v="Female/Separated/Kaabong"/>
    <x v="6"/>
    <n v="2.88"/>
    <n v="5.23"/>
    <n v="9.98"/>
    <x v="1"/>
    <s v="No"/>
    <x v="1"/>
    <n v="9000"/>
    <m/>
    <x v="9"/>
  </r>
  <r>
    <s v="Youth 1800"/>
    <n v="23"/>
    <x v="0"/>
    <x v="1"/>
    <x v="2"/>
    <x v="1"/>
    <s v="Female/Married/Kaabong"/>
    <x v="4"/>
    <n v="9.2799999999999994"/>
    <n v="7.99"/>
    <n v="26.22"/>
    <x v="1"/>
    <s v="No"/>
    <x v="1"/>
    <n v="85200"/>
    <m/>
    <x v="10"/>
  </r>
  <r>
    <s v="Youth 1801"/>
    <n v="21"/>
    <x v="0"/>
    <x v="0"/>
    <x v="0"/>
    <x v="1"/>
    <s v="Male/Single/Kaabong"/>
    <x v="28"/>
    <n v="6.79"/>
    <n v="1.88"/>
    <n v="16.97"/>
    <x v="0"/>
    <s v="No"/>
    <x v="0"/>
    <m/>
    <m/>
    <x v="2"/>
  </r>
  <r>
    <s v="Youth 1802"/>
    <n v="18"/>
    <x v="2"/>
    <x v="0"/>
    <x v="0"/>
    <x v="1"/>
    <s v="Male/Single/Kaabong"/>
    <x v="8"/>
    <n v="7.84"/>
    <n v="6.4"/>
    <n v="18.59"/>
    <x v="1"/>
    <s v="No"/>
    <x v="1"/>
    <n v="6198"/>
    <m/>
    <x v="11"/>
  </r>
  <r>
    <s v="Youth 1803"/>
    <n v="21"/>
    <x v="0"/>
    <x v="0"/>
    <x v="0"/>
    <x v="4"/>
    <s v="Male/Single/Nakapiripiriti"/>
    <x v="7"/>
    <n v="0.56000000000000005"/>
    <n v="9.81"/>
    <n v="14.13"/>
    <x v="0"/>
    <s v="No"/>
    <x v="0"/>
    <m/>
    <m/>
    <x v="2"/>
  </r>
  <r>
    <s v="Youth 1804"/>
    <n v="23"/>
    <x v="0"/>
    <x v="0"/>
    <x v="0"/>
    <x v="4"/>
    <s v="Male/Single/Nakapiripiriti"/>
    <x v="19"/>
    <n v="1.85"/>
    <n v="6.81"/>
    <n v="16.190000000000001"/>
    <x v="1"/>
    <s v="No"/>
    <x v="1"/>
    <n v="23500"/>
    <m/>
    <x v="12"/>
  </r>
  <r>
    <s v="Youth 1805"/>
    <n v="17"/>
    <x v="2"/>
    <x v="0"/>
    <x v="0"/>
    <x v="4"/>
    <s v="Male/Single/Nakapiripiriti"/>
    <x v="3"/>
    <n v="6.23"/>
    <n v="5.87"/>
    <n v="19.940000000000001"/>
    <x v="1"/>
    <s v="No"/>
    <x v="1"/>
    <n v="80100"/>
    <m/>
    <x v="13"/>
  </r>
  <r>
    <s v="Youth 1806"/>
    <n v="25"/>
    <x v="4"/>
    <x v="0"/>
    <x v="1"/>
    <x v="4"/>
    <s v="Male/Separated/Nakapiripiriti"/>
    <x v="14"/>
    <n v="3.68"/>
    <n v="0.54"/>
    <n v="12.64"/>
    <x v="1"/>
    <s v="Yes"/>
    <x v="2"/>
    <n v="60198"/>
    <n v="980000"/>
    <x v="14"/>
  </r>
  <r>
    <s v="Youth 1807"/>
    <n v="15"/>
    <x v="2"/>
    <x v="1"/>
    <x v="0"/>
    <x v="4"/>
    <s v="Female/Single/Nakapiripiriti"/>
    <x v="5"/>
    <n v="2.52"/>
    <n v="5.59"/>
    <n v="13.41"/>
    <x v="1"/>
    <s v="Yes"/>
    <x v="2"/>
    <n v="1500198"/>
    <n v="870000"/>
    <x v="15"/>
  </r>
  <r>
    <s v="Youth 1808"/>
    <n v="15"/>
    <x v="2"/>
    <x v="0"/>
    <x v="2"/>
    <x v="4"/>
    <s v="Male/Married/Nakapiripiriti"/>
    <x v="6"/>
    <n v="2.88"/>
    <n v="5.23"/>
    <n v="9.98"/>
    <x v="1"/>
    <s v="Yes"/>
    <x v="2"/>
    <n v="35000"/>
    <n v="100000"/>
    <x v="16"/>
  </r>
  <r>
    <s v="Youth 1809"/>
    <n v="17"/>
    <x v="2"/>
    <x v="0"/>
    <x v="1"/>
    <x v="4"/>
    <s v="Male/Separated/Nakapiripiriti"/>
    <x v="6"/>
    <n v="2.88"/>
    <n v="5.23"/>
    <n v="9.98"/>
    <x v="1"/>
    <s v="Yes"/>
    <x v="2"/>
    <n v="218500"/>
    <n v="35500"/>
    <x v="17"/>
  </r>
  <r>
    <s v="Youth 1810"/>
    <n v="19"/>
    <x v="0"/>
    <x v="0"/>
    <x v="0"/>
    <x v="4"/>
    <s v="Male/Single/Nakapiripiriti"/>
    <x v="6"/>
    <n v="2.88"/>
    <n v="5.23"/>
    <n v="9.98"/>
    <x v="1"/>
    <s v="Yes"/>
    <x v="2"/>
    <n v="1500198"/>
    <n v="72099"/>
    <x v="18"/>
  </r>
  <r>
    <s v="Youth 1811"/>
    <n v="21"/>
    <x v="0"/>
    <x v="1"/>
    <x v="2"/>
    <x v="4"/>
    <s v="Female/Married/Nakapiripiriti"/>
    <x v="3"/>
    <n v="6.23"/>
    <n v="5.87"/>
    <n v="19.940000000000001"/>
    <x v="1"/>
    <s v="Yes"/>
    <x v="2"/>
    <n v="157000"/>
    <n v="400000"/>
    <x v="19"/>
  </r>
  <r>
    <s v="Youth 1812"/>
    <n v="24"/>
    <x v="0"/>
    <x v="1"/>
    <x v="2"/>
    <x v="4"/>
    <s v="Female/Married/Nakapiripiriti"/>
    <x v="0"/>
    <n v="9.7200000000000006"/>
    <n v="2"/>
    <n v="14.98"/>
    <x v="1"/>
    <s v="Yes"/>
    <x v="2"/>
    <n v="82200"/>
    <n v="2800000"/>
    <x v="20"/>
  </r>
  <r>
    <s v="Youth 1813"/>
    <n v="21"/>
    <x v="0"/>
    <x v="0"/>
    <x v="1"/>
    <x v="4"/>
    <s v="Male/Separated/Nakapiripiriti"/>
    <x v="21"/>
    <n v="8.2100000000000009"/>
    <n v="2.08"/>
    <n v="19.53"/>
    <x v="1"/>
    <s v="Yes"/>
    <x v="2"/>
    <n v="310000"/>
    <n v="400000"/>
    <x v="21"/>
  </r>
  <r>
    <s v="Youth 1814"/>
    <n v="23"/>
    <x v="0"/>
    <x v="0"/>
    <x v="0"/>
    <x v="5"/>
    <s v="Male/Single/Amudat"/>
    <x v="8"/>
    <n v="7.84"/>
    <n v="6.4"/>
    <n v="18.59"/>
    <x v="1"/>
    <s v="Yes"/>
    <x v="2"/>
    <n v="475000"/>
    <n v="620000"/>
    <x v="22"/>
  </r>
  <r>
    <s v="Youth 1815"/>
    <n v="19"/>
    <x v="0"/>
    <x v="0"/>
    <x v="1"/>
    <x v="5"/>
    <s v="Male/Separated/Amudat"/>
    <x v="3"/>
    <n v="6.23"/>
    <n v="5.87"/>
    <n v="19.940000000000001"/>
    <x v="1"/>
    <s v="No"/>
    <x v="1"/>
    <n v="30297"/>
    <m/>
    <x v="23"/>
  </r>
  <r>
    <s v="Youth 1816"/>
    <n v="29"/>
    <x v="4"/>
    <x v="0"/>
    <x v="0"/>
    <x v="5"/>
    <s v="Male/Single/Amudat"/>
    <x v="14"/>
    <n v="3.68"/>
    <n v="0.54"/>
    <n v="12.64"/>
    <x v="1"/>
    <s v="No"/>
    <x v="1"/>
    <n v="47099"/>
    <m/>
    <x v="24"/>
  </r>
  <r>
    <s v="Youth 1817"/>
    <n v="23"/>
    <x v="0"/>
    <x v="0"/>
    <x v="0"/>
    <x v="5"/>
    <s v="Male/Single/Amudat"/>
    <x v="6"/>
    <n v="2.88"/>
    <n v="5.23"/>
    <n v="9.98"/>
    <x v="1"/>
    <s v="No"/>
    <x v="1"/>
    <n v="120099"/>
    <m/>
    <x v="25"/>
  </r>
  <r>
    <s v="Youth 1818"/>
    <n v="21"/>
    <x v="0"/>
    <x v="0"/>
    <x v="0"/>
    <x v="5"/>
    <s v="Male/Single/Amudat"/>
    <x v="11"/>
    <n v="4.0199999999999996"/>
    <n v="8.5399999999999991"/>
    <n v="14.899999999999999"/>
    <x v="1"/>
    <s v="No"/>
    <x v="1"/>
    <n v="55198"/>
    <m/>
    <x v="26"/>
  </r>
  <r>
    <s v="Youth 1819"/>
    <n v="18"/>
    <x v="2"/>
    <x v="0"/>
    <x v="0"/>
    <x v="5"/>
    <s v="Male/Single/Amudat"/>
    <x v="8"/>
    <n v="7.84"/>
    <n v="6.4"/>
    <n v="18.59"/>
    <x v="1"/>
    <s v="Yes"/>
    <x v="2"/>
    <n v="73000"/>
    <n v="12198"/>
    <x v="27"/>
  </r>
  <r>
    <s v="Youth 1820"/>
    <n v="21"/>
    <x v="0"/>
    <x v="0"/>
    <x v="2"/>
    <x v="5"/>
    <s v="Male/Married/Amudat"/>
    <x v="7"/>
    <n v="0.56000000000000005"/>
    <n v="9.81"/>
    <n v="14.13"/>
    <x v="1"/>
    <s v="No"/>
    <x v="1"/>
    <n v="90198"/>
    <m/>
    <x v="28"/>
  </r>
  <r>
    <s v="Youth 1821"/>
    <n v="23"/>
    <x v="0"/>
    <x v="0"/>
    <x v="0"/>
    <x v="5"/>
    <s v="Male/Single/Amudat"/>
    <x v="22"/>
    <n v="2.89"/>
    <n v="7.93"/>
    <n v="19.34"/>
    <x v="1"/>
    <s v="Yes"/>
    <x v="2"/>
    <n v="35198"/>
    <n v="335000"/>
    <x v="29"/>
  </r>
  <r>
    <s v="Youth 1822"/>
    <n v="17"/>
    <x v="2"/>
    <x v="0"/>
    <x v="1"/>
    <x v="5"/>
    <s v="Male/Separated/Amudat"/>
    <x v="7"/>
    <n v="0.56000000000000005"/>
    <n v="9.81"/>
    <n v="14.13"/>
    <x v="1"/>
    <s v="Yes"/>
    <x v="2"/>
    <n v="55099"/>
    <n v="16200"/>
    <x v="30"/>
  </r>
  <r>
    <s v="Youth 1823"/>
    <n v="25"/>
    <x v="4"/>
    <x v="1"/>
    <x v="1"/>
    <x v="5"/>
    <s v="Female/Separated/Amudat"/>
    <x v="4"/>
    <n v="9.2799999999999994"/>
    <n v="7.99"/>
    <n v="26.22"/>
    <x v="1"/>
    <s v="Yes"/>
    <x v="2"/>
    <n v="85000"/>
    <n v="38000"/>
    <x v="31"/>
  </r>
  <r>
    <s v="Youth 1824"/>
    <n v="15"/>
    <x v="2"/>
    <x v="0"/>
    <x v="0"/>
    <x v="5"/>
    <s v="Male/Single/Amudat"/>
    <x v="5"/>
    <n v="2.52"/>
    <n v="5.59"/>
    <n v="13.41"/>
    <x v="1"/>
    <s v="Yes"/>
    <x v="2"/>
    <n v="41000"/>
    <n v="3200"/>
    <x v="32"/>
  </r>
  <r>
    <s v="Youth 1825"/>
    <n v="15"/>
    <x v="2"/>
    <x v="0"/>
    <x v="2"/>
    <x v="5"/>
    <s v="Male/Married/Amudat"/>
    <x v="14"/>
    <n v="3.68"/>
    <n v="0.54"/>
    <n v="12.64"/>
    <x v="1"/>
    <s v="Yes"/>
    <x v="2"/>
    <n v="32500"/>
    <n v="130000"/>
    <x v="33"/>
  </r>
  <r>
    <s v="Youth 1826"/>
    <n v="17"/>
    <x v="2"/>
    <x v="1"/>
    <x v="0"/>
    <x v="5"/>
    <s v="Female/Single/Amudat"/>
    <x v="14"/>
    <n v="3.68"/>
    <n v="0.54"/>
    <n v="12.64"/>
    <x v="1"/>
    <s v="No"/>
    <x v="1"/>
    <n v="18000"/>
    <m/>
    <x v="34"/>
  </r>
  <r>
    <s v="Youth 1827"/>
    <n v="19"/>
    <x v="0"/>
    <x v="0"/>
    <x v="1"/>
    <x v="5"/>
    <s v="Male/Separated/Amudat"/>
    <x v="14"/>
    <n v="3.68"/>
    <n v="0.54"/>
    <n v="12.64"/>
    <x v="1"/>
    <s v="Yes"/>
    <x v="2"/>
    <n v="55099"/>
    <n v="30297"/>
    <x v="35"/>
  </r>
  <r>
    <s v="Youth 1828"/>
    <n v="21"/>
    <x v="0"/>
    <x v="0"/>
    <x v="1"/>
    <x v="4"/>
    <s v="Male/Separated/Nakapiripiriti"/>
    <x v="3"/>
    <n v="6.23"/>
    <n v="5.87"/>
    <n v="19.940000000000001"/>
    <x v="1"/>
    <s v="Yes"/>
    <x v="2"/>
    <n v="70198"/>
    <n v="17099"/>
    <x v="36"/>
  </r>
  <r>
    <s v="Youth 1829"/>
    <n v="24"/>
    <x v="0"/>
    <x v="0"/>
    <x v="1"/>
    <x v="4"/>
    <s v="Male/Separated/Nakapiripiriti"/>
    <x v="0"/>
    <n v="9.7200000000000006"/>
    <n v="2"/>
    <n v="14.98"/>
    <x v="1"/>
    <s v="Yes"/>
    <x v="2"/>
    <n v="10297"/>
    <n v="15198"/>
    <x v="37"/>
  </r>
  <r>
    <s v="Youth 1830"/>
    <n v="21"/>
    <x v="0"/>
    <x v="1"/>
    <x v="0"/>
    <x v="4"/>
    <s v="Female/Single/Nakapiripiriti"/>
    <x v="24"/>
    <n v="6.89"/>
    <n v="6.27"/>
    <n v="16.84"/>
    <x v="0"/>
    <s v="No"/>
    <x v="0"/>
    <m/>
    <m/>
    <x v="2"/>
  </r>
  <r>
    <s v="Youth 1831"/>
    <n v="23"/>
    <x v="0"/>
    <x v="0"/>
    <x v="0"/>
    <x v="4"/>
    <s v="Male/Single/Nakapiripiriti"/>
    <x v="8"/>
    <n v="7.84"/>
    <n v="6.4"/>
    <n v="18.59"/>
    <x v="1"/>
    <s v="Yes"/>
    <x v="2"/>
    <n v="22599"/>
    <n v="48000"/>
    <x v="38"/>
  </r>
  <r>
    <s v="Youth 1832"/>
    <n v="19"/>
    <x v="0"/>
    <x v="1"/>
    <x v="0"/>
    <x v="4"/>
    <s v="Female/Single/Nakapiripiriti"/>
    <x v="7"/>
    <n v="0.56000000000000005"/>
    <n v="9.81"/>
    <n v="14.13"/>
    <x v="1"/>
    <s v="Yes"/>
    <x v="2"/>
    <n v="45198"/>
    <n v="235000"/>
    <x v="39"/>
  </r>
  <r>
    <s v="Youth 1833"/>
    <n v="29"/>
    <x v="4"/>
    <x v="1"/>
    <x v="1"/>
    <x v="4"/>
    <s v="Female/Separated/Nakapiripiriti"/>
    <x v="4"/>
    <n v="9.2799999999999994"/>
    <n v="7.99"/>
    <n v="26.22"/>
    <x v="1"/>
    <s v="Yes"/>
    <x v="2"/>
    <n v="136000"/>
    <n v="11000"/>
    <x v="40"/>
  </r>
  <r>
    <s v="Youth 1834"/>
    <n v="23"/>
    <x v="0"/>
    <x v="1"/>
    <x v="0"/>
    <x v="4"/>
    <s v="Female/Single/Nakapiripiriti"/>
    <x v="14"/>
    <n v="3.68"/>
    <n v="0.54"/>
    <n v="12.64"/>
    <x v="1"/>
    <s v="Yes"/>
    <x v="2"/>
    <n v="90500"/>
    <n v="60000"/>
    <x v="41"/>
  </r>
  <r>
    <s v="Youth 1835"/>
    <n v="21"/>
    <x v="0"/>
    <x v="0"/>
    <x v="0"/>
    <x v="4"/>
    <s v="Male/Single/Nakapiripiriti"/>
    <x v="17"/>
    <n v="7.64"/>
    <n v="6.39"/>
    <n v="18.46"/>
    <x v="1"/>
    <s v="Yes"/>
    <x v="2"/>
    <n v="4650"/>
    <n v="35198"/>
    <x v="42"/>
  </r>
  <r>
    <s v="Youth 1836"/>
    <n v="18"/>
    <x v="2"/>
    <x v="0"/>
    <x v="0"/>
    <x v="4"/>
    <s v="Male/Single/Nakapiripiriti"/>
    <x v="8"/>
    <n v="7.84"/>
    <n v="6.4"/>
    <n v="18.59"/>
    <x v="1"/>
    <s v="Yes"/>
    <x v="2"/>
    <n v="130000"/>
    <n v="41000"/>
    <x v="43"/>
  </r>
  <r>
    <s v="Youth 1837"/>
    <n v="21"/>
    <x v="0"/>
    <x v="0"/>
    <x v="0"/>
    <x v="4"/>
    <s v="Male/Single/Nakapiripiriti"/>
    <x v="7"/>
    <n v="0.56000000000000005"/>
    <n v="9.81"/>
    <n v="14.13"/>
    <x v="1"/>
    <s v="Yes"/>
    <x v="2"/>
    <n v="30200"/>
    <n v="15198"/>
    <x v="44"/>
  </r>
  <r>
    <s v="Youth 1838"/>
    <n v="23"/>
    <x v="0"/>
    <x v="0"/>
    <x v="0"/>
    <x v="2"/>
    <s v="Male/Single/Kotido"/>
    <x v="25"/>
    <n v="2.04"/>
    <n v="2.82"/>
    <n v="7.77"/>
    <x v="1"/>
    <s v="Yes"/>
    <x v="2"/>
    <n v="60297"/>
    <n v="40198"/>
    <x v="45"/>
  </r>
  <r>
    <s v="Youth 1839"/>
    <n v="17"/>
    <x v="2"/>
    <x v="1"/>
    <x v="0"/>
    <x v="2"/>
    <s v="Female/Single/Kotido"/>
    <x v="3"/>
    <n v="6.23"/>
    <n v="5.87"/>
    <n v="19.940000000000001"/>
    <x v="1"/>
    <s v="Yes"/>
    <x v="2"/>
    <n v="11500"/>
    <n v="67000"/>
    <x v="46"/>
  </r>
  <r>
    <s v="Youth 1840"/>
    <n v="25"/>
    <x v="4"/>
    <x v="1"/>
    <x v="2"/>
    <x v="2"/>
    <s v="Female/Married/Kotido"/>
    <x v="6"/>
    <n v="2.88"/>
    <n v="5.23"/>
    <n v="9.98"/>
    <x v="1"/>
    <s v="Yes"/>
    <x v="2"/>
    <n v="37000"/>
    <n v="7198"/>
    <x v="47"/>
  </r>
  <r>
    <s v="Youth 1841"/>
    <n v="15"/>
    <x v="2"/>
    <x v="0"/>
    <x v="0"/>
    <x v="2"/>
    <s v="Male/Single/Kotido"/>
    <x v="4"/>
    <n v="9.2799999999999994"/>
    <n v="7.99"/>
    <n v="26.22"/>
    <x v="1"/>
    <s v="Yes"/>
    <x v="2"/>
    <n v="49599"/>
    <n v="12200"/>
    <x v="48"/>
  </r>
  <r>
    <s v="Youth 1842"/>
    <n v="15"/>
    <x v="2"/>
    <x v="0"/>
    <x v="2"/>
    <x v="2"/>
    <s v="Male/Married/Kotido"/>
    <x v="4"/>
    <n v="9.2799999999999994"/>
    <n v="7.99"/>
    <n v="26.22"/>
    <x v="1"/>
    <s v="Yes"/>
    <x v="2"/>
    <n v="29500"/>
    <n v="71500"/>
    <x v="49"/>
  </r>
  <r>
    <s v="Youth 1843"/>
    <n v="17"/>
    <x v="2"/>
    <x v="0"/>
    <x v="0"/>
    <x v="2"/>
    <s v="Male/Single/Kotido"/>
    <x v="4"/>
    <n v="9.2799999999999994"/>
    <n v="7.99"/>
    <n v="26.22"/>
    <x v="1"/>
    <s v="Yes"/>
    <x v="2"/>
    <n v="670500"/>
    <n v="18099"/>
    <x v="50"/>
  </r>
  <r>
    <s v="Youth 1844"/>
    <n v="19"/>
    <x v="0"/>
    <x v="0"/>
    <x v="2"/>
    <x v="2"/>
    <s v="Male/Married/Kotido"/>
    <x v="4"/>
    <n v="9.2799999999999994"/>
    <n v="7.99"/>
    <n v="26.22"/>
    <x v="1"/>
    <s v="Yes"/>
    <x v="2"/>
    <n v="63000"/>
    <n v="192099"/>
    <x v="51"/>
  </r>
  <r>
    <s v="Youth 1845"/>
    <n v="21"/>
    <x v="0"/>
    <x v="0"/>
    <x v="0"/>
    <x v="2"/>
    <s v="Male/Single/Kotido"/>
    <x v="3"/>
    <n v="6.23"/>
    <n v="5.87"/>
    <n v="19.940000000000001"/>
    <x v="0"/>
    <s v="No"/>
    <x v="0"/>
    <m/>
    <m/>
    <x v="2"/>
  </r>
  <r>
    <s v="Youth 1846"/>
    <n v="24"/>
    <x v="0"/>
    <x v="0"/>
    <x v="0"/>
    <x v="2"/>
    <s v="Male/Single/Kotido"/>
    <x v="0"/>
    <n v="9.7200000000000006"/>
    <n v="2"/>
    <n v="14.98"/>
    <x v="0"/>
    <s v="Yes"/>
    <x v="3"/>
    <m/>
    <n v="75099"/>
    <x v="52"/>
  </r>
  <r>
    <s v="Youth 1847"/>
    <n v="21"/>
    <x v="0"/>
    <x v="0"/>
    <x v="0"/>
    <x v="2"/>
    <s v="Male/Single/Kotido"/>
    <x v="29"/>
    <n v="8.0299999999999994"/>
    <n v="9.25"/>
    <n v="25.11"/>
    <x v="0"/>
    <s v="Yes"/>
    <x v="3"/>
    <m/>
    <n v="1398"/>
    <x v="53"/>
  </r>
  <r>
    <s v="Youth 1848"/>
    <n v="23"/>
    <x v="0"/>
    <x v="0"/>
    <x v="0"/>
    <x v="2"/>
    <s v="Male/Single/Kotido"/>
    <x v="3"/>
    <n v="6.23"/>
    <n v="5.87"/>
    <n v="19.940000000000001"/>
    <x v="0"/>
    <s v="No"/>
    <x v="0"/>
    <m/>
    <m/>
    <x v="2"/>
  </r>
  <r>
    <s v="Youth 1849"/>
    <n v="19"/>
    <x v="0"/>
    <x v="0"/>
    <x v="0"/>
    <x v="2"/>
    <s v="Male/Single/Kotido"/>
    <x v="3"/>
    <n v="6.23"/>
    <n v="5.87"/>
    <n v="19.940000000000001"/>
    <x v="0"/>
    <s v="Yes"/>
    <x v="3"/>
    <m/>
    <n v="12198"/>
    <x v="54"/>
  </r>
  <r>
    <s v="Youth 1850"/>
    <n v="29"/>
    <x v="4"/>
    <x v="0"/>
    <x v="0"/>
    <x v="4"/>
    <s v="Male/Single/Nakapiripiriti"/>
    <x v="6"/>
    <n v="2.88"/>
    <n v="5.23"/>
    <n v="9.98"/>
    <x v="0"/>
    <s v="Yes"/>
    <x v="3"/>
    <m/>
    <n v="60500"/>
    <x v="55"/>
  </r>
  <r>
    <s v="Youth 1851"/>
    <n v="23"/>
    <x v="0"/>
    <x v="0"/>
    <x v="0"/>
    <x v="4"/>
    <s v="Male/Single/Nakapiripiriti"/>
    <x v="4"/>
    <n v="9.2799999999999994"/>
    <n v="7.99"/>
    <n v="26.22"/>
    <x v="0"/>
    <s v="No"/>
    <x v="0"/>
    <m/>
    <m/>
    <x v="2"/>
  </r>
  <r>
    <s v="Youth 1852"/>
    <n v="21"/>
    <x v="0"/>
    <x v="0"/>
    <x v="0"/>
    <x v="4"/>
    <s v="Male/Single/Nakapiripiriti"/>
    <x v="20"/>
    <n v="3.81"/>
    <n v="7.33"/>
    <n v="19.899999999999999"/>
    <x v="1"/>
    <s v="Yes"/>
    <x v="2"/>
    <n v="396"/>
    <n v="176198"/>
    <x v="56"/>
  </r>
  <r>
    <s v="Youth 1853"/>
    <n v="18"/>
    <x v="2"/>
    <x v="0"/>
    <x v="1"/>
    <x v="4"/>
    <s v="Male/Separated/Nakapiripiriti"/>
    <x v="8"/>
    <n v="7.84"/>
    <n v="6.4"/>
    <n v="18.59"/>
    <x v="1"/>
    <s v="Yes"/>
    <x v="2"/>
    <n v="30300"/>
    <n v="1600"/>
    <x v="57"/>
  </r>
  <r>
    <s v="Youth 1854"/>
    <n v="21"/>
    <x v="0"/>
    <x v="1"/>
    <x v="1"/>
    <x v="4"/>
    <s v="Female/Separated/Nakapiripiriti"/>
    <x v="7"/>
    <n v="0.56000000000000005"/>
    <n v="9.81"/>
    <n v="14.13"/>
    <x v="0"/>
    <s v="No"/>
    <x v="0"/>
    <m/>
    <m/>
    <x v="2"/>
  </r>
  <r>
    <s v="Youth 1855"/>
    <n v="23"/>
    <x v="0"/>
    <x v="1"/>
    <x v="0"/>
    <x v="4"/>
    <s v="Female/Single/Nakapiripiriti"/>
    <x v="28"/>
    <n v="6.79"/>
    <n v="1.88"/>
    <n v="16.97"/>
    <x v="0"/>
    <s v="No"/>
    <x v="0"/>
    <m/>
    <m/>
    <x v="2"/>
  </r>
  <r>
    <s v="Youth 1856"/>
    <n v="17"/>
    <x v="2"/>
    <x v="1"/>
    <x v="2"/>
    <x v="4"/>
    <s v="Female/Married/Nakapiripiriti"/>
    <x v="7"/>
    <n v="0.56000000000000005"/>
    <n v="9.81"/>
    <n v="14.13"/>
    <x v="1"/>
    <s v="Yes"/>
    <x v="2"/>
    <n v="38700"/>
    <n v="50198"/>
    <x v="58"/>
  </r>
  <r>
    <s v="Youth 1857"/>
    <n v="25"/>
    <x v="4"/>
    <x v="1"/>
    <x v="0"/>
    <x v="4"/>
    <s v="Female/Single/Nakapiripiriti"/>
    <x v="14"/>
    <n v="3.68"/>
    <n v="0.54"/>
    <n v="12.64"/>
    <x v="1"/>
    <s v="Yes"/>
    <x v="2"/>
    <n v="29000"/>
    <n v="30200"/>
    <x v="59"/>
  </r>
  <r>
    <s v="Youth 1858"/>
    <n v="15"/>
    <x v="2"/>
    <x v="1"/>
    <x v="1"/>
    <x v="4"/>
    <s v="Female/Separated/Nakapiripiriti"/>
    <x v="6"/>
    <n v="2.88"/>
    <n v="5.23"/>
    <n v="9.98"/>
    <x v="1"/>
    <s v="Yes"/>
    <x v="2"/>
    <n v="7200"/>
    <n v="21000"/>
    <x v="60"/>
  </r>
  <r>
    <s v="Youth 1859"/>
    <n v="15"/>
    <x v="2"/>
    <x v="1"/>
    <x v="2"/>
    <x v="4"/>
    <s v="Female/Married/Nakapiripiriti"/>
    <x v="14"/>
    <n v="3.68"/>
    <n v="0.54"/>
    <n v="12.64"/>
    <x v="1"/>
    <s v="Yes"/>
    <x v="2"/>
    <n v="28000"/>
    <n v="17099"/>
    <x v="61"/>
  </r>
  <r>
    <s v="Youth 1860"/>
    <n v="15"/>
    <x v="2"/>
    <x v="1"/>
    <x v="0"/>
    <x v="4"/>
    <s v="Female/Single/Nakapiripiriti"/>
    <x v="6"/>
    <n v="2.88"/>
    <n v="5.23"/>
    <n v="9.98"/>
    <x v="1"/>
    <s v="No"/>
    <x v="1"/>
    <n v="7700"/>
    <m/>
    <x v="62"/>
  </r>
  <r>
    <s v="Youth 1861"/>
    <n v="17"/>
    <x v="2"/>
    <x v="0"/>
    <x v="0"/>
    <x v="4"/>
    <s v="Male/Single/Nakapiripiriti"/>
    <x v="6"/>
    <n v="2.88"/>
    <n v="5.23"/>
    <n v="9.98"/>
    <x v="1"/>
    <s v="No"/>
    <x v="1"/>
    <n v="25500"/>
    <m/>
    <x v="63"/>
  </r>
  <r>
    <s v="Youth 1862"/>
    <n v="19"/>
    <x v="0"/>
    <x v="1"/>
    <x v="0"/>
    <x v="4"/>
    <s v="Female/Single/Nakapiripiriti"/>
    <x v="6"/>
    <n v="2.88"/>
    <n v="5.23"/>
    <n v="9.98"/>
    <x v="1"/>
    <s v="No"/>
    <x v="1"/>
    <n v="7000"/>
    <m/>
    <x v="64"/>
  </r>
  <r>
    <s v="Youth 1863"/>
    <n v="21"/>
    <x v="0"/>
    <x v="1"/>
    <x v="0"/>
    <x v="3"/>
    <s v="Female/Single/Napak"/>
    <x v="5"/>
    <n v="2.52"/>
    <n v="5.59"/>
    <n v="13.41"/>
    <x v="1"/>
    <s v="No"/>
    <x v="1"/>
    <n v="10398"/>
    <m/>
    <x v="65"/>
  </r>
  <r>
    <s v="Youth 1864"/>
    <n v="24"/>
    <x v="0"/>
    <x v="1"/>
    <x v="2"/>
    <x v="3"/>
    <s v="Female/Married/Napak"/>
    <x v="0"/>
    <n v="9.7200000000000006"/>
    <n v="2"/>
    <n v="14.98"/>
    <x v="1"/>
    <s v="Yes"/>
    <x v="2"/>
    <n v="797"/>
    <n v="278000"/>
    <x v="66"/>
  </r>
  <r>
    <s v="Youth 1865"/>
    <n v="21"/>
    <x v="0"/>
    <x v="1"/>
    <x v="0"/>
    <x v="3"/>
    <s v="Female/Single/Napak"/>
    <x v="33"/>
    <n v="1.4"/>
    <n v="8.5"/>
    <n v="12.56"/>
    <x v="0"/>
    <s v="Yes"/>
    <x v="3"/>
    <m/>
    <n v="31099"/>
    <x v="67"/>
  </r>
  <r>
    <s v="Youth 1866"/>
    <n v="23"/>
    <x v="0"/>
    <x v="1"/>
    <x v="0"/>
    <x v="3"/>
    <s v="Female/Single/Napak"/>
    <x v="7"/>
    <n v="0.56000000000000005"/>
    <n v="9.81"/>
    <n v="14.13"/>
    <x v="0"/>
    <s v="Yes"/>
    <x v="3"/>
    <m/>
    <n v="77500"/>
    <x v="68"/>
  </r>
  <r>
    <s v="Youth 1867"/>
    <n v="19"/>
    <x v="0"/>
    <x v="1"/>
    <x v="0"/>
    <x v="3"/>
    <s v="Female/Single/Napak"/>
    <x v="7"/>
    <n v="0.56000000000000005"/>
    <n v="9.81"/>
    <n v="14.13"/>
    <x v="0"/>
    <s v="Yes"/>
    <x v="3"/>
    <m/>
    <n v="800000"/>
    <x v="69"/>
  </r>
  <r>
    <s v="Youth 1868"/>
    <n v="29"/>
    <x v="4"/>
    <x v="1"/>
    <x v="0"/>
    <x v="3"/>
    <s v="Female/Single/Napak"/>
    <x v="14"/>
    <n v="3.68"/>
    <n v="0.54"/>
    <n v="12.64"/>
    <x v="0"/>
    <s v="Yes"/>
    <x v="3"/>
    <m/>
    <n v="6240000"/>
    <x v="70"/>
  </r>
  <r>
    <s v="Youth 1869"/>
    <n v="23"/>
    <x v="0"/>
    <x v="1"/>
    <x v="2"/>
    <x v="3"/>
    <s v="Female/Married/Napak"/>
    <x v="6"/>
    <n v="2.88"/>
    <n v="5.23"/>
    <n v="9.98"/>
    <x v="0"/>
    <s v="Yes"/>
    <x v="3"/>
    <m/>
    <n v="125000"/>
    <x v="71"/>
  </r>
  <r>
    <s v="Youth 1870"/>
    <n v="21"/>
    <x v="0"/>
    <x v="1"/>
    <x v="0"/>
    <x v="3"/>
    <s v="Female/Single/Napak"/>
    <x v="23"/>
    <n v="6.34"/>
    <n v="1.01"/>
    <n v="13.11"/>
    <x v="1"/>
    <s v="Yes"/>
    <x v="2"/>
    <n v="552050"/>
    <n v="1050000"/>
    <x v="72"/>
  </r>
  <r>
    <s v="Youth 1871"/>
    <n v="19"/>
    <x v="0"/>
    <x v="1"/>
    <x v="0"/>
    <x v="3"/>
    <s v="Female/Single/Napak"/>
    <x v="8"/>
    <n v="7.84"/>
    <n v="6.4"/>
    <n v="18.59"/>
    <x v="1"/>
    <s v="No"/>
    <x v="1"/>
    <n v="2005600"/>
    <m/>
    <x v="73"/>
  </r>
  <r>
    <s v="Youth 1872"/>
    <n v="21"/>
    <x v="0"/>
    <x v="1"/>
    <x v="0"/>
    <x v="3"/>
    <s v="Female/Single/Napak"/>
    <x v="5"/>
    <n v="2.52"/>
    <n v="5.59"/>
    <n v="13.41"/>
    <x v="1"/>
    <s v="Yes"/>
    <x v="2"/>
    <n v="48000"/>
    <n v="480000"/>
    <x v="74"/>
  </r>
  <r>
    <s v="Youth 1873"/>
    <n v="23"/>
    <x v="0"/>
    <x v="1"/>
    <x v="1"/>
    <x v="0"/>
    <s v="Female/Separated/Moroto"/>
    <x v="11"/>
    <n v="4.0199999999999996"/>
    <n v="8.5399999999999991"/>
    <n v="14.899999999999999"/>
    <x v="1"/>
    <s v="No"/>
    <x v="1"/>
    <n v="21000"/>
    <m/>
    <x v="75"/>
  </r>
  <r>
    <s v="Youth 1874"/>
    <n v="17"/>
    <x v="2"/>
    <x v="1"/>
    <x v="0"/>
    <x v="0"/>
    <s v="Female/Single/Moroto"/>
    <x v="5"/>
    <n v="2.52"/>
    <n v="5.59"/>
    <n v="13.41"/>
    <x v="1"/>
    <s v="No"/>
    <x v="1"/>
    <n v="45500"/>
    <m/>
    <x v="76"/>
  </r>
  <r>
    <s v="Youth 1875"/>
    <n v="25"/>
    <x v="4"/>
    <x v="1"/>
    <x v="0"/>
    <x v="0"/>
    <s v="Female/Single/Moroto"/>
    <x v="4"/>
    <n v="9.2799999999999994"/>
    <n v="7.99"/>
    <n v="26.22"/>
    <x v="1"/>
    <s v="No"/>
    <x v="1"/>
    <n v="37500"/>
    <m/>
    <x v="77"/>
  </r>
  <r>
    <s v="Youth 1876"/>
    <n v="15"/>
    <x v="2"/>
    <x v="1"/>
    <x v="0"/>
    <x v="0"/>
    <s v="Female/Single/Moroto"/>
    <x v="4"/>
    <n v="9.2799999999999994"/>
    <n v="7.99"/>
    <n v="26.22"/>
    <x v="1"/>
    <s v="No"/>
    <x v="1"/>
    <n v="37000"/>
    <m/>
    <x v="78"/>
  </r>
  <r>
    <s v="Youth 1877"/>
    <n v="15"/>
    <x v="2"/>
    <x v="1"/>
    <x v="0"/>
    <x v="0"/>
    <s v="Female/Single/Moroto"/>
    <x v="14"/>
    <n v="3.68"/>
    <n v="0.54"/>
    <n v="12.64"/>
    <x v="1"/>
    <s v="No"/>
    <x v="1"/>
    <n v="396000"/>
    <m/>
    <x v="79"/>
  </r>
  <r>
    <s v="Youth 1878"/>
    <n v="17"/>
    <x v="2"/>
    <x v="0"/>
    <x v="2"/>
    <x v="0"/>
    <s v="Male/Married/Moroto"/>
    <x v="14"/>
    <n v="3.68"/>
    <n v="0.54"/>
    <n v="12.64"/>
    <x v="1"/>
    <s v="Yes"/>
    <x v="2"/>
    <n v="32000"/>
    <n v="190000"/>
    <x v="80"/>
  </r>
  <r>
    <s v="Youth 1879"/>
    <n v="19"/>
    <x v="0"/>
    <x v="0"/>
    <x v="2"/>
    <x v="0"/>
    <s v="Male/Married/Moroto"/>
    <x v="14"/>
    <n v="3.68"/>
    <n v="0.54"/>
    <n v="12.64"/>
    <x v="0"/>
    <s v="Yes"/>
    <x v="3"/>
    <m/>
    <n v="280000"/>
    <x v="81"/>
  </r>
  <r>
    <s v="Youth 1880"/>
    <n v="21"/>
    <x v="0"/>
    <x v="1"/>
    <x v="0"/>
    <x v="0"/>
    <s v="Female/Single/Moroto"/>
    <x v="5"/>
    <n v="2.52"/>
    <n v="5.59"/>
    <n v="13.41"/>
    <x v="0"/>
    <s v="Yes"/>
    <x v="3"/>
    <m/>
    <n v="295000"/>
    <x v="82"/>
  </r>
  <r>
    <s v="Youth 1881"/>
    <n v="24"/>
    <x v="0"/>
    <x v="0"/>
    <x v="0"/>
    <x v="0"/>
    <s v="Male/Single/Moroto"/>
    <x v="0"/>
    <n v="9.7200000000000006"/>
    <n v="2"/>
    <n v="14.98"/>
    <x v="0"/>
    <s v="Yes"/>
    <x v="3"/>
    <m/>
    <n v="0"/>
    <x v="2"/>
  </r>
  <r>
    <s v="Youth 1882"/>
    <n v="21"/>
    <x v="0"/>
    <x v="0"/>
    <x v="0"/>
    <x v="0"/>
    <s v="Male/Single/Moroto"/>
    <x v="38"/>
    <n v="9.89"/>
    <n v="3.16"/>
    <n v="15.59"/>
    <x v="0"/>
    <s v="No"/>
    <x v="0"/>
    <m/>
    <m/>
    <x v="2"/>
  </r>
  <r>
    <s v="Youth 1883"/>
    <n v="23"/>
    <x v="0"/>
    <x v="0"/>
    <x v="0"/>
    <x v="1"/>
    <s v="Male/Single/Kaabong"/>
    <x v="3"/>
    <n v="6.23"/>
    <n v="5.87"/>
    <n v="19.940000000000001"/>
    <x v="1"/>
    <s v="No"/>
    <x v="1"/>
    <n v="261000"/>
    <m/>
    <x v="1"/>
  </r>
  <r>
    <s v="Youth 1884"/>
    <n v="19"/>
    <x v="0"/>
    <x v="1"/>
    <x v="0"/>
    <x v="2"/>
    <s v="Female/Single/Kotido"/>
    <x v="3"/>
    <n v="6.23"/>
    <n v="5.87"/>
    <n v="19.940000000000001"/>
    <x v="0"/>
    <s v="No"/>
    <x v="0"/>
    <m/>
    <m/>
    <x v="2"/>
  </r>
  <r>
    <s v="Youth 1885"/>
    <n v="29"/>
    <x v="4"/>
    <x v="1"/>
    <x v="1"/>
    <x v="3"/>
    <s v="Female/Separated/Napak"/>
    <x v="4"/>
    <n v="9.2799999999999994"/>
    <n v="7.99"/>
    <n v="26.22"/>
    <x v="0"/>
    <s v="No"/>
    <x v="0"/>
    <m/>
    <m/>
    <x v="2"/>
  </r>
  <r>
    <s v="Youth 1886"/>
    <n v="23"/>
    <x v="0"/>
    <x v="1"/>
    <x v="1"/>
    <x v="4"/>
    <s v="Female/Separated/Nakapiripiriti"/>
    <x v="14"/>
    <n v="3.68"/>
    <n v="0.54"/>
    <n v="12.64"/>
    <x v="1"/>
    <s v="No"/>
    <x v="1"/>
    <n v="159000"/>
    <m/>
    <x v="3"/>
  </r>
  <r>
    <s v="Youth 1887"/>
    <n v="21"/>
    <x v="0"/>
    <x v="1"/>
    <x v="0"/>
    <x v="5"/>
    <s v="Female/Single/Amudat"/>
    <x v="27"/>
    <n v="8.41"/>
    <n v="8.57"/>
    <n v="21.02"/>
    <x v="1"/>
    <s v="Yes"/>
    <x v="2"/>
    <n v="129099"/>
    <n v="125000"/>
    <x v="4"/>
  </r>
  <r>
    <s v="Youth 1888"/>
    <n v="19"/>
    <x v="0"/>
    <x v="1"/>
    <x v="0"/>
    <x v="6"/>
    <s v="Female/Single/Abim"/>
    <x v="8"/>
    <n v="7.84"/>
    <n v="6.4"/>
    <n v="18.59"/>
    <x v="1"/>
    <s v="Yes"/>
    <x v="2"/>
    <n v="33000"/>
    <n v="2100000"/>
    <x v="5"/>
  </r>
  <r>
    <s v="Youth 1889"/>
    <n v="21"/>
    <x v="0"/>
    <x v="1"/>
    <x v="2"/>
    <x v="6"/>
    <s v="Female/Married/Abim"/>
    <x v="5"/>
    <n v="2.52"/>
    <n v="5.59"/>
    <n v="13.41"/>
    <x v="1"/>
    <s v="Yes"/>
    <x v="2"/>
    <n v="1123698"/>
    <n v="51000"/>
    <x v="6"/>
  </r>
  <r>
    <s v="Youth 1890"/>
    <n v="23"/>
    <x v="0"/>
    <x v="1"/>
    <x v="2"/>
    <x v="6"/>
    <s v="Female/Married/Abim"/>
    <x v="17"/>
    <n v="7.64"/>
    <n v="6.39"/>
    <n v="18.46"/>
    <x v="0"/>
    <s v="No"/>
    <x v="0"/>
    <m/>
    <m/>
    <x v="2"/>
  </r>
  <r>
    <s v="Youth 1891"/>
    <n v="17"/>
    <x v="2"/>
    <x v="0"/>
    <x v="0"/>
    <x v="6"/>
    <s v="Male/Single/Abim"/>
    <x v="5"/>
    <n v="2.52"/>
    <n v="5.59"/>
    <n v="13.41"/>
    <x v="1"/>
    <s v="Yes"/>
    <x v="2"/>
    <n v="3198"/>
    <n v="175000"/>
    <x v="7"/>
  </r>
  <r>
    <s v="Youth 1892"/>
    <n v="25"/>
    <x v="4"/>
    <x v="0"/>
    <x v="0"/>
    <x v="6"/>
    <s v="Male/Single/Abim"/>
    <x v="6"/>
    <n v="2.88"/>
    <n v="5.23"/>
    <n v="9.98"/>
    <x v="0"/>
    <s v="Yes"/>
    <x v="3"/>
    <m/>
    <n v="22500"/>
    <x v="8"/>
  </r>
  <r>
    <s v="Youth 1893"/>
    <n v="15"/>
    <x v="2"/>
    <x v="0"/>
    <x v="1"/>
    <x v="6"/>
    <s v="Male/Separated/Abim"/>
    <x v="6"/>
    <n v="2.88"/>
    <n v="5.23"/>
    <n v="9.98"/>
    <x v="0"/>
    <s v="No"/>
    <x v="0"/>
    <m/>
    <m/>
    <x v="2"/>
  </r>
  <r>
    <s v="Youth 1894"/>
    <n v="15"/>
    <x v="2"/>
    <x v="0"/>
    <x v="2"/>
    <x v="6"/>
    <s v="Male/Married/Abim"/>
    <x v="4"/>
    <n v="9.2799999999999994"/>
    <n v="7.99"/>
    <n v="26.22"/>
    <x v="0"/>
    <s v="No"/>
    <x v="0"/>
    <m/>
    <m/>
    <x v="2"/>
  </r>
  <r>
    <s v="Youth 1895"/>
    <n v="17"/>
    <x v="2"/>
    <x v="0"/>
    <x v="1"/>
    <x v="6"/>
    <s v="Male/Separated/Abim"/>
    <x v="4"/>
    <n v="9.2799999999999994"/>
    <n v="7.99"/>
    <n v="26.22"/>
    <x v="0"/>
    <s v="No"/>
    <x v="0"/>
    <m/>
    <m/>
    <x v="2"/>
  </r>
  <r>
    <s v="Youth 1896"/>
    <n v="19"/>
    <x v="0"/>
    <x v="0"/>
    <x v="0"/>
    <x v="6"/>
    <s v="Male/Single/Abim"/>
    <x v="4"/>
    <n v="9.2799999999999994"/>
    <n v="7.99"/>
    <n v="26.22"/>
    <x v="0"/>
    <s v="No"/>
    <x v="0"/>
    <m/>
    <m/>
    <x v="2"/>
  </r>
  <r>
    <s v="Youth 1897"/>
    <n v="21"/>
    <x v="0"/>
    <x v="1"/>
    <x v="2"/>
    <x v="6"/>
    <s v="Female/Married/Abim"/>
    <x v="5"/>
    <n v="2.52"/>
    <n v="5.59"/>
    <n v="13.41"/>
    <x v="0"/>
    <s v="No"/>
    <x v="0"/>
    <m/>
    <m/>
    <x v="2"/>
  </r>
  <r>
    <s v="Youth 1898"/>
    <n v="24"/>
    <x v="0"/>
    <x v="0"/>
    <x v="2"/>
    <x v="6"/>
    <s v="Male/Married/Abim"/>
    <x v="0"/>
    <n v="9.7200000000000006"/>
    <n v="2"/>
    <n v="14.98"/>
    <x v="0"/>
    <s v="No"/>
    <x v="0"/>
    <m/>
    <m/>
    <x v="2"/>
  </r>
  <r>
    <s v="Youth 1899"/>
    <n v="21"/>
    <x v="0"/>
    <x v="0"/>
    <x v="0"/>
    <x v="6"/>
    <s v="Male/Single/Abim"/>
    <x v="41"/>
    <n v="7.12"/>
    <n v="0.69"/>
    <n v="15.13"/>
    <x v="0"/>
    <s v="No"/>
    <x v="0"/>
    <m/>
    <m/>
    <x v="2"/>
  </r>
  <r>
    <s v="Youth 1900"/>
    <n v="23"/>
    <x v="0"/>
    <x v="1"/>
    <x v="2"/>
    <x v="6"/>
    <s v="Female/Married/Abim"/>
    <x v="7"/>
    <n v="0.56000000000000005"/>
    <n v="9.81"/>
    <n v="14.13"/>
    <x v="0"/>
    <s v="No"/>
    <x v="0"/>
    <m/>
    <m/>
    <x v="2"/>
  </r>
  <r>
    <s v="Youth 1901"/>
    <n v="19"/>
    <x v="0"/>
    <x v="0"/>
    <x v="0"/>
    <x v="1"/>
    <s v="Male/Single/Kaabong"/>
    <x v="7"/>
    <n v="0.56000000000000005"/>
    <n v="9.81"/>
    <n v="14.13"/>
    <x v="0"/>
    <s v="No"/>
    <x v="0"/>
    <m/>
    <m/>
    <x v="2"/>
  </r>
  <r>
    <s v="Youth 1902"/>
    <n v="29"/>
    <x v="4"/>
    <x v="1"/>
    <x v="0"/>
    <x v="1"/>
    <s v="Female/Single/Kaabong"/>
    <x v="6"/>
    <n v="2.88"/>
    <n v="5.23"/>
    <n v="9.98"/>
    <x v="0"/>
    <s v="No"/>
    <x v="0"/>
    <m/>
    <m/>
    <x v="2"/>
  </r>
  <r>
    <s v="Youth 1903"/>
    <n v="23"/>
    <x v="0"/>
    <x v="1"/>
    <x v="1"/>
    <x v="1"/>
    <s v="Female/Separated/Kaabong"/>
    <x v="4"/>
    <n v="9.2799999999999994"/>
    <n v="7.99"/>
    <n v="26.22"/>
    <x v="1"/>
    <s v="No"/>
    <x v="1"/>
    <n v="9000"/>
    <m/>
    <x v="9"/>
  </r>
  <r>
    <s v="Youth 1904"/>
    <n v="21"/>
    <x v="0"/>
    <x v="1"/>
    <x v="2"/>
    <x v="1"/>
    <s v="Female/Married/Kaabong"/>
    <x v="27"/>
    <n v="8.41"/>
    <n v="8.57"/>
    <n v="21.02"/>
    <x v="1"/>
    <s v="No"/>
    <x v="1"/>
    <n v="85200"/>
    <m/>
    <x v="10"/>
  </r>
  <r>
    <s v="Youth 1905"/>
    <n v="19"/>
    <x v="0"/>
    <x v="0"/>
    <x v="0"/>
    <x v="1"/>
    <s v="Male/Single/Kaabong"/>
    <x v="8"/>
    <n v="7.84"/>
    <n v="6.4"/>
    <n v="18.59"/>
    <x v="0"/>
    <s v="No"/>
    <x v="0"/>
    <m/>
    <m/>
    <x v="2"/>
  </r>
  <r>
    <s v="Youth 1906"/>
    <n v="21"/>
    <x v="0"/>
    <x v="0"/>
    <x v="0"/>
    <x v="1"/>
    <s v="Male/Single/Kaabong"/>
    <x v="5"/>
    <n v="2.52"/>
    <n v="5.59"/>
    <n v="13.41"/>
    <x v="1"/>
    <s v="No"/>
    <x v="1"/>
    <n v="6198"/>
    <m/>
    <x v="11"/>
  </r>
  <r>
    <s v="Youth 1907"/>
    <n v="23"/>
    <x v="0"/>
    <x v="0"/>
    <x v="0"/>
    <x v="4"/>
    <s v="Male/Single/Nakapiripiriti"/>
    <x v="20"/>
    <n v="3.81"/>
    <n v="7.33"/>
    <n v="19.899999999999999"/>
    <x v="0"/>
    <s v="No"/>
    <x v="0"/>
    <m/>
    <m/>
    <x v="2"/>
  </r>
  <r>
    <s v="Youth 1908"/>
    <n v="17"/>
    <x v="2"/>
    <x v="0"/>
    <x v="0"/>
    <x v="4"/>
    <s v="Male/Single/Nakapiripiriti"/>
    <x v="5"/>
    <n v="2.52"/>
    <n v="5.59"/>
    <n v="13.41"/>
    <x v="1"/>
    <s v="No"/>
    <x v="1"/>
    <n v="23500"/>
    <m/>
    <x v="12"/>
  </r>
  <r>
    <s v="Youth 1909"/>
    <n v="25"/>
    <x v="4"/>
    <x v="0"/>
    <x v="0"/>
    <x v="4"/>
    <s v="Male/Single/Nakapiripiriti"/>
    <x v="14"/>
    <n v="3.68"/>
    <n v="0.54"/>
    <n v="12.64"/>
    <x v="1"/>
    <s v="No"/>
    <x v="1"/>
    <n v="80100"/>
    <m/>
    <x v="13"/>
  </r>
  <r>
    <s v="Youth 1910"/>
    <n v="15"/>
    <x v="2"/>
    <x v="0"/>
    <x v="1"/>
    <x v="4"/>
    <s v="Male/Separated/Nakapiripiriti"/>
    <x v="14"/>
    <n v="3.68"/>
    <n v="0.54"/>
    <n v="12.64"/>
    <x v="1"/>
    <s v="Yes"/>
    <x v="2"/>
    <n v="60198"/>
    <n v="980000"/>
    <x v="14"/>
  </r>
  <r>
    <s v="Youth 1911"/>
    <n v="15"/>
    <x v="2"/>
    <x v="1"/>
    <x v="0"/>
    <x v="4"/>
    <s v="Female/Single/Nakapiripiriti"/>
    <x v="6"/>
    <n v="2.88"/>
    <n v="5.23"/>
    <n v="9.98"/>
    <x v="1"/>
    <s v="Yes"/>
    <x v="2"/>
    <n v="1500198"/>
    <n v="870000"/>
    <x v="15"/>
  </r>
  <r>
    <s v="Youth 1912"/>
    <n v="17"/>
    <x v="2"/>
    <x v="0"/>
    <x v="2"/>
    <x v="4"/>
    <s v="Male/Married/Nakapiripiriti"/>
    <x v="6"/>
    <n v="2.88"/>
    <n v="5.23"/>
    <n v="9.98"/>
    <x v="1"/>
    <s v="Yes"/>
    <x v="2"/>
    <n v="35000"/>
    <n v="100000"/>
    <x v="16"/>
  </r>
  <r>
    <s v="Youth 1913"/>
    <n v="19"/>
    <x v="0"/>
    <x v="0"/>
    <x v="1"/>
    <x v="4"/>
    <s v="Male/Separated/Nakapiripiriti"/>
    <x v="6"/>
    <n v="2.88"/>
    <n v="5.23"/>
    <n v="9.98"/>
    <x v="1"/>
    <s v="Yes"/>
    <x v="2"/>
    <n v="218500"/>
    <n v="35500"/>
    <x v="17"/>
  </r>
  <r>
    <s v="Youth 1914"/>
    <n v="21"/>
    <x v="0"/>
    <x v="0"/>
    <x v="0"/>
    <x v="4"/>
    <s v="Male/Single/Nakapiripiriti"/>
    <x v="5"/>
    <n v="2.52"/>
    <n v="5.59"/>
    <n v="13.41"/>
    <x v="1"/>
    <s v="Yes"/>
    <x v="2"/>
    <n v="1500198"/>
    <n v="72099"/>
    <x v="18"/>
  </r>
  <r>
    <s v="Youth 1915"/>
    <n v="24"/>
    <x v="0"/>
    <x v="1"/>
    <x v="2"/>
    <x v="4"/>
    <s v="Female/Married/Nakapiripiriti"/>
    <x v="0"/>
    <n v="9.7200000000000006"/>
    <n v="2"/>
    <n v="14.98"/>
    <x v="1"/>
    <s v="Yes"/>
    <x v="2"/>
    <n v="157000"/>
    <n v="400000"/>
    <x v="19"/>
  </r>
  <r>
    <s v="Youth 1916"/>
    <n v="21"/>
    <x v="0"/>
    <x v="1"/>
    <x v="2"/>
    <x v="4"/>
    <s v="Female/Married/Nakapiripiriti"/>
    <x v="30"/>
    <n v="7.12"/>
    <n v="1.62"/>
    <n v="9.84"/>
    <x v="1"/>
    <s v="Yes"/>
    <x v="2"/>
    <n v="82200"/>
    <n v="2800000"/>
    <x v="20"/>
  </r>
  <r>
    <s v="Youth 1917"/>
    <n v="23"/>
    <x v="0"/>
    <x v="0"/>
    <x v="1"/>
    <x v="4"/>
    <s v="Male/Separated/Nakapiripiriti"/>
    <x v="3"/>
    <n v="6.23"/>
    <n v="5.87"/>
    <n v="19.940000000000001"/>
    <x v="1"/>
    <s v="Yes"/>
    <x v="2"/>
    <n v="310000"/>
    <n v="400000"/>
    <x v="21"/>
  </r>
  <r>
    <s v="Youth 1918"/>
    <n v="19"/>
    <x v="0"/>
    <x v="0"/>
    <x v="0"/>
    <x v="5"/>
    <s v="Male/Single/Amudat"/>
    <x v="3"/>
    <n v="6.23"/>
    <n v="5.87"/>
    <n v="19.940000000000001"/>
    <x v="1"/>
    <s v="Yes"/>
    <x v="2"/>
    <n v="475000"/>
    <n v="620000"/>
    <x v="22"/>
  </r>
  <r>
    <s v="Youth 1919"/>
    <n v="29"/>
    <x v="4"/>
    <x v="0"/>
    <x v="1"/>
    <x v="5"/>
    <s v="Male/Separated/Amudat"/>
    <x v="14"/>
    <n v="3.68"/>
    <n v="0.54"/>
    <n v="12.64"/>
    <x v="1"/>
    <s v="No"/>
    <x v="1"/>
    <n v="30297"/>
    <m/>
    <x v="23"/>
  </r>
  <r>
    <s v="Youth 1920"/>
    <n v="23"/>
    <x v="0"/>
    <x v="0"/>
    <x v="0"/>
    <x v="5"/>
    <s v="Male/Single/Amudat"/>
    <x v="6"/>
    <n v="2.88"/>
    <n v="5.23"/>
    <n v="9.98"/>
    <x v="1"/>
    <s v="No"/>
    <x v="1"/>
    <n v="47099"/>
    <m/>
    <x v="24"/>
  </r>
  <r>
    <s v="Youth 1921"/>
    <n v="21"/>
    <x v="0"/>
    <x v="0"/>
    <x v="0"/>
    <x v="5"/>
    <s v="Male/Single/Amudat"/>
    <x v="10"/>
    <n v="3.53"/>
    <n v="7.58"/>
    <n v="11.92"/>
    <x v="1"/>
    <s v="No"/>
    <x v="1"/>
    <n v="120099"/>
    <m/>
    <x v="25"/>
  </r>
  <r>
    <s v="Youth 1922"/>
    <n v="19"/>
    <x v="0"/>
    <x v="0"/>
    <x v="0"/>
    <x v="5"/>
    <s v="Male/Single/Amudat"/>
    <x v="3"/>
    <n v="6.23"/>
    <n v="5.87"/>
    <n v="19.940000000000001"/>
    <x v="1"/>
    <s v="No"/>
    <x v="1"/>
    <n v="55198"/>
    <m/>
    <x v="26"/>
  </r>
  <r>
    <s v="Youth 1923"/>
    <n v="21"/>
    <x v="0"/>
    <x v="0"/>
    <x v="0"/>
    <x v="5"/>
    <s v="Male/Single/Amudat"/>
    <x v="5"/>
    <n v="2.52"/>
    <n v="5.59"/>
    <n v="13.41"/>
    <x v="1"/>
    <s v="Yes"/>
    <x v="2"/>
    <n v="73000"/>
    <n v="12198"/>
    <x v="27"/>
  </r>
  <r>
    <s v="Youth 1924"/>
    <n v="23"/>
    <x v="0"/>
    <x v="0"/>
    <x v="2"/>
    <x v="5"/>
    <s v="Male/Married/Amudat"/>
    <x v="23"/>
    <n v="6.34"/>
    <n v="1.01"/>
    <n v="13.11"/>
    <x v="1"/>
    <s v="No"/>
    <x v="1"/>
    <n v="90198"/>
    <m/>
    <x v="28"/>
  </r>
  <r>
    <s v="Youth 1925"/>
    <n v="17"/>
    <x v="2"/>
    <x v="0"/>
    <x v="0"/>
    <x v="5"/>
    <s v="Male/Single/Amudat"/>
    <x v="5"/>
    <n v="2.52"/>
    <n v="5.59"/>
    <n v="13.41"/>
    <x v="1"/>
    <s v="Yes"/>
    <x v="2"/>
    <n v="35198"/>
    <n v="335000"/>
    <x v="29"/>
  </r>
  <r>
    <s v="Youth 1926"/>
    <n v="25"/>
    <x v="4"/>
    <x v="0"/>
    <x v="1"/>
    <x v="5"/>
    <s v="Male/Separated/Amudat"/>
    <x v="4"/>
    <n v="9.2799999999999994"/>
    <n v="7.99"/>
    <n v="26.22"/>
    <x v="1"/>
    <s v="Yes"/>
    <x v="2"/>
    <n v="55099"/>
    <n v="16200"/>
    <x v="30"/>
  </r>
  <r>
    <s v="Youth 1927"/>
    <n v="15"/>
    <x v="2"/>
    <x v="1"/>
    <x v="1"/>
    <x v="5"/>
    <s v="Female/Separated/Amudat"/>
    <x v="4"/>
    <n v="9.2799999999999994"/>
    <n v="7.99"/>
    <n v="26.22"/>
    <x v="1"/>
    <s v="Yes"/>
    <x v="2"/>
    <n v="85000"/>
    <n v="38000"/>
    <x v="31"/>
  </r>
  <r>
    <s v="Youth 1928"/>
    <n v="15"/>
    <x v="2"/>
    <x v="0"/>
    <x v="0"/>
    <x v="5"/>
    <s v="Male/Single/Amudat"/>
    <x v="14"/>
    <n v="3.68"/>
    <n v="0.54"/>
    <n v="12.64"/>
    <x v="1"/>
    <s v="Yes"/>
    <x v="2"/>
    <n v="41000"/>
    <n v="3200"/>
    <x v="32"/>
  </r>
  <r>
    <s v="Youth 1929"/>
    <n v="17"/>
    <x v="2"/>
    <x v="0"/>
    <x v="2"/>
    <x v="5"/>
    <s v="Male/Married/Amudat"/>
    <x v="14"/>
    <n v="3.68"/>
    <n v="0.54"/>
    <n v="12.64"/>
    <x v="1"/>
    <s v="Yes"/>
    <x v="2"/>
    <n v="32500"/>
    <n v="130000"/>
    <x v="33"/>
  </r>
  <r>
    <s v="Youth 1930"/>
    <n v="19"/>
    <x v="0"/>
    <x v="1"/>
    <x v="0"/>
    <x v="5"/>
    <s v="Female/Single/Amudat"/>
    <x v="14"/>
    <n v="3.68"/>
    <n v="0.54"/>
    <n v="12.64"/>
    <x v="1"/>
    <s v="No"/>
    <x v="1"/>
    <n v="18000"/>
    <m/>
    <x v="34"/>
  </r>
  <r>
    <s v="Youth 1931"/>
    <n v="21"/>
    <x v="0"/>
    <x v="0"/>
    <x v="1"/>
    <x v="5"/>
    <s v="Male/Separated/Amudat"/>
    <x v="5"/>
    <n v="2.52"/>
    <n v="5.59"/>
    <n v="13.41"/>
    <x v="1"/>
    <s v="Yes"/>
    <x v="2"/>
    <n v="55099"/>
    <n v="30297"/>
    <x v="35"/>
  </r>
  <r>
    <s v="Youth 1932"/>
    <n v="24"/>
    <x v="0"/>
    <x v="0"/>
    <x v="1"/>
    <x v="4"/>
    <s v="Male/Separated/Nakapiripiriti"/>
    <x v="30"/>
    <n v="7.12"/>
    <n v="1.62"/>
    <n v="9.84"/>
    <x v="1"/>
    <s v="Yes"/>
    <x v="2"/>
    <n v="70198"/>
    <n v="17099"/>
    <x v="36"/>
  </r>
  <r>
    <s v="Youth 1933"/>
    <n v="21"/>
    <x v="0"/>
    <x v="0"/>
    <x v="1"/>
    <x v="4"/>
    <s v="Male/Separated/Nakapiripiriti"/>
    <x v="32"/>
    <n v="1.57"/>
    <n v="6.72"/>
    <n v="8.9699999999999989"/>
    <x v="1"/>
    <s v="Yes"/>
    <x v="2"/>
    <n v="10297"/>
    <n v="15198"/>
    <x v="37"/>
  </r>
  <r>
    <s v="Youth 1934"/>
    <n v="23"/>
    <x v="0"/>
    <x v="1"/>
    <x v="0"/>
    <x v="4"/>
    <s v="Female/Single/Nakapiripiriti"/>
    <x v="7"/>
    <n v="0.56000000000000005"/>
    <n v="9.81"/>
    <n v="14.13"/>
    <x v="0"/>
    <s v="No"/>
    <x v="0"/>
    <m/>
    <m/>
    <x v="2"/>
  </r>
  <r>
    <s v="Youth 1935"/>
    <n v="19"/>
    <x v="0"/>
    <x v="0"/>
    <x v="0"/>
    <x v="4"/>
    <s v="Male/Single/Nakapiripiriti"/>
    <x v="7"/>
    <n v="0.56000000000000005"/>
    <n v="9.81"/>
    <n v="14.13"/>
    <x v="1"/>
    <s v="Yes"/>
    <x v="2"/>
    <n v="22599"/>
    <n v="48000"/>
    <x v="38"/>
  </r>
  <r>
    <s v="Youth 1936"/>
    <n v="29"/>
    <x v="4"/>
    <x v="1"/>
    <x v="0"/>
    <x v="4"/>
    <s v="Female/Single/Nakapiripiriti"/>
    <x v="4"/>
    <n v="9.2799999999999994"/>
    <n v="7.99"/>
    <n v="26.22"/>
    <x v="1"/>
    <s v="Yes"/>
    <x v="2"/>
    <n v="45198"/>
    <n v="235000"/>
    <x v="39"/>
  </r>
  <r>
    <s v="Youth 1937"/>
    <n v="23"/>
    <x v="0"/>
    <x v="1"/>
    <x v="1"/>
    <x v="4"/>
    <s v="Female/Separated/Nakapiripiriti"/>
    <x v="14"/>
    <n v="3.68"/>
    <n v="0.54"/>
    <n v="12.64"/>
    <x v="1"/>
    <s v="Yes"/>
    <x v="2"/>
    <n v="136000"/>
    <n v="11000"/>
    <x v="40"/>
  </r>
  <r>
    <s v="Youth 1938"/>
    <n v="21"/>
    <x v="0"/>
    <x v="1"/>
    <x v="0"/>
    <x v="4"/>
    <s v="Female/Single/Nakapiripiriti"/>
    <x v="10"/>
    <n v="3.53"/>
    <n v="7.58"/>
    <n v="11.92"/>
    <x v="1"/>
    <s v="Yes"/>
    <x v="2"/>
    <n v="90500"/>
    <n v="60000"/>
    <x v="41"/>
  </r>
  <r>
    <s v="Youth 1939"/>
    <n v="19"/>
    <x v="0"/>
    <x v="0"/>
    <x v="0"/>
    <x v="4"/>
    <s v="Male/Single/Nakapiripiriti"/>
    <x v="7"/>
    <n v="0.56000000000000005"/>
    <n v="9.81"/>
    <n v="14.13"/>
    <x v="1"/>
    <s v="Yes"/>
    <x v="2"/>
    <n v="4650"/>
    <n v="35198"/>
    <x v="42"/>
  </r>
  <r>
    <s v="Youth 1940"/>
    <n v="21"/>
    <x v="0"/>
    <x v="0"/>
    <x v="0"/>
    <x v="4"/>
    <s v="Male/Single/Nakapiripiriti"/>
    <x v="5"/>
    <n v="2.52"/>
    <n v="5.59"/>
    <n v="13.41"/>
    <x v="1"/>
    <s v="Yes"/>
    <x v="2"/>
    <n v="130000"/>
    <n v="41000"/>
    <x v="43"/>
  </r>
  <r>
    <s v="Youth 1941"/>
    <n v="23"/>
    <x v="0"/>
    <x v="0"/>
    <x v="0"/>
    <x v="4"/>
    <s v="Male/Single/Nakapiripiriti"/>
    <x v="27"/>
    <n v="8.41"/>
    <n v="8.57"/>
    <n v="21.02"/>
    <x v="1"/>
    <s v="Yes"/>
    <x v="2"/>
    <n v="30200"/>
    <n v="15198"/>
    <x v="44"/>
  </r>
  <r>
    <s v="Youth 1942"/>
    <n v="17"/>
    <x v="2"/>
    <x v="0"/>
    <x v="0"/>
    <x v="2"/>
    <s v="Male/Single/Kotido"/>
    <x v="5"/>
    <n v="2.52"/>
    <n v="5.59"/>
    <n v="13.41"/>
    <x v="1"/>
    <s v="Yes"/>
    <x v="2"/>
    <n v="60297"/>
    <n v="40198"/>
    <x v="45"/>
  </r>
  <r>
    <s v="Youth 1943"/>
    <n v="25"/>
    <x v="4"/>
    <x v="1"/>
    <x v="0"/>
    <x v="2"/>
    <s v="Female/Single/Kotido"/>
    <x v="6"/>
    <n v="2.88"/>
    <n v="5.23"/>
    <n v="9.98"/>
    <x v="1"/>
    <s v="Yes"/>
    <x v="2"/>
    <n v="11500"/>
    <n v="67000"/>
    <x v="46"/>
  </r>
  <r>
    <s v="Youth 1944"/>
    <n v="15"/>
    <x v="2"/>
    <x v="1"/>
    <x v="2"/>
    <x v="2"/>
    <s v="Female/Married/Kotido"/>
    <x v="6"/>
    <n v="2.88"/>
    <n v="5.23"/>
    <n v="9.98"/>
    <x v="1"/>
    <s v="Yes"/>
    <x v="2"/>
    <n v="37000"/>
    <n v="7198"/>
    <x v="47"/>
  </r>
  <r>
    <s v="Youth 1945"/>
    <n v="15"/>
    <x v="2"/>
    <x v="0"/>
    <x v="0"/>
    <x v="2"/>
    <s v="Male/Single/Kotido"/>
    <x v="4"/>
    <n v="9.2799999999999994"/>
    <n v="7.99"/>
    <n v="26.22"/>
    <x v="1"/>
    <s v="Yes"/>
    <x v="2"/>
    <n v="49599"/>
    <n v="12200"/>
    <x v="48"/>
  </r>
  <r>
    <s v="Youth 1946"/>
    <n v="17"/>
    <x v="2"/>
    <x v="0"/>
    <x v="2"/>
    <x v="2"/>
    <s v="Male/Married/Kotido"/>
    <x v="4"/>
    <n v="9.2799999999999994"/>
    <n v="7.99"/>
    <n v="26.22"/>
    <x v="1"/>
    <s v="Yes"/>
    <x v="2"/>
    <n v="29500"/>
    <n v="71500"/>
    <x v="49"/>
  </r>
  <r>
    <s v="Youth 1947"/>
    <n v="19"/>
    <x v="0"/>
    <x v="0"/>
    <x v="0"/>
    <x v="2"/>
    <s v="Male/Single/Kotido"/>
    <x v="4"/>
    <n v="9.2799999999999994"/>
    <n v="7.99"/>
    <n v="26.22"/>
    <x v="1"/>
    <s v="Yes"/>
    <x v="2"/>
    <n v="670500"/>
    <n v="18099"/>
    <x v="50"/>
  </r>
  <r>
    <s v="Youth 1948"/>
    <n v="21"/>
    <x v="0"/>
    <x v="0"/>
    <x v="2"/>
    <x v="2"/>
    <s v="Male/Married/Kotido"/>
    <x v="5"/>
    <n v="2.52"/>
    <n v="5.59"/>
    <n v="13.41"/>
    <x v="1"/>
    <s v="Yes"/>
    <x v="2"/>
    <n v="63000"/>
    <n v="192099"/>
    <x v="51"/>
  </r>
  <r>
    <s v="Youth 1949"/>
    <n v="24"/>
    <x v="0"/>
    <x v="0"/>
    <x v="0"/>
    <x v="2"/>
    <s v="Male/Single/Kotido"/>
    <x v="32"/>
    <n v="1.57"/>
    <n v="6.72"/>
    <n v="8.9699999999999989"/>
    <x v="0"/>
    <s v="No"/>
    <x v="0"/>
    <m/>
    <m/>
    <x v="2"/>
  </r>
  <r>
    <s v="Youth 1950"/>
    <n v="21"/>
    <x v="0"/>
    <x v="0"/>
    <x v="0"/>
    <x v="2"/>
    <s v="Male/Single/Kotido"/>
    <x v="34"/>
    <n v="1.29"/>
    <n v="9.16"/>
    <n v="14.33"/>
    <x v="0"/>
    <s v="Yes"/>
    <x v="3"/>
    <m/>
    <n v="75099"/>
    <x v="52"/>
  </r>
  <r>
    <s v="Youth 1951"/>
    <n v="23"/>
    <x v="0"/>
    <x v="0"/>
    <x v="0"/>
    <x v="2"/>
    <s v="Male/Single/Kotido"/>
    <x v="3"/>
    <n v="6.23"/>
    <n v="5.87"/>
    <n v="19.940000000000001"/>
    <x v="0"/>
    <s v="Yes"/>
    <x v="3"/>
    <m/>
    <n v="1398"/>
    <x v="53"/>
  </r>
  <r>
    <s v="Youth 1952"/>
    <n v="19"/>
    <x v="0"/>
    <x v="0"/>
    <x v="0"/>
    <x v="2"/>
    <s v="Male/Single/Kotido"/>
    <x v="3"/>
    <n v="6.23"/>
    <n v="5.87"/>
    <n v="19.940000000000001"/>
    <x v="0"/>
    <s v="No"/>
    <x v="0"/>
    <m/>
    <m/>
    <x v="2"/>
  </r>
  <r>
    <s v="Youth 1953"/>
    <n v="29"/>
    <x v="4"/>
    <x v="0"/>
    <x v="0"/>
    <x v="2"/>
    <s v="Male/Single/Kotido"/>
    <x v="6"/>
    <n v="2.88"/>
    <n v="5.23"/>
    <n v="9.98"/>
    <x v="0"/>
    <s v="Yes"/>
    <x v="3"/>
    <m/>
    <n v="12198"/>
    <x v="54"/>
  </r>
  <r>
    <s v="Youth 1954"/>
    <n v="23"/>
    <x v="0"/>
    <x v="0"/>
    <x v="0"/>
    <x v="4"/>
    <s v="Male/Single/Nakapiripiriti"/>
    <x v="4"/>
    <n v="9.2799999999999994"/>
    <n v="7.99"/>
    <n v="26.22"/>
    <x v="0"/>
    <s v="Yes"/>
    <x v="3"/>
    <m/>
    <n v="60500"/>
    <x v="55"/>
  </r>
  <r>
    <s v="Youth 1955"/>
    <n v="21"/>
    <x v="0"/>
    <x v="0"/>
    <x v="0"/>
    <x v="4"/>
    <s v="Male/Single/Nakapiripiriti"/>
    <x v="10"/>
    <n v="3.53"/>
    <n v="7.58"/>
    <n v="11.92"/>
    <x v="0"/>
    <s v="No"/>
    <x v="0"/>
    <m/>
    <m/>
    <x v="2"/>
  </r>
  <r>
    <s v="Youth 1956"/>
    <n v="19"/>
    <x v="0"/>
    <x v="0"/>
    <x v="0"/>
    <x v="4"/>
    <s v="Male/Single/Nakapiripiriti"/>
    <x v="3"/>
    <n v="6.23"/>
    <n v="5.87"/>
    <n v="19.940000000000001"/>
    <x v="1"/>
    <s v="Yes"/>
    <x v="2"/>
    <n v="396"/>
    <n v="176198"/>
    <x v="56"/>
  </r>
  <r>
    <s v="Youth 1957"/>
    <n v="21"/>
    <x v="0"/>
    <x v="0"/>
    <x v="1"/>
    <x v="4"/>
    <s v="Male/Separated/Nakapiripiriti"/>
    <x v="5"/>
    <n v="2.52"/>
    <n v="5.59"/>
    <n v="13.41"/>
    <x v="1"/>
    <s v="Yes"/>
    <x v="2"/>
    <n v="30300"/>
    <n v="1600"/>
    <x v="57"/>
  </r>
  <r>
    <s v="Youth 1958"/>
    <n v="23"/>
    <x v="0"/>
    <x v="1"/>
    <x v="1"/>
    <x v="4"/>
    <s v="Female/Separated/Nakapiripiriti"/>
    <x v="27"/>
    <n v="8.41"/>
    <n v="8.57"/>
    <n v="21.02"/>
    <x v="0"/>
    <s v="No"/>
    <x v="0"/>
    <m/>
    <m/>
    <x v="2"/>
  </r>
  <r>
    <s v="Youth 1959"/>
    <n v="17"/>
    <x v="2"/>
    <x v="1"/>
    <x v="0"/>
    <x v="4"/>
    <s v="Female/Single/Nakapiripiriti"/>
    <x v="5"/>
    <n v="2.52"/>
    <n v="5.59"/>
    <n v="13.41"/>
    <x v="0"/>
    <s v="No"/>
    <x v="0"/>
    <m/>
    <m/>
    <x v="2"/>
  </r>
  <r>
    <s v="Youth 1960"/>
    <n v="25"/>
    <x v="4"/>
    <x v="1"/>
    <x v="2"/>
    <x v="4"/>
    <s v="Female/Married/Nakapiripiriti"/>
    <x v="14"/>
    <n v="3.68"/>
    <n v="0.54"/>
    <n v="12.64"/>
    <x v="1"/>
    <s v="Yes"/>
    <x v="2"/>
    <n v="38700"/>
    <n v="50198"/>
    <x v="58"/>
  </r>
  <r>
    <s v="Youth 1961"/>
    <n v="15"/>
    <x v="2"/>
    <x v="1"/>
    <x v="0"/>
    <x v="4"/>
    <s v="Female/Single/Nakapiripiriti"/>
    <x v="14"/>
    <n v="3.68"/>
    <n v="0.54"/>
    <n v="12.64"/>
    <x v="1"/>
    <s v="Yes"/>
    <x v="2"/>
    <n v="29000"/>
    <n v="30200"/>
    <x v="59"/>
  </r>
  <r>
    <s v="Youth 1962"/>
    <n v="15"/>
    <x v="2"/>
    <x v="1"/>
    <x v="1"/>
    <x v="4"/>
    <s v="Female/Separated/Nakapiripiriti"/>
    <x v="6"/>
    <n v="2.88"/>
    <n v="5.23"/>
    <n v="9.98"/>
    <x v="1"/>
    <s v="Yes"/>
    <x v="2"/>
    <n v="7200"/>
    <n v="21000"/>
    <x v="60"/>
  </r>
  <r>
    <s v="Youth 1963"/>
    <n v="17"/>
    <x v="2"/>
    <x v="1"/>
    <x v="2"/>
    <x v="4"/>
    <s v="Female/Married/Nakapiripiriti"/>
    <x v="6"/>
    <n v="2.88"/>
    <n v="5.23"/>
    <n v="9.98"/>
    <x v="1"/>
    <s v="Yes"/>
    <x v="2"/>
    <n v="28000"/>
    <n v="17099"/>
    <x v="61"/>
  </r>
  <r>
    <s v="Youth 1964"/>
    <n v="19"/>
    <x v="0"/>
    <x v="1"/>
    <x v="0"/>
    <x v="4"/>
    <s v="Female/Single/Nakapiripiriti"/>
    <x v="6"/>
    <n v="2.88"/>
    <n v="5.23"/>
    <n v="9.98"/>
    <x v="1"/>
    <s v="No"/>
    <x v="1"/>
    <n v="7700"/>
    <m/>
    <x v="62"/>
  </r>
  <r>
    <s v="Youth 1965"/>
    <n v="21"/>
    <x v="0"/>
    <x v="0"/>
    <x v="0"/>
    <x v="4"/>
    <s v="Male/Single/Nakapiripiriti"/>
    <x v="4"/>
    <n v="9.2799999999999994"/>
    <n v="7.99"/>
    <n v="26.22"/>
    <x v="1"/>
    <s v="No"/>
    <x v="1"/>
    <n v="25500"/>
    <m/>
    <x v="63"/>
  </r>
  <r>
    <s v="Youth 1966"/>
    <n v="24"/>
    <x v="0"/>
    <x v="1"/>
    <x v="0"/>
    <x v="4"/>
    <s v="Female/Single/Nakapiripiriti"/>
    <x v="34"/>
    <n v="1.29"/>
    <n v="9.16"/>
    <n v="14.33"/>
    <x v="1"/>
    <s v="No"/>
    <x v="1"/>
    <n v="7000"/>
    <m/>
    <x v="64"/>
  </r>
  <r>
    <s v="Youth 1967"/>
    <n v="21"/>
    <x v="0"/>
    <x v="1"/>
    <x v="0"/>
    <x v="3"/>
    <s v="Female/Single/Napak"/>
    <x v="45"/>
    <n v="0.23"/>
    <n v="6.63"/>
    <n v="14.73"/>
    <x v="1"/>
    <s v="No"/>
    <x v="1"/>
    <n v="10398"/>
    <m/>
    <x v="65"/>
  </r>
  <r>
    <s v="Youth 1968"/>
    <n v="23"/>
    <x v="0"/>
    <x v="1"/>
    <x v="2"/>
    <x v="3"/>
    <s v="Female/Married/Napak"/>
    <x v="7"/>
    <n v="0.56000000000000005"/>
    <n v="9.81"/>
    <n v="14.13"/>
    <x v="1"/>
    <s v="Yes"/>
    <x v="2"/>
    <n v="797"/>
    <n v="278000"/>
    <x v="66"/>
  </r>
  <r>
    <s v="Youth 1969"/>
    <n v="19"/>
    <x v="0"/>
    <x v="1"/>
    <x v="0"/>
    <x v="3"/>
    <s v="Female/Single/Napak"/>
    <x v="7"/>
    <n v="0.56000000000000005"/>
    <n v="9.81"/>
    <n v="14.13"/>
    <x v="0"/>
    <s v="Yes"/>
    <x v="3"/>
    <m/>
    <n v="31099"/>
    <x v="67"/>
  </r>
  <r>
    <s v="Youth 1970"/>
    <n v="29"/>
    <x v="4"/>
    <x v="1"/>
    <x v="0"/>
    <x v="3"/>
    <s v="Female/Single/Napak"/>
    <x v="14"/>
    <n v="3.68"/>
    <n v="0.54"/>
    <n v="12.64"/>
    <x v="0"/>
    <s v="Yes"/>
    <x v="3"/>
    <m/>
    <n v="77500"/>
    <x v="68"/>
  </r>
  <r>
    <s v="Youth 1971"/>
    <n v="23"/>
    <x v="0"/>
    <x v="1"/>
    <x v="0"/>
    <x v="3"/>
    <s v="Female/Single/Napak"/>
    <x v="6"/>
    <n v="2.88"/>
    <n v="5.23"/>
    <n v="9.98"/>
    <x v="0"/>
    <s v="Yes"/>
    <x v="3"/>
    <m/>
    <n v="800000"/>
    <x v="69"/>
  </r>
  <r>
    <s v="Youth 1972"/>
    <n v="21"/>
    <x v="0"/>
    <x v="1"/>
    <x v="0"/>
    <x v="3"/>
    <s v="Female/Single/Napak"/>
    <x v="10"/>
    <n v="3.53"/>
    <n v="7.58"/>
    <n v="11.92"/>
    <x v="0"/>
    <s v="Yes"/>
    <x v="3"/>
    <m/>
    <n v="6240000"/>
    <x v="70"/>
  </r>
  <r>
    <s v="Youth 1973"/>
    <n v="19"/>
    <x v="0"/>
    <x v="1"/>
    <x v="2"/>
    <x v="3"/>
    <s v="Female/Married/Napak"/>
    <x v="7"/>
    <n v="0.56000000000000005"/>
    <n v="9.81"/>
    <n v="14.13"/>
    <x v="0"/>
    <s v="Yes"/>
    <x v="3"/>
    <m/>
    <n v="125000"/>
    <x v="71"/>
  </r>
  <r>
    <s v="Youth 1974"/>
    <n v="21"/>
    <x v="0"/>
    <x v="1"/>
    <x v="0"/>
    <x v="3"/>
    <s v="Female/Single/Napak"/>
    <x v="6"/>
    <n v="2.88"/>
    <n v="5.23"/>
    <n v="9.98"/>
    <x v="1"/>
    <s v="Yes"/>
    <x v="2"/>
    <n v="552050"/>
    <n v="1050000"/>
    <x v="72"/>
  </r>
  <r>
    <s v="Youth 1975"/>
    <n v="23"/>
    <x v="0"/>
    <x v="1"/>
    <x v="0"/>
    <x v="3"/>
    <s v="Female/Single/Napak"/>
    <x v="10"/>
    <n v="3.53"/>
    <n v="7.58"/>
    <n v="11.92"/>
    <x v="1"/>
    <s v="No"/>
    <x v="1"/>
    <n v="2005600"/>
    <m/>
    <x v="73"/>
  </r>
  <r>
    <s v="Youth 1976"/>
    <n v="17"/>
    <x v="2"/>
    <x v="1"/>
    <x v="0"/>
    <x v="3"/>
    <s v="Female/Single/Napak"/>
    <x v="5"/>
    <n v="2.52"/>
    <n v="5.59"/>
    <n v="13.41"/>
    <x v="1"/>
    <s v="Yes"/>
    <x v="2"/>
    <n v="48000"/>
    <n v="480000"/>
    <x v="74"/>
  </r>
  <r>
    <s v="Youth 1977"/>
    <n v="25"/>
    <x v="4"/>
    <x v="1"/>
    <x v="1"/>
    <x v="0"/>
    <s v="Female/Separated/Moroto"/>
    <x v="4"/>
    <n v="9.2799999999999994"/>
    <n v="7.99"/>
    <n v="26.22"/>
    <x v="1"/>
    <s v="No"/>
    <x v="1"/>
    <n v="21000"/>
    <m/>
    <x v="75"/>
  </r>
  <r>
    <s v="Youth 1978"/>
    <n v="15"/>
    <x v="2"/>
    <x v="1"/>
    <x v="0"/>
    <x v="0"/>
    <s v="Female/Single/Moroto"/>
    <x v="4"/>
    <n v="9.2799999999999994"/>
    <n v="7.99"/>
    <n v="26.22"/>
    <x v="1"/>
    <s v="No"/>
    <x v="1"/>
    <n v="45500"/>
    <m/>
    <x v="76"/>
  </r>
  <r>
    <s v="Youth 1979"/>
    <n v="15"/>
    <x v="2"/>
    <x v="1"/>
    <x v="0"/>
    <x v="0"/>
    <s v="Female/Single/Moroto"/>
    <x v="14"/>
    <n v="3.68"/>
    <n v="0.54"/>
    <n v="12.64"/>
    <x v="1"/>
    <s v="No"/>
    <x v="1"/>
    <n v="37500"/>
    <m/>
    <x v="77"/>
  </r>
  <r>
    <s v="Youth 1980"/>
    <n v="17"/>
    <x v="2"/>
    <x v="1"/>
    <x v="0"/>
    <x v="0"/>
    <s v="Female/Single/Moroto"/>
    <x v="14"/>
    <n v="3.68"/>
    <n v="0.54"/>
    <n v="12.64"/>
    <x v="1"/>
    <s v="No"/>
    <x v="1"/>
    <n v="37000"/>
    <m/>
    <x v="78"/>
  </r>
  <r>
    <s v="Youth 1981"/>
    <n v="19"/>
    <x v="0"/>
    <x v="1"/>
    <x v="0"/>
    <x v="0"/>
    <s v="Female/Single/Moroto"/>
    <x v="14"/>
    <n v="3.68"/>
    <n v="0.54"/>
    <n v="12.64"/>
    <x v="1"/>
    <s v="No"/>
    <x v="1"/>
    <n v="396000"/>
    <m/>
    <x v="79"/>
  </r>
  <r>
    <s v="Youth 1982"/>
    <n v="21"/>
    <x v="0"/>
    <x v="0"/>
    <x v="2"/>
    <x v="0"/>
    <s v="Male/Married/Moroto"/>
    <x v="14"/>
    <n v="3.68"/>
    <n v="0.54"/>
    <n v="12.64"/>
    <x v="1"/>
    <s v="Yes"/>
    <x v="2"/>
    <n v="32000"/>
    <n v="190000"/>
    <x v="80"/>
  </r>
  <r>
    <s v="Youth 1983"/>
    <n v="24"/>
    <x v="0"/>
    <x v="0"/>
    <x v="2"/>
    <x v="0"/>
    <s v="Male/Married/Moroto"/>
    <x v="36"/>
    <n v="1.79"/>
    <n v="6.8"/>
    <n v="9.2899999999999991"/>
    <x v="0"/>
    <s v="Yes"/>
    <x v="3"/>
    <m/>
    <n v="280000"/>
    <x v="81"/>
  </r>
  <r>
    <s v="Youth 1984"/>
    <n v="21"/>
    <x v="0"/>
    <x v="1"/>
    <x v="0"/>
    <x v="0"/>
    <s v="Female/Single/Moroto"/>
    <x v="8"/>
    <n v="7.84"/>
    <n v="6.4"/>
    <n v="18.59"/>
    <x v="0"/>
    <s v="Yes"/>
    <x v="3"/>
    <m/>
    <n v="295000"/>
    <x v="82"/>
  </r>
  <r>
    <s v="Youth 1985"/>
    <n v="23"/>
    <x v="0"/>
    <x v="0"/>
    <x v="0"/>
    <x v="0"/>
    <s v="Male/Single/Moroto"/>
    <x v="3"/>
    <n v="6.23"/>
    <n v="5.87"/>
    <n v="19.940000000000001"/>
    <x v="0"/>
    <s v="Yes"/>
    <x v="3"/>
    <m/>
    <n v="0"/>
    <x v="2"/>
  </r>
  <r>
    <s v="Youth 1986"/>
    <n v="19"/>
    <x v="0"/>
    <x v="0"/>
    <x v="0"/>
    <x v="0"/>
    <s v="Male/Single/Moroto"/>
    <x v="3"/>
    <n v="6.23"/>
    <n v="5.87"/>
    <n v="19.940000000000001"/>
    <x v="0"/>
    <s v="No"/>
    <x v="0"/>
    <m/>
    <m/>
    <x v="2"/>
  </r>
  <r>
    <s v="Youth 1987"/>
    <n v="29"/>
    <x v="4"/>
    <x v="0"/>
    <x v="0"/>
    <x v="1"/>
    <s v="Male/Single/Kaabong"/>
    <x v="4"/>
    <n v="9.2799999999999994"/>
    <n v="7.99"/>
    <n v="26.22"/>
    <x v="1"/>
    <s v="No"/>
    <x v="1"/>
    <n v="261000"/>
    <m/>
    <x v="1"/>
  </r>
  <r>
    <s v="Youth 1988"/>
    <n v="23"/>
    <x v="0"/>
    <x v="1"/>
    <x v="0"/>
    <x v="2"/>
    <s v="Female/Single/Kotido"/>
    <x v="14"/>
    <n v="3.68"/>
    <n v="0.54"/>
    <n v="12.64"/>
    <x v="0"/>
    <s v="No"/>
    <x v="0"/>
    <m/>
    <m/>
    <x v="2"/>
  </r>
  <r>
    <s v="Youth 1989"/>
    <n v="21"/>
    <x v="0"/>
    <x v="1"/>
    <x v="1"/>
    <x v="3"/>
    <s v="Female/Separated/Napak"/>
    <x v="10"/>
    <n v="3.53"/>
    <n v="7.58"/>
    <n v="11.92"/>
    <x v="0"/>
    <s v="No"/>
    <x v="0"/>
    <m/>
    <m/>
    <x v="2"/>
  </r>
  <r>
    <s v="Youth 1990"/>
    <n v="19"/>
    <x v="0"/>
    <x v="1"/>
    <x v="1"/>
    <x v="4"/>
    <s v="Female/Separated/Nakapiripiriti"/>
    <x v="3"/>
    <n v="6.23"/>
    <n v="5.87"/>
    <n v="19.940000000000001"/>
    <x v="1"/>
    <s v="No"/>
    <x v="1"/>
    <n v="159000"/>
    <m/>
    <x v="3"/>
  </r>
  <r>
    <s v="Youth 1991"/>
    <n v="21"/>
    <x v="0"/>
    <x v="1"/>
    <x v="0"/>
    <x v="5"/>
    <s v="Female/Single/Amudat"/>
    <x v="4"/>
    <n v="9.2799999999999994"/>
    <n v="7.99"/>
    <n v="26.22"/>
    <x v="1"/>
    <s v="Yes"/>
    <x v="2"/>
    <n v="129099"/>
    <n v="125000"/>
    <x v="4"/>
  </r>
  <r>
    <s v="Youth 1992"/>
    <n v="23"/>
    <x v="0"/>
    <x v="1"/>
    <x v="0"/>
    <x v="6"/>
    <s v="Female/Single/Abim"/>
    <x v="10"/>
    <n v="3.53"/>
    <n v="7.58"/>
    <n v="11.92"/>
    <x v="1"/>
    <s v="Yes"/>
    <x v="2"/>
    <n v="33000"/>
    <n v="2100000"/>
    <x v="5"/>
  </r>
  <r>
    <s v="Youth 1993"/>
    <n v="17"/>
    <x v="2"/>
    <x v="1"/>
    <x v="2"/>
    <x v="6"/>
    <s v="Female/Married/Abim"/>
    <x v="5"/>
    <n v="2.52"/>
    <n v="5.59"/>
    <n v="13.41"/>
    <x v="1"/>
    <s v="Yes"/>
    <x v="2"/>
    <n v="1123698"/>
    <n v="51000"/>
    <x v="6"/>
  </r>
  <r>
    <s v="Youth 1994"/>
    <n v="25"/>
    <x v="4"/>
    <x v="1"/>
    <x v="2"/>
    <x v="6"/>
    <s v="Female/Married/Abim"/>
    <x v="6"/>
    <n v="2.88"/>
    <n v="5.23"/>
    <n v="9.98"/>
    <x v="0"/>
    <s v="No"/>
    <x v="0"/>
    <m/>
    <m/>
    <x v="2"/>
  </r>
  <r>
    <s v="Youth 1995"/>
    <n v="15"/>
    <x v="2"/>
    <x v="0"/>
    <x v="0"/>
    <x v="6"/>
    <s v="Male/Single/Abim"/>
    <x v="6"/>
    <n v="2.88"/>
    <n v="5.23"/>
    <n v="9.98"/>
    <x v="1"/>
    <s v="Yes"/>
    <x v="2"/>
    <n v="3198"/>
    <n v="175000"/>
    <x v="7"/>
  </r>
  <r>
    <s v="Youth 1996"/>
    <n v="15"/>
    <x v="2"/>
    <x v="0"/>
    <x v="0"/>
    <x v="6"/>
    <s v="Male/Single/Abim"/>
    <x v="4"/>
    <n v="9.2799999999999994"/>
    <n v="7.99"/>
    <n v="26.22"/>
    <x v="0"/>
    <s v="Yes"/>
    <x v="3"/>
    <m/>
    <n v="22500"/>
    <x v="8"/>
  </r>
  <r>
    <s v="Youth 1997"/>
    <n v="17"/>
    <x v="2"/>
    <x v="0"/>
    <x v="1"/>
    <x v="6"/>
    <s v="Male/Separated/Abim"/>
    <x v="4"/>
    <n v="9.2799999999999994"/>
    <n v="7.99"/>
    <n v="26.22"/>
    <x v="0"/>
    <s v="No"/>
    <x v="0"/>
    <m/>
    <m/>
    <x v="2"/>
  </r>
  <r>
    <s v="Youth 1998"/>
    <n v="19"/>
    <x v="0"/>
    <x v="0"/>
    <x v="2"/>
    <x v="6"/>
    <s v="Male/Married/Abim"/>
    <x v="4"/>
    <n v="9.2799999999999994"/>
    <n v="7.99"/>
    <n v="26.22"/>
    <x v="0"/>
    <s v="No"/>
    <x v="0"/>
    <m/>
    <m/>
    <x v="2"/>
  </r>
  <r>
    <s v="Youth 1999"/>
    <n v="21"/>
    <x v="0"/>
    <x v="0"/>
    <x v="1"/>
    <x v="6"/>
    <s v="Male/Separated/Abim"/>
    <x v="6"/>
    <n v="2.88"/>
    <n v="5.23"/>
    <n v="9.98"/>
    <x v="0"/>
    <s v="No"/>
    <x v="0"/>
    <m/>
    <m/>
    <x v="2"/>
  </r>
  <r>
    <s v="Youth 2000"/>
    <n v="24"/>
    <x v="0"/>
    <x v="0"/>
    <x v="0"/>
    <x v="6"/>
    <s v="Male/Single/Abim"/>
    <x v="1"/>
    <n v="4.3600000000000003"/>
    <n v="7.46"/>
    <n v="17.18"/>
    <x v="0"/>
    <s v="No"/>
    <x v="0"/>
    <m/>
    <m/>
    <x v="2"/>
  </r>
  <r>
    <s v="Youth 2001"/>
    <n v="21"/>
    <x v="0"/>
    <x v="1"/>
    <x v="2"/>
    <x v="6"/>
    <s v="Female/Married/Abim"/>
    <x v="8"/>
    <n v="7.84"/>
    <n v="6.4"/>
    <n v="18.59"/>
    <x v="0"/>
    <s v="No"/>
    <x v="0"/>
    <m/>
    <m/>
    <x v="2"/>
  </r>
  <r>
    <s v="Youth 2002"/>
    <n v="23"/>
    <x v="0"/>
    <x v="0"/>
    <x v="2"/>
    <x v="6"/>
    <s v="Male/Married/Abim"/>
    <x v="7"/>
    <n v="0.56000000000000005"/>
    <n v="9.81"/>
    <n v="14.13"/>
    <x v="0"/>
    <s v="No"/>
    <x v="0"/>
    <m/>
    <m/>
    <x v="2"/>
  </r>
  <r>
    <s v="Youth 2003"/>
    <n v="19"/>
    <x v="0"/>
    <x v="0"/>
    <x v="0"/>
    <x v="6"/>
    <s v="Male/Single/Abim"/>
    <x v="7"/>
    <n v="0.56000000000000005"/>
    <n v="9.81"/>
    <n v="14.13"/>
    <x v="0"/>
    <s v="No"/>
    <x v="0"/>
    <m/>
    <m/>
    <x v="2"/>
  </r>
  <r>
    <s v="Youth 2004"/>
    <n v="29"/>
    <x v="4"/>
    <x v="1"/>
    <x v="2"/>
    <x v="6"/>
    <s v="Female/Married/Abim"/>
    <x v="6"/>
    <n v="2.88"/>
    <n v="5.23"/>
    <n v="9.98"/>
    <x v="0"/>
    <s v="No"/>
    <x v="0"/>
    <m/>
    <m/>
    <x v="2"/>
  </r>
  <r>
    <s v="Youth 2005"/>
    <n v="23"/>
    <x v="0"/>
    <x v="0"/>
    <x v="0"/>
    <x v="1"/>
    <s v="Male/Single/Kaabong"/>
    <x v="4"/>
    <n v="9.2799999999999994"/>
    <n v="7.99"/>
    <n v="26.22"/>
    <x v="0"/>
    <s v="No"/>
    <x v="0"/>
    <m/>
    <m/>
    <x v="2"/>
  </r>
  <r>
    <s v="Youth 2006"/>
    <n v="21"/>
    <x v="0"/>
    <x v="1"/>
    <x v="0"/>
    <x v="1"/>
    <s v="Female/Single/Kaabong"/>
    <x v="10"/>
    <n v="3.53"/>
    <n v="7.58"/>
    <n v="11.92"/>
    <x v="0"/>
    <s v="No"/>
    <x v="0"/>
    <m/>
    <m/>
    <x v="2"/>
  </r>
  <r>
    <s v="Youth 2007"/>
    <n v="19"/>
    <x v="0"/>
    <x v="1"/>
    <x v="1"/>
    <x v="1"/>
    <s v="Female/Separated/Kaabong"/>
    <x v="7"/>
    <n v="0.56000000000000005"/>
    <n v="9.81"/>
    <n v="14.13"/>
    <x v="1"/>
    <s v="No"/>
    <x v="1"/>
    <n v="9000"/>
    <m/>
    <x v="9"/>
  </r>
  <r>
    <s v="Youth 2008"/>
    <n v="21"/>
    <x v="0"/>
    <x v="1"/>
    <x v="2"/>
    <x v="1"/>
    <s v="Female/Married/Kaabong"/>
    <x v="14"/>
    <n v="3.68"/>
    <n v="0.54"/>
    <n v="12.64"/>
    <x v="1"/>
    <s v="No"/>
    <x v="1"/>
    <n v="85200"/>
    <m/>
    <x v="10"/>
  </r>
  <r>
    <s v="Youth 2009"/>
    <n v="23"/>
    <x v="0"/>
    <x v="0"/>
    <x v="0"/>
    <x v="1"/>
    <s v="Male/Single/Kaabong"/>
    <x v="10"/>
    <n v="3.53"/>
    <n v="7.58"/>
    <n v="11.92"/>
    <x v="0"/>
    <s v="No"/>
    <x v="0"/>
    <m/>
    <m/>
    <x v="2"/>
  </r>
  <r>
    <s v="Youth 2010"/>
    <n v="17"/>
    <x v="2"/>
    <x v="0"/>
    <x v="0"/>
    <x v="1"/>
    <s v="Male/Single/Kaabong"/>
    <x v="5"/>
    <n v="2.52"/>
    <n v="5.59"/>
    <n v="13.41"/>
    <x v="1"/>
    <s v="No"/>
    <x v="1"/>
    <n v="6198"/>
    <m/>
    <x v="11"/>
  </r>
  <r>
    <s v="Youth 2011"/>
    <n v="25"/>
    <x v="4"/>
    <x v="0"/>
    <x v="0"/>
    <x v="4"/>
    <s v="Male/Single/Nakapiripiriti"/>
    <x v="14"/>
    <n v="3.68"/>
    <n v="0.54"/>
    <n v="12.64"/>
    <x v="0"/>
    <s v="No"/>
    <x v="0"/>
    <m/>
    <m/>
    <x v="2"/>
  </r>
  <r>
    <s v="Youth 2012"/>
    <n v="15"/>
    <x v="2"/>
    <x v="0"/>
    <x v="0"/>
    <x v="4"/>
    <s v="Male/Single/Nakapiripiriti"/>
    <x v="14"/>
    <n v="3.68"/>
    <n v="0.54"/>
    <n v="12.64"/>
    <x v="1"/>
    <s v="No"/>
    <x v="1"/>
    <n v="23500"/>
    <m/>
    <x v="12"/>
  </r>
  <r>
    <s v="Youth 2013"/>
    <n v="15"/>
    <x v="2"/>
    <x v="0"/>
    <x v="0"/>
    <x v="4"/>
    <s v="Male/Single/Nakapiripiriti"/>
    <x v="6"/>
    <n v="2.88"/>
    <n v="5.23"/>
    <n v="9.98"/>
    <x v="1"/>
    <s v="No"/>
    <x v="1"/>
    <n v="80100"/>
    <m/>
    <x v="13"/>
  </r>
  <r>
    <s v="Youth 2014"/>
    <n v="17"/>
    <x v="2"/>
    <x v="0"/>
    <x v="1"/>
    <x v="4"/>
    <s v="Male/Separated/Nakapiripiriti"/>
    <x v="6"/>
    <n v="2.88"/>
    <n v="5.23"/>
    <n v="9.98"/>
    <x v="1"/>
    <s v="Yes"/>
    <x v="2"/>
    <n v="60198"/>
    <n v="980000"/>
    <x v="14"/>
  </r>
  <r>
    <s v="Youth 2015"/>
    <n v="19"/>
    <x v="0"/>
    <x v="1"/>
    <x v="0"/>
    <x v="4"/>
    <s v="Female/Single/Nakapiripiriti"/>
    <x v="6"/>
    <n v="2.88"/>
    <n v="5.23"/>
    <n v="9.98"/>
    <x v="1"/>
    <s v="Yes"/>
    <x v="2"/>
    <n v="1500198"/>
    <n v="870000"/>
    <x v="15"/>
  </r>
  <r>
    <s v="Youth 2016"/>
    <n v="21"/>
    <x v="0"/>
    <x v="0"/>
    <x v="2"/>
    <x v="4"/>
    <s v="Male/Married/Nakapiripiriti"/>
    <x v="4"/>
    <n v="9.2799999999999994"/>
    <n v="7.99"/>
    <n v="26.22"/>
    <x v="1"/>
    <s v="Yes"/>
    <x v="2"/>
    <n v="35000"/>
    <n v="100000"/>
    <x v="16"/>
  </r>
  <r>
    <s v="Youth 2017"/>
    <n v="24"/>
    <x v="0"/>
    <x v="0"/>
    <x v="1"/>
    <x v="4"/>
    <s v="Male/Separated/Nakapiripiriti"/>
    <x v="12"/>
    <n v="1.23"/>
    <n v="9.6"/>
    <n v="12.08"/>
    <x v="1"/>
    <s v="Yes"/>
    <x v="2"/>
    <n v="218500"/>
    <n v="35500"/>
    <x v="17"/>
  </r>
  <r>
    <s v="Youth 2018"/>
    <n v="21"/>
    <x v="0"/>
    <x v="0"/>
    <x v="0"/>
    <x v="4"/>
    <s v="Male/Single/Nakapiripiriti"/>
    <x v="8"/>
    <n v="7.84"/>
    <n v="6.4"/>
    <n v="18.59"/>
    <x v="1"/>
    <s v="Yes"/>
    <x v="2"/>
    <n v="1500198"/>
    <n v="72099"/>
    <x v="18"/>
  </r>
  <r>
    <s v="Youth 2019"/>
    <n v="23"/>
    <x v="0"/>
    <x v="1"/>
    <x v="2"/>
    <x v="4"/>
    <s v="Female/Married/Nakapiripiriti"/>
    <x v="3"/>
    <n v="6.23"/>
    <n v="5.87"/>
    <n v="19.940000000000001"/>
    <x v="1"/>
    <s v="Yes"/>
    <x v="2"/>
    <n v="157000"/>
    <n v="400000"/>
    <x v="19"/>
  </r>
  <r>
    <s v="Youth 2020"/>
    <n v="19"/>
    <x v="0"/>
    <x v="1"/>
    <x v="2"/>
    <x v="4"/>
    <s v="Female/Married/Nakapiripiriti"/>
    <x v="3"/>
    <n v="6.23"/>
    <n v="5.87"/>
    <n v="19.940000000000001"/>
    <x v="1"/>
    <s v="Yes"/>
    <x v="2"/>
    <n v="82200"/>
    <n v="2800000"/>
    <x v="20"/>
  </r>
  <r>
    <s v="Youth 2021"/>
    <n v="29"/>
    <x v="4"/>
    <x v="0"/>
    <x v="1"/>
    <x v="4"/>
    <s v="Male/Separated/Nakapiripiriti"/>
    <x v="14"/>
    <n v="3.68"/>
    <n v="0.54"/>
    <n v="12.64"/>
    <x v="1"/>
    <s v="Yes"/>
    <x v="2"/>
    <n v="310000"/>
    <n v="400000"/>
    <x v="21"/>
  </r>
  <r>
    <s v="Youth 2022"/>
    <n v="23"/>
    <x v="0"/>
    <x v="0"/>
    <x v="0"/>
    <x v="5"/>
    <s v="Male/Single/Amudat"/>
    <x v="6"/>
    <n v="2.88"/>
    <n v="5.23"/>
    <n v="9.98"/>
    <x v="1"/>
    <s v="Yes"/>
    <x v="2"/>
    <n v="475000"/>
    <n v="620000"/>
    <x v="22"/>
  </r>
  <r>
    <s v="Youth 2023"/>
    <n v="21"/>
    <x v="0"/>
    <x v="0"/>
    <x v="1"/>
    <x v="5"/>
    <s v="Male/Separated/Amudat"/>
    <x v="10"/>
    <n v="3.53"/>
    <n v="7.58"/>
    <n v="11.92"/>
    <x v="1"/>
    <s v="No"/>
    <x v="1"/>
    <n v="30297"/>
    <m/>
    <x v="23"/>
  </r>
  <r>
    <s v="Youth 2024"/>
    <n v="19"/>
    <x v="0"/>
    <x v="0"/>
    <x v="0"/>
    <x v="5"/>
    <s v="Male/Single/Amudat"/>
    <x v="3"/>
    <n v="6.23"/>
    <n v="5.87"/>
    <n v="19.940000000000001"/>
    <x v="1"/>
    <s v="No"/>
    <x v="1"/>
    <n v="47099"/>
    <m/>
    <x v="24"/>
  </r>
  <r>
    <s v="Youth 2025"/>
    <n v="21"/>
    <x v="0"/>
    <x v="0"/>
    <x v="0"/>
    <x v="5"/>
    <s v="Male/Single/Amudat"/>
    <x v="6"/>
    <n v="2.88"/>
    <n v="5.23"/>
    <n v="9.98"/>
    <x v="1"/>
    <s v="No"/>
    <x v="1"/>
    <n v="120099"/>
    <m/>
    <x v="25"/>
  </r>
  <r>
    <s v="Youth 2026"/>
    <n v="23"/>
    <x v="0"/>
    <x v="0"/>
    <x v="0"/>
    <x v="5"/>
    <s v="Male/Single/Amudat"/>
    <x v="10"/>
    <n v="3.53"/>
    <n v="7.58"/>
    <n v="11.92"/>
    <x v="1"/>
    <s v="No"/>
    <x v="1"/>
    <n v="55198"/>
    <m/>
    <x v="26"/>
  </r>
  <r>
    <s v="Youth 2027"/>
    <n v="17"/>
    <x v="2"/>
    <x v="0"/>
    <x v="0"/>
    <x v="5"/>
    <s v="Male/Single/Amudat"/>
    <x v="5"/>
    <n v="2.52"/>
    <n v="5.59"/>
    <n v="13.41"/>
    <x v="1"/>
    <s v="Yes"/>
    <x v="2"/>
    <n v="73000"/>
    <n v="12198"/>
    <x v="27"/>
  </r>
  <r>
    <s v="Youth 2028"/>
    <n v="25"/>
    <x v="4"/>
    <x v="0"/>
    <x v="2"/>
    <x v="5"/>
    <s v="Male/Married/Amudat"/>
    <x v="4"/>
    <n v="9.2799999999999994"/>
    <n v="7.99"/>
    <n v="26.22"/>
    <x v="1"/>
    <s v="No"/>
    <x v="1"/>
    <n v="90198"/>
    <m/>
    <x v="28"/>
  </r>
  <r>
    <s v="Youth 2029"/>
    <n v="15"/>
    <x v="2"/>
    <x v="0"/>
    <x v="0"/>
    <x v="5"/>
    <s v="Male/Single/Amudat"/>
    <x v="4"/>
    <n v="9.2799999999999994"/>
    <n v="7.99"/>
    <n v="26.22"/>
    <x v="1"/>
    <s v="Yes"/>
    <x v="2"/>
    <n v="35198"/>
    <n v="335000"/>
    <x v="29"/>
  </r>
  <r>
    <s v="Youth 2030"/>
    <n v="15"/>
    <x v="2"/>
    <x v="0"/>
    <x v="1"/>
    <x v="5"/>
    <s v="Male/Separated/Amudat"/>
    <x v="14"/>
    <n v="3.68"/>
    <n v="0.54"/>
    <n v="12.64"/>
    <x v="1"/>
    <s v="Yes"/>
    <x v="2"/>
    <n v="55099"/>
    <n v="16200"/>
    <x v="30"/>
  </r>
  <r>
    <s v="Youth 2031"/>
    <n v="17"/>
    <x v="2"/>
    <x v="1"/>
    <x v="1"/>
    <x v="5"/>
    <s v="Female/Separated/Amudat"/>
    <x v="14"/>
    <n v="3.68"/>
    <n v="0.54"/>
    <n v="12.64"/>
    <x v="1"/>
    <s v="Yes"/>
    <x v="2"/>
    <n v="85000"/>
    <n v="38000"/>
    <x v="31"/>
  </r>
  <r>
    <s v="Youth 2032"/>
    <n v="19"/>
    <x v="0"/>
    <x v="0"/>
    <x v="0"/>
    <x v="5"/>
    <s v="Male/Single/Amudat"/>
    <x v="14"/>
    <n v="3.68"/>
    <n v="0.54"/>
    <n v="12.64"/>
    <x v="1"/>
    <s v="Yes"/>
    <x v="2"/>
    <n v="41000"/>
    <n v="3200"/>
    <x v="32"/>
  </r>
  <r>
    <s v="Youth 2033"/>
    <n v="21"/>
    <x v="0"/>
    <x v="0"/>
    <x v="2"/>
    <x v="5"/>
    <s v="Male/Married/Amudat"/>
    <x v="14"/>
    <n v="3.68"/>
    <n v="0.54"/>
    <n v="12.64"/>
    <x v="1"/>
    <s v="Yes"/>
    <x v="2"/>
    <n v="32500"/>
    <n v="130000"/>
    <x v="33"/>
  </r>
  <r>
    <s v="Youth 2034"/>
    <n v="24"/>
    <x v="0"/>
    <x v="1"/>
    <x v="0"/>
    <x v="5"/>
    <s v="Female/Single/Amudat"/>
    <x v="15"/>
    <n v="4.01"/>
    <n v="5.53"/>
    <n v="14.780000000000001"/>
    <x v="1"/>
    <s v="No"/>
    <x v="1"/>
    <n v="18000"/>
    <m/>
    <x v="34"/>
  </r>
  <r>
    <s v="Youth 2035"/>
    <n v="21"/>
    <x v="0"/>
    <x v="0"/>
    <x v="1"/>
    <x v="5"/>
    <s v="Male/Separated/Amudat"/>
    <x v="8"/>
    <n v="7.84"/>
    <n v="6.4"/>
    <n v="18.59"/>
    <x v="1"/>
    <s v="Yes"/>
    <x v="2"/>
    <n v="55099"/>
    <n v="30297"/>
    <x v="35"/>
  </r>
  <r>
    <s v="Youth 2036"/>
    <n v="23"/>
    <x v="0"/>
    <x v="0"/>
    <x v="1"/>
    <x v="4"/>
    <s v="Male/Separated/Nakapiripiriti"/>
    <x v="7"/>
    <n v="0.56000000000000005"/>
    <n v="9.81"/>
    <n v="14.13"/>
    <x v="1"/>
    <s v="Yes"/>
    <x v="2"/>
    <n v="70198"/>
    <n v="17099"/>
    <x v="36"/>
  </r>
  <r>
    <s v="Youth 2037"/>
    <n v="19"/>
    <x v="0"/>
    <x v="0"/>
    <x v="1"/>
    <x v="4"/>
    <s v="Male/Separated/Nakapiripiriti"/>
    <x v="7"/>
    <n v="0.56000000000000005"/>
    <n v="9.81"/>
    <n v="14.13"/>
    <x v="1"/>
    <s v="Yes"/>
    <x v="2"/>
    <n v="10297"/>
    <n v="15198"/>
    <x v="37"/>
  </r>
  <r>
    <s v="Youth 2038"/>
    <n v="29"/>
    <x v="4"/>
    <x v="1"/>
    <x v="0"/>
    <x v="4"/>
    <s v="Female/Single/Nakapiripiriti"/>
    <x v="0"/>
    <n v="9.7200000000000006"/>
    <n v="2"/>
    <n v="14.98"/>
    <x v="0"/>
    <s v="No"/>
    <x v="0"/>
    <m/>
    <m/>
    <x v="2"/>
  </r>
  <r>
    <s v="Youth 2039"/>
    <n v="23"/>
    <x v="0"/>
    <x v="0"/>
    <x v="0"/>
    <x v="4"/>
    <s v="Male/Single/Nakapiripiriti"/>
    <x v="14"/>
    <n v="3.68"/>
    <n v="0.54"/>
    <n v="12.64"/>
    <x v="1"/>
    <s v="Yes"/>
    <x v="2"/>
    <n v="22599"/>
    <n v="48000"/>
    <x v="38"/>
  </r>
  <r>
    <s v="Youth 2040"/>
    <n v="21"/>
    <x v="0"/>
    <x v="1"/>
    <x v="0"/>
    <x v="4"/>
    <s v="Female/Single/Nakapiripiriti"/>
    <x v="10"/>
    <n v="3.53"/>
    <n v="7.58"/>
    <n v="11.92"/>
    <x v="1"/>
    <s v="Yes"/>
    <x v="2"/>
    <n v="45198"/>
    <n v="235000"/>
    <x v="39"/>
  </r>
  <r>
    <s v="Youth 2041"/>
    <n v="19"/>
    <x v="0"/>
    <x v="1"/>
    <x v="1"/>
    <x v="4"/>
    <s v="Female/Separated/Nakapiripiriti"/>
    <x v="7"/>
    <n v="0.56000000000000005"/>
    <n v="9.81"/>
    <n v="14.13"/>
    <x v="1"/>
    <s v="Yes"/>
    <x v="2"/>
    <n v="136000"/>
    <n v="11000"/>
    <x v="40"/>
  </r>
  <r>
    <s v="Youth 2042"/>
    <n v="21"/>
    <x v="0"/>
    <x v="1"/>
    <x v="0"/>
    <x v="4"/>
    <s v="Female/Single/Nakapiripiriti"/>
    <x v="4"/>
    <n v="9.2799999999999994"/>
    <n v="7.99"/>
    <n v="26.22"/>
    <x v="1"/>
    <s v="Yes"/>
    <x v="2"/>
    <n v="90500"/>
    <n v="60000"/>
    <x v="41"/>
  </r>
  <r>
    <s v="Youth 2043"/>
    <n v="23"/>
    <x v="0"/>
    <x v="0"/>
    <x v="0"/>
    <x v="4"/>
    <s v="Male/Single/Nakapiripiriti"/>
    <x v="10"/>
    <n v="3.53"/>
    <n v="7.58"/>
    <n v="11.92"/>
    <x v="1"/>
    <s v="Yes"/>
    <x v="2"/>
    <n v="4650"/>
    <n v="35198"/>
    <x v="42"/>
  </r>
  <r>
    <s v="Youth 2044"/>
    <n v="17"/>
    <x v="2"/>
    <x v="0"/>
    <x v="0"/>
    <x v="4"/>
    <s v="Male/Single/Nakapiripiriti"/>
    <x v="5"/>
    <n v="2.52"/>
    <n v="5.59"/>
    <n v="13.41"/>
    <x v="1"/>
    <s v="Yes"/>
    <x v="2"/>
    <n v="130000"/>
    <n v="41000"/>
    <x v="43"/>
  </r>
  <r>
    <s v="Youth 2045"/>
    <n v="25"/>
    <x v="4"/>
    <x v="0"/>
    <x v="0"/>
    <x v="4"/>
    <s v="Male/Single/Nakapiripiriti"/>
    <x v="6"/>
    <n v="2.88"/>
    <n v="5.23"/>
    <n v="9.98"/>
    <x v="1"/>
    <s v="Yes"/>
    <x v="2"/>
    <n v="30200"/>
    <n v="15198"/>
    <x v="44"/>
  </r>
  <r>
    <s v="Youth 2046"/>
    <n v="15"/>
    <x v="2"/>
    <x v="0"/>
    <x v="0"/>
    <x v="2"/>
    <s v="Male/Single/Kotido"/>
    <x v="6"/>
    <n v="2.88"/>
    <n v="5.23"/>
    <n v="9.98"/>
    <x v="1"/>
    <s v="Yes"/>
    <x v="2"/>
    <n v="60297"/>
    <n v="40198"/>
    <x v="45"/>
  </r>
  <r>
    <s v="Youth 2047"/>
    <n v="15"/>
    <x v="2"/>
    <x v="1"/>
    <x v="0"/>
    <x v="2"/>
    <s v="Female/Single/Kotido"/>
    <x v="0"/>
    <n v="9.7200000000000006"/>
    <n v="2"/>
    <n v="14.98"/>
    <x v="1"/>
    <s v="Yes"/>
    <x v="2"/>
    <n v="11500"/>
    <n v="67000"/>
    <x v="46"/>
  </r>
  <r>
    <s v="Youth 2048"/>
    <n v="17"/>
    <x v="2"/>
    <x v="1"/>
    <x v="2"/>
    <x v="2"/>
    <s v="Female/Married/Kotido"/>
    <x v="0"/>
    <n v="9.7200000000000006"/>
    <n v="2"/>
    <n v="14.98"/>
    <x v="1"/>
    <s v="Yes"/>
    <x v="2"/>
    <n v="37000"/>
    <n v="7198"/>
    <x v="47"/>
  </r>
  <r>
    <s v="Youth 2049"/>
    <n v="19"/>
    <x v="0"/>
    <x v="0"/>
    <x v="0"/>
    <x v="2"/>
    <s v="Male/Single/Kotido"/>
    <x v="4"/>
    <n v="9.2799999999999994"/>
    <n v="7.99"/>
    <n v="26.22"/>
    <x v="1"/>
    <s v="Yes"/>
    <x v="2"/>
    <n v="49599"/>
    <n v="12200"/>
    <x v="48"/>
  </r>
  <r>
    <s v="Youth 2050"/>
    <n v="21"/>
    <x v="0"/>
    <x v="0"/>
    <x v="2"/>
    <x v="2"/>
    <s v="Male/Married/Kotido"/>
    <x v="6"/>
    <n v="2.88"/>
    <n v="5.23"/>
    <n v="9.98"/>
    <x v="1"/>
    <s v="Yes"/>
    <x v="2"/>
    <n v="29500"/>
    <n v="71500"/>
    <x v="49"/>
  </r>
  <r>
    <s v="Youth 2051"/>
    <n v="24"/>
    <x v="0"/>
    <x v="0"/>
    <x v="0"/>
    <x v="2"/>
    <s v="Male/Single/Kotido"/>
    <x v="3"/>
    <n v="2.2400000000000002"/>
    <n v="8.09"/>
    <n v="18.170000000000002"/>
    <x v="1"/>
    <s v="Yes"/>
    <x v="2"/>
    <n v="670500"/>
    <n v="18099"/>
    <x v="50"/>
  </r>
  <r>
    <s v="Youth 2052"/>
    <n v="21"/>
    <x v="0"/>
    <x v="0"/>
    <x v="2"/>
    <x v="2"/>
    <s v="Male/Married/Kotido"/>
    <x v="8"/>
    <n v="7.84"/>
    <n v="6.4"/>
    <n v="18.59"/>
    <x v="1"/>
    <s v="Yes"/>
    <x v="2"/>
    <n v="63000"/>
    <n v="192099"/>
    <x v="51"/>
  </r>
  <r>
    <s v="Youth 2053"/>
    <n v="23"/>
    <x v="0"/>
    <x v="0"/>
    <x v="0"/>
    <x v="2"/>
    <s v="Male/Single/Kotido"/>
    <x v="3"/>
    <n v="6.23"/>
    <n v="5.87"/>
    <n v="19.940000000000001"/>
    <x v="0"/>
    <s v="No"/>
    <x v="0"/>
    <m/>
    <m/>
    <x v="2"/>
  </r>
  <r>
    <s v="Youth 2054"/>
    <n v="19"/>
    <x v="0"/>
    <x v="0"/>
    <x v="0"/>
    <x v="2"/>
    <s v="Male/Single/Kotido"/>
    <x v="3"/>
    <n v="6.23"/>
    <n v="5.87"/>
    <n v="19.940000000000001"/>
    <x v="0"/>
    <s v="Yes"/>
    <x v="3"/>
    <m/>
    <n v="75099"/>
    <x v="52"/>
  </r>
  <r>
    <s v="Youth 2055"/>
    <n v="29"/>
    <x v="4"/>
    <x v="0"/>
    <x v="0"/>
    <x v="2"/>
    <s v="Male/Single/Kotido"/>
    <x v="0"/>
    <n v="9.7200000000000006"/>
    <n v="2"/>
    <n v="14.98"/>
    <x v="0"/>
    <s v="Yes"/>
    <x v="3"/>
    <m/>
    <n v="1398"/>
    <x v="53"/>
  </r>
  <r>
    <s v="Youth 2056"/>
    <n v="23"/>
    <x v="0"/>
    <x v="0"/>
    <x v="0"/>
    <x v="2"/>
    <s v="Male/Single/Kotido"/>
    <x v="4"/>
    <n v="9.2799999999999994"/>
    <n v="7.99"/>
    <n v="26.22"/>
    <x v="0"/>
    <s v="No"/>
    <x v="0"/>
    <m/>
    <m/>
    <x v="2"/>
  </r>
  <r>
    <s v="Youth 2057"/>
    <n v="21"/>
    <x v="0"/>
    <x v="0"/>
    <x v="0"/>
    <x v="2"/>
    <s v="Male/Single/Kotido"/>
    <x v="10"/>
    <n v="3.53"/>
    <n v="7.58"/>
    <n v="11.92"/>
    <x v="0"/>
    <s v="Yes"/>
    <x v="3"/>
    <m/>
    <n v="12198"/>
    <x v="54"/>
  </r>
  <r>
    <s v="Youth 2058"/>
    <n v="19"/>
    <x v="0"/>
    <x v="0"/>
    <x v="0"/>
    <x v="4"/>
    <s v="Male/Single/Nakapiripiriti"/>
    <x v="3"/>
    <n v="6.23"/>
    <n v="5.87"/>
    <n v="19.940000000000001"/>
    <x v="0"/>
    <s v="Yes"/>
    <x v="3"/>
    <m/>
    <n v="60500"/>
    <x v="55"/>
  </r>
  <r>
    <s v="Youth 2059"/>
    <n v="21"/>
    <x v="0"/>
    <x v="0"/>
    <x v="0"/>
    <x v="4"/>
    <s v="Male/Single/Nakapiripiriti"/>
    <x v="14"/>
    <n v="3.68"/>
    <n v="0.54"/>
    <n v="12.64"/>
    <x v="0"/>
    <s v="No"/>
    <x v="0"/>
    <m/>
    <m/>
    <x v="2"/>
  </r>
  <r>
    <s v="Youth 2060"/>
    <n v="23"/>
    <x v="0"/>
    <x v="0"/>
    <x v="0"/>
    <x v="4"/>
    <s v="Male/Single/Nakapiripiriti"/>
    <x v="10"/>
    <n v="3.53"/>
    <n v="7.58"/>
    <n v="11.92"/>
    <x v="1"/>
    <s v="Yes"/>
    <x v="2"/>
    <n v="396"/>
    <n v="176198"/>
    <x v="56"/>
  </r>
  <r>
    <s v="Youth 2061"/>
    <n v="17"/>
    <x v="2"/>
    <x v="0"/>
    <x v="1"/>
    <x v="4"/>
    <s v="Male/Separated/Nakapiripiriti"/>
    <x v="5"/>
    <n v="2.52"/>
    <n v="5.59"/>
    <n v="13.41"/>
    <x v="1"/>
    <s v="Yes"/>
    <x v="2"/>
    <n v="30300"/>
    <n v="1600"/>
    <x v="57"/>
  </r>
  <r>
    <s v="Youth 2062"/>
    <n v="25"/>
    <x v="4"/>
    <x v="1"/>
    <x v="1"/>
    <x v="4"/>
    <s v="Female/Separated/Nakapiripiriti"/>
    <x v="14"/>
    <n v="3.68"/>
    <n v="0.54"/>
    <n v="12.64"/>
    <x v="0"/>
    <s v="No"/>
    <x v="0"/>
    <m/>
    <m/>
    <x v="2"/>
  </r>
  <r>
    <s v="Youth 2063"/>
    <n v="15"/>
    <x v="2"/>
    <x v="1"/>
    <x v="0"/>
    <x v="4"/>
    <s v="Female/Single/Nakapiripiriti"/>
    <x v="14"/>
    <n v="3.68"/>
    <n v="0.54"/>
    <n v="12.64"/>
    <x v="0"/>
    <s v="No"/>
    <x v="0"/>
    <m/>
    <m/>
    <x v="2"/>
  </r>
  <r>
    <s v="Youth 2064"/>
    <n v="15"/>
    <x v="2"/>
    <x v="1"/>
    <x v="2"/>
    <x v="4"/>
    <s v="Female/Married/Nakapiripiriti"/>
    <x v="0"/>
    <n v="9.7200000000000006"/>
    <n v="2"/>
    <n v="14.98"/>
    <x v="1"/>
    <s v="Yes"/>
    <x v="2"/>
    <n v="38700"/>
    <n v="50198"/>
    <x v="58"/>
  </r>
  <r>
    <s v="Youth 2065"/>
    <n v="17"/>
    <x v="2"/>
    <x v="1"/>
    <x v="0"/>
    <x v="4"/>
    <s v="Female/Single/Nakapiripiriti"/>
    <x v="0"/>
    <n v="9.7200000000000006"/>
    <n v="2"/>
    <n v="14.98"/>
    <x v="1"/>
    <s v="Yes"/>
    <x v="2"/>
    <n v="29000"/>
    <n v="30200"/>
    <x v="59"/>
  </r>
  <r>
    <s v="Youth 2066"/>
    <n v="19"/>
    <x v="0"/>
    <x v="1"/>
    <x v="1"/>
    <x v="4"/>
    <s v="Female/Separated/Nakapiripiriti"/>
    <x v="6"/>
    <n v="2.88"/>
    <n v="5.23"/>
    <n v="9.98"/>
    <x v="1"/>
    <s v="Yes"/>
    <x v="2"/>
    <n v="7200"/>
    <n v="21000"/>
    <x v="60"/>
  </r>
  <r>
    <s v="Youth 2067"/>
    <n v="21"/>
    <x v="0"/>
    <x v="1"/>
    <x v="2"/>
    <x v="4"/>
    <s v="Female/Married/Nakapiripiriti"/>
    <x v="4"/>
    <n v="9.2799999999999994"/>
    <n v="7.99"/>
    <n v="26.22"/>
    <x v="1"/>
    <s v="Yes"/>
    <x v="2"/>
    <n v="28000"/>
    <n v="17099"/>
    <x v="61"/>
  </r>
  <r>
    <s v="Youth 2068"/>
    <n v="24"/>
    <x v="0"/>
    <x v="1"/>
    <x v="0"/>
    <x v="4"/>
    <s v="Female/Single/Nakapiripiriti"/>
    <x v="9"/>
    <n v="7.24"/>
    <n v="5.42"/>
    <n v="14.81"/>
    <x v="1"/>
    <s v="No"/>
    <x v="1"/>
    <n v="7700"/>
    <m/>
    <x v="62"/>
  </r>
  <r>
    <s v="Youth 2069"/>
    <n v="21"/>
    <x v="0"/>
    <x v="0"/>
    <x v="0"/>
    <x v="4"/>
    <s v="Male/Single/Nakapiripiriti"/>
    <x v="8"/>
    <n v="7.84"/>
    <n v="6.4"/>
    <n v="18.59"/>
    <x v="1"/>
    <s v="No"/>
    <x v="1"/>
    <n v="25500"/>
    <m/>
    <x v="63"/>
  </r>
  <r>
    <s v="Youth 2070"/>
    <n v="23"/>
    <x v="0"/>
    <x v="1"/>
    <x v="0"/>
    <x v="4"/>
    <s v="Female/Single/Nakapiripiriti"/>
    <x v="7"/>
    <n v="0.56000000000000005"/>
    <n v="9.81"/>
    <n v="14.13"/>
    <x v="1"/>
    <s v="No"/>
    <x v="1"/>
    <n v="7000"/>
    <m/>
    <x v="64"/>
  </r>
  <r>
    <s v="Youth 2071"/>
    <n v="19"/>
    <x v="0"/>
    <x v="1"/>
    <x v="0"/>
    <x v="3"/>
    <s v="Female/Single/Napak"/>
    <x v="7"/>
    <n v="0.56000000000000005"/>
    <n v="9.81"/>
    <n v="14.13"/>
    <x v="1"/>
    <s v="No"/>
    <x v="1"/>
    <n v="10398"/>
    <m/>
    <x v="65"/>
  </r>
  <r>
    <s v="Youth 2072"/>
    <n v="29"/>
    <x v="4"/>
    <x v="1"/>
    <x v="2"/>
    <x v="3"/>
    <s v="Female/Married/Napak"/>
    <x v="0"/>
    <n v="9.7200000000000006"/>
    <n v="2"/>
    <n v="14.98"/>
    <x v="1"/>
    <s v="Yes"/>
    <x v="2"/>
    <n v="797"/>
    <n v="278000"/>
    <x v="66"/>
  </r>
  <r>
    <s v="Youth 2073"/>
    <n v="23"/>
    <x v="0"/>
    <x v="1"/>
    <x v="0"/>
    <x v="3"/>
    <s v="Female/Single/Napak"/>
    <x v="6"/>
    <n v="2.88"/>
    <n v="5.23"/>
    <n v="9.98"/>
    <x v="0"/>
    <s v="Yes"/>
    <x v="3"/>
    <m/>
    <n v="31099"/>
    <x v="67"/>
  </r>
  <r>
    <s v="Youth 2074"/>
    <n v="21"/>
    <x v="0"/>
    <x v="1"/>
    <x v="0"/>
    <x v="3"/>
    <s v="Female/Single/Napak"/>
    <x v="10"/>
    <n v="3.53"/>
    <n v="7.58"/>
    <n v="11.92"/>
    <x v="0"/>
    <s v="Yes"/>
    <x v="3"/>
    <m/>
    <n v="77500"/>
    <x v="68"/>
  </r>
  <r>
    <s v="Youth 2075"/>
    <n v="19"/>
    <x v="0"/>
    <x v="1"/>
    <x v="0"/>
    <x v="3"/>
    <s v="Female/Single/Napak"/>
    <x v="7"/>
    <n v="0.56000000000000005"/>
    <n v="9.81"/>
    <n v="14.13"/>
    <x v="0"/>
    <s v="Yes"/>
    <x v="3"/>
    <m/>
    <n v="800000"/>
    <x v="69"/>
  </r>
  <r>
    <s v="Youth 2076"/>
    <n v="21"/>
    <x v="0"/>
    <x v="1"/>
    <x v="0"/>
    <x v="3"/>
    <s v="Female/Single/Napak"/>
    <x v="6"/>
    <n v="2.88"/>
    <n v="5.23"/>
    <n v="9.98"/>
    <x v="0"/>
    <s v="Yes"/>
    <x v="3"/>
    <m/>
    <n v="6240000"/>
    <x v="70"/>
  </r>
  <r>
    <s v="Youth 2077"/>
    <n v="23"/>
    <x v="0"/>
    <x v="1"/>
    <x v="2"/>
    <x v="3"/>
    <s v="Female/Married/Napak"/>
    <x v="10"/>
    <n v="3.53"/>
    <n v="7.58"/>
    <n v="11.92"/>
    <x v="0"/>
    <s v="Yes"/>
    <x v="3"/>
    <m/>
    <n v="125000"/>
    <x v="71"/>
  </r>
  <r>
    <s v="Youth 2078"/>
    <n v="17"/>
    <x v="2"/>
    <x v="1"/>
    <x v="0"/>
    <x v="3"/>
    <s v="Female/Single/Napak"/>
    <x v="4"/>
    <n v="9.2799999999999994"/>
    <n v="7.99"/>
    <n v="26.22"/>
    <x v="1"/>
    <s v="Yes"/>
    <x v="2"/>
    <n v="552050"/>
    <n v="1050000"/>
    <x v="72"/>
  </r>
  <r>
    <s v="Youth 2079"/>
    <n v="25"/>
    <x v="4"/>
    <x v="1"/>
    <x v="0"/>
    <x v="3"/>
    <s v="Female/Single/Napak"/>
    <x v="4"/>
    <n v="9.2799999999999994"/>
    <n v="7.99"/>
    <n v="26.22"/>
    <x v="1"/>
    <s v="No"/>
    <x v="1"/>
    <n v="2005600"/>
    <m/>
    <x v="73"/>
  </r>
  <r>
    <s v="Youth 2080"/>
    <n v="15"/>
    <x v="2"/>
    <x v="1"/>
    <x v="0"/>
    <x v="3"/>
    <s v="Female/Single/Napak"/>
    <x v="4"/>
    <n v="9.2799999999999994"/>
    <n v="7.99"/>
    <n v="26.22"/>
    <x v="1"/>
    <s v="Yes"/>
    <x v="2"/>
    <n v="48000"/>
    <n v="480000"/>
    <x v="74"/>
  </r>
  <r>
    <s v="Youth 2081"/>
    <n v="15"/>
    <x v="2"/>
    <x v="1"/>
    <x v="1"/>
    <x v="0"/>
    <s v="Female/Separated/Moroto"/>
    <x v="0"/>
    <n v="9.7200000000000006"/>
    <n v="2"/>
    <n v="14.98"/>
    <x v="1"/>
    <s v="No"/>
    <x v="1"/>
    <n v="21000"/>
    <m/>
    <x v="75"/>
  </r>
  <r>
    <s v="Youth 2082"/>
    <n v="17"/>
    <x v="2"/>
    <x v="1"/>
    <x v="0"/>
    <x v="0"/>
    <s v="Female/Single/Moroto"/>
    <x v="0"/>
    <n v="9.7200000000000006"/>
    <n v="2"/>
    <n v="14.98"/>
    <x v="1"/>
    <s v="No"/>
    <x v="1"/>
    <n v="45500"/>
    <m/>
    <x v="76"/>
  </r>
  <r>
    <s v="Youth 2083"/>
    <n v="19"/>
    <x v="0"/>
    <x v="1"/>
    <x v="0"/>
    <x v="0"/>
    <s v="Female/Single/Moroto"/>
    <x v="14"/>
    <n v="3.68"/>
    <n v="0.54"/>
    <n v="12.64"/>
    <x v="1"/>
    <s v="No"/>
    <x v="1"/>
    <n v="37500"/>
    <m/>
    <x v="77"/>
  </r>
  <r>
    <s v="Youth 2084"/>
    <n v="21"/>
    <x v="0"/>
    <x v="1"/>
    <x v="0"/>
    <x v="0"/>
    <s v="Female/Single/Moroto"/>
    <x v="14"/>
    <n v="3.68"/>
    <n v="0.54"/>
    <n v="12.64"/>
    <x v="1"/>
    <s v="No"/>
    <x v="1"/>
    <n v="37000"/>
    <m/>
    <x v="78"/>
  </r>
  <r>
    <s v="Youth 2085"/>
    <n v="24"/>
    <x v="0"/>
    <x v="1"/>
    <x v="0"/>
    <x v="0"/>
    <s v="Female/Single/Moroto"/>
    <x v="16"/>
    <n v="1.92"/>
    <n v="4.67"/>
    <n v="12.9"/>
    <x v="1"/>
    <s v="No"/>
    <x v="1"/>
    <n v="396000"/>
    <m/>
    <x v="79"/>
  </r>
  <r>
    <s v="Youth 2086"/>
    <n v="21"/>
    <x v="0"/>
    <x v="0"/>
    <x v="2"/>
    <x v="0"/>
    <s v="Male/Married/Moroto"/>
    <x v="8"/>
    <n v="7.84"/>
    <n v="6.4"/>
    <n v="18.59"/>
    <x v="1"/>
    <s v="Yes"/>
    <x v="2"/>
    <n v="32000"/>
    <n v="190000"/>
    <x v="80"/>
  </r>
  <r>
    <s v="Youth 2087"/>
    <n v="23"/>
    <x v="0"/>
    <x v="0"/>
    <x v="2"/>
    <x v="0"/>
    <s v="Male/Married/Moroto"/>
    <x v="3"/>
    <n v="6.23"/>
    <n v="5.87"/>
    <n v="19.940000000000001"/>
    <x v="0"/>
    <s v="Yes"/>
    <x v="3"/>
    <m/>
    <n v="280000"/>
    <x v="81"/>
  </r>
  <r>
    <s v="Youth 2088"/>
    <n v="20"/>
    <x v="0"/>
    <x v="1"/>
    <x v="0"/>
    <x v="0"/>
    <s v="Female/Single/Moroto"/>
    <x v="3"/>
    <n v="6.23"/>
    <n v="5.87"/>
    <n v="19.940000000000001"/>
    <x v="0"/>
    <s v="Yes"/>
    <x v="3"/>
    <m/>
    <n v="295000"/>
    <x v="82"/>
  </r>
  <r>
    <s v="Youth 2089"/>
    <n v="29"/>
    <x v="4"/>
    <x v="0"/>
    <x v="0"/>
    <x v="0"/>
    <s v="Male/Single/Moroto"/>
    <x v="0"/>
    <n v="9.7200000000000006"/>
    <n v="2"/>
    <n v="14.98"/>
    <x v="0"/>
    <s v="Yes"/>
    <x v="3"/>
    <m/>
    <n v="0"/>
    <x v="2"/>
  </r>
  <r>
    <s v="Youth 2090"/>
    <n v="23"/>
    <x v="0"/>
    <x v="0"/>
    <x v="0"/>
    <x v="0"/>
    <s v="Male/Single/Moroto"/>
    <x v="14"/>
    <n v="3.68"/>
    <n v="0.54"/>
    <n v="12.64"/>
    <x v="0"/>
    <s v="No"/>
    <x v="0"/>
    <m/>
    <m/>
    <x v="2"/>
  </r>
  <r>
    <s v="Youth 2091"/>
    <n v="21"/>
    <x v="0"/>
    <x v="0"/>
    <x v="0"/>
    <x v="1"/>
    <s v="Male/Single/Kaabong"/>
    <x v="10"/>
    <n v="3.53"/>
    <n v="7.58"/>
    <n v="11.92"/>
    <x v="1"/>
    <s v="No"/>
    <x v="1"/>
    <n v="261000"/>
    <m/>
    <x v="1"/>
  </r>
  <r>
    <s v="Youth 2092"/>
    <n v="19"/>
    <x v="0"/>
    <x v="1"/>
    <x v="0"/>
    <x v="2"/>
    <s v="Female/Single/Kotido"/>
    <x v="3"/>
    <n v="6.23"/>
    <n v="5.87"/>
    <n v="19.940000000000001"/>
    <x v="0"/>
    <s v="No"/>
    <x v="0"/>
    <m/>
    <m/>
    <x v="2"/>
  </r>
  <r>
    <s v="Youth 2093"/>
    <n v="21"/>
    <x v="0"/>
    <x v="1"/>
    <x v="1"/>
    <x v="3"/>
    <s v="Female/Separated/Napak"/>
    <x v="4"/>
    <n v="9.2799999999999994"/>
    <n v="7.99"/>
    <n v="26.22"/>
    <x v="0"/>
    <s v="No"/>
    <x v="0"/>
    <m/>
    <m/>
    <x v="2"/>
  </r>
  <r>
    <s v="Youth 2094"/>
    <n v="23"/>
    <x v="0"/>
    <x v="1"/>
    <x v="1"/>
    <x v="4"/>
    <s v="Female/Separated/Nakapiripiriti"/>
    <x v="10"/>
    <n v="3.53"/>
    <n v="7.58"/>
    <n v="11.92"/>
    <x v="1"/>
    <s v="No"/>
    <x v="1"/>
    <n v="159000"/>
    <m/>
    <x v="3"/>
  </r>
  <r>
    <s v="Youth 2095"/>
    <n v="17"/>
    <x v="2"/>
    <x v="1"/>
    <x v="0"/>
    <x v="5"/>
    <s v="Female/Single/Amudat"/>
    <x v="6"/>
    <n v="2.88"/>
    <n v="5.23"/>
    <n v="9.98"/>
    <x v="1"/>
    <s v="Yes"/>
    <x v="2"/>
    <n v="129099"/>
    <n v="125000"/>
    <x v="4"/>
  </r>
  <r>
    <s v="Youth 2096"/>
    <n v="25"/>
    <x v="4"/>
    <x v="1"/>
    <x v="0"/>
    <x v="6"/>
    <s v="Female/Single/Abim"/>
    <x v="6"/>
    <n v="2.88"/>
    <n v="5.23"/>
    <n v="9.98"/>
    <x v="1"/>
    <s v="Yes"/>
    <x v="2"/>
    <n v="33000"/>
    <n v="2100000"/>
    <x v="5"/>
  </r>
  <r>
    <s v="Youth 2097"/>
    <n v="15"/>
    <x v="2"/>
    <x v="1"/>
    <x v="2"/>
    <x v="6"/>
    <s v="Female/Married/Abim"/>
    <x v="6"/>
    <n v="2.88"/>
    <n v="5.23"/>
    <n v="9.98"/>
    <x v="1"/>
    <s v="Yes"/>
    <x v="2"/>
    <n v="1123698"/>
    <n v="51000"/>
    <x v="6"/>
  </r>
  <r>
    <s v="Youth 2098"/>
    <n v="15"/>
    <x v="2"/>
    <x v="1"/>
    <x v="2"/>
    <x v="6"/>
    <s v="Female/Married/Abim"/>
    <x v="0"/>
    <n v="9.7200000000000006"/>
    <n v="2"/>
    <n v="14.98"/>
    <x v="0"/>
    <s v="No"/>
    <x v="0"/>
    <m/>
    <m/>
    <x v="2"/>
  </r>
  <r>
    <s v="Youth 2099"/>
    <n v="17"/>
    <x v="2"/>
    <x v="0"/>
    <x v="0"/>
    <x v="6"/>
    <s v="Male/Single/Abim"/>
    <x v="0"/>
    <n v="9.7200000000000006"/>
    <n v="2"/>
    <n v="14.98"/>
    <x v="1"/>
    <s v="Yes"/>
    <x v="2"/>
    <n v="3198"/>
    <n v="175000"/>
    <x v="7"/>
  </r>
  <r>
    <s v="Youth 2100"/>
    <n v="19"/>
    <x v="0"/>
    <x v="0"/>
    <x v="0"/>
    <x v="6"/>
    <s v="Male/Single/Abim"/>
    <x v="4"/>
    <n v="9.2799999999999994"/>
    <n v="7.99"/>
    <n v="26.22"/>
    <x v="0"/>
    <s v="Yes"/>
    <x v="3"/>
    <m/>
    <n v="22500"/>
    <x v="8"/>
  </r>
  <r>
    <s v="Youth 2101"/>
    <n v="21"/>
    <x v="0"/>
    <x v="0"/>
    <x v="1"/>
    <x v="6"/>
    <s v="Male/Separated/Abim"/>
    <x v="6"/>
    <n v="2.88"/>
    <n v="5.23"/>
    <n v="9.98"/>
    <x v="0"/>
    <s v="No"/>
    <x v="0"/>
    <m/>
    <m/>
    <x v="2"/>
  </r>
  <r>
    <s v="Youth 2102"/>
    <n v="24"/>
    <x v="0"/>
    <x v="0"/>
    <x v="2"/>
    <x v="6"/>
    <s v="Male/Married/Abim"/>
    <x v="19"/>
    <n v="1.85"/>
    <n v="6.81"/>
    <n v="16.190000000000001"/>
    <x v="0"/>
    <s v="No"/>
    <x v="0"/>
    <m/>
    <m/>
    <x v="2"/>
  </r>
  <r>
    <s v="Youth 2103"/>
    <n v="21"/>
    <x v="0"/>
    <x v="0"/>
    <x v="1"/>
    <x v="6"/>
    <s v="Male/Separated/Abim"/>
    <x v="8"/>
    <n v="7.84"/>
    <n v="6.4"/>
    <n v="18.59"/>
    <x v="0"/>
    <s v="No"/>
    <x v="0"/>
    <m/>
    <m/>
    <x v="2"/>
  </r>
  <r>
    <s v="Youth 2104"/>
    <n v="24"/>
    <x v="0"/>
    <x v="0"/>
    <x v="0"/>
    <x v="6"/>
    <s v="Male/Single/Abim"/>
    <x v="7"/>
    <n v="0.56000000000000005"/>
    <n v="9.81"/>
    <n v="14.13"/>
    <x v="0"/>
    <s v="No"/>
    <x v="0"/>
    <m/>
    <m/>
    <x v="2"/>
  </r>
  <r>
    <s v="Youth 2105"/>
    <n v="20"/>
    <x v="0"/>
    <x v="1"/>
    <x v="2"/>
    <x v="6"/>
    <s v="Female/Married/Abim"/>
    <x v="7"/>
    <n v="0.56000000000000005"/>
    <n v="9.81"/>
    <n v="14.13"/>
    <x v="0"/>
    <s v="No"/>
    <x v="0"/>
    <m/>
    <m/>
    <x v="2"/>
  </r>
  <r>
    <s v="Youth 2106"/>
    <n v="29"/>
    <x v="4"/>
    <x v="0"/>
    <x v="2"/>
    <x v="6"/>
    <s v="Male/Married/Abim"/>
    <x v="0"/>
    <n v="9.7200000000000006"/>
    <n v="2"/>
    <n v="14.98"/>
    <x v="0"/>
    <s v="No"/>
    <x v="0"/>
    <m/>
    <m/>
    <x v="2"/>
  </r>
  <r>
    <s v="Youth 2107"/>
    <n v="23"/>
    <x v="0"/>
    <x v="0"/>
    <x v="0"/>
    <x v="6"/>
    <s v="Male/Single/Abim"/>
    <x v="0"/>
    <n v="9.7200000000000006"/>
    <n v="2"/>
    <n v="14.98"/>
    <x v="0"/>
    <s v="No"/>
    <x v="0"/>
    <m/>
    <m/>
    <x v="2"/>
  </r>
  <r>
    <s v="Youth 2108"/>
    <n v="21"/>
    <x v="0"/>
    <x v="1"/>
    <x v="2"/>
    <x v="6"/>
    <s v="Female/Married/Abim"/>
    <x v="10"/>
    <n v="3.53"/>
    <n v="7.58"/>
    <n v="11.92"/>
    <x v="0"/>
    <s v="No"/>
    <x v="0"/>
    <m/>
    <m/>
    <x v="2"/>
  </r>
  <r>
    <s v="Youth 2109"/>
    <n v="19"/>
    <x v="0"/>
    <x v="0"/>
    <x v="0"/>
    <x v="1"/>
    <s v="Male/Single/Kaabong"/>
    <x v="7"/>
    <n v="0.56000000000000005"/>
    <n v="9.81"/>
    <n v="14.13"/>
    <x v="0"/>
    <s v="No"/>
    <x v="0"/>
    <m/>
    <m/>
    <x v="2"/>
  </r>
  <r>
    <s v="Youth 2110"/>
    <n v="21"/>
    <x v="0"/>
    <x v="1"/>
    <x v="0"/>
    <x v="1"/>
    <s v="Female/Single/Kaabong"/>
    <x v="14"/>
    <n v="3.68"/>
    <n v="0.54"/>
    <n v="12.64"/>
    <x v="0"/>
    <s v="No"/>
    <x v="0"/>
    <m/>
    <m/>
    <x v="2"/>
  </r>
  <r>
    <s v="Youth 2111"/>
    <n v="23"/>
    <x v="0"/>
    <x v="1"/>
    <x v="1"/>
    <x v="1"/>
    <s v="Female/Separated/Kaabong"/>
    <x v="10"/>
    <n v="3.53"/>
    <n v="7.58"/>
    <n v="11.92"/>
    <x v="1"/>
    <s v="No"/>
    <x v="1"/>
    <n v="9000"/>
    <m/>
    <x v="9"/>
  </r>
  <r>
    <s v="Youth 2112"/>
    <n v="17"/>
    <x v="2"/>
    <x v="1"/>
    <x v="2"/>
    <x v="1"/>
    <s v="Female/Married/Kaabong"/>
    <x v="14"/>
    <n v="3.68"/>
    <n v="0.54"/>
    <n v="12.64"/>
    <x v="1"/>
    <s v="No"/>
    <x v="1"/>
    <n v="85200"/>
    <m/>
    <x v="10"/>
  </r>
  <r>
    <s v="Youth 2113"/>
    <n v="25"/>
    <x v="4"/>
    <x v="0"/>
    <x v="0"/>
    <x v="1"/>
    <s v="Male/Single/Kaabong"/>
    <x v="14"/>
    <n v="3.68"/>
    <n v="0.54"/>
    <n v="12.64"/>
    <x v="0"/>
    <s v="No"/>
    <x v="0"/>
    <m/>
    <m/>
    <x v="2"/>
  </r>
  <r>
    <s v="Youth 2114"/>
    <n v="15"/>
    <x v="2"/>
    <x v="0"/>
    <x v="0"/>
    <x v="1"/>
    <s v="Male/Single/Kaabong"/>
    <x v="14"/>
    <n v="3.68"/>
    <n v="0.54"/>
    <n v="12.64"/>
    <x v="1"/>
    <s v="No"/>
    <x v="1"/>
    <n v="6198"/>
    <m/>
    <x v="11"/>
  </r>
  <r>
    <s v="Youth 2115"/>
    <n v="15"/>
    <x v="2"/>
    <x v="0"/>
    <x v="0"/>
    <x v="4"/>
    <s v="Male/Single/Nakapiripiriti"/>
    <x v="0"/>
    <n v="9.7200000000000006"/>
    <n v="2"/>
    <n v="14.98"/>
    <x v="0"/>
    <s v="No"/>
    <x v="0"/>
    <m/>
    <m/>
    <x v="2"/>
  </r>
  <r>
    <s v="Youth 2116"/>
    <n v="17"/>
    <x v="2"/>
    <x v="0"/>
    <x v="0"/>
    <x v="4"/>
    <s v="Male/Single/Nakapiripiriti"/>
    <x v="0"/>
    <n v="9.7200000000000006"/>
    <n v="2"/>
    <n v="14.98"/>
    <x v="1"/>
    <s v="No"/>
    <x v="1"/>
    <n v="23500"/>
    <m/>
    <x v="12"/>
  </r>
  <r>
    <s v="Youth 2117"/>
    <n v="19"/>
    <x v="0"/>
    <x v="0"/>
    <x v="0"/>
    <x v="4"/>
    <s v="Male/Single/Nakapiripiriti"/>
    <x v="6"/>
    <n v="2.88"/>
    <n v="5.23"/>
    <n v="9.98"/>
    <x v="1"/>
    <s v="No"/>
    <x v="1"/>
    <n v="80100"/>
    <m/>
    <x v="13"/>
  </r>
  <r>
    <s v="Youth 2118"/>
    <n v="21"/>
    <x v="0"/>
    <x v="0"/>
    <x v="1"/>
    <x v="4"/>
    <s v="Male/Separated/Nakapiripiriti"/>
    <x v="4"/>
    <n v="9.2799999999999994"/>
    <n v="7.99"/>
    <n v="26.22"/>
    <x v="1"/>
    <s v="Yes"/>
    <x v="2"/>
    <n v="60198"/>
    <n v="980000"/>
    <x v="14"/>
  </r>
  <r>
    <s v="Youth 2119"/>
    <n v="24"/>
    <x v="0"/>
    <x v="1"/>
    <x v="0"/>
    <x v="4"/>
    <s v="Female/Single/Nakapiripiriti"/>
    <x v="22"/>
    <n v="2.89"/>
    <n v="7.93"/>
    <n v="19.34"/>
    <x v="1"/>
    <s v="Yes"/>
    <x v="2"/>
    <n v="1500198"/>
    <n v="870000"/>
    <x v="15"/>
  </r>
  <r>
    <s v="Youth 2120"/>
    <n v="21"/>
    <x v="0"/>
    <x v="0"/>
    <x v="2"/>
    <x v="4"/>
    <s v="Male/Married/Nakapiripiriti"/>
    <x v="8"/>
    <n v="7.84"/>
    <n v="6.4"/>
    <n v="18.59"/>
    <x v="1"/>
    <s v="Yes"/>
    <x v="2"/>
    <n v="35000"/>
    <n v="100000"/>
    <x v="16"/>
  </r>
  <r>
    <s v="Youth 2121"/>
    <n v="24"/>
    <x v="0"/>
    <x v="0"/>
    <x v="1"/>
    <x v="4"/>
    <s v="Male/Separated/Nakapiripiriti"/>
    <x v="3"/>
    <n v="6.23"/>
    <n v="5.87"/>
    <n v="19.940000000000001"/>
    <x v="1"/>
    <s v="Yes"/>
    <x v="2"/>
    <n v="218500"/>
    <n v="35500"/>
    <x v="17"/>
  </r>
  <r>
    <s v="Youth 2122"/>
    <n v="20"/>
    <x v="0"/>
    <x v="0"/>
    <x v="0"/>
    <x v="4"/>
    <s v="Male/Single/Nakapiripiriti"/>
    <x v="3"/>
    <n v="6.23"/>
    <n v="5.87"/>
    <n v="19.940000000000001"/>
    <x v="1"/>
    <s v="Yes"/>
    <x v="2"/>
    <n v="1500198"/>
    <n v="72099"/>
    <x v="18"/>
  </r>
  <r>
    <s v="Youth 2123"/>
    <n v="29"/>
    <x v="4"/>
    <x v="1"/>
    <x v="2"/>
    <x v="4"/>
    <s v="Female/Married/Nakapiripiriti"/>
    <x v="0"/>
    <n v="9.7200000000000006"/>
    <n v="2"/>
    <n v="14.98"/>
    <x v="1"/>
    <s v="Yes"/>
    <x v="2"/>
    <n v="157000"/>
    <n v="400000"/>
    <x v="19"/>
  </r>
  <r>
    <s v="Youth 2124"/>
    <n v="23"/>
    <x v="0"/>
    <x v="1"/>
    <x v="2"/>
    <x v="4"/>
    <s v="Female/Married/Nakapiripiriti"/>
    <x v="0"/>
    <n v="9.7200000000000006"/>
    <n v="2"/>
    <n v="14.98"/>
    <x v="1"/>
    <s v="Yes"/>
    <x v="2"/>
    <n v="82200"/>
    <n v="2800000"/>
    <x v="20"/>
  </r>
  <r>
    <s v="Youth 2125"/>
    <n v="21"/>
    <x v="0"/>
    <x v="0"/>
    <x v="1"/>
    <x v="4"/>
    <s v="Male/Separated/Nakapiripiriti"/>
    <x v="37"/>
    <n v="4.2300000000000004"/>
    <n v="3.55"/>
    <n v="12.93"/>
    <x v="1"/>
    <s v="Yes"/>
    <x v="2"/>
    <n v="310000"/>
    <n v="400000"/>
    <x v="21"/>
  </r>
  <r>
    <s v="Youth 2126"/>
    <n v="19"/>
    <x v="0"/>
    <x v="0"/>
    <x v="0"/>
    <x v="5"/>
    <s v="Male/Single/Amudat"/>
    <x v="3"/>
    <n v="6.23"/>
    <n v="5.87"/>
    <n v="19.940000000000001"/>
    <x v="1"/>
    <s v="Yes"/>
    <x v="2"/>
    <n v="475000"/>
    <n v="620000"/>
    <x v="22"/>
  </r>
  <r>
    <s v="Youth 2127"/>
    <n v="21"/>
    <x v="0"/>
    <x v="0"/>
    <x v="1"/>
    <x v="5"/>
    <s v="Male/Separated/Amudat"/>
    <x v="6"/>
    <n v="2.88"/>
    <n v="5.23"/>
    <n v="9.98"/>
    <x v="1"/>
    <s v="No"/>
    <x v="1"/>
    <n v="30297"/>
    <m/>
    <x v="23"/>
  </r>
  <r>
    <s v="Youth 2128"/>
    <n v="23"/>
    <x v="0"/>
    <x v="0"/>
    <x v="0"/>
    <x v="5"/>
    <s v="Male/Single/Amudat"/>
    <x v="10"/>
    <n v="3.53"/>
    <n v="7.58"/>
    <n v="11.92"/>
    <x v="1"/>
    <s v="No"/>
    <x v="1"/>
    <n v="47099"/>
    <m/>
    <x v="24"/>
  </r>
  <r>
    <s v="Youth 2129"/>
    <n v="17"/>
    <x v="2"/>
    <x v="0"/>
    <x v="0"/>
    <x v="5"/>
    <s v="Male/Single/Amudat"/>
    <x v="4"/>
    <n v="9.2799999999999994"/>
    <n v="7.99"/>
    <n v="26.22"/>
    <x v="1"/>
    <s v="No"/>
    <x v="1"/>
    <n v="120099"/>
    <m/>
    <x v="25"/>
  </r>
  <r>
    <s v="Youth 2130"/>
    <n v="25"/>
    <x v="4"/>
    <x v="0"/>
    <x v="0"/>
    <x v="5"/>
    <s v="Male/Single/Amudat"/>
    <x v="4"/>
    <n v="9.2799999999999994"/>
    <n v="7.99"/>
    <n v="26.22"/>
    <x v="1"/>
    <s v="No"/>
    <x v="1"/>
    <n v="55198"/>
    <m/>
    <x v="26"/>
  </r>
  <r>
    <s v="Youth 2131"/>
    <n v="15"/>
    <x v="2"/>
    <x v="0"/>
    <x v="0"/>
    <x v="5"/>
    <s v="Male/Single/Amudat"/>
    <x v="4"/>
    <n v="9.2799999999999994"/>
    <n v="7.99"/>
    <n v="26.22"/>
    <x v="1"/>
    <s v="Yes"/>
    <x v="2"/>
    <n v="73000"/>
    <n v="12198"/>
    <x v="27"/>
  </r>
  <r>
    <s v="Youth 2132"/>
    <n v="15"/>
    <x v="2"/>
    <x v="0"/>
    <x v="2"/>
    <x v="5"/>
    <s v="Male/Married/Amudat"/>
    <x v="0"/>
    <n v="9.7200000000000006"/>
    <n v="2"/>
    <n v="14.98"/>
    <x v="1"/>
    <s v="No"/>
    <x v="1"/>
    <n v="90198"/>
    <m/>
    <x v="28"/>
  </r>
  <r>
    <s v="Youth 2133"/>
    <n v="17"/>
    <x v="2"/>
    <x v="0"/>
    <x v="0"/>
    <x v="5"/>
    <s v="Male/Single/Amudat"/>
    <x v="0"/>
    <n v="9.7200000000000006"/>
    <n v="2"/>
    <n v="14.98"/>
    <x v="1"/>
    <s v="Yes"/>
    <x v="2"/>
    <n v="35198"/>
    <n v="335000"/>
    <x v="29"/>
  </r>
  <r>
    <s v="Youth 2134"/>
    <n v="19"/>
    <x v="0"/>
    <x v="0"/>
    <x v="1"/>
    <x v="5"/>
    <s v="Male/Separated/Amudat"/>
    <x v="14"/>
    <n v="3.68"/>
    <n v="0.54"/>
    <n v="12.64"/>
    <x v="1"/>
    <s v="Yes"/>
    <x v="2"/>
    <n v="55099"/>
    <n v="16200"/>
    <x v="30"/>
  </r>
  <r>
    <s v="Youth 2135"/>
    <n v="21"/>
    <x v="0"/>
    <x v="1"/>
    <x v="1"/>
    <x v="5"/>
    <s v="Female/Separated/Amudat"/>
    <x v="14"/>
    <n v="3.68"/>
    <n v="0.54"/>
    <n v="12.64"/>
    <x v="1"/>
    <s v="Yes"/>
    <x v="2"/>
    <n v="85000"/>
    <n v="38000"/>
    <x v="31"/>
  </r>
  <r>
    <s v="Youth 2136"/>
    <n v="24"/>
    <x v="0"/>
    <x v="0"/>
    <x v="0"/>
    <x v="5"/>
    <s v="Male/Single/Amudat"/>
    <x v="25"/>
    <n v="2.04"/>
    <n v="2.82"/>
    <n v="7.77"/>
    <x v="1"/>
    <s v="Yes"/>
    <x v="2"/>
    <n v="41000"/>
    <n v="3200"/>
    <x v="32"/>
  </r>
  <r>
    <s v="Youth 2137"/>
    <n v="21"/>
    <x v="0"/>
    <x v="0"/>
    <x v="2"/>
    <x v="5"/>
    <s v="Male/Married/Amudat"/>
    <x v="8"/>
    <n v="7.84"/>
    <n v="6.4"/>
    <n v="18.59"/>
    <x v="1"/>
    <s v="Yes"/>
    <x v="2"/>
    <n v="32500"/>
    <n v="130000"/>
    <x v="33"/>
  </r>
  <r>
    <s v="Youth 2138"/>
    <n v="24"/>
    <x v="0"/>
    <x v="1"/>
    <x v="0"/>
    <x v="5"/>
    <s v="Female/Single/Amudat"/>
    <x v="7"/>
    <n v="0.56000000000000005"/>
    <n v="9.81"/>
    <n v="14.13"/>
    <x v="1"/>
    <s v="No"/>
    <x v="1"/>
    <n v="18000"/>
    <m/>
    <x v="34"/>
  </r>
  <r>
    <s v="Youth 2139"/>
    <n v="20"/>
    <x v="0"/>
    <x v="0"/>
    <x v="1"/>
    <x v="5"/>
    <s v="Male/Separated/Amudat"/>
    <x v="7"/>
    <n v="0.56000000000000005"/>
    <n v="9.81"/>
    <n v="14.13"/>
    <x v="1"/>
    <s v="Yes"/>
    <x v="2"/>
    <n v="55099"/>
    <n v="30297"/>
    <x v="35"/>
  </r>
  <r>
    <s v="Youth 2140"/>
    <n v="29"/>
    <x v="4"/>
    <x v="0"/>
    <x v="1"/>
    <x v="4"/>
    <s v="Male/Separated/Nakapiripiriti"/>
    <x v="0"/>
    <n v="9.7200000000000006"/>
    <n v="2"/>
    <n v="14.98"/>
    <x v="1"/>
    <s v="Yes"/>
    <x v="2"/>
    <n v="70198"/>
    <n v="17099"/>
    <x v="36"/>
  </r>
  <r>
    <s v="Youth 2141"/>
    <n v="23"/>
    <x v="0"/>
    <x v="0"/>
    <x v="1"/>
    <x v="4"/>
    <s v="Male/Separated/Nakapiripiriti"/>
    <x v="0"/>
    <n v="9.7200000000000006"/>
    <n v="2"/>
    <n v="14.98"/>
    <x v="1"/>
    <s v="Yes"/>
    <x v="2"/>
    <n v="10297"/>
    <n v="15198"/>
    <x v="37"/>
  </r>
  <r>
    <s v="Youth 2142"/>
    <n v="21"/>
    <x v="0"/>
    <x v="1"/>
    <x v="0"/>
    <x v="4"/>
    <s v="Female/Single/Nakapiripiriti"/>
    <x v="40"/>
    <n v="4.91"/>
    <n v="1.95"/>
    <n v="7.6000000000000005"/>
    <x v="0"/>
    <s v="No"/>
    <x v="0"/>
    <m/>
    <m/>
    <x v="2"/>
  </r>
  <r>
    <s v="Youth 2143"/>
    <n v="19"/>
    <x v="0"/>
    <x v="0"/>
    <x v="0"/>
    <x v="4"/>
    <s v="Male/Single/Nakapiripiriti"/>
    <x v="7"/>
    <n v="0.56000000000000005"/>
    <n v="9.81"/>
    <n v="14.13"/>
    <x v="1"/>
    <s v="Yes"/>
    <x v="2"/>
    <n v="22599"/>
    <n v="48000"/>
    <x v="38"/>
  </r>
  <r>
    <s v="Youth 2144"/>
    <n v="21"/>
    <x v="0"/>
    <x v="1"/>
    <x v="0"/>
    <x v="4"/>
    <s v="Female/Single/Nakapiripiriti"/>
    <x v="4"/>
    <n v="9.2799999999999994"/>
    <n v="7.99"/>
    <n v="26.22"/>
    <x v="1"/>
    <s v="Yes"/>
    <x v="2"/>
    <n v="45198"/>
    <n v="235000"/>
    <x v="39"/>
  </r>
  <r>
    <s v="Youth 2145"/>
    <n v="23"/>
    <x v="0"/>
    <x v="1"/>
    <x v="1"/>
    <x v="4"/>
    <s v="Female/Separated/Nakapiripiriti"/>
    <x v="10"/>
    <n v="3.53"/>
    <n v="7.58"/>
    <n v="11.92"/>
    <x v="1"/>
    <s v="Yes"/>
    <x v="2"/>
    <n v="136000"/>
    <n v="11000"/>
    <x v="40"/>
  </r>
  <r>
    <s v="Youth 2146"/>
    <n v="17"/>
    <x v="2"/>
    <x v="1"/>
    <x v="0"/>
    <x v="4"/>
    <s v="Female/Single/Nakapiripiriti"/>
    <x v="6"/>
    <n v="2.88"/>
    <n v="5.23"/>
    <n v="9.98"/>
    <x v="1"/>
    <s v="Yes"/>
    <x v="2"/>
    <n v="90500"/>
    <n v="60000"/>
    <x v="41"/>
  </r>
  <r>
    <s v="Youth 2147"/>
    <n v="25"/>
    <x v="4"/>
    <x v="0"/>
    <x v="0"/>
    <x v="4"/>
    <s v="Male/Single/Nakapiripiriti"/>
    <x v="6"/>
    <n v="2.88"/>
    <n v="5.23"/>
    <n v="9.98"/>
    <x v="1"/>
    <s v="Yes"/>
    <x v="2"/>
    <n v="4650"/>
    <n v="35198"/>
    <x v="42"/>
  </r>
  <r>
    <s v="Youth 2148"/>
    <n v="15"/>
    <x v="2"/>
    <x v="0"/>
    <x v="0"/>
    <x v="4"/>
    <s v="Male/Single/Nakapiripiriti"/>
    <x v="6"/>
    <n v="2.88"/>
    <n v="5.23"/>
    <n v="9.98"/>
    <x v="1"/>
    <s v="Yes"/>
    <x v="2"/>
    <n v="130000"/>
    <n v="41000"/>
    <x v="43"/>
  </r>
  <r>
    <s v="Youth 2149"/>
    <n v="15"/>
    <x v="2"/>
    <x v="0"/>
    <x v="0"/>
    <x v="4"/>
    <s v="Male/Single/Nakapiripiriti"/>
    <x v="0"/>
    <n v="9.7200000000000006"/>
    <n v="2"/>
    <n v="14.98"/>
    <x v="1"/>
    <s v="Yes"/>
    <x v="2"/>
    <n v="30200"/>
    <n v="15198"/>
    <x v="44"/>
  </r>
  <r>
    <s v="Youth 2150"/>
    <n v="17"/>
    <x v="2"/>
    <x v="0"/>
    <x v="0"/>
    <x v="2"/>
    <s v="Male/Single/Kotido"/>
    <x v="0"/>
    <n v="9.7200000000000006"/>
    <n v="2"/>
    <n v="14.98"/>
    <x v="1"/>
    <s v="Yes"/>
    <x v="2"/>
    <n v="60297"/>
    <n v="40198"/>
    <x v="45"/>
  </r>
  <r>
    <s v="Youth 2151"/>
    <n v="19"/>
    <x v="0"/>
    <x v="1"/>
    <x v="0"/>
    <x v="2"/>
    <s v="Female/Single/Kotido"/>
    <x v="4"/>
    <n v="9.2799999999999994"/>
    <n v="7.99"/>
    <n v="26.22"/>
    <x v="1"/>
    <s v="Yes"/>
    <x v="2"/>
    <n v="11500"/>
    <n v="67000"/>
    <x v="46"/>
  </r>
  <r>
    <s v="Youth 2152"/>
    <n v="21"/>
    <x v="0"/>
    <x v="1"/>
    <x v="2"/>
    <x v="2"/>
    <s v="Female/Married/Kotido"/>
    <x v="6"/>
    <n v="2.88"/>
    <n v="5.23"/>
    <n v="9.98"/>
    <x v="1"/>
    <s v="Yes"/>
    <x v="2"/>
    <n v="37000"/>
    <n v="7198"/>
    <x v="47"/>
  </r>
  <r>
    <s v="Youth 2153"/>
    <n v="24"/>
    <x v="0"/>
    <x v="0"/>
    <x v="0"/>
    <x v="2"/>
    <s v="Male/Single/Kotido"/>
    <x v="28"/>
    <n v="6.79"/>
    <n v="1.88"/>
    <n v="16.97"/>
    <x v="1"/>
    <s v="Yes"/>
    <x v="2"/>
    <n v="49599"/>
    <n v="12200"/>
    <x v="48"/>
  </r>
  <r>
    <s v="Youth 2154"/>
    <n v="21"/>
    <x v="0"/>
    <x v="0"/>
    <x v="2"/>
    <x v="2"/>
    <s v="Male/Married/Kotido"/>
    <x v="8"/>
    <n v="7.84"/>
    <n v="6.4"/>
    <n v="18.59"/>
    <x v="1"/>
    <s v="Yes"/>
    <x v="2"/>
    <n v="29500"/>
    <n v="71500"/>
    <x v="49"/>
  </r>
  <r>
    <s v="Youth 2155"/>
    <n v="24"/>
    <x v="0"/>
    <x v="0"/>
    <x v="0"/>
    <x v="2"/>
    <s v="Male/Single/Kotido"/>
    <x v="3"/>
    <n v="6.23"/>
    <n v="5.87"/>
    <n v="19.940000000000001"/>
    <x v="1"/>
    <s v="Yes"/>
    <x v="2"/>
    <n v="670500"/>
    <n v="18099"/>
    <x v="50"/>
  </r>
  <r>
    <s v="Youth 2156"/>
    <n v="20"/>
    <x v="0"/>
    <x v="0"/>
    <x v="2"/>
    <x v="2"/>
    <s v="Male/Married/Kotido"/>
    <x v="3"/>
    <n v="6.23"/>
    <n v="5.87"/>
    <n v="19.940000000000001"/>
    <x v="1"/>
    <s v="Yes"/>
    <x v="2"/>
    <n v="63000"/>
    <n v="192099"/>
    <x v="51"/>
  </r>
  <r>
    <s v="Youth 2157"/>
    <n v="29"/>
    <x v="4"/>
    <x v="0"/>
    <x v="0"/>
    <x v="2"/>
    <s v="Male/Single/Kotido"/>
    <x v="0"/>
    <n v="9.7200000000000006"/>
    <n v="2"/>
    <n v="14.98"/>
    <x v="0"/>
    <s v="No"/>
    <x v="0"/>
    <m/>
    <m/>
    <x v="2"/>
  </r>
  <r>
    <s v="Youth 2158"/>
    <n v="23"/>
    <x v="0"/>
    <x v="0"/>
    <x v="0"/>
    <x v="2"/>
    <s v="Male/Single/Kotido"/>
    <x v="0"/>
    <n v="9.7200000000000006"/>
    <n v="2"/>
    <n v="14.98"/>
    <x v="0"/>
    <s v="Yes"/>
    <x v="3"/>
    <m/>
    <n v="75099"/>
    <x v="52"/>
  </r>
  <r>
    <s v="Youth 2159"/>
    <n v="21"/>
    <x v="0"/>
    <x v="0"/>
    <x v="0"/>
    <x v="2"/>
    <s v="Male/Single/Kotido"/>
    <x v="11"/>
    <n v="4.0199999999999996"/>
    <n v="8.5399999999999991"/>
    <n v="14.899999999999999"/>
    <x v="0"/>
    <s v="Yes"/>
    <x v="3"/>
    <m/>
    <n v="1398"/>
    <x v="53"/>
  </r>
  <r>
    <s v="Youth 2160"/>
    <n v="19"/>
    <x v="0"/>
    <x v="0"/>
    <x v="0"/>
    <x v="2"/>
    <s v="Male/Single/Kotido"/>
    <x v="3"/>
    <n v="6.23"/>
    <n v="5.87"/>
    <n v="19.940000000000001"/>
    <x v="0"/>
    <s v="No"/>
    <x v="0"/>
    <m/>
    <m/>
    <x v="2"/>
  </r>
  <r>
    <s v="Youth 2161"/>
    <n v="21"/>
    <x v="0"/>
    <x v="0"/>
    <x v="0"/>
    <x v="2"/>
    <s v="Male/Single/Kotido"/>
    <x v="14"/>
    <n v="3.68"/>
    <n v="0.54"/>
    <n v="12.64"/>
    <x v="0"/>
    <s v="Yes"/>
    <x v="3"/>
    <m/>
    <n v="12198"/>
    <x v="54"/>
  </r>
  <r>
    <s v="Youth 2162"/>
    <n v="23"/>
    <x v="0"/>
    <x v="0"/>
    <x v="0"/>
    <x v="4"/>
    <s v="Male/Single/Nakapiripiriti"/>
    <x v="10"/>
    <n v="3.53"/>
    <n v="7.58"/>
    <n v="11.92"/>
    <x v="0"/>
    <s v="Yes"/>
    <x v="3"/>
    <m/>
    <n v="60500"/>
    <x v="55"/>
  </r>
  <r>
    <s v="Youth 2163"/>
    <n v="17"/>
    <x v="2"/>
    <x v="0"/>
    <x v="0"/>
    <x v="4"/>
    <s v="Male/Single/Nakapiripiriti"/>
    <x v="14"/>
    <n v="3.68"/>
    <n v="0.54"/>
    <n v="12.64"/>
    <x v="0"/>
    <s v="No"/>
    <x v="0"/>
    <m/>
    <m/>
    <x v="2"/>
  </r>
  <r>
    <s v="Youth 2164"/>
    <n v="25"/>
    <x v="4"/>
    <x v="0"/>
    <x v="0"/>
    <x v="4"/>
    <s v="Male/Single/Nakapiripiriti"/>
    <x v="14"/>
    <n v="3.68"/>
    <n v="0.54"/>
    <n v="12.64"/>
    <x v="1"/>
    <s v="Yes"/>
    <x v="2"/>
    <n v="396"/>
    <n v="176198"/>
    <x v="56"/>
  </r>
  <r>
    <s v="Youth 2165"/>
    <n v="15"/>
    <x v="2"/>
    <x v="0"/>
    <x v="1"/>
    <x v="4"/>
    <s v="Male/Separated/Nakapiripiriti"/>
    <x v="14"/>
    <n v="3.68"/>
    <n v="0.54"/>
    <n v="12.64"/>
    <x v="1"/>
    <s v="Yes"/>
    <x v="2"/>
    <n v="30300"/>
    <n v="1600"/>
    <x v="57"/>
  </r>
  <r>
    <s v="Youth 2166"/>
    <n v="15"/>
    <x v="2"/>
    <x v="1"/>
    <x v="1"/>
    <x v="4"/>
    <s v="Female/Separated/Nakapiripiriti"/>
    <x v="0"/>
    <n v="9.7200000000000006"/>
    <n v="2"/>
    <n v="14.98"/>
    <x v="0"/>
    <s v="No"/>
    <x v="0"/>
    <m/>
    <m/>
    <x v="2"/>
  </r>
  <r>
    <s v="Youth 2167"/>
    <n v="17"/>
    <x v="2"/>
    <x v="1"/>
    <x v="0"/>
    <x v="4"/>
    <s v="Female/Single/Nakapiripiriti"/>
    <x v="0"/>
    <n v="9.7200000000000006"/>
    <n v="2"/>
    <n v="14.98"/>
    <x v="0"/>
    <s v="No"/>
    <x v="0"/>
    <m/>
    <m/>
    <x v="2"/>
  </r>
  <r>
    <s v="Youth 2168"/>
    <n v="19"/>
    <x v="0"/>
    <x v="1"/>
    <x v="2"/>
    <x v="4"/>
    <s v="Female/Married/Nakapiripiriti"/>
    <x v="6"/>
    <n v="2.88"/>
    <n v="5.23"/>
    <n v="9.98"/>
    <x v="1"/>
    <s v="Yes"/>
    <x v="2"/>
    <n v="38700"/>
    <n v="50198"/>
    <x v="58"/>
  </r>
  <r>
    <s v="Youth 2169"/>
    <n v="21"/>
    <x v="0"/>
    <x v="1"/>
    <x v="0"/>
    <x v="4"/>
    <s v="Female/Single/Nakapiripiriti"/>
    <x v="4"/>
    <n v="9.2799999999999994"/>
    <n v="7.99"/>
    <n v="26.22"/>
    <x v="1"/>
    <s v="Yes"/>
    <x v="2"/>
    <n v="29000"/>
    <n v="30200"/>
    <x v="59"/>
  </r>
  <r>
    <s v="Youth 2170"/>
    <n v="24"/>
    <x v="0"/>
    <x v="1"/>
    <x v="1"/>
    <x v="4"/>
    <s v="Female/Separated/Nakapiripiriti"/>
    <x v="11"/>
    <n v="4.0199999999999996"/>
    <n v="8.5399999999999991"/>
    <n v="14.899999999999999"/>
    <x v="1"/>
    <s v="Yes"/>
    <x v="2"/>
    <n v="7200"/>
    <n v="21000"/>
    <x v="60"/>
  </r>
  <r>
    <s v="Youth 2171"/>
    <n v="21"/>
    <x v="0"/>
    <x v="1"/>
    <x v="2"/>
    <x v="4"/>
    <s v="Female/Married/Nakapiripiriti"/>
    <x v="8"/>
    <n v="7.84"/>
    <n v="6.4"/>
    <n v="18.59"/>
    <x v="1"/>
    <s v="Yes"/>
    <x v="2"/>
    <n v="28000"/>
    <n v="17099"/>
    <x v="61"/>
  </r>
  <r>
    <s v="Youth 2172"/>
    <n v="24"/>
    <x v="0"/>
    <x v="1"/>
    <x v="0"/>
    <x v="4"/>
    <s v="Female/Single/Nakapiripiriti"/>
    <x v="7"/>
    <n v="0.56000000000000005"/>
    <n v="9.81"/>
    <n v="14.13"/>
    <x v="1"/>
    <s v="No"/>
    <x v="1"/>
    <n v="7700"/>
    <m/>
    <x v="62"/>
  </r>
  <r>
    <s v="Youth 2173"/>
    <n v="20"/>
    <x v="0"/>
    <x v="0"/>
    <x v="0"/>
    <x v="4"/>
    <s v="Male/Single/Nakapiripiriti"/>
    <x v="7"/>
    <n v="0.56000000000000005"/>
    <n v="9.81"/>
    <n v="14.13"/>
    <x v="1"/>
    <s v="No"/>
    <x v="1"/>
    <n v="25500"/>
    <m/>
    <x v="63"/>
  </r>
  <r>
    <s v="Youth 2174"/>
    <n v="29"/>
    <x v="4"/>
    <x v="1"/>
    <x v="0"/>
    <x v="4"/>
    <s v="Female/Single/Nakapiripiriti"/>
    <x v="0"/>
    <n v="9.7200000000000006"/>
    <n v="2"/>
    <n v="14.98"/>
    <x v="1"/>
    <s v="No"/>
    <x v="1"/>
    <n v="7000"/>
    <m/>
    <x v="64"/>
  </r>
  <r>
    <s v="Youth 2175"/>
    <n v="23"/>
    <x v="0"/>
    <x v="1"/>
    <x v="0"/>
    <x v="3"/>
    <s v="Female/Single/Napak"/>
    <x v="0"/>
    <n v="9.7200000000000006"/>
    <n v="2"/>
    <n v="14.98"/>
    <x v="1"/>
    <s v="No"/>
    <x v="1"/>
    <n v="10398"/>
    <m/>
    <x v="65"/>
  </r>
  <r>
    <s v="Youth 2176"/>
    <n v="21"/>
    <x v="0"/>
    <x v="1"/>
    <x v="2"/>
    <x v="3"/>
    <s v="Female/Married/Napak"/>
    <x v="44"/>
    <n v="1.74"/>
    <n v="7.67"/>
    <n v="10.77"/>
    <x v="1"/>
    <s v="Yes"/>
    <x v="2"/>
    <n v="797"/>
    <n v="278000"/>
    <x v="66"/>
  </r>
  <r>
    <s v="Youth 2177"/>
    <n v="19"/>
    <x v="0"/>
    <x v="1"/>
    <x v="0"/>
    <x v="3"/>
    <s v="Female/Single/Napak"/>
    <x v="7"/>
    <n v="0.56000000000000005"/>
    <n v="9.81"/>
    <n v="14.13"/>
    <x v="0"/>
    <s v="Yes"/>
    <x v="3"/>
    <m/>
    <n v="31099"/>
    <x v="67"/>
  </r>
  <r>
    <s v="Youth 2178"/>
    <n v="21"/>
    <x v="0"/>
    <x v="1"/>
    <x v="0"/>
    <x v="3"/>
    <s v="Female/Single/Napak"/>
    <x v="6"/>
    <n v="2.88"/>
    <n v="5.23"/>
    <n v="9.98"/>
    <x v="0"/>
    <s v="Yes"/>
    <x v="3"/>
    <m/>
    <n v="77500"/>
    <x v="68"/>
  </r>
  <r>
    <s v="Youth 2179"/>
    <n v="23"/>
    <x v="0"/>
    <x v="1"/>
    <x v="0"/>
    <x v="3"/>
    <s v="Female/Single/Napak"/>
    <x v="37"/>
    <n v="4.2300000000000004"/>
    <n v="3.55"/>
    <n v="12.93"/>
    <x v="0"/>
    <s v="Yes"/>
    <x v="3"/>
    <m/>
    <n v="800000"/>
    <x v="69"/>
  </r>
  <r>
    <s v="Youth 2180"/>
    <n v="17"/>
    <x v="2"/>
    <x v="1"/>
    <x v="0"/>
    <x v="3"/>
    <s v="Female/Single/Napak"/>
    <x v="4"/>
    <n v="9.2799999999999994"/>
    <n v="7.99"/>
    <n v="26.22"/>
    <x v="0"/>
    <s v="Yes"/>
    <x v="3"/>
    <m/>
    <n v="6240000"/>
    <x v="70"/>
  </r>
  <r>
    <s v="Youth 2181"/>
    <n v="25"/>
    <x v="4"/>
    <x v="1"/>
    <x v="2"/>
    <x v="3"/>
    <s v="Female/Married/Napak"/>
    <x v="0"/>
    <n v="9.7200000000000006"/>
    <n v="2"/>
    <n v="14.98"/>
    <x v="0"/>
    <s v="Yes"/>
    <x v="3"/>
    <m/>
    <n v="125000"/>
    <x v="71"/>
  </r>
  <r>
    <s v="Youth 2182"/>
    <n v="15"/>
    <x v="2"/>
    <x v="1"/>
    <x v="0"/>
    <x v="3"/>
    <s v="Female/Single/Napak"/>
    <x v="4"/>
    <n v="9.2799999999999994"/>
    <n v="7.99"/>
    <n v="26.22"/>
    <x v="1"/>
    <s v="Yes"/>
    <x v="2"/>
    <n v="552050"/>
    <n v="1050000"/>
    <x v="72"/>
  </r>
  <r>
    <s v="Youth 2183"/>
    <n v="15"/>
    <x v="2"/>
    <x v="1"/>
    <x v="0"/>
    <x v="3"/>
    <s v="Female/Single/Napak"/>
    <x v="0"/>
    <n v="9.7200000000000006"/>
    <n v="2"/>
    <n v="14.98"/>
    <x v="1"/>
    <s v="No"/>
    <x v="1"/>
    <n v="2005600"/>
    <m/>
    <x v="73"/>
  </r>
  <r>
    <s v="Youth 2184"/>
    <n v="17"/>
    <x v="2"/>
    <x v="1"/>
    <x v="0"/>
    <x v="3"/>
    <s v="Female/Single/Napak"/>
    <x v="0"/>
    <n v="9.7200000000000006"/>
    <n v="2"/>
    <n v="14.98"/>
    <x v="1"/>
    <s v="Yes"/>
    <x v="2"/>
    <n v="48000"/>
    <n v="480000"/>
    <x v="74"/>
  </r>
  <r>
    <s v="Youth 2185"/>
    <n v="19"/>
    <x v="0"/>
    <x v="1"/>
    <x v="1"/>
    <x v="0"/>
    <s v="Female/Separated/Moroto"/>
    <x v="14"/>
    <n v="3.68"/>
    <n v="0.54"/>
    <n v="12.64"/>
    <x v="1"/>
    <s v="No"/>
    <x v="1"/>
    <n v="21000"/>
    <m/>
    <x v="75"/>
  </r>
  <r>
    <s v="Youth 2186"/>
    <n v="21"/>
    <x v="0"/>
    <x v="1"/>
    <x v="0"/>
    <x v="0"/>
    <s v="Female/Single/Moroto"/>
    <x v="14"/>
    <n v="3.68"/>
    <n v="0.54"/>
    <n v="12.64"/>
    <x v="1"/>
    <s v="No"/>
    <x v="1"/>
    <n v="45500"/>
    <m/>
    <x v="76"/>
  </r>
  <r>
    <s v="Youth 2187"/>
    <n v="24"/>
    <x v="0"/>
    <x v="1"/>
    <x v="0"/>
    <x v="0"/>
    <s v="Female/Single/Moroto"/>
    <x v="17"/>
    <n v="7.64"/>
    <n v="6.39"/>
    <n v="18.46"/>
    <x v="1"/>
    <s v="No"/>
    <x v="1"/>
    <n v="37500"/>
    <m/>
    <x v="77"/>
  </r>
  <r>
    <s v="Youth 2188"/>
    <n v="21"/>
    <x v="0"/>
    <x v="1"/>
    <x v="0"/>
    <x v="0"/>
    <s v="Female/Single/Moroto"/>
    <x v="3"/>
    <n v="6.23"/>
    <n v="5.87"/>
    <n v="19.940000000000001"/>
    <x v="1"/>
    <s v="No"/>
    <x v="1"/>
    <n v="37000"/>
    <m/>
    <x v="78"/>
  </r>
  <r>
    <s v="Youth 2189"/>
    <n v="24"/>
    <x v="0"/>
    <x v="1"/>
    <x v="0"/>
    <x v="0"/>
    <s v="Female/Single/Moroto"/>
    <x v="3"/>
    <n v="6.23"/>
    <n v="5.87"/>
    <n v="19.940000000000001"/>
    <x v="1"/>
    <s v="No"/>
    <x v="1"/>
    <n v="396000"/>
    <m/>
    <x v="79"/>
  </r>
  <r>
    <s v="Youth 2190"/>
    <n v="20"/>
    <x v="0"/>
    <x v="0"/>
    <x v="2"/>
    <x v="0"/>
    <s v="Male/Married/Moroto"/>
    <x v="5"/>
    <n v="2.52"/>
    <n v="5.59"/>
    <n v="13.41"/>
    <x v="1"/>
    <s v="Yes"/>
    <x v="2"/>
    <n v="32000"/>
    <n v="190000"/>
    <x v="80"/>
  </r>
  <r>
    <s v="Youth 2191"/>
    <n v="29"/>
    <x v="4"/>
    <x v="0"/>
    <x v="2"/>
    <x v="0"/>
    <s v="Male/Married/Moroto"/>
    <x v="0"/>
    <n v="9.7200000000000006"/>
    <n v="2"/>
    <n v="14.98"/>
    <x v="0"/>
    <s v="Yes"/>
    <x v="3"/>
    <m/>
    <n v="280000"/>
    <x v="81"/>
  </r>
  <r>
    <s v="Youth 2192"/>
    <n v="23"/>
    <x v="0"/>
    <x v="1"/>
    <x v="0"/>
    <x v="0"/>
    <s v="Female/Single/Moroto"/>
    <x v="0"/>
    <n v="9.7200000000000006"/>
    <n v="2"/>
    <n v="14.98"/>
    <x v="0"/>
    <s v="Yes"/>
    <x v="3"/>
    <m/>
    <n v="295000"/>
    <x v="82"/>
  </r>
  <r>
    <s v="Youth 2193"/>
    <n v="21"/>
    <x v="0"/>
    <x v="0"/>
    <x v="0"/>
    <x v="0"/>
    <s v="Male/Single/Moroto"/>
    <x v="34"/>
    <n v="1.29"/>
    <n v="9.16"/>
    <n v="14.33"/>
    <x v="0"/>
    <s v="Yes"/>
    <x v="3"/>
    <m/>
    <n v="0"/>
    <x v="2"/>
  </r>
  <r>
    <s v="Youth 2194"/>
    <n v="19"/>
    <x v="0"/>
    <x v="0"/>
    <x v="0"/>
    <x v="0"/>
    <s v="Male/Single/Moroto"/>
    <x v="3"/>
    <n v="6.23"/>
    <n v="5.87"/>
    <n v="19.940000000000001"/>
    <x v="0"/>
    <s v="No"/>
    <x v="0"/>
    <m/>
    <m/>
    <x v="2"/>
  </r>
  <r>
    <s v="Youth 2195"/>
    <n v="21"/>
    <x v="0"/>
    <x v="0"/>
    <x v="0"/>
    <x v="1"/>
    <s v="Male/Single/Kaabong"/>
    <x v="4"/>
    <n v="9.2799999999999994"/>
    <n v="7.99"/>
    <n v="26.22"/>
    <x v="1"/>
    <s v="No"/>
    <x v="1"/>
    <n v="261000"/>
    <m/>
    <x v="1"/>
  </r>
  <r>
    <s v="Youth 2196"/>
    <n v="23"/>
    <x v="0"/>
    <x v="1"/>
    <x v="0"/>
    <x v="2"/>
    <s v="Female/Single/Kotido"/>
    <x v="40"/>
    <n v="4.91"/>
    <n v="1.95"/>
    <n v="7.6000000000000005"/>
    <x v="0"/>
    <s v="No"/>
    <x v="0"/>
    <m/>
    <m/>
    <x v="2"/>
  </r>
  <r>
    <s v="Youth 2197"/>
    <n v="17"/>
    <x v="2"/>
    <x v="1"/>
    <x v="1"/>
    <x v="3"/>
    <s v="Female/Separated/Napak"/>
    <x v="6"/>
    <n v="2.88"/>
    <n v="5.23"/>
    <n v="9.98"/>
    <x v="0"/>
    <s v="No"/>
    <x v="0"/>
    <m/>
    <m/>
    <x v="2"/>
  </r>
  <r>
    <s v="Youth 2198"/>
    <n v="25"/>
    <x v="4"/>
    <x v="1"/>
    <x v="1"/>
    <x v="4"/>
    <s v="Female/Separated/Nakapiripiriti"/>
    <x v="0"/>
    <n v="9.7200000000000006"/>
    <n v="2"/>
    <n v="14.98"/>
    <x v="1"/>
    <s v="No"/>
    <x v="1"/>
    <n v="159000"/>
    <m/>
    <x v="3"/>
  </r>
  <r>
    <s v="Youth 2199"/>
    <n v="15"/>
    <x v="2"/>
    <x v="1"/>
    <x v="0"/>
    <x v="5"/>
    <s v="Female/Single/Amudat"/>
    <x v="6"/>
    <n v="2.88"/>
    <n v="5.23"/>
    <n v="9.98"/>
    <x v="1"/>
    <s v="Yes"/>
    <x v="2"/>
    <n v="129099"/>
    <n v="125000"/>
    <x v="4"/>
  </r>
  <r>
    <s v="Youth 2200"/>
    <n v="15"/>
    <x v="2"/>
    <x v="1"/>
    <x v="0"/>
    <x v="6"/>
    <s v="Female/Single/Abim"/>
    <x v="0"/>
    <n v="9.7200000000000006"/>
    <n v="2"/>
    <n v="14.98"/>
    <x v="1"/>
    <s v="Yes"/>
    <x v="2"/>
    <n v="33000"/>
    <n v="2100000"/>
    <x v="5"/>
  </r>
  <r>
    <s v="Youth 2201"/>
    <n v="17"/>
    <x v="2"/>
    <x v="1"/>
    <x v="2"/>
    <x v="6"/>
    <s v="Female/Married/Abim"/>
    <x v="0"/>
    <n v="9.7200000000000006"/>
    <n v="2"/>
    <n v="14.98"/>
    <x v="1"/>
    <s v="Yes"/>
    <x v="2"/>
    <n v="1123698"/>
    <n v="51000"/>
    <x v="6"/>
  </r>
  <r>
    <s v="Youth 2202"/>
    <n v="19"/>
    <x v="0"/>
    <x v="1"/>
    <x v="2"/>
    <x v="6"/>
    <s v="Female/Married/Abim"/>
    <x v="4"/>
    <n v="9.2799999999999994"/>
    <n v="7.99"/>
    <n v="26.22"/>
    <x v="0"/>
    <s v="No"/>
    <x v="0"/>
    <m/>
    <m/>
    <x v="2"/>
  </r>
  <r>
    <s v="Youth 2203"/>
    <n v="21"/>
    <x v="0"/>
    <x v="0"/>
    <x v="0"/>
    <x v="6"/>
    <s v="Male/Single/Abim"/>
    <x v="6"/>
    <n v="2.88"/>
    <n v="5.23"/>
    <n v="9.98"/>
    <x v="1"/>
    <s v="Yes"/>
    <x v="2"/>
    <n v="3198"/>
    <n v="175000"/>
    <x v="7"/>
  </r>
  <r>
    <s v="Youth 2204"/>
    <n v="24"/>
    <x v="0"/>
    <x v="0"/>
    <x v="0"/>
    <x v="6"/>
    <s v="Male/Single/Abim"/>
    <x v="20"/>
    <n v="3.81"/>
    <n v="7.33"/>
    <n v="19.899999999999999"/>
    <x v="0"/>
    <s v="Yes"/>
    <x v="3"/>
    <m/>
    <n v="22500"/>
    <x v="8"/>
  </r>
  <r>
    <s v="Youth 2205"/>
    <n v="21"/>
    <x v="0"/>
    <x v="0"/>
    <x v="1"/>
    <x v="6"/>
    <s v="Male/Separated/Abim"/>
    <x v="7"/>
    <n v="0.56000000000000005"/>
    <n v="9.81"/>
    <n v="14.13"/>
    <x v="0"/>
    <s v="No"/>
    <x v="0"/>
    <m/>
    <m/>
    <x v="2"/>
  </r>
  <r>
    <s v="Youth 2206"/>
    <n v="24"/>
    <x v="0"/>
    <x v="0"/>
    <x v="2"/>
    <x v="6"/>
    <s v="Male/Married/Abim"/>
    <x v="7"/>
    <n v="0.56000000000000005"/>
    <n v="9.81"/>
    <n v="14.13"/>
    <x v="0"/>
    <s v="No"/>
    <x v="0"/>
    <m/>
    <m/>
    <x v="2"/>
  </r>
  <r>
    <s v="Youth 2207"/>
    <n v="20"/>
    <x v="0"/>
    <x v="0"/>
    <x v="1"/>
    <x v="6"/>
    <s v="Male/Separated/Abim"/>
    <x v="5"/>
    <n v="2.52"/>
    <n v="5.59"/>
    <n v="13.41"/>
    <x v="0"/>
    <s v="No"/>
    <x v="0"/>
    <m/>
    <m/>
    <x v="2"/>
  </r>
  <r>
    <s v="Youth 2208"/>
    <n v="29"/>
    <x v="4"/>
    <x v="0"/>
    <x v="0"/>
    <x v="6"/>
    <s v="Male/Single/Abim"/>
    <x v="0"/>
    <n v="9.7200000000000006"/>
    <n v="2"/>
    <n v="14.98"/>
    <x v="0"/>
    <s v="No"/>
    <x v="0"/>
    <m/>
    <m/>
    <x v="2"/>
  </r>
  <r>
    <s v="Youth 2209"/>
    <n v="23"/>
    <x v="0"/>
    <x v="1"/>
    <x v="2"/>
    <x v="6"/>
    <s v="Female/Married/Abim"/>
    <x v="0"/>
    <n v="9.7200000000000006"/>
    <n v="2"/>
    <n v="14.98"/>
    <x v="0"/>
    <s v="No"/>
    <x v="0"/>
    <m/>
    <m/>
    <x v="2"/>
  </r>
  <r>
    <s v="Youth 2210"/>
    <n v="21"/>
    <x v="0"/>
    <x v="0"/>
    <x v="2"/>
    <x v="6"/>
    <s v="Male/Married/Abim"/>
    <x v="19"/>
    <n v="1.85"/>
    <n v="6.81"/>
    <n v="16.190000000000001"/>
    <x v="0"/>
    <s v="No"/>
    <x v="0"/>
    <m/>
    <m/>
    <x v="2"/>
  </r>
  <r>
    <s v="Youth 2211"/>
    <n v="19"/>
    <x v="0"/>
    <x v="0"/>
    <x v="0"/>
    <x v="6"/>
    <s v="Male/Single/Abim"/>
    <x v="7"/>
    <n v="0.56000000000000005"/>
    <n v="9.81"/>
    <n v="14.13"/>
    <x v="0"/>
    <s v="No"/>
    <x v="0"/>
    <m/>
    <m/>
    <x v="2"/>
  </r>
  <r>
    <s v="Youth 2212"/>
    <n v="21"/>
    <x v="0"/>
    <x v="1"/>
    <x v="2"/>
    <x v="6"/>
    <s v="Female/Married/Abim"/>
    <x v="14"/>
    <n v="3.68"/>
    <n v="0.54"/>
    <n v="12.64"/>
    <x v="0"/>
    <s v="No"/>
    <x v="0"/>
    <m/>
    <m/>
    <x v="2"/>
  </r>
  <r>
    <s v="Youth 2213"/>
    <n v="23"/>
    <x v="0"/>
    <x v="0"/>
    <x v="0"/>
    <x v="1"/>
    <s v="Male/Single/Kaabong"/>
    <x v="11"/>
    <n v="4.0199999999999996"/>
    <n v="8.5399999999999991"/>
    <n v="14.899999999999999"/>
    <x v="0"/>
    <s v="No"/>
    <x v="0"/>
    <m/>
    <m/>
    <x v="2"/>
  </r>
  <r>
    <s v="Youth 2214"/>
    <n v="17"/>
    <x v="2"/>
    <x v="1"/>
    <x v="0"/>
    <x v="1"/>
    <s v="Female/Single/Kaabong"/>
    <x v="14"/>
    <n v="3.68"/>
    <n v="0.54"/>
    <n v="12.64"/>
    <x v="0"/>
    <s v="No"/>
    <x v="0"/>
    <m/>
    <m/>
    <x v="2"/>
  </r>
  <r>
    <s v="Youth 2215"/>
    <n v="23"/>
    <x v="0"/>
    <x v="1"/>
    <x v="1"/>
    <x v="1"/>
    <s v="Female/Separated/Kaabong"/>
    <x v="44"/>
    <n v="1.74"/>
    <n v="7.67"/>
    <n v="10.77"/>
    <x v="1"/>
    <s v="No"/>
    <x v="1"/>
    <n v="9000"/>
    <m/>
    <x v="9"/>
  </r>
  <r>
    <s v="Youth 2216"/>
    <n v="17"/>
    <x v="2"/>
    <x v="1"/>
    <x v="2"/>
    <x v="1"/>
    <s v="Female/Married/Kaabong"/>
    <x v="4"/>
    <n v="9.2799999999999994"/>
    <n v="7.99"/>
    <n v="26.22"/>
    <x v="1"/>
    <s v="No"/>
    <x v="1"/>
    <n v="85200"/>
    <m/>
    <x v="10"/>
  </r>
  <r>
    <s v="Youth 2217"/>
    <n v="25"/>
    <x v="4"/>
    <x v="0"/>
    <x v="0"/>
    <x v="1"/>
    <s v="Male/Single/Kaabong"/>
    <x v="0"/>
    <n v="9.7200000000000006"/>
    <n v="2"/>
    <n v="14.98"/>
    <x v="0"/>
    <s v="No"/>
    <x v="0"/>
    <m/>
    <m/>
    <x v="2"/>
  </r>
  <r>
    <s v="Youth 2218"/>
    <n v="15"/>
    <x v="2"/>
    <x v="0"/>
    <x v="0"/>
    <x v="1"/>
    <s v="Male/Single/Kaabong"/>
    <x v="14"/>
    <n v="3.68"/>
    <n v="0.54"/>
    <n v="12.64"/>
    <x v="1"/>
    <s v="No"/>
    <x v="1"/>
    <n v="6198"/>
    <m/>
    <x v="11"/>
  </r>
  <r>
    <s v="Youth 2219"/>
    <n v="15"/>
    <x v="2"/>
    <x v="0"/>
    <x v="0"/>
    <x v="4"/>
    <s v="Male/Single/Nakapiripiriti"/>
    <x v="0"/>
    <n v="9.7200000000000006"/>
    <n v="2"/>
    <n v="14.98"/>
    <x v="0"/>
    <s v="No"/>
    <x v="0"/>
    <m/>
    <m/>
    <x v="2"/>
  </r>
  <r>
    <s v="Youth 2220"/>
    <n v="17"/>
    <x v="2"/>
    <x v="0"/>
    <x v="0"/>
    <x v="4"/>
    <s v="Male/Single/Nakapiripiriti"/>
    <x v="0"/>
    <n v="9.7200000000000006"/>
    <n v="2"/>
    <n v="14.98"/>
    <x v="1"/>
    <s v="No"/>
    <x v="1"/>
    <n v="23500"/>
    <m/>
    <x v="12"/>
  </r>
  <r>
    <s v="Youth 2221"/>
    <n v="19"/>
    <x v="0"/>
    <x v="0"/>
    <x v="0"/>
    <x v="4"/>
    <s v="Male/Single/Nakapiripiriti"/>
    <x v="6"/>
    <n v="2.88"/>
    <n v="5.23"/>
    <n v="9.98"/>
    <x v="1"/>
    <s v="No"/>
    <x v="1"/>
    <n v="80100"/>
    <m/>
    <x v="13"/>
  </r>
  <r>
    <s v="Youth 2222"/>
    <n v="21"/>
    <x v="0"/>
    <x v="0"/>
    <x v="1"/>
    <x v="4"/>
    <s v="Male/Separated/Nakapiripiriti"/>
    <x v="4"/>
    <n v="9.2799999999999994"/>
    <n v="7.99"/>
    <n v="26.22"/>
    <x v="1"/>
    <s v="Yes"/>
    <x v="2"/>
    <n v="60198"/>
    <n v="980000"/>
    <x v="14"/>
  </r>
  <r>
    <s v="Youth 2223"/>
    <n v="24"/>
    <x v="0"/>
    <x v="1"/>
    <x v="0"/>
    <x v="4"/>
    <s v="Female/Single/Nakapiripiriti"/>
    <x v="23"/>
    <n v="6.34"/>
    <n v="1.01"/>
    <n v="13.11"/>
    <x v="1"/>
    <s v="Yes"/>
    <x v="2"/>
    <n v="1500198"/>
    <n v="870000"/>
    <x v="15"/>
  </r>
  <r>
    <s v="Youth 2224"/>
    <n v="21"/>
    <x v="0"/>
    <x v="0"/>
    <x v="2"/>
    <x v="4"/>
    <s v="Male/Married/Nakapiripiriti"/>
    <x v="3"/>
    <n v="6.23"/>
    <n v="5.87"/>
    <n v="19.940000000000001"/>
    <x v="1"/>
    <s v="Yes"/>
    <x v="2"/>
    <n v="35000"/>
    <n v="100000"/>
    <x v="16"/>
  </r>
  <r>
    <s v="Youth 2225"/>
    <n v="24"/>
    <x v="0"/>
    <x v="0"/>
    <x v="1"/>
    <x v="4"/>
    <s v="Male/Separated/Nakapiripiriti"/>
    <x v="3"/>
    <n v="6.23"/>
    <n v="5.87"/>
    <n v="19.940000000000001"/>
    <x v="1"/>
    <s v="Yes"/>
    <x v="2"/>
    <n v="218500"/>
    <n v="35500"/>
    <x v="17"/>
  </r>
  <r>
    <s v="Youth 2226"/>
    <n v="20"/>
    <x v="0"/>
    <x v="0"/>
    <x v="0"/>
    <x v="4"/>
    <s v="Male/Single/Nakapiripiriti"/>
    <x v="5"/>
    <n v="2.52"/>
    <n v="5.59"/>
    <n v="13.41"/>
    <x v="1"/>
    <s v="Yes"/>
    <x v="2"/>
    <n v="1500198"/>
    <n v="72099"/>
    <x v="18"/>
  </r>
  <r>
    <s v="Youth 2227"/>
    <n v="29"/>
    <x v="4"/>
    <x v="1"/>
    <x v="2"/>
    <x v="4"/>
    <s v="Female/Married/Nakapiripiriti"/>
    <x v="0"/>
    <n v="9.7200000000000006"/>
    <n v="2"/>
    <n v="14.98"/>
    <x v="1"/>
    <s v="Yes"/>
    <x v="2"/>
    <n v="157000"/>
    <n v="400000"/>
    <x v="19"/>
  </r>
  <r>
    <s v="Youth 2228"/>
    <n v="23"/>
    <x v="0"/>
    <x v="1"/>
    <x v="2"/>
    <x v="4"/>
    <s v="Female/Married/Nakapiripiriti"/>
    <x v="0"/>
    <n v="9.7200000000000006"/>
    <n v="2"/>
    <n v="14.98"/>
    <x v="1"/>
    <s v="Yes"/>
    <x v="2"/>
    <n v="82200"/>
    <n v="2800000"/>
    <x v="20"/>
  </r>
  <r>
    <s v="Youth 2229"/>
    <n v="21"/>
    <x v="0"/>
    <x v="0"/>
    <x v="1"/>
    <x v="4"/>
    <s v="Male/Separated/Nakapiripiriti"/>
    <x v="46"/>
    <n v="8.08"/>
    <n v="2.2999999999999998"/>
    <n v="14.780000000000001"/>
    <x v="1"/>
    <s v="Yes"/>
    <x v="2"/>
    <n v="310000"/>
    <n v="400000"/>
    <x v="21"/>
  </r>
  <r>
    <s v="Youth 2230"/>
    <n v="19"/>
    <x v="0"/>
    <x v="0"/>
    <x v="0"/>
    <x v="5"/>
    <s v="Male/Single/Amudat"/>
    <x v="3"/>
    <n v="6.23"/>
    <n v="5.87"/>
    <n v="19.940000000000001"/>
    <x v="1"/>
    <s v="Yes"/>
    <x v="2"/>
    <n v="475000"/>
    <n v="620000"/>
    <x v="22"/>
  </r>
  <r>
    <s v="Youth 2231"/>
    <n v="21"/>
    <x v="0"/>
    <x v="0"/>
    <x v="1"/>
    <x v="5"/>
    <s v="Male/Separated/Amudat"/>
    <x v="6"/>
    <n v="2.88"/>
    <n v="5.23"/>
    <n v="9.98"/>
    <x v="1"/>
    <s v="No"/>
    <x v="1"/>
    <n v="30297"/>
    <m/>
    <x v="23"/>
  </r>
  <r>
    <s v="Youth 2232"/>
    <n v="23"/>
    <x v="0"/>
    <x v="0"/>
    <x v="0"/>
    <x v="5"/>
    <s v="Male/Single/Amudat"/>
    <x v="34"/>
    <n v="1.29"/>
    <n v="9.16"/>
    <n v="14.33"/>
    <x v="1"/>
    <s v="No"/>
    <x v="1"/>
    <n v="47099"/>
    <m/>
    <x v="24"/>
  </r>
  <r>
    <s v="Youth 2233"/>
    <n v="17"/>
    <x v="2"/>
    <x v="0"/>
    <x v="0"/>
    <x v="5"/>
    <s v="Male/Single/Amudat"/>
    <x v="6"/>
    <n v="2.88"/>
    <n v="5.23"/>
    <n v="9.98"/>
    <x v="1"/>
    <s v="No"/>
    <x v="1"/>
    <n v="120099"/>
    <m/>
    <x v="25"/>
  </r>
  <r>
    <s v="Youth 2234"/>
    <n v="23"/>
    <x v="0"/>
    <x v="0"/>
    <x v="0"/>
    <x v="5"/>
    <s v="Male/Single/Amudat"/>
    <x v="19"/>
    <n v="1.85"/>
    <n v="6.81"/>
    <n v="16.190000000000001"/>
    <x v="1"/>
    <s v="No"/>
    <x v="1"/>
    <n v="55198"/>
    <m/>
    <x v="26"/>
  </r>
  <r>
    <s v="Youth 2235"/>
    <n v="17"/>
    <x v="2"/>
    <x v="0"/>
    <x v="0"/>
    <x v="5"/>
    <s v="Male/Single/Amudat"/>
    <x v="14"/>
    <n v="3.68"/>
    <n v="0.54"/>
    <n v="12.64"/>
    <x v="1"/>
    <s v="Yes"/>
    <x v="2"/>
    <n v="73000"/>
    <n v="12198"/>
    <x v="27"/>
  </r>
  <r>
    <s v="Youth 2236"/>
    <n v="25"/>
    <x v="4"/>
    <x v="0"/>
    <x v="2"/>
    <x v="5"/>
    <s v="Male/Married/Amudat"/>
    <x v="0"/>
    <n v="9.7200000000000006"/>
    <n v="2"/>
    <n v="14.98"/>
    <x v="1"/>
    <s v="No"/>
    <x v="1"/>
    <n v="90198"/>
    <m/>
    <x v="28"/>
  </r>
  <r>
    <s v="Youth 2237"/>
    <n v="15"/>
    <x v="2"/>
    <x v="0"/>
    <x v="0"/>
    <x v="5"/>
    <s v="Male/Single/Amudat"/>
    <x v="4"/>
    <n v="9.2799999999999994"/>
    <n v="7.99"/>
    <n v="26.22"/>
    <x v="1"/>
    <s v="Yes"/>
    <x v="2"/>
    <n v="35198"/>
    <n v="335000"/>
    <x v="29"/>
  </r>
  <r>
    <s v="Youth 2238"/>
    <n v="15"/>
    <x v="2"/>
    <x v="0"/>
    <x v="1"/>
    <x v="5"/>
    <s v="Male/Separated/Amudat"/>
    <x v="0"/>
    <n v="9.7200000000000006"/>
    <n v="2"/>
    <n v="14.98"/>
    <x v="1"/>
    <s v="Yes"/>
    <x v="2"/>
    <n v="55099"/>
    <n v="16200"/>
    <x v="30"/>
  </r>
  <r>
    <s v="Youth 2239"/>
    <n v="17"/>
    <x v="2"/>
    <x v="1"/>
    <x v="1"/>
    <x v="5"/>
    <s v="Female/Separated/Amudat"/>
    <x v="0"/>
    <n v="9.7200000000000006"/>
    <n v="2"/>
    <n v="14.98"/>
    <x v="1"/>
    <s v="Yes"/>
    <x v="2"/>
    <n v="85000"/>
    <n v="38000"/>
    <x v="31"/>
  </r>
  <r>
    <s v="Youth 2240"/>
    <n v="19"/>
    <x v="0"/>
    <x v="0"/>
    <x v="0"/>
    <x v="5"/>
    <s v="Male/Single/Amudat"/>
    <x v="14"/>
    <n v="3.68"/>
    <n v="0.54"/>
    <n v="12.64"/>
    <x v="1"/>
    <s v="Yes"/>
    <x v="2"/>
    <n v="41000"/>
    <n v="3200"/>
    <x v="32"/>
  </r>
  <r>
    <s v="Youth 2241"/>
    <n v="21"/>
    <x v="0"/>
    <x v="0"/>
    <x v="2"/>
    <x v="5"/>
    <s v="Male/Married/Amudat"/>
    <x v="14"/>
    <n v="3.68"/>
    <n v="0.54"/>
    <n v="12.64"/>
    <x v="1"/>
    <s v="Yes"/>
    <x v="2"/>
    <n v="32500"/>
    <n v="130000"/>
    <x v="33"/>
  </r>
  <r>
    <s v="Youth 2242"/>
    <n v="24"/>
    <x v="0"/>
    <x v="1"/>
    <x v="0"/>
    <x v="5"/>
    <s v="Female/Single/Amudat"/>
    <x v="27"/>
    <n v="8.41"/>
    <n v="8.57"/>
    <n v="21.02"/>
    <x v="1"/>
    <s v="No"/>
    <x v="1"/>
    <n v="18000"/>
    <m/>
    <x v="34"/>
  </r>
  <r>
    <s v="Youth 2243"/>
    <n v="21"/>
    <x v="0"/>
    <x v="0"/>
    <x v="1"/>
    <x v="5"/>
    <s v="Male/Separated/Amudat"/>
    <x v="7"/>
    <n v="0.56000000000000005"/>
    <n v="9.81"/>
    <n v="14.13"/>
    <x v="1"/>
    <s v="Yes"/>
    <x v="2"/>
    <n v="55099"/>
    <n v="30297"/>
    <x v="35"/>
  </r>
  <r>
    <s v="Youth 2244"/>
    <n v="24"/>
    <x v="0"/>
    <x v="0"/>
    <x v="1"/>
    <x v="4"/>
    <s v="Male/Separated/Nakapiripiriti"/>
    <x v="7"/>
    <n v="0.56000000000000005"/>
    <n v="9.81"/>
    <n v="14.13"/>
    <x v="1"/>
    <s v="Yes"/>
    <x v="2"/>
    <n v="70198"/>
    <n v="17099"/>
    <x v="36"/>
  </r>
  <r>
    <s v="Youth 2245"/>
    <n v="20"/>
    <x v="0"/>
    <x v="0"/>
    <x v="1"/>
    <x v="4"/>
    <s v="Male/Separated/Nakapiripiriti"/>
    <x v="5"/>
    <n v="2.52"/>
    <n v="5.59"/>
    <n v="13.41"/>
    <x v="1"/>
    <s v="Yes"/>
    <x v="2"/>
    <n v="10297"/>
    <n v="15198"/>
    <x v="37"/>
  </r>
  <r>
    <s v="Youth 2246"/>
    <n v="29"/>
    <x v="4"/>
    <x v="1"/>
    <x v="0"/>
    <x v="4"/>
    <s v="Female/Single/Nakapiripiriti"/>
    <x v="30"/>
    <n v="7.12"/>
    <n v="1.62"/>
    <n v="9.84"/>
    <x v="0"/>
    <s v="No"/>
    <x v="0"/>
    <m/>
    <m/>
    <x v="2"/>
  </r>
  <r>
    <s v="Youth 2247"/>
    <n v="23"/>
    <x v="0"/>
    <x v="0"/>
    <x v="0"/>
    <x v="4"/>
    <s v="Male/Single/Nakapiripiriti"/>
    <x v="0"/>
    <n v="9.7200000000000006"/>
    <n v="2"/>
    <n v="14.98"/>
    <x v="1"/>
    <s v="Yes"/>
    <x v="2"/>
    <n v="22599"/>
    <n v="48000"/>
    <x v="38"/>
  </r>
  <r>
    <s v="Youth 2248"/>
    <n v="21"/>
    <x v="0"/>
    <x v="1"/>
    <x v="0"/>
    <x v="4"/>
    <s v="Female/Single/Nakapiripiriti"/>
    <x v="25"/>
    <n v="2.04"/>
    <n v="2.82"/>
    <n v="7.77"/>
    <x v="1"/>
    <s v="Yes"/>
    <x v="2"/>
    <n v="45198"/>
    <n v="235000"/>
    <x v="39"/>
  </r>
  <r>
    <s v="Youth 2249"/>
    <n v="19"/>
    <x v="0"/>
    <x v="1"/>
    <x v="1"/>
    <x v="4"/>
    <s v="Female/Separated/Nakapiripiriti"/>
    <x v="7"/>
    <n v="0.56000000000000005"/>
    <n v="9.81"/>
    <n v="14.13"/>
    <x v="1"/>
    <s v="Yes"/>
    <x v="2"/>
    <n v="136000"/>
    <n v="11000"/>
    <x v="40"/>
  </r>
  <r>
    <s v="Youth 2250"/>
    <n v="21"/>
    <x v="0"/>
    <x v="1"/>
    <x v="0"/>
    <x v="4"/>
    <s v="Female/Single/Nakapiripiriti"/>
    <x v="4"/>
    <n v="9.2799999999999994"/>
    <n v="7.99"/>
    <n v="26.22"/>
    <x v="1"/>
    <s v="Yes"/>
    <x v="2"/>
    <n v="90500"/>
    <n v="60000"/>
    <x v="41"/>
  </r>
  <r>
    <s v="Youth 2251"/>
    <n v="23"/>
    <x v="0"/>
    <x v="0"/>
    <x v="0"/>
    <x v="4"/>
    <s v="Male/Single/Nakapiripiriti"/>
    <x v="46"/>
    <n v="8.08"/>
    <n v="2.2999999999999998"/>
    <n v="14.780000000000001"/>
    <x v="1"/>
    <s v="Yes"/>
    <x v="2"/>
    <n v="4650"/>
    <n v="35198"/>
    <x v="42"/>
  </r>
  <r>
    <s v="Youth 2252"/>
    <n v="17"/>
    <x v="2"/>
    <x v="0"/>
    <x v="0"/>
    <x v="4"/>
    <s v="Male/Single/Nakapiripiriti"/>
    <x v="4"/>
    <n v="9.2799999999999994"/>
    <n v="7.99"/>
    <n v="26.22"/>
    <x v="1"/>
    <s v="Yes"/>
    <x v="2"/>
    <n v="130000"/>
    <n v="41000"/>
    <x v="43"/>
  </r>
  <r>
    <s v="Youth 2253"/>
    <n v="23"/>
    <x v="0"/>
    <x v="0"/>
    <x v="0"/>
    <x v="4"/>
    <s v="Male/Single/Nakapiripiriti"/>
    <x v="25"/>
    <n v="2.04"/>
    <n v="2.82"/>
    <n v="7.77"/>
    <x v="1"/>
    <s v="Yes"/>
    <x v="2"/>
    <n v="30200"/>
    <n v="15198"/>
    <x v="44"/>
  </r>
  <r>
    <s v="Youth 2254"/>
    <n v="17"/>
    <x v="2"/>
    <x v="0"/>
    <x v="0"/>
    <x v="2"/>
    <s v="Male/Single/Kotido"/>
    <x v="6"/>
    <n v="2.88"/>
    <n v="5.23"/>
    <n v="9.98"/>
    <x v="1"/>
    <s v="Yes"/>
    <x v="2"/>
    <n v="60297"/>
    <n v="40198"/>
    <x v="45"/>
  </r>
  <r>
    <s v="Youth 2255"/>
    <n v="25"/>
    <x v="4"/>
    <x v="1"/>
    <x v="0"/>
    <x v="2"/>
    <s v="Female/Single/Kotido"/>
    <x v="0"/>
    <n v="9.7200000000000006"/>
    <n v="2"/>
    <n v="14.98"/>
    <x v="1"/>
    <s v="Yes"/>
    <x v="2"/>
    <n v="11500"/>
    <n v="67000"/>
    <x v="46"/>
  </r>
  <r>
    <s v="Youth 2256"/>
    <n v="15"/>
    <x v="2"/>
    <x v="1"/>
    <x v="2"/>
    <x v="2"/>
    <s v="Female/Married/Kotido"/>
    <x v="6"/>
    <n v="2.88"/>
    <n v="5.23"/>
    <n v="9.98"/>
    <x v="1"/>
    <s v="Yes"/>
    <x v="2"/>
    <n v="37000"/>
    <n v="7198"/>
    <x v="47"/>
  </r>
  <r>
    <s v="Youth 2257"/>
    <n v="15"/>
    <x v="2"/>
    <x v="0"/>
    <x v="0"/>
    <x v="2"/>
    <s v="Male/Single/Kotido"/>
    <x v="30"/>
    <n v="7.12"/>
    <n v="1.62"/>
    <n v="9.84"/>
    <x v="1"/>
    <s v="Yes"/>
    <x v="2"/>
    <n v="49599"/>
    <n v="12200"/>
    <x v="48"/>
  </r>
  <r>
    <s v="Youth 2258"/>
    <n v="17"/>
    <x v="2"/>
    <x v="0"/>
    <x v="2"/>
    <x v="2"/>
    <s v="Male/Married/Kotido"/>
    <x v="30"/>
    <n v="7.12"/>
    <n v="1.62"/>
    <n v="9.84"/>
    <x v="1"/>
    <s v="Yes"/>
    <x v="2"/>
    <n v="29500"/>
    <n v="71500"/>
    <x v="49"/>
  </r>
  <r>
    <s v="Youth 2259"/>
    <n v="19"/>
    <x v="0"/>
    <x v="0"/>
    <x v="0"/>
    <x v="2"/>
    <s v="Male/Single/Kotido"/>
    <x v="4"/>
    <n v="9.2799999999999994"/>
    <n v="7.99"/>
    <n v="26.22"/>
    <x v="1"/>
    <s v="Yes"/>
    <x v="2"/>
    <n v="670500"/>
    <n v="18099"/>
    <x v="50"/>
  </r>
  <r>
    <s v="Youth 2260"/>
    <n v="21"/>
    <x v="0"/>
    <x v="0"/>
    <x v="2"/>
    <x v="2"/>
    <s v="Male/Married/Kotido"/>
    <x v="6"/>
    <n v="2.88"/>
    <n v="5.23"/>
    <n v="9.98"/>
    <x v="1"/>
    <s v="Yes"/>
    <x v="2"/>
    <n v="63000"/>
    <n v="192099"/>
    <x v="51"/>
  </r>
  <r>
    <s v="Youth 2261"/>
    <n v="24"/>
    <x v="0"/>
    <x v="0"/>
    <x v="0"/>
    <x v="2"/>
    <s v="Male/Single/Kotido"/>
    <x v="27"/>
    <n v="8.41"/>
    <n v="8.57"/>
    <n v="21.02"/>
    <x v="0"/>
    <s v="No"/>
    <x v="0"/>
    <m/>
    <m/>
    <x v="2"/>
  </r>
  <r>
    <s v="Youth 2262"/>
    <n v="21"/>
    <x v="0"/>
    <x v="0"/>
    <x v="0"/>
    <x v="2"/>
    <s v="Male/Single/Kotido"/>
    <x v="3"/>
    <n v="6.23"/>
    <n v="5.87"/>
    <n v="19.940000000000001"/>
    <x v="0"/>
    <s v="Yes"/>
    <x v="3"/>
    <m/>
    <n v="75099"/>
    <x v="52"/>
  </r>
  <r>
    <s v="Youth 2263"/>
    <n v="24"/>
    <x v="0"/>
    <x v="0"/>
    <x v="0"/>
    <x v="2"/>
    <s v="Male/Single/Kotido"/>
    <x v="5"/>
    <n v="2.52"/>
    <n v="5.59"/>
    <n v="13.41"/>
    <x v="0"/>
    <s v="Yes"/>
    <x v="3"/>
    <m/>
    <n v="1398"/>
    <x v="53"/>
  </r>
  <r>
    <s v="Youth 2264"/>
    <n v="20"/>
    <x v="0"/>
    <x v="0"/>
    <x v="0"/>
    <x v="2"/>
    <s v="Male/Single/Kotido"/>
    <x v="5"/>
    <n v="2.52"/>
    <n v="5.59"/>
    <n v="13.41"/>
    <x v="0"/>
    <s v="No"/>
    <x v="0"/>
    <m/>
    <m/>
    <x v="2"/>
  </r>
  <r>
    <s v="Youth 2265"/>
    <n v="29"/>
    <x v="4"/>
    <x v="0"/>
    <x v="0"/>
    <x v="2"/>
    <s v="Male/Single/Kotido"/>
    <x v="32"/>
    <n v="1.57"/>
    <n v="6.72"/>
    <n v="8.9699999999999989"/>
    <x v="0"/>
    <s v="Yes"/>
    <x v="3"/>
    <m/>
    <n v="12198"/>
    <x v="54"/>
  </r>
  <r>
    <s v="Youth 2266"/>
    <n v="23"/>
    <x v="0"/>
    <x v="0"/>
    <x v="0"/>
    <x v="4"/>
    <s v="Male/Single/Nakapiripiriti"/>
    <x v="0"/>
    <n v="9.7200000000000006"/>
    <n v="2"/>
    <n v="14.98"/>
    <x v="0"/>
    <s v="Yes"/>
    <x v="3"/>
    <m/>
    <n v="60500"/>
    <x v="55"/>
  </r>
  <r>
    <s v="Youth 2267"/>
    <n v="21"/>
    <x v="0"/>
    <x v="0"/>
    <x v="0"/>
    <x v="4"/>
    <s v="Male/Single/Nakapiripiriti"/>
    <x v="28"/>
    <n v="6.79"/>
    <n v="1.88"/>
    <n v="16.97"/>
    <x v="0"/>
    <s v="No"/>
    <x v="0"/>
    <m/>
    <m/>
    <x v="2"/>
  </r>
  <r>
    <s v="Youth 2268"/>
    <n v="19"/>
    <x v="0"/>
    <x v="0"/>
    <x v="0"/>
    <x v="4"/>
    <s v="Male/Single/Nakapiripiriti"/>
    <x v="3"/>
    <n v="6.23"/>
    <n v="5.87"/>
    <n v="19.940000000000001"/>
    <x v="1"/>
    <s v="Yes"/>
    <x v="2"/>
    <n v="396"/>
    <n v="176198"/>
    <x v="56"/>
  </r>
  <r>
    <s v="Youth 2269"/>
    <n v="21"/>
    <x v="0"/>
    <x v="0"/>
    <x v="1"/>
    <x v="4"/>
    <s v="Male/Separated/Nakapiripiriti"/>
    <x v="14"/>
    <n v="3.68"/>
    <n v="0.54"/>
    <n v="12.64"/>
    <x v="1"/>
    <s v="Yes"/>
    <x v="2"/>
    <n v="30300"/>
    <n v="1600"/>
    <x v="57"/>
  </r>
  <r>
    <s v="Youth 2270"/>
    <n v="23"/>
    <x v="0"/>
    <x v="1"/>
    <x v="1"/>
    <x v="4"/>
    <s v="Female/Separated/Nakapiripiriti"/>
    <x v="28"/>
    <n v="6.79"/>
    <n v="1.88"/>
    <n v="16.97"/>
    <x v="0"/>
    <s v="No"/>
    <x v="0"/>
    <m/>
    <m/>
    <x v="2"/>
  </r>
  <r>
    <s v="Youth 2271"/>
    <n v="17"/>
    <x v="2"/>
    <x v="1"/>
    <x v="0"/>
    <x v="4"/>
    <s v="Female/Single/Nakapiripiriti"/>
    <x v="14"/>
    <n v="3.68"/>
    <n v="0.54"/>
    <n v="12.64"/>
    <x v="0"/>
    <s v="No"/>
    <x v="0"/>
    <m/>
    <m/>
    <x v="2"/>
  </r>
  <r>
    <s v="Youth 2272"/>
    <n v="21"/>
    <x v="0"/>
    <x v="1"/>
    <x v="2"/>
    <x v="4"/>
    <s v="Female/Married/Nakapiripiriti"/>
    <x v="0"/>
    <n v="9.7200000000000006"/>
    <n v="2"/>
    <n v="14.98"/>
    <x v="1"/>
    <s v="Yes"/>
    <x v="2"/>
    <n v="38700"/>
    <n v="50198"/>
    <x v="58"/>
  </r>
  <r>
    <s v="Youth 2273"/>
    <n v="23"/>
    <x v="0"/>
    <x v="1"/>
    <x v="0"/>
    <x v="4"/>
    <s v="Female/Single/Nakapiripiriti"/>
    <x v="47"/>
    <n v="0.97"/>
    <n v="9.8000000000000007"/>
    <n v="11.030000000000001"/>
    <x v="1"/>
    <s v="Yes"/>
    <x v="2"/>
    <n v="29000"/>
    <n v="30200"/>
    <x v="59"/>
  </r>
  <r>
    <s v="Youth 2274"/>
    <n v="17"/>
    <x v="2"/>
    <x v="1"/>
    <x v="1"/>
    <x v="4"/>
    <s v="Female/Separated/Nakapiripiriti"/>
    <x v="4"/>
    <n v="9.2799999999999994"/>
    <n v="7.99"/>
    <n v="26.22"/>
    <x v="1"/>
    <s v="Yes"/>
    <x v="2"/>
    <n v="7200"/>
    <n v="21000"/>
    <x v="60"/>
  </r>
  <r>
    <s v="Youth 2275"/>
    <n v="23"/>
    <x v="0"/>
    <x v="1"/>
    <x v="2"/>
    <x v="4"/>
    <s v="Female/Married/Nakapiripiriti"/>
    <x v="17"/>
    <n v="7.64"/>
    <n v="6.39"/>
    <n v="18.46"/>
    <x v="1"/>
    <s v="Yes"/>
    <x v="2"/>
    <n v="28000"/>
    <n v="17099"/>
    <x v="61"/>
  </r>
  <r>
    <s v="Youth 2276"/>
    <n v="17"/>
    <x v="2"/>
    <x v="1"/>
    <x v="0"/>
    <x v="4"/>
    <s v="Female/Single/Nakapiripiriti"/>
    <x v="6"/>
    <n v="2.88"/>
    <n v="5.23"/>
    <n v="9.98"/>
    <x v="1"/>
    <s v="No"/>
    <x v="1"/>
    <n v="7700"/>
    <m/>
    <x v="62"/>
  </r>
  <r>
    <s v="Youth 2277"/>
    <n v="25"/>
    <x v="4"/>
    <x v="0"/>
    <x v="0"/>
    <x v="4"/>
    <s v="Male/Single/Nakapiripiriti"/>
    <x v="0"/>
    <n v="9.7200000000000006"/>
    <n v="2"/>
    <n v="14.98"/>
    <x v="1"/>
    <s v="No"/>
    <x v="1"/>
    <n v="25500"/>
    <m/>
    <x v="63"/>
  </r>
  <r>
    <s v="Youth 2278"/>
    <n v="15"/>
    <x v="2"/>
    <x v="1"/>
    <x v="0"/>
    <x v="4"/>
    <s v="Female/Single/Nakapiripiriti"/>
    <x v="14"/>
    <n v="3.68"/>
    <n v="0.54"/>
    <n v="12.64"/>
    <x v="1"/>
    <s v="No"/>
    <x v="1"/>
    <n v="7000"/>
    <m/>
    <x v="64"/>
  </r>
  <r>
    <s v="Youth 2279"/>
    <n v="15"/>
    <x v="2"/>
    <x v="1"/>
    <x v="0"/>
    <x v="3"/>
    <s v="Female/Single/Napak"/>
    <x v="32"/>
    <n v="1.57"/>
    <n v="6.72"/>
    <n v="8.9699999999999989"/>
    <x v="1"/>
    <s v="No"/>
    <x v="1"/>
    <n v="10398"/>
    <m/>
    <x v="65"/>
  </r>
  <r>
    <s v="Youth 2280"/>
    <n v="17"/>
    <x v="2"/>
    <x v="1"/>
    <x v="2"/>
    <x v="3"/>
    <s v="Female/Married/Napak"/>
    <x v="32"/>
    <n v="1.57"/>
    <n v="6.72"/>
    <n v="8.9699999999999989"/>
    <x v="1"/>
    <s v="Yes"/>
    <x v="2"/>
    <n v="797"/>
    <n v="278000"/>
    <x v="66"/>
  </r>
  <r>
    <s v="Youth 2281"/>
    <n v="19"/>
    <x v="0"/>
    <x v="1"/>
    <x v="0"/>
    <x v="3"/>
    <s v="Female/Single/Napak"/>
    <x v="6"/>
    <n v="2.88"/>
    <n v="5.23"/>
    <n v="9.98"/>
    <x v="0"/>
    <s v="Yes"/>
    <x v="3"/>
    <m/>
    <n v="31099"/>
    <x v="67"/>
  </r>
  <r>
    <s v="Youth 2282"/>
    <n v="21"/>
    <x v="0"/>
    <x v="1"/>
    <x v="0"/>
    <x v="3"/>
    <s v="Female/Single/Napak"/>
    <x v="0"/>
    <n v="9.7200000000000006"/>
    <n v="2"/>
    <n v="14.98"/>
    <x v="0"/>
    <s v="Yes"/>
    <x v="3"/>
    <m/>
    <n v="77500"/>
    <x v="68"/>
  </r>
  <r>
    <s v="Youth 2283"/>
    <n v="24"/>
    <x v="0"/>
    <x v="1"/>
    <x v="0"/>
    <x v="3"/>
    <s v="Female/Single/Napak"/>
    <x v="10"/>
    <n v="3.53"/>
    <n v="7.58"/>
    <n v="11.92"/>
    <x v="0"/>
    <s v="Yes"/>
    <x v="3"/>
    <m/>
    <n v="800000"/>
    <x v="69"/>
  </r>
  <r>
    <s v="Youth 2284"/>
    <n v="21"/>
    <x v="0"/>
    <x v="1"/>
    <x v="0"/>
    <x v="3"/>
    <s v="Female/Single/Napak"/>
    <x v="7"/>
    <n v="0.56000000000000005"/>
    <n v="9.81"/>
    <n v="14.13"/>
    <x v="0"/>
    <s v="Yes"/>
    <x v="3"/>
    <m/>
    <n v="6240000"/>
    <x v="70"/>
  </r>
  <r>
    <s v="Youth 2285"/>
    <n v="24"/>
    <x v="0"/>
    <x v="1"/>
    <x v="2"/>
    <x v="3"/>
    <s v="Female/Married/Napak"/>
    <x v="5"/>
    <n v="2.52"/>
    <n v="5.59"/>
    <n v="13.41"/>
    <x v="0"/>
    <s v="Yes"/>
    <x v="3"/>
    <m/>
    <n v="125000"/>
    <x v="71"/>
  </r>
  <r>
    <s v="Youth 2286"/>
    <n v="20"/>
    <x v="0"/>
    <x v="1"/>
    <x v="0"/>
    <x v="3"/>
    <s v="Female/Single/Napak"/>
    <x v="5"/>
    <n v="2.52"/>
    <n v="5.59"/>
    <n v="13.41"/>
    <x v="1"/>
    <s v="Yes"/>
    <x v="2"/>
    <n v="552050"/>
    <n v="1050000"/>
    <x v="72"/>
  </r>
  <r>
    <s v="Youth 2287"/>
    <n v="29"/>
    <x v="4"/>
    <x v="1"/>
    <x v="0"/>
    <x v="3"/>
    <s v="Female/Single/Napak"/>
    <x v="34"/>
    <n v="1.29"/>
    <n v="9.16"/>
    <n v="14.33"/>
    <x v="1"/>
    <s v="No"/>
    <x v="1"/>
    <n v="2005600"/>
    <m/>
    <x v="73"/>
  </r>
  <r>
    <s v="Youth 2288"/>
    <n v="23"/>
    <x v="0"/>
    <x v="1"/>
    <x v="0"/>
    <x v="3"/>
    <s v="Female/Single/Napak"/>
    <x v="0"/>
    <n v="9.7200000000000006"/>
    <n v="2"/>
    <n v="14.98"/>
    <x v="1"/>
    <s v="Yes"/>
    <x v="2"/>
    <n v="48000"/>
    <n v="480000"/>
    <x v="74"/>
  </r>
  <r>
    <s v="Youth 2289"/>
    <n v="21"/>
    <x v="0"/>
    <x v="1"/>
    <x v="1"/>
    <x v="0"/>
    <s v="Female/Separated/Moroto"/>
    <x v="47"/>
    <n v="0.97"/>
    <n v="9.8000000000000007"/>
    <n v="11.030000000000001"/>
    <x v="1"/>
    <s v="No"/>
    <x v="1"/>
    <n v="21000"/>
    <m/>
    <x v="75"/>
  </r>
  <r>
    <s v="Youth 2290"/>
    <n v="19"/>
    <x v="0"/>
    <x v="1"/>
    <x v="0"/>
    <x v="0"/>
    <s v="Female/Single/Moroto"/>
    <x v="7"/>
    <n v="0.56000000000000005"/>
    <n v="9.81"/>
    <n v="14.13"/>
    <x v="1"/>
    <s v="No"/>
    <x v="1"/>
    <n v="45500"/>
    <m/>
    <x v="76"/>
  </r>
  <r>
    <s v="Youth 2291"/>
    <n v="21"/>
    <x v="0"/>
    <x v="1"/>
    <x v="0"/>
    <x v="0"/>
    <s v="Female/Single/Moroto"/>
    <x v="0"/>
    <n v="9.7200000000000006"/>
    <n v="2"/>
    <n v="14.98"/>
    <x v="1"/>
    <s v="No"/>
    <x v="1"/>
    <n v="37500"/>
    <m/>
    <x v="77"/>
  </r>
  <r>
    <s v="Youth 2292"/>
    <n v="23"/>
    <x v="0"/>
    <x v="1"/>
    <x v="0"/>
    <x v="0"/>
    <s v="Female/Single/Moroto"/>
    <x v="48"/>
    <n v="8.1"/>
    <n v="5.4"/>
    <n v="22.61"/>
    <x v="1"/>
    <s v="No"/>
    <x v="1"/>
    <n v="37000"/>
    <m/>
    <x v="78"/>
  </r>
  <r>
    <s v="Youth 2293"/>
    <n v="17"/>
    <x v="2"/>
    <x v="1"/>
    <x v="0"/>
    <x v="0"/>
    <s v="Female/Single/Moroto"/>
    <x v="14"/>
    <n v="3.68"/>
    <n v="0.54"/>
    <n v="12.64"/>
    <x v="1"/>
    <s v="No"/>
    <x v="1"/>
    <n v="396000"/>
    <m/>
    <x v="79"/>
  </r>
  <r>
    <s v="Youth 2294"/>
    <n v="23"/>
    <x v="0"/>
    <x v="0"/>
    <x v="2"/>
    <x v="0"/>
    <s v="Male/Married/Moroto"/>
    <x v="23"/>
    <n v="6.34"/>
    <n v="1.01"/>
    <n v="13.11"/>
    <x v="1"/>
    <s v="Yes"/>
    <x v="2"/>
    <n v="32000"/>
    <n v="190000"/>
    <x v="80"/>
  </r>
  <r>
    <s v="Youth 2295"/>
    <n v="17"/>
    <x v="2"/>
    <x v="0"/>
    <x v="2"/>
    <x v="0"/>
    <s v="Male/Married/Moroto"/>
    <x v="4"/>
    <n v="9.2799999999999994"/>
    <n v="7.99"/>
    <n v="26.22"/>
    <x v="0"/>
    <s v="Yes"/>
    <x v="3"/>
    <m/>
    <n v="280000"/>
    <x v="81"/>
  </r>
  <r>
    <s v="Youth 2296"/>
    <n v="25"/>
    <x v="4"/>
    <x v="1"/>
    <x v="0"/>
    <x v="0"/>
    <s v="Female/Single/Moroto"/>
    <x v="0"/>
    <n v="9.7200000000000006"/>
    <n v="2"/>
    <n v="14.98"/>
    <x v="0"/>
    <s v="Yes"/>
    <x v="3"/>
    <m/>
    <n v="295000"/>
    <x v="82"/>
  </r>
  <r>
    <s v="Youth 2297"/>
    <n v="15"/>
    <x v="2"/>
    <x v="0"/>
    <x v="0"/>
    <x v="0"/>
    <s v="Male/Single/Moroto"/>
    <x v="4"/>
    <n v="9.2799999999999994"/>
    <n v="7.99"/>
    <n v="26.22"/>
    <x v="0"/>
    <s v="Yes"/>
    <x v="3"/>
    <m/>
    <n v="0"/>
    <x v="2"/>
  </r>
  <r>
    <s v="Youth 2298"/>
    <n v="15"/>
    <x v="2"/>
    <x v="0"/>
    <x v="0"/>
    <x v="0"/>
    <s v="Male/Single/Moroto"/>
    <x v="34"/>
    <n v="1.29"/>
    <n v="9.16"/>
    <n v="14.33"/>
    <x v="0"/>
    <s v="No"/>
    <x v="0"/>
    <m/>
    <m/>
    <x v="2"/>
  </r>
  <r>
    <s v="Youth 2299"/>
    <n v="17"/>
    <x v="2"/>
    <x v="0"/>
    <x v="0"/>
    <x v="1"/>
    <s v="Male/Single/Kaabong"/>
    <x v="34"/>
    <n v="1.29"/>
    <n v="9.16"/>
    <n v="14.33"/>
    <x v="1"/>
    <s v="No"/>
    <x v="1"/>
    <n v="261000"/>
    <m/>
    <x v="1"/>
  </r>
  <r>
    <s v="Youth 2300"/>
    <n v="19"/>
    <x v="0"/>
    <x v="1"/>
    <x v="0"/>
    <x v="2"/>
    <s v="Female/Single/Kotido"/>
    <x v="14"/>
    <n v="3.68"/>
    <n v="0.54"/>
    <n v="12.64"/>
    <x v="0"/>
    <s v="No"/>
    <x v="0"/>
    <m/>
    <m/>
    <x v="2"/>
  </r>
  <r>
    <s v="Youth 2301"/>
    <n v="21"/>
    <x v="0"/>
    <x v="1"/>
    <x v="1"/>
    <x v="3"/>
    <s v="Female/Separated/Napak"/>
    <x v="0"/>
    <n v="9.7200000000000006"/>
    <n v="2"/>
    <n v="14.98"/>
    <x v="0"/>
    <s v="No"/>
    <x v="0"/>
    <m/>
    <m/>
    <x v="2"/>
  </r>
  <r>
    <s v="Youth 2302"/>
    <n v="24"/>
    <x v="0"/>
    <x v="1"/>
    <x v="1"/>
    <x v="4"/>
    <s v="Female/Separated/Nakapiripiriti"/>
    <x v="10"/>
    <n v="3.53"/>
    <n v="7.58"/>
    <n v="11.92"/>
    <x v="1"/>
    <s v="No"/>
    <x v="1"/>
    <n v="159000"/>
    <m/>
    <x v="3"/>
  </r>
  <r>
    <s v="Youth 2303"/>
    <n v="21"/>
    <x v="0"/>
    <x v="1"/>
    <x v="0"/>
    <x v="5"/>
    <s v="Female/Single/Amudat"/>
    <x v="3"/>
    <n v="6.23"/>
    <n v="5.87"/>
    <n v="19.940000000000001"/>
    <x v="1"/>
    <s v="Yes"/>
    <x v="2"/>
    <n v="129099"/>
    <n v="125000"/>
    <x v="4"/>
  </r>
  <r>
    <s v="Youth 2304"/>
    <n v="24"/>
    <x v="0"/>
    <x v="1"/>
    <x v="0"/>
    <x v="6"/>
    <s v="Female/Single/Abim"/>
    <x v="5"/>
    <n v="2.52"/>
    <n v="5.59"/>
    <n v="13.41"/>
    <x v="1"/>
    <s v="Yes"/>
    <x v="2"/>
    <n v="33000"/>
    <n v="2100000"/>
    <x v="5"/>
  </r>
  <r>
    <s v="Youth 2305"/>
    <n v="20"/>
    <x v="0"/>
    <x v="1"/>
    <x v="2"/>
    <x v="6"/>
    <s v="Female/Married/Abim"/>
    <x v="5"/>
    <n v="2.52"/>
    <n v="5.59"/>
    <n v="13.41"/>
    <x v="1"/>
    <s v="Yes"/>
    <x v="2"/>
    <n v="1123698"/>
    <n v="51000"/>
    <x v="6"/>
  </r>
  <r>
    <s v="Youth 2306"/>
    <n v="29"/>
    <x v="4"/>
    <x v="1"/>
    <x v="2"/>
    <x v="6"/>
    <s v="Female/Married/Abim"/>
    <x v="36"/>
    <n v="1.79"/>
    <n v="6.8"/>
    <n v="9.2899999999999991"/>
    <x v="0"/>
    <s v="No"/>
    <x v="0"/>
    <m/>
    <m/>
    <x v="2"/>
  </r>
  <r>
    <s v="Youth 2307"/>
    <n v="23"/>
    <x v="0"/>
    <x v="0"/>
    <x v="0"/>
    <x v="6"/>
    <s v="Male/Single/Abim"/>
    <x v="0"/>
    <n v="9.7200000000000006"/>
    <n v="2"/>
    <n v="14.98"/>
    <x v="1"/>
    <s v="Yes"/>
    <x v="2"/>
    <n v="3198"/>
    <n v="175000"/>
    <x v="7"/>
  </r>
  <r>
    <s v="Youth 2308"/>
    <n v="21"/>
    <x v="0"/>
    <x v="0"/>
    <x v="0"/>
    <x v="6"/>
    <s v="Male/Single/Abim"/>
    <x v="17"/>
    <n v="7.64"/>
    <n v="6.39"/>
    <n v="18.46"/>
    <x v="0"/>
    <s v="Yes"/>
    <x v="3"/>
    <m/>
    <n v="22500"/>
    <x v="8"/>
  </r>
  <r>
    <s v="Youth 2309"/>
    <n v="19"/>
    <x v="0"/>
    <x v="0"/>
    <x v="1"/>
    <x v="6"/>
    <s v="Male/Separated/Abim"/>
    <x v="3"/>
    <n v="6.23"/>
    <n v="5.87"/>
    <n v="19.940000000000001"/>
    <x v="0"/>
    <s v="No"/>
    <x v="0"/>
    <m/>
    <m/>
    <x v="2"/>
  </r>
  <r>
    <s v="Youth 2310"/>
    <n v="21"/>
    <x v="0"/>
    <x v="0"/>
    <x v="2"/>
    <x v="6"/>
    <s v="Male/Married/Abim"/>
    <x v="0"/>
    <n v="9.7200000000000006"/>
    <n v="2"/>
    <n v="14.98"/>
    <x v="0"/>
    <s v="No"/>
    <x v="0"/>
    <m/>
    <m/>
    <x v="2"/>
  </r>
  <r>
    <s v="Youth 2311"/>
    <n v="23"/>
    <x v="0"/>
    <x v="0"/>
    <x v="1"/>
    <x v="6"/>
    <s v="Male/Separated/Abim"/>
    <x v="49"/>
    <n v="1.78"/>
    <n v="3.57"/>
    <n v="11.85"/>
    <x v="0"/>
    <s v="No"/>
    <x v="0"/>
    <m/>
    <m/>
    <x v="2"/>
  </r>
  <r>
    <s v="Youth 2312"/>
    <n v="17"/>
    <x v="2"/>
    <x v="0"/>
    <x v="0"/>
    <x v="6"/>
    <s v="Male/Single/Abim"/>
    <x v="6"/>
    <n v="2.88"/>
    <n v="5.23"/>
    <n v="9.98"/>
    <x v="0"/>
    <s v="No"/>
    <x v="0"/>
    <m/>
    <m/>
    <x v="2"/>
  </r>
  <r>
    <s v="Youth 2313"/>
    <n v="23"/>
    <x v="0"/>
    <x v="1"/>
    <x v="2"/>
    <x v="6"/>
    <s v="Female/Married/Abim"/>
    <x v="50"/>
    <n v="9.8000000000000007"/>
    <n v="1.47"/>
    <n v="17.22"/>
    <x v="0"/>
    <s v="No"/>
    <x v="0"/>
    <m/>
    <m/>
    <x v="2"/>
  </r>
  <r>
    <s v="Youth 2314"/>
    <n v="17"/>
    <x v="2"/>
    <x v="0"/>
    <x v="2"/>
    <x v="6"/>
    <s v="Male/Married/Abim"/>
    <x v="14"/>
    <n v="3.68"/>
    <n v="0.54"/>
    <n v="12.64"/>
    <x v="0"/>
    <s v="No"/>
    <x v="0"/>
    <m/>
    <m/>
    <x v="2"/>
  </r>
  <r>
    <s v="Youth 2315"/>
    <n v="25"/>
    <x v="4"/>
    <x v="0"/>
    <x v="0"/>
    <x v="6"/>
    <s v="Male/Single/Abim"/>
    <x v="0"/>
    <n v="9.7200000000000006"/>
    <n v="2"/>
    <n v="14.98"/>
    <x v="0"/>
    <s v="No"/>
    <x v="0"/>
    <m/>
    <m/>
    <x v="2"/>
  </r>
  <r>
    <s v="Youth 2316"/>
    <n v="15"/>
    <x v="2"/>
    <x v="1"/>
    <x v="2"/>
    <x v="6"/>
    <s v="Female/Married/Abim"/>
    <x v="6"/>
    <n v="2.88"/>
    <n v="5.23"/>
    <n v="9.98"/>
    <x v="0"/>
    <s v="No"/>
    <x v="0"/>
    <m/>
    <m/>
    <x v="2"/>
  </r>
  <r>
    <s v="Youth 2317"/>
    <n v="15"/>
    <x v="2"/>
    <x v="0"/>
    <x v="0"/>
    <x v="1"/>
    <s v="Male/Single/Kaabong"/>
    <x v="36"/>
    <n v="1.79"/>
    <n v="6.8"/>
    <n v="9.2899999999999991"/>
    <x v="0"/>
    <s v="No"/>
    <x v="0"/>
    <m/>
    <m/>
    <x v="2"/>
  </r>
  <r>
    <s v="Youth 2318"/>
    <n v="17"/>
    <x v="2"/>
    <x v="1"/>
    <x v="0"/>
    <x v="1"/>
    <s v="Female/Single/Kaabong"/>
    <x v="36"/>
    <n v="1.79"/>
    <n v="6.8"/>
    <n v="9.2899999999999991"/>
    <x v="0"/>
    <s v="No"/>
    <x v="0"/>
    <m/>
    <m/>
    <x v="2"/>
  </r>
  <r>
    <s v="Youth 2319"/>
    <n v="19"/>
    <x v="0"/>
    <x v="1"/>
    <x v="1"/>
    <x v="1"/>
    <s v="Female/Separated/Kaabong"/>
    <x v="4"/>
    <n v="9.2799999999999994"/>
    <n v="7.99"/>
    <n v="26.22"/>
    <x v="1"/>
    <s v="No"/>
    <x v="1"/>
    <n v="9000"/>
    <m/>
    <x v="9"/>
  </r>
  <r>
    <s v="Youth 2320"/>
    <n v="21"/>
    <x v="0"/>
    <x v="1"/>
    <x v="2"/>
    <x v="1"/>
    <s v="Female/Married/Kaabong"/>
    <x v="0"/>
    <n v="9.7200000000000006"/>
    <n v="2"/>
    <n v="14.98"/>
    <x v="1"/>
    <s v="No"/>
    <x v="1"/>
    <n v="85200"/>
    <m/>
    <x v="10"/>
  </r>
  <r>
    <s v="Youth 2321"/>
    <n v="24"/>
    <x v="0"/>
    <x v="0"/>
    <x v="0"/>
    <x v="1"/>
    <s v="Male/Single/Kaabong"/>
    <x v="10"/>
    <n v="3.53"/>
    <n v="7.58"/>
    <n v="11.92"/>
    <x v="0"/>
    <s v="No"/>
    <x v="0"/>
    <m/>
    <m/>
    <x v="2"/>
  </r>
  <r>
    <s v="Youth 2322"/>
    <n v="21"/>
    <x v="0"/>
    <x v="0"/>
    <x v="0"/>
    <x v="1"/>
    <s v="Male/Single/Kaabong"/>
    <x v="7"/>
    <n v="0.56000000000000005"/>
    <n v="9.81"/>
    <n v="14.13"/>
    <x v="1"/>
    <s v="No"/>
    <x v="1"/>
    <n v="6198"/>
    <m/>
    <x v="11"/>
  </r>
  <r>
    <s v="Youth 2323"/>
    <n v="24"/>
    <x v="0"/>
    <x v="0"/>
    <x v="0"/>
    <x v="4"/>
    <s v="Male/Single/Nakapiripiriti"/>
    <x v="5"/>
    <n v="2.52"/>
    <n v="5.59"/>
    <n v="13.41"/>
    <x v="0"/>
    <s v="No"/>
    <x v="0"/>
    <m/>
    <m/>
    <x v="2"/>
  </r>
  <r>
    <s v="Youth 2324"/>
    <n v="20"/>
    <x v="0"/>
    <x v="0"/>
    <x v="0"/>
    <x v="4"/>
    <s v="Male/Single/Nakapiripiriti"/>
    <x v="5"/>
    <n v="2.52"/>
    <n v="5.59"/>
    <n v="13.41"/>
    <x v="1"/>
    <s v="No"/>
    <x v="1"/>
    <n v="23500"/>
    <m/>
    <x v="12"/>
  </r>
  <r>
    <s v="Youth 2325"/>
    <n v="29"/>
    <x v="4"/>
    <x v="0"/>
    <x v="0"/>
    <x v="4"/>
    <s v="Male/Single/Nakapiripiriti"/>
    <x v="1"/>
    <n v="4.3600000000000003"/>
    <n v="7.46"/>
    <n v="17.18"/>
    <x v="1"/>
    <s v="No"/>
    <x v="1"/>
    <n v="80100"/>
    <m/>
    <x v="13"/>
  </r>
  <r>
    <s v="Youth 2326"/>
    <n v="23"/>
    <x v="0"/>
    <x v="0"/>
    <x v="1"/>
    <x v="4"/>
    <s v="Male/Separated/Nakapiripiriti"/>
    <x v="30"/>
    <n v="7.12"/>
    <n v="1.62"/>
    <n v="9.84"/>
    <x v="1"/>
    <s v="Yes"/>
    <x v="2"/>
    <n v="60198"/>
    <n v="980000"/>
    <x v="14"/>
  </r>
  <r>
    <s v="Youth 2327"/>
    <n v="21"/>
    <x v="0"/>
    <x v="1"/>
    <x v="0"/>
    <x v="4"/>
    <s v="Female/Single/Nakapiripiriti"/>
    <x v="48"/>
    <n v="8.1"/>
    <n v="5.4"/>
    <n v="22.61"/>
    <x v="1"/>
    <s v="Yes"/>
    <x v="2"/>
    <n v="1500198"/>
    <n v="870000"/>
    <x v="15"/>
  </r>
  <r>
    <s v="Youth 2328"/>
    <n v="19"/>
    <x v="0"/>
    <x v="0"/>
    <x v="2"/>
    <x v="4"/>
    <s v="Male/Married/Nakapiripiriti"/>
    <x v="7"/>
    <n v="0.56000000000000005"/>
    <n v="9.81"/>
    <n v="14.13"/>
    <x v="1"/>
    <s v="Yes"/>
    <x v="2"/>
    <n v="35000"/>
    <n v="100000"/>
    <x v="16"/>
  </r>
  <r>
    <s v="Youth 2329"/>
    <n v="21"/>
    <x v="0"/>
    <x v="0"/>
    <x v="1"/>
    <x v="4"/>
    <s v="Male/Separated/Nakapiripiriti"/>
    <x v="0"/>
    <n v="9.7200000000000006"/>
    <n v="2"/>
    <n v="14.98"/>
    <x v="1"/>
    <s v="Yes"/>
    <x v="2"/>
    <n v="218500"/>
    <n v="35500"/>
    <x v="17"/>
  </r>
  <r>
    <s v="Youth 2330"/>
    <n v="23"/>
    <x v="0"/>
    <x v="0"/>
    <x v="0"/>
    <x v="4"/>
    <s v="Male/Single/Nakapiripiriti"/>
    <x v="26"/>
    <n v="5.94"/>
    <n v="1.83"/>
    <n v="13.37"/>
    <x v="1"/>
    <s v="Yes"/>
    <x v="2"/>
    <n v="1500198"/>
    <n v="72099"/>
    <x v="18"/>
  </r>
  <r>
    <s v="Youth 2331"/>
    <n v="17"/>
    <x v="2"/>
    <x v="1"/>
    <x v="2"/>
    <x v="4"/>
    <s v="Female/Married/Nakapiripiriti"/>
    <x v="4"/>
    <n v="9.2799999999999994"/>
    <n v="7.99"/>
    <n v="26.22"/>
    <x v="1"/>
    <s v="Yes"/>
    <x v="2"/>
    <n v="157000"/>
    <n v="400000"/>
    <x v="19"/>
  </r>
  <r>
    <s v="Youth 2332"/>
    <n v="21"/>
    <x v="0"/>
    <x v="1"/>
    <x v="2"/>
    <x v="4"/>
    <s v="Female/Married/Nakapiripiriti"/>
    <x v="0"/>
    <n v="9.7200000000000006"/>
    <n v="2"/>
    <n v="14.98"/>
    <x v="1"/>
    <s v="Yes"/>
    <x v="2"/>
    <n v="82200"/>
    <n v="2800000"/>
    <x v="20"/>
  </r>
  <r>
    <s v="Youth 2333"/>
    <n v="23"/>
    <x v="0"/>
    <x v="0"/>
    <x v="1"/>
    <x v="4"/>
    <s v="Male/Separated/Nakapiripiriti"/>
    <x v="31"/>
    <n v="2.88"/>
    <n v="4.04"/>
    <n v="9.3500000000000014"/>
    <x v="1"/>
    <s v="Yes"/>
    <x v="2"/>
    <n v="310000"/>
    <n v="400000"/>
    <x v="21"/>
  </r>
  <r>
    <s v="Youth 2334"/>
    <n v="17"/>
    <x v="2"/>
    <x v="0"/>
    <x v="0"/>
    <x v="5"/>
    <s v="Male/Single/Amudat"/>
    <x v="6"/>
    <n v="2.88"/>
    <n v="5.23"/>
    <n v="9.98"/>
    <x v="1"/>
    <s v="Yes"/>
    <x v="2"/>
    <n v="475000"/>
    <n v="620000"/>
    <x v="22"/>
  </r>
  <r>
    <s v="Youth 2335"/>
    <n v="23"/>
    <x v="0"/>
    <x v="0"/>
    <x v="1"/>
    <x v="5"/>
    <s v="Male/Separated/Amudat"/>
    <x v="35"/>
    <n v="2.02"/>
    <n v="9.85"/>
    <n v="15.23"/>
    <x v="1"/>
    <s v="No"/>
    <x v="1"/>
    <n v="30297"/>
    <m/>
    <x v="23"/>
  </r>
  <r>
    <s v="Youth 2336"/>
    <n v="17"/>
    <x v="2"/>
    <x v="0"/>
    <x v="0"/>
    <x v="5"/>
    <s v="Male/Single/Amudat"/>
    <x v="14"/>
    <n v="3.68"/>
    <n v="0.54"/>
    <n v="12.64"/>
    <x v="1"/>
    <s v="No"/>
    <x v="1"/>
    <n v="47099"/>
    <m/>
    <x v="24"/>
  </r>
  <r>
    <s v="Youth 2337"/>
    <n v="25"/>
    <x v="4"/>
    <x v="0"/>
    <x v="0"/>
    <x v="5"/>
    <s v="Male/Single/Amudat"/>
    <x v="0"/>
    <n v="9.7200000000000006"/>
    <n v="2"/>
    <n v="14.98"/>
    <x v="1"/>
    <s v="No"/>
    <x v="1"/>
    <n v="120099"/>
    <m/>
    <x v="25"/>
  </r>
  <r>
    <s v="Youth 2338"/>
    <n v="15"/>
    <x v="2"/>
    <x v="0"/>
    <x v="0"/>
    <x v="5"/>
    <s v="Male/Single/Amudat"/>
    <x v="14"/>
    <n v="3.68"/>
    <n v="0.54"/>
    <n v="12.64"/>
    <x v="1"/>
    <s v="No"/>
    <x v="1"/>
    <n v="55198"/>
    <m/>
    <x v="26"/>
  </r>
  <r>
    <s v="Youth 2339"/>
    <n v="15"/>
    <x v="2"/>
    <x v="0"/>
    <x v="0"/>
    <x v="5"/>
    <s v="Male/Single/Amudat"/>
    <x v="1"/>
    <n v="4.3600000000000003"/>
    <n v="7.46"/>
    <n v="17.18"/>
    <x v="1"/>
    <s v="Yes"/>
    <x v="2"/>
    <n v="73000"/>
    <n v="12198"/>
    <x v="27"/>
  </r>
  <r>
    <s v="Youth 2340"/>
    <n v="17"/>
    <x v="2"/>
    <x v="0"/>
    <x v="2"/>
    <x v="5"/>
    <s v="Male/Married/Amudat"/>
    <x v="1"/>
    <n v="4.3600000000000003"/>
    <n v="7.46"/>
    <n v="17.18"/>
    <x v="1"/>
    <s v="No"/>
    <x v="1"/>
    <n v="90198"/>
    <m/>
    <x v="28"/>
  </r>
  <r>
    <s v="Youth 2341"/>
    <n v="19"/>
    <x v="0"/>
    <x v="0"/>
    <x v="0"/>
    <x v="5"/>
    <s v="Male/Single/Amudat"/>
    <x v="6"/>
    <n v="2.88"/>
    <n v="5.23"/>
    <n v="9.98"/>
    <x v="1"/>
    <s v="Yes"/>
    <x v="2"/>
    <n v="35198"/>
    <n v="335000"/>
    <x v="29"/>
  </r>
  <r>
    <s v="Youth 2342"/>
    <n v="21"/>
    <x v="0"/>
    <x v="0"/>
    <x v="1"/>
    <x v="5"/>
    <s v="Male/Separated/Amudat"/>
    <x v="0"/>
    <n v="9.7200000000000006"/>
    <n v="2"/>
    <n v="14.98"/>
    <x v="1"/>
    <s v="Yes"/>
    <x v="2"/>
    <n v="55099"/>
    <n v="16200"/>
    <x v="30"/>
  </r>
  <r>
    <s v="Youth 2343"/>
    <n v="24"/>
    <x v="0"/>
    <x v="1"/>
    <x v="1"/>
    <x v="5"/>
    <s v="Female/Separated/Amudat"/>
    <x v="10"/>
    <n v="3.53"/>
    <n v="7.58"/>
    <n v="11.92"/>
    <x v="1"/>
    <s v="Yes"/>
    <x v="2"/>
    <n v="85000"/>
    <n v="38000"/>
    <x v="31"/>
  </r>
  <r>
    <s v="Youth 2344"/>
    <n v="21"/>
    <x v="0"/>
    <x v="0"/>
    <x v="0"/>
    <x v="5"/>
    <s v="Male/Single/Amudat"/>
    <x v="3"/>
    <n v="6.23"/>
    <n v="5.87"/>
    <n v="19.940000000000001"/>
    <x v="1"/>
    <s v="Yes"/>
    <x v="2"/>
    <n v="41000"/>
    <n v="3200"/>
    <x v="32"/>
  </r>
  <r>
    <s v="Youth 2345"/>
    <n v="24"/>
    <x v="0"/>
    <x v="0"/>
    <x v="2"/>
    <x v="5"/>
    <s v="Male/Married/Amudat"/>
    <x v="5"/>
    <n v="2.52"/>
    <n v="5.59"/>
    <n v="13.41"/>
    <x v="1"/>
    <s v="Yes"/>
    <x v="2"/>
    <n v="32500"/>
    <n v="130000"/>
    <x v="33"/>
  </r>
  <r>
    <s v="Youth 2346"/>
    <n v="20"/>
    <x v="0"/>
    <x v="1"/>
    <x v="0"/>
    <x v="5"/>
    <s v="Female/Single/Amudat"/>
    <x v="5"/>
    <n v="2.52"/>
    <n v="5.59"/>
    <n v="13.41"/>
    <x v="1"/>
    <s v="No"/>
    <x v="1"/>
    <n v="18000"/>
    <m/>
    <x v="34"/>
  </r>
  <r>
    <s v="Youth 2347"/>
    <n v="29"/>
    <x v="4"/>
    <x v="0"/>
    <x v="1"/>
    <x v="5"/>
    <s v="Male/Separated/Amudat"/>
    <x v="12"/>
    <n v="1.23"/>
    <n v="9.6"/>
    <n v="12.08"/>
    <x v="1"/>
    <s v="Yes"/>
    <x v="2"/>
    <n v="55099"/>
    <n v="30297"/>
    <x v="35"/>
  </r>
  <r>
    <s v="Youth 2348"/>
    <n v="23"/>
    <x v="0"/>
    <x v="0"/>
    <x v="1"/>
    <x v="4"/>
    <s v="Male/Separated/Nakapiripiriti"/>
    <x v="32"/>
    <n v="1.57"/>
    <n v="6.72"/>
    <n v="8.9699999999999989"/>
    <x v="1"/>
    <s v="Yes"/>
    <x v="2"/>
    <n v="70198"/>
    <n v="17099"/>
    <x v="36"/>
  </r>
  <r>
    <s v="Youth 2349"/>
    <n v="21"/>
    <x v="0"/>
    <x v="0"/>
    <x v="1"/>
    <x v="4"/>
    <s v="Male/Separated/Nakapiripiriti"/>
    <x v="23"/>
    <n v="6.34"/>
    <n v="1.01"/>
    <n v="13.11"/>
    <x v="1"/>
    <s v="Yes"/>
    <x v="2"/>
    <n v="10297"/>
    <n v="15198"/>
    <x v="37"/>
  </r>
  <r>
    <s v="Youth 2350"/>
    <n v="19"/>
    <x v="0"/>
    <x v="1"/>
    <x v="0"/>
    <x v="4"/>
    <s v="Female/Single/Nakapiripiriti"/>
    <x v="5"/>
    <n v="2.52"/>
    <n v="5.59"/>
    <n v="13.41"/>
    <x v="0"/>
    <s v="No"/>
    <x v="0"/>
    <m/>
    <m/>
    <x v="2"/>
  </r>
  <r>
    <s v="Youth 2351"/>
    <n v="21"/>
    <x v="0"/>
    <x v="0"/>
    <x v="0"/>
    <x v="4"/>
    <s v="Male/Single/Nakapiripiriti"/>
    <x v="0"/>
    <n v="9.7200000000000006"/>
    <n v="2"/>
    <n v="14.98"/>
    <x v="1"/>
    <s v="Yes"/>
    <x v="2"/>
    <n v="22599"/>
    <n v="48000"/>
    <x v="38"/>
  </r>
  <r>
    <s v="Youth 2352"/>
    <n v="23"/>
    <x v="0"/>
    <x v="1"/>
    <x v="0"/>
    <x v="4"/>
    <s v="Female/Single/Nakapiripiriti"/>
    <x v="36"/>
    <n v="1.79"/>
    <n v="6.8"/>
    <n v="9.2899999999999991"/>
    <x v="1"/>
    <s v="Yes"/>
    <x v="2"/>
    <n v="45198"/>
    <n v="235000"/>
    <x v="39"/>
  </r>
  <r>
    <s v="Youth 2353"/>
    <n v="17"/>
    <x v="2"/>
    <x v="1"/>
    <x v="1"/>
    <x v="4"/>
    <s v="Female/Separated/Nakapiripiriti"/>
    <x v="4"/>
    <n v="9.2799999999999994"/>
    <n v="7.99"/>
    <n v="26.22"/>
    <x v="1"/>
    <s v="Yes"/>
    <x v="2"/>
    <n v="136000"/>
    <n v="11000"/>
    <x v="40"/>
  </r>
  <r>
    <s v="Youth 2354"/>
    <n v="23"/>
    <x v="0"/>
    <x v="1"/>
    <x v="0"/>
    <x v="4"/>
    <s v="Female/Single/Nakapiripiriti"/>
    <x v="26"/>
    <n v="5.94"/>
    <n v="1.83"/>
    <n v="13.37"/>
    <x v="1"/>
    <s v="Yes"/>
    <x v="2"/>
    <n v="90500"/>
    <n v="60000"/>
    <x v="41"/>
  </r>
  <r>
    <s v="Youth 2355"/>
    <n v="17"/>
    <x v="2"/>
    <x v="0"/>
    <x v="0"/>
    <x v="4"/>
    <s v="Male/Single/Nakapiripiriti"/>
    <x v="6"/>
    <n v="2.88"/>
    <n v="5.23"/>
    <n v="9.98"/>
    <x v="1"/>
    <s v="Yes"/>
    <x v="2"/>
    <n v="4650"/>
    <n v="35198"/>
    <x v="42"/>
  </r>
  <r>
    <s v="Youth 2356"/>
    <n v="25"/>
    <x v="4"/>
    <x v="0"/>
    <x v="0"/>
    <x v="4"/>
    <s v="Male/Single/Nakapiripiriti"/>
    <x v="0"/>
    <n v="9.7200000000000006"/>
    <n v="2"/>
    <n v="14.98"/>
    <x v="1"/>
    <s v="Yes"/>
    <x v="2"/>
    <n v="130000"/>
    <n v="41000"/>
    <x v="43"/>
  </r>
  <r>
    <s v="Youth 2357"/>
    <n v="15"/>
    <x v="2"/>
    <x v="0"/>
    <x v="0"/>
    <x v="4"/>
    <s v="Male/Single/Nakapiripiriti"/>
    <x v="4"/>
    <n v="9.2799999999999994"/>
    <n v="7.99"/>
    <n v="26.22"/>
    <x v="1"/>
    <s v="Yes"/>
    <x v="2"/>
    <n v="30200"/>
    <n v="15198"/>
    <x v="44"/>
  </r>
  <r>
    <s v="Youth 2358"/>
    <n v="15"/>
    <x v="2"/>
    <x v="0"/>
    <x v="0"/>
    <x v="2"/>
    <s v="Male/Single/Kotido"/>
    <x v="12"/>
    <n v="1.23"/>
    <n v="9.6"/>
    <n v="12.08"/>
    <x v="1"/>
    <s v="Yes"/>
    <x v="2"/>
    <n v="60297"/>
    <n v="40198"/>
    <x v="45"/>
  </r>
  <r>
    <s v="Youth 2359"/>
    <n v="17"/>
    <x v="2"/>
    <x v="1"/>
    <x v="0"/>
    <x v="2"/>
    <s v="Female/Single/Kotido"/>
    <x v="12"/>
    <n v="1.23"/>
    <n v="9.6"/>
    <n v="12.08"/>
    <x v="1"/>
    <s v="Yes"/>
    <x v="2"/>
    <n v="11500"/>
    <n v="67000"/>
    <x v="46"/>
  </r>
  <r>
    <s v="Youth 2360"/>
    <n v="19"/>
    <x v="0"/>
    <x v="1"/>
    <x v="2"/>
    <x v="2"/>
    <s v="Female/Married/Kotido"/>
    <x v="14"/>
    <n v="3.68"/>
    <n v="0.54"/>
    <n v="12.64"/>
    <x v="1"/>
    <s v="Yes"/>
    <x v="2"/>
    <n v="37000"/>
    <n v="7198"/>
    <x v="47"/>
  </r>
  <r>
    <s v="Youth 2361"/>
    <n v="21"/>
    <x v="0"/>
    <x v="0"/>
    <x v="0"/>
    <x v="2"/>
    <s v="Male/Single/Kotido"/>
    <x v="0"/>
    <n v="9.7200000000000006"/>
    <n v="2"/>
    <n v="14.98"/>
    <x v="1"/>
    <s v="Yes"/>
    <x v="2"/>
    <n v="49599"/>
    <n v="12200"/>
    <x v="48"/>
  </r>
  <r>
    <s v="Youth 2362"/>
    <n v="24"/>
    <x v="0"/>
    <x v="0"/>
    <x v="2"/>
    <x v="2"/>
    <s v="Male/Married/Kotido"/>
    <x v="10"/>
    <n v="3.53"/>
    <n v="7.58"/>
    <n v="11.92"/>
    <x v="1"/>
    <s v="Yes"/>
    <x v="2"/>
    <n v="29500"/>
    <n v="71500"/>
    <x v="49"/>
  </r>
  <r>
    <s v="Youth 2363"/>
    <n v="21"/>
    <x v="0"/>
    <x v="0"/>
    <x v="0"/>
    <x v="2"/>
    <s v="Male/Single/Kotido"/>
    <x v="7"/>
    <n v="0.56000000000000005"/>
    <n v="9.81"/>
    <n v="14.13"/>
    <x v="1"/>
    <s v="Yes"/>
    <x v="2"/>
    <n v="670500"/>
    <n v="18099"/>
    <x v="50"/>
  </r>
  <r>
    <s v="Youth 2364"/>
    <n v="24"/>
    <x v="0"/>
    <x v="0"/>
    <x v="2"/>
    <x v="2"/>
    <s v="Male/Married/Kotido"/>
    <x v="5"/>
    <n v="2.52"/>
    <n v="5.59"/>
    <n v="13.41"/>
    <x v="1"/>
    <s v="Yes"/>
    <x v="2"/>
    <n v="63000"/>
    <n v="192099"/>
    <x v="51"/>
  </r>
  <r>
    <s v="Youth 2365"/>
    <n v="20"/>
    <x v="0"/>
    <x v="0"/>
    <x v="0"/>
    <x v="2"/>
    <s v="Male/Single/Kotido"/>
    <x v="5"/>
    <n v="2.52"/>
    <n v="5.59"/>
    <n v="13.41"/>
    <x v="0"/>
    <s v="No"/>
    <x v="0"/>
    <m/>
    <m/>
    <x v="2"/>
  </r>
  <r>
    <s v="Youth 2366"/>
    <n v="29"/>
    <x v="4"/>
    <x v="0"/>
    <x v="0"/>
    <x v="2"/>
    <s v="Male/Single/Kotido"/>
    <x v="15"/>
    <n v="4.01"/>
    <n v="5.53"/>
    <n v="14.780000000000001"/>
    <x v="0"/>
    <s v="Yes"/>
    <x v="3"/>
    <m/>
    <n v="75099"/>
    <x v="52"/>
  </r>
  <r>
    <s v="Youth 2367"/>
    <n v="23"/>
    <x v="0"/>
    <x v="0"/>
    <x v="0"/>
    <x v="2"/>
    <s v="Male/Single/Kotido"/>
    <x v="34"/>
    <n v="1.29"/>
    <n v="9.16"/>
    <n v="14.33"/>
    <x v="0"/>
    <s v="Yes"/>
    <x v="3"/>
    <m/>
    <n v="1398"/>
    <x v="53"/>
  </r>
  <r>
    <s v="Youth 2368"/>
    <n v="21"/>
    <x v="0"/>
    <x v="0"/>
    <x v="0"/>
    <x v="2"/>
    <s v="Male/Single/Kotido"/>
    <x v="49"/>
    <n v="1.78"/>
    <n v="3.57"/>
    <n v="11.85"/>
    <x v="0"/>
    <s v="No"/>
    <x v="0"/>
    <m/>
    <m/>
    <x v="2"/>
  </r>
  <r>
    <s v="Youth 2369"/>
    <n v="19"/>
    <x v="0"/>
    <x v="0"/>
    <x v="0"/>
    <x v="2"/>
    <s v="Male/Single/Kotido"/>
    <x v="5"/>
    <n v="2.52"/>
    <n v="5.59"/>
    <n v="13.41"/>
    <x v="0"/>
    <s v="Yes"/>
    <x v="3"/>
    <m/>
    <n v="12198"/>
    <x v="54"/>
  </r>
  <r>
    <s v="Youth 2370"/>
    <n v="21"/>
    <x v="0"/>
    <x v="0"/>
    <x v="0"/>
    <x v="4"/>
    <s v="Male/Single/Nakapiripiriti"/>
    <x v="0"/>
    <n v="9.7200000000000006"/>
    <n v="2"/>
    <n v="14.98"/>
    <x v="0"/>
    <s v="Yes"/>
    <x v="3"/>
    <m/>
    <n v="60500"/>
    <x v="55"/>
  </r>
  <r>
    <s v="Youth 2371"/>
    <n v="23"/>
    <x v="0"/>
    <x v="0"/>
    <x v="0"/>
    <x v="4"/>
    <s v="Male/Single/Nakapiripiriti"/>
    <x v="31"/>
    <n v="2.88"/>
    <n v="4.04"/>
    <n v="9.3500000000000014"/>
    <x v="0"/>
    <s v="No"/>
    <x v="0"/>
    <m/>
    <m/>
    <x v="2"/>
  </r>
  <r>
    <s v="Youth 2372"/>
    <n v="17"/>
    <x v="2"/>
    <x v="0"/>
    <x v="0"/>
    <x v="4"/>
    <s v="Male/Single/Nakapiripiriti"/>
    <x v="14"/>
    <n v="3.68"/>
    <n v="0.54"/>
    <n v="12.64"/>
    <x v="1"/>
    <s v="Yes"/>
    <x v="2"/>
    <n v="396"/>
    <n v="176198"/>
    <x v="56"/>
  </r>
  <r>
    <s v="Youth 2373"/>
    <n v="23"/>
    <x v="0"/>
    <x v="0"/>
    <x v="1"/>
    <x v="4"/>
    <s v="Male/Separated/Nakapiripiriti"/>
    <x v="35"/>
    <n v="2.02"/>
    <n v="9.85"/>
    <n v="15.23"/>
    <x v="1"/>
    <s v="Yes"/>
    <x v="2"/>
    <n v="30300"/>
    <n v="1600"/>
    <x v="57"/>
  </r>
  <r>
    <s v="Youth 2374"/>
    <n v="17"/>
    <x v="2"/>
    <x v="1"/>
    <x v="1"/>
    <x v="4"/>
    <s v="Female/Separated/Nakapiripiriti"/>
    <x v="4"/>
    <n v="9.2799999999999994"/>
    <n v="7.99"/>
    <n v="26.22"/>
    <x v="0"/>
    <s v="No"/>
    <x v="0"/>
    <m/>
    <m/>
    <x v="2"/>
  </r>
  <r>
    <s v="Youth 2375"/>
    <n v="25"/>
    <x v="4"/>
    <x v="1"/>
    <x v="0"/>
    <x v="4"/>
    <s v="Female/Single/Nakapiripiriti"/>
    <x v="0"/>
    <n v="9.7200000000000006"/>
    <n v="2"/>
    <n v="14.98"/>
    <x v="0"/>
    <s v="No"/>
    <x v="0"/>
    <m/>
    <m/>
    <x v="2"/>
  </r>
  <r>
    <s v="Youth 2376"/>
    <n v="15"/>
    <x v="2"/>
    <x v="1"/>
    <x v="2"/>
    <x v="4"/>
    <s v="Female/Married/Nakapiripiriti"/>
    <x v="6"/>
    <n v="2.88"/>
    <n v="5.23"/>
    <n v="9.98"/>
    <x v="1"/>
    <s v="Yes"/>
    <x v="2"/>
    <n v="38700"/>
    <n v="50198"/>
    <x v="58"/>
  </r>
  <r>
    <s v="Youth 2377"/>
    <n v="15"/>
    <x v="2"/>
    <x v="1"/>
    <x v="0"/>
    <x v="4"/>
    <s v="Female/Single/Nakapiripiriti"/>
    <x v="15"/>
    <n v="4.01"/>
    <n v="5.53"/>
    <n v="14.780000000000001"/>
    <x v="1"/>
    <s v="Yes"/>
    <x v="2"/>
    <n v="29000"/>
    <n v="30200"/>
    <x v="59"/>
  </r>
  <r>
    <s v="Youth 2378"/>
    <n v="17"/>
    <x v="2"/>
    <x v="1"/>
    <x v="1"/>
    <x v="4"/>
    <s v="Female/Separated/Nakapiripiriti"/>
    <x v="15"/>
    <n v="4.01"/>
    <n v="5.53"/>
    <n v="14.780000000000001"/>
    <x v="1"/>
    <s v="Yes"/>
    <x v="2"/>
    <n v="7200"/>
    <n v="21000"/>
    <x v="60"/>
  </r>
  <r>
    <s v="Youth 2379"/>
    <n v="19"/>
    <x v="0"/>
    <x v="1"/>
    <x v="2"/>
    <x v="4"/>
    <s v="Female/Married/Nakapiripiriti"/>
    <x v="0"/>
    <n v="9.7200000000000006"/>
    <n v="2"/>
    <n v="14.98"/>
    <x v="1"/>
    <s v="Yes"/>
    <x v="2"/>
    <n v="28000"/>
    <n v="17099"/>
    <x v="61"/>
  </r>
  <r>
    <s v="Youth 2380"/>
    <n v="21"/>
    <x v="0"/>
    <x v="1"/>
    <x v="0"/>
    <x v="4"/>
    <s v="Female/Single/Nakapiripiriti"/>
    <x v="30"/>
    <n v="7.12"/>
    <n v="1.62"/>
    <n v="9.84"/>
    <x v="1"/>
    <s v="No"/>
    <x v="1"/>
    <n v="7700"/>
    <m/>
    <x v="62"/>
  </r>
  <r>
    <s v="Youth 2381"/>
    <n v="24"/>
    <x v="0"/>
    <x v="0"/>
    <x v="0"/>
    <x v="4"/>
    <s v="Male/Single/Nakapiripiriti"/>
    <x v="10"/>
    <n v="3.53"/>
    <n v="7.58"/>
    <n v="11.92"/>
    <x v="1"/>
    <s v="No"/>
    <x v="1"/>
    <n v="25500"/>
    <m/>
    <x v="63"/>
  </r>
  <r>
    <s v="Youth 2382"/>
    <n v="21"/>
    <x v="0"/>
    <x v="1"/>
    <x v="0"/>
    <x v="4"/>
    <s v="Female/Single/Nakapiripiriti"/>
    <x v="3"/>
    <n v="6.23"/>
    <n v="5.87"/>
    <n v="19.940000000000001"/>
    <x v="1"/>
    <s v="No"/>
    <x v="1"/>
    <n v="7000"/>
    <m/>
    <x v="64"/>
  </r>
  <r>
    <s v="Youth 2383"/>
    <n v="24"/>
    <x v="0"/>
    <x v="1"/>
    <x v="0"/>
    <x v="3"/>
    <s v="Female/Single/Napak"/>
    <x v="5"/>
    <n v="2.52"/>
    <n v="5.59"/>
    <n v="13.41"/>
    <x v="1"/>
    <s v="No"/>
    <x v="1"/>
    <n v="10398"/>
    <m/>
    <x v="65"/>
  </r>
  <r>
    <s v="Youth 2384"/>
    <n v="20"/>
    <x v="0"/>
    <x v="1"/>
    <x v="2"/>
    <x v="3"/>
    <s v="Female/Married/Napak"/>
    <x v="5"/>
    <n v="2.52"/>
    <n v="5.59"/>
    <n v="13.41"/>
    <x v="1"/>
    <s v="Yes"/>
    <x v="2"/>
    <n v="797"/>
    <n v="278000"/>
    <x v="66"/>
  </r>
  <r>
    <s v="Youth 2385"/>
    <n v="29"/>
    <x v="4"/>
    <x v="1"/>
    <x v="0"/>
    <x v="3"/>
    <s v="Female/Single/Napak"/>
    <x v="3"/>
    <n v="2.2400000000000002"/>
    <n v="8.09"/>
    <n v="18.170000000000002"/>
    <x v="0"/>
    <s v="Yes"/>
    <x v="3"/>
    <m/>
    <n v="31099"/>
    <x v="67"/>
  </r>
  <r>
    <s v="Youth 2386"/>
    <n v="23"/>
    <x v="0"/>
    <x v="1"/>
    <x v="0"/>
    <x v="3"/>
    <s v="Female/Single/Napak"/>
    <x v="36"/>
    <n v="1.79"/>
    <n v="6.8"/>
    <n v="9.2899999999999991"/>
    <x v="0"/>
    <s v="Yes"/>
    <x v="3"/>
    <m/>
    <n v="77500"/>
    <x v="68"/>
  </r>
  <r>
    <s v="Youth 2387"/>
    <n v="21"/>
    <x v="0"/>
    <x v="1"/>
    <x v="0"/>
    <x v="3"/>
    <s v="Female/Single/Napak"/>
    <x v="50"/>
    <n v="9.8000000000000007"/>
    <n v="1.47"/>
    <n v="17.22"/>
    <x v="0"/>
    <s v="Yes"/>
    <x v="3"/>
    <m/>
    <n v="800000"/>
    <x v="69"/>
  </r>
  <r>
    <s v="Youth 2388"/>
    <n v="19"/>
    <x v="0"/>
    <x v="1"/>
    <x v="0"/>
    <x v="3"/>
    <s v="Female/Single/Napak"/>
    <x v="5"/>
    <n v="2.52"/>
    <n v="5.59"/>
    <n v="13.41"/>
    <x v="0"/>
    <s v="Yes"/>
    <x v="3"/>
    <m/>
    <n v="6240000"/>
    <x v="70"/>
  </r>
  <r>
    <s v="Youth 2389"/>
    <n v="21"/>
    <x v="0"/>
    <x v="1"/>
    <x v="2"/>
    <x v="3"/>
    <s v="Female/Married/Napak"/>
    <x v="32"/>
    <n v="1.57"/>
    <n v="6.72"/>
    <n v="8.9699999999999989"/>
    <x v="0"/>
    <s v="Yes"/>
    <x v="3"/>
    <m/>
    <n v="125000"/>
    <x v="71"/>
  </r>
  <r>
    <s v="Youth 2390"/>
    <n v="23"/>
    <x v="0"/>
    <x v="1"/>
    <x v="0"/>
    <x v="3"/>
    <s v="Female/Single/Napak"/>
    <x v="20"/>
    <n v="3.81"/>
    <n v="7.33"/>
    <n v="19.899999999999999"/>
    <x v="1"/>
    <s v="Yes"/>
    <x v="2"/>
    <n v="552050"/>
    <n v="1050000"/>
    <x v="72"/>
  </r>
  <r>
    <s v="Youth 2391"/>
    <n v="17"/>
    <x v="2"/>
    <x v="1"/>
    <x v="0"/>
    <x v="3"/>
    <s v="Female/Single/Napak"/>
    <x v="6"/>
    <n v="2.88"/>
    <n v="5.23"/>
    <n v="9.98"/>
    <x v="1"/>
    <s v="No"/>
    <x v="1"/>
    <n v="2005600"/>
    <m/>
    <x v="73"/>
  </r>
  <r>
    <s v="Youth 2392"/>
    <n v="21"/>
    <x v="0"/>
    <x v="1"/>
    <x v="0"/>
    <x v="3"/>
    <s v="Female/Single/Napak"/>
    <x v="34"/>
    <n v="1.29"/>
    <n v="9.16"/>
    <n v="14.33"/>
    <x v="1"/>
    <s v="Yes"/>
    <x v="2"/>
    <n v="48000"/>
    <n v="480000"/>
    <x v="74"/>
  </r>
  <r>
    <s v="Youth 2393"/>
    <n v="23"/>
    <x v="0"/>
    <x v="1"/>
    <x v="1"/>
    <x v="0"/>
    <s v="Female/Separated/Moroto"/>
    <x v="42"/>
    <n v="5.29"/>
    <n v="8.09"/>
    <n v="14.14"/>
    <x v="1"/>
    <s v="No"/>
    <x v="1"/>
    <n v="21000"/>
    <m/>
    <x v="75"/>
  </r>
  <r>
    <s v="Youth 2394"/>
    <n v="17"/>
    <x v="2"/>
    <x v="1"/>
    <x v="0"/>
    <x v="0"/>
    <s v="Female/Single/Moroto"/>
    <x v="14"/>
    <n v="3.68"/>
    <n v="0.54"/>
    <n v="12.64"/>
    <x v="1"/>
    <s v="No"/>
    <x v="1"/>
    <n v="45500"/>
    <m/>
    <x v="76"/>
  </r>
  <r>
    <s v="Youth 2395"/>
    <n v="23"/>
    <x v="0"/>
    <x v="1"/>
    <x v="0"/>
    <x v="0"/>
    <s v="Female/Single/Moroto"/>
    <x v="43"/>
    <n v="7.9"/>
    <n v="0.01"/>
    <n v="10.26"/>
    <x v="1"/>
    <s v="No"/>
    <x v="1"/>
    <n v="37500"/>
    <m/>
    <x v="77"/>
  </r>
  <r>
    <s v="Youth 2396"/>
    <n v="17"/>
    <x v="2"/>
    <x v="1"/>
    <x v="0"/>
    <x v="0"/>
    <s v="Female/Single/Moroto"/>
    <x v="4"/>
    <n v="9.2799999999999994"/>
    <n v="7.99"/>
    <n v="26.22"/>
    <x v="1"/>
    <s v="No"/>
    <x v="1"/>
    <n v="37000"/>
    <m/>
    <x v="78"/>
  </r>
  <r>
    <s v="Youth 2397"/>
    <n v="25"/>
    <x v="4"/>
    <x v="1"/>
    <x v="0"/>
    <x v="0"/>
    <s v="Female/Single/Moroto"/>
    <x v="0"/>
    <n v="9.7200000000000006"/>
    <n v="2"/>
    <n v="14.98"/>
    <x v="1"/>
    <s v="No"/>
    <x v="1"/>
    <n v="396000"/>
    <m/>
    <x v="79"/>
  </r>
  <r>
    <s v="Youth 2398"/>
    <n v="15"/>
    <x v="2"/>
    <x v="0"/>
    <x v="2"/>
    <x v="0"/>
    <s v="Male/Married/Moroto"/>
    <x v="14"/>
    <n v="3.68"/>
    <n v="0.54"/>
    <n v="12.64"/>
    <x v="1"/>
    <s v="Yes"/>
    <x v="2"/>
    <n v="32000"/>
    <n v="190000"/>
    <x v="80"/>
  </r>
  <r>
    <s v="Youth 2399"/>
    <n v="15"/>
    <x v="2"/>
    <x v="0"/>
    <x v="2"/>
    <x v="0"/>
    <s v="Male/Married/Moroto"/>
    <x v="3"/>
    <n v="2.2400000000000002"/>
    <n v="8.09"/>
    <n v="18.170000000000002"/>
    <x v="0"/>
    <s v="Yes"/>
    <x v="3"/>
    <m/>
    <n v="280000"/>
    <x v="81"/>
  </r>
  <r>
    <s v="Youth 2400"/>
    <n v="17"/>
    <x v="2"/>
    <x v="1"/>
    <x v="0"/>
    <x v="0"/>
    <s v="Female/Single/Moroto"/>
    <x v="3"/>
    <n v="2.2400000000000002"/>
    <n v="8.09"/>
    <n v="18.170000000000002"/>
    <x v="0"/>
    <s v="Yes"/>
    <x v="3"/>
    <m/>
    <n v="295000"/>
    <x v="82"/>
  </r>
  <r>
    <s v="Youth 2401"/>
    <n v="19"/>
    <x v="0"/>
    <x v="0"/>
    <x v="0"/>
    <x v="0"/>
    <s v="Male/Single/Moroto"/>
    <x v="0"/>
    <n v="9.7200000000000006"/>
    <n v="2"/>
    <n v="14.98"/>
    <x v="0"/>
    <s v="Yes"/>
    <x v="3"/>
    <m/>
    <n v="0"/>
    <x v="2"/>
  </r>
  <r>
    <s v="Youth 2402"/>
    <n v="21"/>
    <x v="0"/>
    <x v="0"/>
    <x v="0"/>
    <x v="0"/>
    <s v="Male/Single/Moroto"/>
    <x v="36"/>
    <n v="1.79"/>
    <n v="6.8"/>
    <n v="9.2899999999999991"/>
    <x v="1"/>
    <s v="Yes"/>
    <x v="2"/>
    <n v="55000"/>
    <n v="23000"/>
    <x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67A5FC-EF50-402E-AAEB-A8A771C3DD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7">
    <pivotField dataField="1" showAll="0"/>
    <pivotField showAll="0"/>
    <pivotField showAll="0"/>
    <pivotField showAll="0">
      <items count="3">
        <item x="1"/>
        <item x="0"/>
        <item t="default"/>
      </items>
    </pivotField>
    <pivotField showAll="0">
      <items count="4">
        <item x="2"/>
        <item x="1"/>
        <item x="0"/>
        <item t="default"/>
      </items>
    </pivotField>
    <pivotField axis="axisRow" showAll="0" sortType="ascending">
      <items count="8">
        <item x="6"/>
        <item x="5"/>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5">
        <item h="1" x="2"/>
        <item h="1" x="3"/>
        <item h="1" x="1"/>
        <item x="0"/>
        <item t="default"/>
      </items>
    </pivotField>
    <pivotField showAll="0"/>
    <pivotField showAll="0"/>
    <pivotField showAll="0"/>
  </pivotFields>
  <rowFields count="1">
    <field x="5"/>
  </rowFields>
  <rowItems count="7">
    <i>
      <x v="6"/>
    </i>
    <i>
      <x v="4"/>
    </i>
    <i>
      <x v="3"/>
    </i>
    <i>
      <x v="2"/>
    </i>
    <i>
      <x v="5"/>
    </i>
    <i>
      <x/>
    </i>
    <i t="grand">
      <x/>
    </i>
  </rowItems>
  <colItems count="1">
    <i/>
  </colItems>
  <dataFields count="1">
    <dataField name="Number_Of_Youths" fld="0" subtotal="count" baseField="5" baseItem="0"/>
  </dataFields>
  <chartFormats count="9">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5" count="1" selected="0">
            <x v="2"/>
          </reference>
        </references>
      </pivotArea>
    </chartFormat>
    <chartFormat chart="3" format="2">
      <pivotArea type="data" outline="0" fieldPosition="0">
        <references count="2">
          <reference field="4294967294" count="1" selected="0">
            <x v="0"/>
          </reference>
          <reference field="5" count="1" selected="0">
            <x v="5"/>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5" count="1" selected="0">
            <x v="2"/>
          </reference>
        </references>
      </pivotArea>
    </chartFormat>
    <chartFormat chart="6" format="5">
      <pivotArea type="data" outline="0" fieldPosition="0">
        <references count="2">
          <reference field="4294967294" count="1" selected="0">
            <x v="0"/>
          </reference>
          <reference field="5" count="1" selected="0">
            <x v="5"/>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5" count="1" selected="0">
            <x v="2"/>
          </reference>
        </references>
      </pivotArea>
    </chartFormat>
    <chartFormat chart="7" format="8">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4E7D5B-C8AC-4742-B81F-557BCBDE08D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C10" firstHeaderRow="1" firstDataRow="2" firstDataCol="1"/>
  <pivotFields count="17">
    <pivotField dataField="1" showAll="0" defaultSubtotal="0"/>
    <pivotField showAll="0" defaultSubtotal="0"/>
    <pivotField showAll="0" defaultSubtotal="0"/>
    <pivotField axis="axisCol" showAll="0" defaultSubtotal="0">
      <items count="2">
        <item x="1"/>
        <item x="0"/>
      </items>
    </pivotField>
    <pivotField showAll="0" defaultSubtotal="0">
      <items count="3">
        <item x="2"/>
        <item x="1"/>
        <item x="0"/>
      </items>
    </pivotField>
    <pivotField axis="axisRow" showAll="0" sortType="descending" defaultSubtotal="0">
      <items count="7">
        <item x="3"/>
        <item x="4"/>
        <item x="0"/>
        <item x="2"/>
        <item x="1"/>
        <item x="5"/>
        <item x="6"/>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h="1" x="2"/>
        <item h="1" x="3"/>
        <item h="1" x="1"/>
        <item x="0"/>
      </items>
    </pivotField>
    <pivotField showAll="0" defaultSubtotal="0"/>
    <pivotField showAll="0" defaultSubtotal="0"/>
    <pivotField showAll="0" defaultSubtotal="0">
      <items count="84">
        <item x="2"/>
        <item x="53"/>
        <item x="11"/>
        <item x="64"/>
        <item x="62"/>
        <item x="9"/>
        <item x="65"/>
        <item x="54"/>
        <item x="34"/>
        <item x="75"/>
        <item x="8"/>
        <item x="12"/>
        <item x="37"/>
        <item x="63"/>
        <item x="60"/>
        <item x="23"/>
        <item x="67"/>
        <item x="57"/>
        <item x="78"/>
        <item x="77"/>
        <item x="42"/>
        <item x="47"/>
        <item x="32"/>
        <item x="61"/>
        <item x="44"/>
        <item x="76"/>
        <item x="24"/>
        <item x="26"/>
        <item x="59"/>
        <item x="55"/>
        <item x="48"/>
        <item x="38"/>
        <item x="30"/>
        <item x="52"/>
        <item x="68"/>
        <item x="83"/>
        <item x="46"/>
        <item x="13"/>
        <item x="27"/>
        <item x="10"/>
        <item x="35"/>
        <item x="36"/>
        <item x="58"/>
        <item x="28"/>
        <item x="45"/>
        <item x="49"/>
        <item x="25"/>
        <item x="31"/>
        <item x="71"/>
        <item x="16"/>
        <item x="40"/>
        <item x="41"/>
        <item x="3"/>
        <item x="33"/>
        <item x="43"/>
        <item x="56"/>
        <item x="7"/>
        <item x="80"/>
        <item x="17"/>
        <item x="4"/>
        <item x="51"/>
        <item x="1"/>
        <item x="66"/>
        <item x="81"/>
        <item x="39"/>
        <item x="82"/>
        <item x="29"/>
        <item x="79"/>
        <item x="74"/>
        <item x="19"/>
        <item x="50"/>
        <item x="21"/>
        <item x="69"/>
        <item x="14"/>
        <item x="22"/>
        <item x="6"/>
        <item x="18"/>
        <item x="72"/>
        <item x="73"/>
        <item x="5"/>
        <item x="15"/>
        <item x="20"/>
        <item x="70"/>
        <item x="0"/>
      </items>
    </pivotField>
  </pivotFields>
  <rowFields count="1">
    <field x="5"/>
  </rowFields>
  <rowItems count="6">
    <i>
      <x v="6"/>
    </i>
    <i>
      <x v="1"/>
    </i>
    <i>
      <x v="3"/>
    </i>
    <i>
      <x v="4"/>
    </i>
    <i>
      <x/>
    </i>
    <i>
      <x v="2"/>
    </i>
  </rowItems>
  <colFields count="1">
    <field x="3"/>
  </colFields>
  <colItems count="2">
    <i>
      <x/>
    </i>
    <i>
      <x v="1"/>
    </i>
  </colItems>
  <dataFields count="1">
    <dataField name="YouthsByDistrict&amp;Gender" fld="0" subtotal="count" baseField="5" baseItem="0"/>
  </dataFields>
  <chartFormats count="5">
    <chartFormat chart="3" format="0" series="1">
      <pivotArea type="data" outline="0" fieldPosition="0">
        <references count="1">
          <reference field="4294967294" count="1" selected="0">
            <x v="0"/>
          </reference>
        </references>
      </pivotArea>
    </chartFormat>
    <chartFormat chart="10" format="10" series="1">
      <pivotArea type="data" outline="0" fieldPosition="0">
        <references count="2">
          <reference field="4294967294" count="1" selected="0">
            <x v="0"/>
          </reference>
          <reference field="3" count="1" selected="0">
            <x v="0"/>
          </reference>
        </references>
      </pivotArea>
    </chartFormat>
    <chartFormat chart="10" format="11">
      <pivotArea type="data" outline="0" fieldPosition="0">
        <references count="3">
          <reference field="4294967294" count="1" selected="0">
            <x v="0"/>
          </reference>
          <reference field="3" count="1" selected="0">
            <x v="0"/>
          </reference>
          <reference field="5" count="1" selected="0">
            <x v="4"/>
          </reference>
        </references>
      </pivotArea>
    </chartFormat>
    <chartFormat chart="10" format="12" series="1">
      <pivotArea type="data" outline="0" fieldPosition="0">
        <references count="2">
          <reference field="4294967294" count="1" selected="0">
            <x v="0"/>
          </reference>
          <reference field="3" count="1" selected="0">
            <x v="1"/>
          </reference>
        </references>
      </pivotArea>
    </chartFormat>
    <chartFormat chart="1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B108FE-F805-41CE-A613-9C0C1543851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B8" firstHeaderRow="1" firstDataRow="1" firstDataCol="1"/>
  <pivotFields count="17">
    <pivotField dataField="1" showAll="0" defaultSubtotal="0"/>
    <pivotField showAll="0" defaultSubtotal="0"/>
    <pivotField axis="axisRow" showAll="0" sortType="descending" defaultSubtotal="0">
      <items count="5">
        <item x="1"/>
        <item x="2"/>
        <item x="0"/>
        <item x="4"/>
        <item x="3"/>
      </items>
      <autoSortScope>
        <pivotArea dataOnly="0" outline="0" fieldPosition="0">
          <references count="1">
            <reference field="4294967294" count="1" selected="0">
              <x v="0"/>
            </reference>
          </references>
        </pivotArea>
      </autoSortScope>
    </pivotField>
    <pivotField showAll="0" defaultSubtotal="0">
      <items count="2">
        <item x="1"/>
        <item x="0"/>
      </items>
    </pivotField>
    <pivotField showAll="0" defaultSubtotal="0">
      <items count="3">
        <item x="2"/>
        <item x="1"/>
        <item x="0"/>
      </items>
    </pivotField>
    <pivotField showAll="0" sortType="descending" defaultSubtotal="0">
      <items count="7">
        <item x="3"/>
        <item x="4"/>
        <item x="0"/>
        <item x="2"/>
        <item x="1"/>
        <item x="5"/>
        <item x="6"/>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4">
        <item h="1" x="2"/>
        <item h="1" x="3"/>
        <item h="1" x="1"/>
        <item x="0"/>
      </items>
    </pivotField>
    <pivotField showAll="0" defaultSubtotal="0"/>
    <pivotField showAll="0" defaultSubtotal="0"/>
    <pivotField showAll="0" defaultSubtotal="0"/>
  </pivotFields>
  <rowFields count="1">
    <field x="2"/>
  </rowFields>
  <rowItems count="5">
    <i>
      <x v="2"/>
    </i>
    <i>
      <x v="1"/>
    </i>
    <i>
      <x v="3"/>
    </i>
    <i>
      <x/>
    </i>
    <i>
      <x v="4"/>
    </i>
  </rowItems>
  <colItems count="1">
    <i/>
  </colItems>
  <dataFields count="1">
    <dataField name="YouthsByDistrict&amp;Gender" fld="0" subtotal="count" baseField="5" baseItem="0"/>
  </dataFields>
  <chartFormats count="8">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1" format="18" series="1">
      <pivotArea type="data" outline="0" fieldPosition="0">
        <references count="1">
          <reference field="4294967294" count="1" selected="0">
            <x v="0"/>
          </reference>
        </references>
      </pivotArea>
    </chartFormat>
    <chartFormat chart="11" format="19">
      <pivotArea type="data" outline="0" fieldPosition="0">
        <references count="2">
          <reference field="4294967294" count="1" selected="0">
            <x v="0"/>
          </reference>
          <reference field="2" count="1" selected="0">
            <x v="2"/>
          </reference>
        </references>
      </pivotArea>
    </chartFormat>
    <chartFormat chart="11" format="20">
      <pivotArea type="data" outline="0" fieldPosition="0">
        <references count="2">
          <reference field="4294967294" count="1" selected="0">
            <x v="0"/>
          </reference>
          <reference field="2" count="1" selected="0">
            <x v="1"/>
          </reference>
        </references>
      </pivotArea>
    </chartFormat>
    <chartFormat chart="11" format="21">
      <pivotArea type="data" outline="0" fieldPosition="0">
        <references count="2">
          <reference field="4294967294" count="1" selected="0">
            <x v="0"/>
          </reference>
          <reference field="2" count="1" selected="0">
            <x v="3"/>
          </reference>
        </references>
      </pivotArea>
    </chartFormat>
    <chartFormat chart="11" format="22">
      <pivotArea type="data" outline="0" fieldPosition="0">
        <references count="2">
          <reference field="4294967294" count="1" selected="0">
            <x v="0"/>
          </reference>
          <reference field="2" count="1" selected="0">
            <x v="0"/>
          </reference>
        </references>
      </pivotArea>
    </chartFormat>
    <chartFormat chart="11" format="23">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C18F6B-8676-4F85-9821-EE3D29AC44C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10" firstHeaderRow="1" firstDataRow="2" firstDataCol="1"/>
  <pivotFields count="17">
    <pivotField dataField="1" showAll="0" defaultSubtotal="0"/>
    <pivotField showAll="0" defaultSubtotal="0"/>
    <pivotField showAll="0" defaultSubtotal="0"/>
    <pivotField showAll="0" defaultSubtotal="0">
      <items count="2">
        <item x="1"/>
        <item x="0"/>
      </items>
    </pivotField>
    <pivotField showAll="0" defaultSubtotal="0">
      <items count="3">
        <item x="2"/>
        <item x="1"/>
        <item x="0"/>
      </items>
    </pivotField>
    <pivotField axis="axisRow" showAll="0" sortType="descending" defaultSubtotal="0">
      <items count="7">
        <item x="3"/>
        <item x="4"/>
        <item x="0"/>
        <item x="2"/>
        <item x="1"/>
        <item x="5"/>
        <item x="6"/>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showAll="0" defaultSubtotal="0"/>
    <pivotField showAll="0" defaultSubtotal="0"/>
    <pivotField axis="axisCol" showAll="0" defaultSubtotal="0">
      <items count="2">
        <item x="0"/>
        <item x="1"/>
      </items>
    </pivotField>
    <pivotField showAll="0" defaultSubtotal="0"/>
    <pivotField showAll="0" defaultSubtotal="0">
      <items count="4">
        <item h="1" x="2"/>
        <item h="1" x="3"/>
        <item h="1" x="1"/>
        <item x="0"/>
      </items>
    </pivotField>
    <pivotField showAll="0" defaultSubtotal="0"/>
    <pivotField showAll="0" defaultSubtotal="0"/>
    <pivotField showAll="0" defaultSubtotal="0"/>
  </pivotFields>
  <rowFields count="1">
    <field x="5"/>
  </rowFields>
  <rowItems count="6">
    <i>
      <x v="6"/>
    </i>
    <i>
      <x v="1"/>
    </i>
    <i>
      <x v="3"/>
    </i>
    <i>
      <x v="4"/>
    </i>
    <i>
      <x/>
    </i>
    <i>
      <x v="2"/>
    </i>
  </rowItems>
  <colFields count="1">
    <field x="11"/>
  </colFields>
  <colItems count="1">
    <i>
      <x/>
    </i>
  </colItems>
  <dataFields count="1">
    <dataField name="YouthsByDistrict&amp;Gender" fld="0" subtotal="count" baseField="5" baseItem="0"/>
  </dataFields>
  <chartFormats count="5">
    <chartFormat chart="3"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1" format="15" series="1">
      <pivotArea type="data" outline="0" fieldPosition="0">
        <references count="2">
          <reference field="4294967294" count="1" selected="0">
            <x v="0"/>
          </reference>
          <reference field="11" count="1" selected="0">
            <x v="0"/>
          </reference>
        </references>
      </pivotArea>
    </chartFormat>
    <chartFormat chart="11" format="16" series="1">
      <pivotArea type="data" outline="0" fieldPosition="0">
        <references count="2">
          <reference field="4294967294" count="1" selected="0">
            <x v="0"/>
          </reference>
          <reference field="11" count="1" selected="0">
            <x v="1"/>
          </reference>
        </references>
      </pivotArea>
    </chartFormat>
    <chartFormat chart="11"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D723CA-D599-4A0D-9327-EC04C963546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5" firstHeaderRow="1" firstDataRow="1" firstDataCol="1"/>
  <pivotFields count="17">
    <pivotField showAll="0" defaultSubtotal="0"/>
    <pivotField showAll="0" defaultSubtotal="0"/>
    <pivotField showAll="0" defaultSubtotal="0"/>
    <pivotField axis="axisRow" showAll="0" defaultSubtotal="0">
      <items count="2">
        <item x="1"/>
        <item x="0"/>
      </items>
    </pivotField>
    <pivotField showAll="0" defaultSubtotal="0">
      <items count="3">
        <item x="2"/>
        <item x="1"/>
        <item x="0"/>
      </items>
    </pivotField>
    <pivotField showAll="0" defaultSubtotal="0">
      <items count="7">
        <item x="3"/>
        <item x="4"/>
        <item x="0"/>
        <item x="2"/>
        <item x="1"/>
        <item x="5"/>
        <item x="6"/>
      </items>
    </pivotField>
    <pivotField showAll="0" defaultSubtotal="0"/>
    <pivotField showAll="0" defaultSubtotal="0">
      <items count="51">
        <item x="47"/>
        <item x="39"/>
        <item x="32"/>
        <item x="36"/>
        <item x="40"/>
        <item x="42"/>
        <item x="10"/>
        <item x="30"/>
        <item x="12"/>
        <item x="44"/>
        <item x="6"/>
        <item x="9"/>
        <item x="11"/>
        <item x="43"/>
        <item x="31"/>
        <item x="38"/>
        <item x="33"/>
        <item x="18"/>
        <item x="25"/>
        <item x="0"/>
        <item x="35"/>
        <item x="24"/>
        <item x="7"/>
        <item x="34"/>
        <item x="27"/>
        <item x="8"/>
        <item x="46"/>
        <item x="17"/>
        <item x="37"/>
        <item x="15"/>
        <item x="5"/>
        <item x="1"/>
        <item x="26"/>
        <item x="23"/>
        <item x="50"/>
        <item x="16"/>
        <item x="49"/>
        <item x="41"/>
        <item x="19"/>
        <item x="2"/>
        <item x="29"/>
        <item x="3"/>
        <item x="45"/>
        <item x="28"/>
        <item x="14"/>
        <item x="22"/>
        <item x="20"/>
        <item x="4"/>
        <item x="48"/>
        <item x="21"/>
        <item x="13"/>
      </items>
    </pivotField>
    <pivotField showAll="0" defaultSubtotal="0"/>
    <pivotField showAll="0" defaultSubtotal="0"/>
    <pivotField dataField="1" showAll="0" defaultSubtotal="0"/>
    <pivotField showAll="0" defaultSubtotal="0">
      <items count="2">
        <item x="0"/>
        <item x="1"/>
      </items>
    </pivotField>
    <pivotField showAll="0" defaultSubtotal="0"/>
    <pivotField showAll="0" defaultSubtotal="0">
      <items count="4">
        <item h="1" x="2"/>
        <item h="1" x="3"/>
        <item h="1" x="1"/>
        <item x="0"/>
      </items>
    </pivotField>
    <pivotField showAll="0" defaultSubtotal="0"/>
    <pivotField showAll="0" defaultSubtotal="0"/>
    <pivotField showAll="0" defaultSubtotal="0"/>
  </pivotFields>
  <rowFields count="1">
    <field x="3"/>
  </rowFields>
  <rowItems count="2">
    <i>
      <x/>
    </i>
    <i>
      <x v="1"/>
    </i>
  </rowItems>
  <colItems count="1">
    <i/>
  </colItems>
  <dataFields count="1">
    <dataField name="Average Total Skill Score" fld="10" subtotal="average" baseField="0" baseItem="1" numFmtId="2"/>
  </dataFields>
  <chartFormats count="1">
    <chartFormat chart="12" format="1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33EF29F-0542-46A2-96F7-BB4E70EC5382}" sourceName="marital_status">
  <pivotTables>
    <pivotTable tabId="20" name="PivotTable1"/>
    <pivotTable tabId="23" name="PivotTable1"/>
    <pivotTable tabId="22" name="PivotTable1"/>
    <pivotTable tabId="21" name="PivotTable1"/>
    <pivotTable tabId="19" name="PivotTable1"/>
  </pivotTables>
  <data>
    <tabular pivotCacheId="112918164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outh_Impact_Category" xr10:uid="{6DA0086D-5BB5-494B-AF86-F631D5860F11}" sourceName="Youth Impact Category">
  <pivotTables>
    <pivotTable tabId="20" name="PivotTable1"/>
    <pivotTable tabId="23" name="PivotTable1"/>
    <pivotTable tabId="22" name="PivotTable1"/>
    <pivotTable tabId="21" name="PivotTable1"/>
    <pivotTable tabId="19" name="PivotTable1"/>
  </pivotTables>
  <data>
    <tabular pivotCacheId="1129181649">
      <items count="4">
        <i x="2"/>
        <i x="3"/>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0B245C5-3F49-43B2-9752-48D2CC3E97A2}" sourceName="gender">
  <pivotTables>
    <pivotTable tabId="20" name="PivotTable1"/>
    <pivotTable tabId="22" name="PivotTable1"/>
    <pivotTable tabId="23" name="PivotTable1"/>
    <pivotTable tabId="21" name="PivotTable1"/>
    <pivotTable tabId="19" name="PivotTable1"/>
  </pivotTables>
  <data>
    <tabular pivotCacheId="11291816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_status" xr10:uid="{41ED9F49-5D2A-4E19-96E6-40F7D29E45A4}" cache="Slicer_marital_status" caption="marital_status" columnCount="3" style="SlicerStyleDark6" rowHeight="241300"/>
  <slicer name="Youth Impact Category" xr10:uid="{E3063237-AB44-47B4-B2B8-E295688BD3F1}" cache="Slicer_Youth_Impact_Category" caption="Youth Impact Category" columnCount="4" style="SlicerStyleDark6" rowHeight="182880"/>
  <slicer name="gender" xr10:uid="{6DED52AD-87E5-4861-8A5C-35F80D2B6561}" cache="Slicer_gender" caption="gender" columnCount="2"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58F78A-C445-4F6D-80A9-CB7F22EFD387}" name="MAP_Foundation" displayName="MAP_Foundation" ref="A1:Q2403" totalsRowShown="0" headerRowDxfId="13" dataDxfId="11" headerRowBorderDxfId="12" tableBorderDxfId="10" headerRowCellStyle="40% - Accent2" dataCellStyle="40% - Accent2">
  <tableColumns count="17">
    <tableColumn id="1" xr3:uid="{CA21A7FD-77A2-42B2-931B-C13A9A233259}" name="id" dataCellStyle="40% - Accent2"/>
    <tableColumn id="2" xr3:uid="{5C0D0BE2-5C15-4142-8CE3-1E1DAE03FFFE}" name="age" dataCellStyle="40% - Accent2">
      <calculatedColumnFormula>VLOOKUP($A:$A,'Youth Skills Data'!$A$1:$E$2403,2,FALSE)</calculatedColumnFormula>
    </tableColumn>
    <tableColumn id="3" xr3:uid="{D0F0BB85-F390-4136-9FB5-5A8B5B392698}" name="agegroup" dataCellStyle="40% - Accent2">
      <calculatedColumnFormula>IF(B2&lt;=10,"Below 10 yrs",IF(B2&lt;14,"10-14 yrs",IF(B2&lt;19,"15 - 19 yrs",IF(B2&lt;=24,"20 - 24 yrs",IF(B2&gt;=25,"25 yrs or more")))))</calculatedColumnFormula>
    </tableColumn>
    <tableColumn id="4" xr3:uid="{FADB2003-1C93-4237-BB92-AA4B622154E6}" name="gender" dataCellStyle="40% - Accent2"/>
    <tableColumn id="5" xr3:uid="{36361EAD-7A65-41B8-9F9D-06317D458108}" name="marital_status" dataCellStyle="40% - Accent2">
      <calculatedColumnFormula>HLOOKUP($A2,'Sheet 4'!$A$2:$CNK$3,2,FALSE)</calculatedColumnFormula>
    </tableColumn>
    <tableColumn id="6" xr3:uid="{73198B46-929A-40E5-8FF4-EA16C9CAB554}" name="District" dataCellStyle="40% - Accent2"/>
    <tableColumn id="7" xr3:uid="{B328C7E1-CAAD-4749-83B6-D87D59081024}" name="marital_gender_district" dataCellStyle="40% - Accent2">
      <calculatedColumnFormula>CONCATENATE(D2,"/",E2,"/",F2,)</calculatedColumnFormula>
    </tableColumn>
    <tableColumn id="8" xr3:uid="{12E10E9F-E7AF-43AB-A11B-754829958BFD}" name="Teamwork Score" dataCellStyle="40% - Accent2">
      <calculatedColumnFormula>VLOOKUP($A2,'Youth Skills Data'!$A$1:$E$2403,5,FALSE)</calculatedColumnFormula>
    </tableColumn>
    <tableColumn id="9" xr3:uid="{A405A7E8-0B2E-4FDE-BC29-747A52E7140B}" name="Self efficacy Score" dataCellStyle="40% - Accent2">
      <calculatedColumnFormula>VLOOKUP($A2,'Youth Skills Data'!$A$1:$E$2403,4,FALSE)</calculatedColumnFormula>
    </tableColumn>
    <tableColumn id="10" xr3:uid="{3B9CF21A-59FE-4A3B-91B3-0B5CB6B8AA96}" name="Self Confidence score" dataCellStyle="40% - Accent2">
      <calculatedColumnFormula>VLOOKUP($A2,'Youth Skills Data'!$A$1:$E$2403,3,FALSE)</calculatedColumnFormula>
    </tableColumn>
    <tableColumn id="11" xr3:uid="{F021EC26-50CB-4305-9ABC-64DAF47FACA8}" name="Total Skills Score" dataCellStyle="40% - Accent2">
      <calculatedColumnFormula>H2+I2+J2</calculatedColumnFormula>
    </tableColumn>
    <tableColumn id="12" xr3:uid="{F9C46906-2E44-421C-9BEC-50B8DEFBC250}" name="Youth has a buisness" dataCellStyle="40% - Accent2"/>
    <tableColumn id="13" xr3:uid="{3C60004F-622D-4028-BD6A-372BBC0EE48E}" name="Youth has a Job" dataCellStyle="40% - Accent2"/>
    <tableColumn id="14" xr3:uid="{3718911F-27C1-4F7E-8B6A-F9B0E5469079}" name="Youth Impact Category" dataCellStyle="40% - Accent2">
      <calculatedColumnFormula>IF(AND(L2="Yes",M2="Yes"),"High Impact",IF(AND(L2="Yes",M2="No"),"Moderate Impact",IF(AND(L2="No",M2="Yes"),"Low Impact","No Impact at all")))</calculatedColumnFormula>
    </tableColumn>
    <tableColumn id="15" xr3:uid="{C478952C-55F9-47B7-8530-D4429CDB9F31}" name="Monthly Income from Business" dataDxfId="9" dataCellStyle="40% - Accent2"/>
    <tableColumn id="16" xr3:uid="{244F73B7-98B7-4812-A9F4-46EAD5CB8795}" name="Monthly Income from Job" dataDxfId="8" dataCellStyle="40% - Accent2"/>
    <tableColumn id="17" xr3:uid="{743E6035-4FA9-494E-B7CB-DF1ECBA365C7}" name="Total youth income" dataDxfId="7" dataCellStyle="40% - Accent2">
      <calculatedColumnFormula>P2+O2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8" totalsRowShown="0" headerRowDxfId="6" headerRowBorderDxfId="5" tableBorderDxfId="4" totalsRowBorderDxfId="3">
  <autoFilter ref="A1:B18" xr:uid="{00000000-0009-0000-0100-000001000000}"/>
  <tableColumns count="2">
    <tableColumn id="1" xr3:uid="{00000000-0010-0000-0000-000001000000}" name="Variable" dataDxfId="2"/>
    <tableColumn id="2" xr3:uid="{00000000-0010-0000-0000-000002000000}" name="Description" dataDxfId="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J33"/>
  <sheetViews>
    <sheetView showGridLines="0" topLeftCell="A3" zoomScale="70" zoomScaleNormal="70" zoomScaleSheetLayoutView="110" workbookViewId="0">
      <selection activeCell="P5" sqref="P5"/>
    </sheetView>
  </sheetViews>
  <sheetFormatPr defaultRowHeight="14.5" x14ac:dyDescent="0.35"/>
  <cols>
    <col min="1" max="1" width="17.54296875" customWidth="1"/>
    <col min="2" max="2" width="20.453125" customWidth="1"/>
    <col min="3" max="3" width="17.54296875" customWidth="1"/>
    <col min="4" max="4" width="11.08984375" customWidth="1"/>
    <col min="5" max="5" width="18.36328125" customWidth="1"/>
    <col min="6" max="6" width="14.54296875" customWidth="1"/>
    <col min="7" max="7" width="14.36328125" customWidth="1"/>
    <col min="8" max="8" width="10.6328125" customWidth="1"/>
    <col min="9" max="9" width="10.90625" customWidth="1"/>
    <col min="10" max="10" width="19.90625" customWidth="1"/>
  </cols>
  <sheetData>
    <row r="1" spans="1:10" s="13" customFormat="1" ht="45" customHeight="1" x14ac:dyDescent="0.65">
      <c r="C1" s="14" t="s">
        <v>2456</v>
      </c>
    </row>
    <row r="2" spans="1:10" s="13" customFormat="1" ht="28.5" x14ac:dyDescent="0.65">
      <c r="A2" s="15" t="s">
        <v>2457</v>
      </c>
      <c r="C2" s="13" t="s">
        <v>2458</v>
      </c>
      <c r="E2" s="13" t="s">
        <v>2482</v>
      </c>
    </row>
    <row r="3" spans="1:10" ht="105.9" customHeight="1" x14ac:dyDescent="0.35">
      <c r="A3" s="45" t="s">
        <v>2459</v>
      </c>
      <c r="B3" s="45"/>
      <c r="C3" s="45"/>
      <c r="D3" s="45"/>
      <c r="E3" s="45"/>
      <c r="F3" s="45"/>
      <c r="G3" s="45"/>
      <c r="H3" s="45"/>
      <c r="I3" s="45"/>
      <c r="J3" s="45"/>
    </row>
    <row r="4" spans="1:10" s="32" customFormat="1" x14ac:dyDescent="0.35">
      <c r="A4" s="31">
        <v>1</v>
      </c>
      <c r="B4" s="31" t="s">
        <v>2483</v>
      </c>
      <c r="C4" s="31"/>
      <c r="D4" s="31"/>
      <c r="F4" s="31"/>
      <c r="G4" s="31"/>
      <c r="H4" s="31"/>
      <c r="I4" s="31"/>
      <c r="J4" s="31"/>
    </row>
    <row r="5" spans="1:10" s="32" customFormat="1" x14ac:dyDescent="0.35">
      <c r="A5" s="31">
        <f t="shared" ref="A5:A9" si="0">A4+1</f>
        <v>2</v>
      </c>
      <c r="B5" s="31" t="s">
        <v>2484</v>
      </c>
      <c r="C5" s="31"/>
      <c r="D5" s="31"/>
      <c r="F5" s="31"/>
      <c r="G5" s="31"/>
      <c r="H5" s="31"/>
      <c r="I5" s="31"/>
      <c r="J5" s="31"/>
    </row>
    <row r="6" spans="1:10" s="32" customFormat="1" x14ac:dyDescent="0.35">
      <c r="A6" s="31">
        <f t="shared" si="0"/>
        <v>3</v>
      </c>
      <c r="B6" s="31" t="s">
        <v>2485</v>
      </c>
      <c r="C6" s="31"/>
      <c r="D6" s="31"/>
      <c r="F6" s="31"/>
      <c r="G6" s="31"/>
      <c r="H6" s="31"/>
      <c r="I6" s="31"/>
      <c r="J6" s="31"/>
    </row>
    <row r="7" spans="1:10" s="32" customFormat="1" x14ac:dyDescent="0.35">
      <c r="A7" s="31">
        <f t="shared" si="0"/>
        <v>4</v>
      </c>
      <c r="B7" s="31" t="s">
        <v>2486</v>
      </c>
      <c r="C7" s="31"/>
      <c r="D7" s="31"/>
      <c r="F7" s="31"/>
      <c r="G7" s="31"/>
      <c r="H7" s="31"/>
      <c r="I7" s="31"/>
      <c r="J7" s="31"/>
    </row>
    <row r="8" spans="1:10" s="32" customFormat="1" x14ac:dyDescent="0.35">
      <c r="A8" s="31">
        <f t="shared" si="0"/>
        <v>5</v>
      </c>
      <c r="B8" s="31" t="s">
        <v>2487</v>
      </c>
      <c r="C8" s="31"/>
      <c r="D8" s="31"/>
      <c r="F8" s="31"/>
      <c r="G8" s="31"/>
      <c r="H8" s="31"/>
      <c r="I8" s="31"/>
      <c r="J8" s="31"/>
    </row>
    <row r="9" spans="1:10" s="34" customFormat="1" x14ac:dyDescent="0.35">
      <c r="A9" s="33">
        <f t="shared" si="0"/>
        <v>6</v>
      </c>
      <c r="B9" s="33" t="s">
        <v>2460</v>
      </c>
      <c r="C9" s="33"/>
      <c r="D9" s="33"/>
      <c r="F9" s="33"/>
      <c r="G9" s="33"/>
      <c r="H9" s="33"/>
      <c r="I9" s="33"/>
      <c r="J9" s="33"/>
    </row>
    <row r="10" spans="1:10" s="17" customFormat="1" x14ac:dyDescent="0.35">
      <c r="A10" s="16"/>
      <c r="B10" s="16"/>
      <c r="C10" s="18" t="s">
        <v>2461</v>
      </c>
      <c r="D10" s="19" t="s">
        <v>2462</v>
      </c>
      <c r="E10" s="20"/>
      <c r="F10" s="21"/>
      <c r="G10" s="22"/>
      <c r="H10" s="16"/>
      <c r="I10" s="16"/>
      <c r="J10" s="16"/>
    </row>
    <row r="11" spans="1:10" s="17" customFormat="1" x14ac:dyDescent="0.35">
      <c r="A11" s="16"/>
      <c r="B11" s="16"/>
      <c r="C11" s="23" t="s">
        <v>2463</v>
      </c>
      <c r="D11" s="24" t="s">
        <v>2464</v>
      </c>
      <c r="E11" s="25"/>
      <c r="F11" s="26"/>
      <c r="G11" s="27"/>
      <c r="H11" s="16"/>
      <c r="I11" s="16"/>
      <c r="J11" s="16"/>
    </row>
    <row r="12" spans="1:10" s="17" customFormat="1" x14ac:dyDescent="0.35">
      <c r="A12" s="16"/>
      <c r="B12" s="16"/>
      <c r="C12" s="23" t="s">
        <v>2465</v>
      </c>
      <c r="D12" s="24" t="s">
        <v>2466</v>
      </c>
      <c r="E12" s="25"/>
      <c r="F12" s="26"/>
      <c r="G12" s="27"/>
      <c r="H12" s="16"/>
      <c r="I12" s="16"/>
      <c r="J12" s="16"/>
    </row>
    <row r="13" spans="1:10" s="17" customFormat="1" x14ac:dyDescent="0.35">
      <c r="A13" s="16"/>
      <c r="B13" s="16"/>
      <c r="C13" s="23" t="s">
        <v>2467</v>
      </c>
      <c r="D13" s="24" t="s">
        <v>2468</v>
      </c>
      <c r="E13" s="25"/>
      <c r="F13" s="26"/>
      <c r="G13" s="27"/>
      <c r="H13" s="16"/>
      <c r="I13" s="16"/>
      <c r="J13" s="16"/>
    </row>
    <row r="14" spans="1:10" s="17" customFormat="1" x14ac:dyDescent="0.35">
      <c r="A14" s="16"/>
      <c r="B14" s="16"/>
      <c r="C14" s="23" t="s">
        <v>2469</v>
      </c>
      <c r="D14" s="24" t="s">
        <v>2470</v>
      </c>
      <c r="E14" s="25"/>
      <c r="F14" s="26"/>
      <c r="G14" s="27"/>
      <c r="H14" s="16"/>
      <c r="I14" s="16"/>
      <c r="J14" s="16"/>
    </row>
    <row r="15" spans="1:10" s="32" customFormat="1" x14ac:dyDescent="0.35">
      <c r="A15" s="31">
        <f>A9+1</f>
        <v>7</v>
      </c>
      <c r="B15" s="31" t="s">
        <v>2471</v>
      </c>
      <c r="C15" s="31"/>
      <c r="D15" s="31"/>
      <c r="F15" s="31"/>
      <c r="G15" s="31"/>
      <c r="H15" s="31"/>
      <c r="I15" s="31"/>
      <c r="J15" s="31"/>
    </row>
    <row r="16" spans="1:10" s="32" customFormat="1" x14ac:dyDescent="0.35">
      <c r="A16" s="31">
        <f t="shared" ref="A16:A19" si="1">A15+1</f>
        <v>8</v>
      </c>
      <c r="B16" s="31" t="s">
        <v>2472</v>
      </c>
      <c r="C16" s="31"/>
      <c r="D16" s="31"/>
      <c r="E16" s="31"/>
      <c r="F16" s="31"/>
      <c r="G16" s="31"/>
      <c r="H16" s="31"/>
      <c r="I16" s="31"/>
      <c r="J16" s="31"/>
    </row>
    <row r="17" spans="1:10" s="32" customFormat="1" x14ac:dyDescent="0.35">
      <c r="A17" s="31">
        <f t="shared" si="1"/>
        <v>9</v>
      </c>
      <c r="B17" s="31" t="s">
        <v>2473</v>
      </c>
      <c r="C17" s="31"/>
      <c r="D17" s="31"/>
      <c r="E17" s="31"/>
      <c r="F17" s="31"/>
      <c r="G17" s="31"/>
      <c r="H17" s="31"/>
      <c r="I17" s="31"/>
      <c r="J17" s="31"/>
    </row>
    <row r="18" spans="1:10" s="17" customFormat="1" x14ac:dyDescent="0.35">
      <c r="A18" s="16">
        <f t="shared" si="1"/>
        <v>10</v>
      </c>
      <c r="B18" s="16" t="s">
        <v>2474</v>
      </c>
      <c r="C18" s="16"/>
      <c r="D18" s="16"/>
      <c r="E18" s="16"/>
      <c r="F18" s="16"/>
      <c r="G18" s="16"/>
      <c r="H18" s="16"/>
      <c r="I18" s="16"/>
      <c r="J18" s="16"/>
    </row>
    <row r="19" spans="1:10" s="17" customFormat="1" x14ac:dyDescent="0.35">
      <c r="A19" s="16">
        <f t="shared" si="1"/>
        <v>11</v>
      </c>
      <c r="B19" s="16" t="s">
        <v>2475</v>
      </c>
      <c r="C19" s="16"/>
      <c r="D19" s="16"/>
      <c r="E19" s="16"/>
      <c r="F19" s="16"/>
      <c r="G19" s="16"/>
      <c r="H19" s="16"/>
      <c r="I19" s="16"/>
      <c r="J19" s="16"/>
    </row>
    <row r="20" spans="1:10" s="17" customFormat="1" x14ac:dyDescent="0.35">
      <c r="B20" s="16"/>
      <c r="C20" s="16" t="s">
        <v>2476</v>
      </c>
      <c r="D20" s="16"/>
      <c r="E20" s="16"/>
      <c r="F20" s="16"/>
      <c r="G20" s="16"/>
      <c r="H20" s="16"/>
      <c r="I20" s="16"/>
      <c r="J20" s="16"/>
    </row>
    <row r="21" spans="1:10" s="17" customFormat="1" x14ac:dyDescent="0.35">
      <c r="A21" s="16">
        <f>A19+1</f>
        <v>12</v>
      </c>
      <c r="B21" s="16" t="s">
        <v>2477</v>
      </c>
      <c r="C21" s="16"/>
      <c r="D21" s="16"/>
      <c r="E21" s="16"/>
      <c r="F21" s="16"/>
      <c r="G21" s="16"/>
      <c r="H21" s="16"/>
      <c r="I21" s="16"/>
      <c r="J21" s="16"/>
    </row>
    <row r="22" spans="1:10" s="17" customFormat="1" x14ac:dyDescent="0.35">
      <c r="A22" s="16"/>
      <c r="B22" s="28" t="s">
        <v>2461</v>
      </c>
      <c r="C22" s="28" t="s">
        <v>3</v>
      </c>
      <c r="D22" s="28" t="s">
        <v>8</v>
      </c>
      <c r="E22" s="28" t="s">
        <v>2478</v>
      </c>
      <c r="F22" s="29" t="s">
        <v>2479</v>
      </c>
      <c r="G22" s="16"/>
      <c r="H22" s="16"/>
    </row>
    <row r="23" spans="1:10" s="17" customFormat="1" x14ac:dyDescent="0.35">
      <c r="A23" s="16"/>
      <c r="B23" s="30" t="s">
        <v>2463</v>
      </c>
      <c r="C23" s="30">
        <f>COUNTIFS('Karamoja Data'!$D$2:$D$2403,"Male",'Karamoja Data'!$N$2:$N$2403,"High Impact")</f>
        <v>631</v>
      </c>
      <c r="D23" s="30">
        <f>COUNTIFS('Karamoja Data'!$D$2:$D$2403,"Female",'Karamoja Data'!$N$2:$N$2403,"High Impact")</f>
        <v>437</v>
      </c>
      <c r="E23" s="28">
        <f>SUM(C23:D23)</f>
        <v>1068</v>
      </c>
      <c r="F23" s="36">
        <f>E23/$E$27</f>
        <v>0.44462947543713571</v>
      </c>
      <c r="G23" s="16"/>
      <c r="H23" s="16"/>
    </row>
    <row r="24" spans="1:10" s="17" customFormat="1" x14ac:dyDescent="0.35">
      <c r="A24" s="16"/>
      <c r="B24" s="30" t="s">
        <v>2465</v>
      </c>
      <c r="C24" s="30">
        <f>COUNTIFS('Karamoja Data'!$D$2:$D$2403,"Male",'Karamoja Data'!$N$2:$N$2403,"Moderate Impact")</f>
        <v>230</v>
      </c>
      <c r="D24" s="30">
        <f>COUNTIFS('Karamoja Data'!$D$2:$D$2403,"Female",'Karamoja Data'!$N$2:$N$2403,"Moderate Impact")</f>
        <v>299</v>
      </c>
      <c r="E24" s="28">
        <f>SUM(C24:D24)</f>
        <v>529</v>
      </c>
      <c r="F24" s="36">
        <f>E24/$E$27</f>
        <v>0.220233139050791</v>
      </c>
      <c r="G24" s="16"/>
      <c r="H24" s="16"/>
    </row>
    <row r="25" spans="1:10" s="17" customFormat="1" x14ac:dyDescent="0.35">
      <c r="A25" s="16"/>
      <c r="B25" s="30" t="s">
        <v>2467</v>
      </c>
      <c r="C25" s="30">
        <f>COUNTIFS('Karamoja Data'!$D$2:$D$2403,"Male",'Karamoja Data'!$N$2:$N$2403,"Low Impact")</f>
        <v>161</v>
      </c>
      <c r="D25" s="30">
        <f>COUNTIFS('Karamoja Data'!$D$2:$D$2403,"Female",'Karamoja Data'!$N$2:$N$2403,"Low Impact")</f>
        <v>138</v>
      </c>
      <c r="E25" s="28">
        <f>SUM(C25:D25)</f>
        <v>299</v>
      </c>
      <c r="F25" s="36">
        <f>E25/$E$27</f>
        <v>0.12447960033305579</v>
      </c>
      <c r="G25" s="16"/>
      <c r="H25" s="16"/>
    </row>
    <row r="26" spans="1:10" s="17" customFormat="1" x14ac:dyDescent="0.35">
      <c r="A26" s="16"/>
      <c r="B26" s="30" t="s">
        <v>2469</v>
      </c>
      <c r="C26" s="30">
        <f>COUNTIFS('Karamoja Data'!$D$2:$D$2403,"Male",'Karamoja Data'!$N$2:$N$2403,"No Impact at all")</f>
        <v>299</v>
      </c>
      <c r="D26" s="30">
        <f>COUNTIFS('Karamoja Data'!$D$2:$D$2403,"Female",'Karamoja Data'!$N$2:$N$2403,"No impact at all")</f>
        <v>207</v>
      </c>
      <c r="E26" s="28">
        <f>SUM(C26:D26)</f>
        <v>506</v>
      </c>
      <c r="F26" s="36">
        <f>E26/$E$27</f>
        <v>0.21065778517901748</v>
      </c>
      <c r="G26" s="16"/>
      <c r="H26" s="16"/>
    </row>
    <row r="27" spans="1:10" s="17" customFormat="1" x14ac:dyDescent="0.35">
      <c r="A27" s="16"/>
      <c r="B27" s="28" t="s">
        <v>2478</v>
      </c>
      <c r="C27" s="28">
        <f>SUM(C23:C26)</f>
        <v>1321</v>
      </c>
      <c r="D27" s="28">
        <f>SUM(D23:D26)</f>
        <v>1081</v>
      </c>
      <c r="E27" s="28">
        <f>SUM(E23:E26)</f>
        <v>2402</v>
      </c>
      <c r="F27" s="36">
        <f>E27/$E$27</f>
        <v>1</v>
      </c>
      <c r="G27" s="16"/>
      <c r="H27" s="16"/>
    </row>
    <row r="28" spans="1:10" s="17" customFormat="1" x14ac:dyDescent="0.35">
      <c r="A28" s="16"/>
      <c r="B28" s="29" t="s">
        <v>2496</v>
      </c>
      <c r="C28" s="36">
        <f>C$27/$E$27</f>
        <v>0.54995836802664444</v>
      </c>
      <c r="D28" s="36">
        <f>D$27/$E$27</f>
        <v>0.45004163197335556</v>
      </c>
      <c r="E28" s="29">
        <f>E$27/$E$27</f>
        <v>1</v>
      </c>
      <c r="F28" s="29"/>
      <c r="G28" s="16"/>
      <c r="H28" s="16"/>
    </row>
    <row r="29" spans="1:10" x14ac:dyDescent="0.35">
      <c r="A29" s="16">
        <f>A21+1</f>
        <v>13</v>
      </c>
      <c r="B29" t="s">
        <v>2480</v>
      </c>
    </row>
    <row r="30" spans="1:10" x14ac:dyDescent="0.35">
      <c r="A30" s="16"/>
      <c r="B30" t="s">
        <v>2481</v>
      </c>
    </row>
    <row r="33" customFormat="1" x14ac:dyDescent="0.35"/>
  </sheetData>
  <mergeCells count="1">
    <mergeCell ref="A3:J3"/>
  </mergeCells>
  <pageMargins left="0.7" right="0.7" top="0.75" bottom="0.75" header="0.3" footer="0.3"/>
  <pageSetup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C271-05C3-4901-829B-5A2C8A28F643}">
  <dimension ref="A3:B10"/>
  <sheetViews>
    <sheetView workbookViewId="0">
      <selection activeCell="L16" sqref="L16"/>
    </sheetView>
  </sheetViews>
  <sheetFormatPr defaultRowHeight="14.5" x14ac:dyDescent="0.35"/>
  <cols>
    <col min="1" max="1" width="12.36328125" bestFit="1" customWidth="1"/>
    <col min="2" max="2" width="17.6328125" bestFit="1" customWidth="1"/>
  </cols>
  <sheetData>
    <row r="3" spans="1:2" x14ac:dyDescent="0.35">
      <c r="A3" s="35" t="s">
        <v>2488</v>
      </c>
      <c r="B3" t="s">
        <v>2497</v>
      </c>
    </row>
    <row r="4" spans="1:2" x14ac:dyDescent="0.35">
      <c r="A4" s="4" t="s">
        <v>119</v>
      </c>
      <c r="B4" s="46">
        <v>23</v>
      </c>
    </row>
    <row r="5" spans="1:2" x14ac:dyDescent="0.35">
      <c r="A5" s="4" t="s">
        <v>116</v>
      </c>
      <c r="B5" s="46">
        <v>23</v>
      </c>
    </row>
    <row r="6" spans="1:2" x14ac:dyDescent="0.35">
      <c r="A6" s="4" t="s">
        <v>118</v>
      </c>
      <c r="B6" s="46">
        <v>69</v>
      </c>
    </row>
    <row r="7" spans="1:2" x14ac:dyDescent="0.35">
      <c r="A7" s="4" t="s">
        <v>117</v>
      </c>
      <c r="B7" s="46">
        <v>69</v>
      </c>
    </row>
    <row r="8" spans="1:2" x14ac:dyDescent="0.35">
      <c r="A8" s="4" t="s">
        <v>120</v>
      </c>
      <c r="B8" s="46">
        <v>115</v>
      </c>
    </row>
    <row r="9" spans="1:2" x14ac:dyDescent="0.35">
      <c r="A9" s="4" t="s">
        <v>122</v>
      </c>
      <c r="B9" s="46">
        <v>207</v>
      </c>
    </row>
    <row r="10" spans="1:2" x14ac:dyDescent="0.35">
      <c r="A10" s="4" t="s">
        <v>2489</v>
      </c>
      <c r="B10" s="46">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403"/>
  <sheetViews>
    <sheetView topLeftCell="G1" zoomScaleNormal="100" workbookViewId="0">
      <selection activeCell="G10" sqref="G10"/>
    </sheetView>
  </sheetViews>
  <sheetFormatPr defaultRowHeight="14.5" x14ac:dyDescent="0.35"/>
  <cols>
    <col min="1" max="1" width="10.36328125" bestFit="1" customWidth="1"/>
    <col min="2" max="2" width="8.453125" bestFit="1" customWidth="1"/>
    <col min="3" max="3" width="13.453125" bestFit="1" customWidth="1"/>
    <col min="4" max="4" width="11.36328125" bestFit="1" customWidth="1"/>
    <col min="5" max="5" width="17.36328125" bestFit="1" customWidth="1"/>
    <col min="6" max="6" width="12" bestFit="1" customWidth="1"/>
    <col min="7" max="7" width="28" bestFit="1" customWidth="1"/>
    <col min="8" max="8" width="16.7265625" customWidth="1"/>
    <col min="9" max="9" width="17.54296875" customWidth="1"/>
    <col min="10" max="10" width="20.54296875" customWidth="1"/>
    <col min="11" max="11" width="16.6328125" customWidth="1"/>
    <col min="12" max="12" width="20.26953125" customWidth="1"/>
    <col min="13" max="13" width="15.90625" customWidth="1"/>
    <col min="14" max="14" width="22" style="37" customWidth="1"/>
    <col min="15" max="15" width="28.7265625" style="37" customWidth="1"/>
    <col min="16" max="16" width="24.36328125" style="37" customWidth="1"/>
    <col min="17" max="17" width="19" style="37" customWidth="1"/>
    <col min="19" max="19" width="15.36328125" bestFit="1" customWidth="1"/>
    <col min="23" max="23" width="13.26953125" bestFit="1" customWidth="1"/>
  </cols>
  <sheetData>
    <row r="1" spans="1:17" s="1" customFormat="1" ht="29" x14ac:dyDescent="0.35">
      <c r="A1" s="43" t="s">
        <v>115</v>
      </c>
      <c r="B1" s="43" t="s">
        <v>2432</v>
      </c>
      <c r="C1" s="43" t="s">
        <v>2435</v>
      </c>
      <c r="D1" s="43" t="s">
        <v>1</v>
      </c>
      <c r="E1" s="43" t="s">
        <v>2</v>
      </c>
      <c r="F1" s="43" t="s">
        <v>0</v>
      </c>
      <c r="G1" s="43" t="s">
        <v>2436</v>
      </c>
      <c r="H1" s="43" t="s">
        <v>2429</v>
      </c>
      <c r="I1" s="43" t="s">
        <v>2428</v>
      </c>
      <c r="J1" s="43" t="s">
        <v>2427</v>
      </c>
      <c r="K1" s="43" t="s">
        <v>2431</v>
      </c>
      <c r="L1" s="43" t="s">
        <v>9</v>
      </c>
      <c r="M1" s="43" t="s">
        <v>123</v>
      </c>
      <c r="N1" s="43" t="s">
        <v>2434</v>
      </c>
      <c r="O1" s="43" t="s">
        <v>124</v>
      </c>
      <c r="P1" s="43" t="s">
        <v>125</v>
      </c>
      <c r="Q1" s="43" t="s">
        <v>2433</v>
      </c>
    </row>
    <row r="2" spans="1:17" x14ac:dyDescent="0.35">
      <c r="A2" s="41" t="s">
        <v>10</v>
      </c>
      <c r="B2" s="41">
        <f>VLOOKUP($A2,'Youth Skills Data'!$A$1:$E$2403,2,FALSE)</f>
        <v>20</v>
      </c>
      <c r="C2" s="41" t="str">
        <f>IF(B2&lt;=10,"Below 10 yrs",IF(B2&lt;14,"10-14 yrs",IF(B2&lt;19,"15 - 19 yrs",IF(B2&lt;=24,"20 - 24 yrs",IF(B2&gt;=25,"25 yrs or more")))))</f>
        <v>20 - 24 yrs</v>
      </c>
      <c r="D2" s="41" t="s">
        <v>3</v>
      </c>
      <c r="E2" s="41" t="str">
        <f>HLOOKUP($A2,'Sheet 4'!$A$2:$CNK$3,2,FALSE)</f>
        <v>Single</v>
      </c>
      <c r="F2" s="41" t="s">
        <v>116</v>
      </c>
      <c r="G2" s="41" t="str">
        <f t="shared" ref="G2:G65" si="0">CONCATENATE(D2,"/",E2,"/",F2,)</f>
        <v>Male/Single/Moroto</v>
      </c>
      <c r="H2" s="41">
        <f>VLOOKUP($A2,'Youth Skills Data'!$A$1:$E$2403,5,FALSE)</f>
        <v>3.26</v>
      </c>
      <c r="I2" s="41">
        <f>VLOOKUP($A2,'Youth Skills Data'!$A$1:$E$2403,4,FALSE)</f>
        <v>9.7200000000000006</v>
      </c>
      <c r="J2" s="41">
        <f>VLOOKUP($A2,'Youth Skills Data'!$A$1:$E$2403,3,FALSE)</f>
        <v>2</v>
      </c>
      <c r="K2" s="41">
        <f>H2+I2+J2</f>
        <v>14.98</v>
      </c>
      <c r="L2" s="41" t="s">
        <v>6</v>
      </c>
      <c r="M2" s="41" t="s">
        <v>6</v>
      </c>
      <c r="N2" s="41" t="str">
        <f>IF(AND(L2="Yes",M2="Yes"),"High Impact",IF(AND(L2="Yes",M2="No"),"Moderate Impact",IF(AND(L2="No",M2="Yes"),"Low Impact","No Impact at all")))</f>
        <v>No Impact at all</v>
      </c>
      <c r="O2" s="42"/>
      <c r="P2" s="42"/>
      <c r="Q2" s="42" t="str">
        <f>IF(P2+O2=0," ",P2+O2)</f>
        <v xml:space="preserve"> </v>
      </c>
    </row>
    <row r="3" spans="1:17" x14ac:dyDescent="0.35">
      <c r="A3" s="41" t="s">
        <v>11</v>
      </c>
      <c r="B3" s="41">
        <f>VLOOKUP($A3,'Youth Skills Data'!$A$1:$E$2403,2,FALSE)</f>
        <v>22</v>
      </c>
      <c r="C3" s="41" t="str">
        <f t="shared" ref="C3:C66" si="1">IF(B3&lt;=10,"Below 10 yrs",IF(B3&lt;14,"10-14 yrs",IF(B3&lt;19,"15 - 19 yrs",IF(B3&lt;=24,"20 - 24 yrs",IF(B3&gt;=25,"25 yrs or more")))))</f>
        <v>20 - 24 yrs</v>
      </c>
      <c r="D3" s="41" t="s">
        <v>3</v>
      </c>
      <c r="E3" s="41" t="str">
        <f>HLOOKUP($A3,'Sheet 4'!$A$2:$CNK$3,2,FALSE)</f>
        <v>Single</v>
      </c>
      <c r="F3" s="41" t="s">
        <v>117</v>
      </c>
      <c r="G3" s="41" t="str">
        <f t="shared" si="0"/>
        <v>Male/Single/Kaabong</v>
      </c>
      <c r="H3" s="41">
        <f>VLOOKUP($A3,'Youth Skills Data'!$A$1:$E$2403,5,FALSE)</f>
        <v>5.36</v>
      </c>
      <c r="I3" s="41">
        <f>VLOOKUP($A3,'Youth Skills Data'!$A$1:$E$2403,4,FALSE)</f>
        <v>4.3600000000000003</v>
      </c>
      <c r="J3" s="41">
        <f>VLOOKUP($A3,'Youth Skills Data'!$A$1:$E$2403,3,FALSE)</f>
        <v>7.46</v>
      </c>
      <c r="K3" s="41">
        <f t="shared" ref="K3:K66" si="2">H3+I3+J3</f>
        <v>17.18</v>
      </c>
      <c r="L3" s="41" t="s">
        <v>5</v>
      </c>
      <c r="M3" s="41" t="s">
        <v>6</v>
      </c>
      <c r="N3" s="41" t="str">
        <f t="shared" ref="N3:N66" si="3">IF(AND(L3="Yes",M3="Yes"),"High Impact",IF(AND(L3="Yes",M3="No"),"Moderate Impact",IF(AND(L3="No",M3="Yes"),"Low Impact","No Impact at all")))</f>
        <v>Moderate Impact</v>
      </c>
      <c r="O3" s="42">
        <v>261000</v>
      </c>
      <c r="P3" s="42"/>
      <c r="Q3" s="42">
        <f t="shared" ref="Q3:Q66" si="4">P3+O3</f>
        <v>261000</v>
      </c>
    </row>
    <row r="4" spans="1:17" x14ac:dyDescent="0.35">
      <c r="A4" s="41" t="s">
        <v>12</v>
      </c>
      <c r="B4" s="41">
        <f>VLOOKUP($A4,'Youth Skills Data'!$A$1:$E$2403,2,FALSE)</f>
        <v>23</v>
      </c>
      <c r="C4" s="41" t="str">
        <f t="shared" si="1"/>
        <v>20 - 24 yrs</v>
      </c>
      <c r="D4" s="41" t="s">
        <v>8</v>
      </c>
      <c r="E4" s="41" t="str">
        <f>HLOOKUP($A4,'Sheet 4'!$A$2:$CNK$3,2,FALSE)</f>
        <v>Single</v>
      </c>
      <c r="F4" s="41" t="s">
        <v>118</v>
      </c>
      <c r="G4" s="41" t="str">
        <f t="shared" si="0"/>
        <v>Female/Single/Kotido</v>
      </c>
      <c r="H4" s="41">
        <f>VLOOKUP($A4,'Youth Skills Data'!$A$1:$E$2403,5,FALSE)</f>
        <v>7.74</v>
      </c>
      <c r="I4" s="41">
        <f>VLOOKUP($A4,'Youth Skills Data'!$A$1:$E$2403,4,FALSE)</f>
        <v>5.57</v>
      </c>
      <c r="J4" s="41">
        <f>VLOOKUP($A4,'Youth Skills Data'!$A$1:$E$2403,3,FALSE)</f>
        <v>8.99</v>
      </c>
      <c r="K4" s="41">
        <f t="shared" si="2"/>
        <v>22.3</v>
      </c>
      <c r="L4" s="41" t="s">
        <v>6</v>
      </c>
      <c r="M4" s="41" t="s">
        <v>6</v>
      </c>
      <c r="N4" s="41" t="str">
        <f t="shared" si="3"/>
        <v>No Impact at all</v>
      </c>
      <c r="O4" s="42"/>
      <c r="P4" s="42"/>
      <c r="Q4" s="42">
        <f t="shared" si="4"/>
        <v>0</v>
      </c>
    </row>
    <row r="5" spans="1:17" x14ac:dyDescent="0.35">
      <c r="A5" s="41" t="s">
        <v>13</v>
      </c>
      <c r="B5" s="41">
        <f>VLOOKUP($A:$A,'Youth Skills Data'!$A$1:$E$2403,2,FALSE)</f>
        <v>12</v>
      </c>
      <c r="C5" s="41" t="str">
        <f t="shared" si="1"/>
        <v>10-14 yrs</v>
      </c>
      <c r="D5" s="41" t="s">
        <v>8</v>
      </c>
      <c r="E5" s="41" t="str">
        <f>HLOOKUP($A5,'Sheet 4'!$A$2:$CNK$3,2,FALSE)</f>
        <v>Separated</v>
      </c>
      <c r="F5" s="41" t="s">
        <v>119</v>
      </c>
      <c r="G5" s="41" t="str">
        <f t="shared" si="0"/>
        <v>Female/Separated/Napak</v>
      </c>
      <c r="H5" s="41">
        <f>VLOOKUP($A5,'Youth Skills Data'!$A$1:$E$2403,5,FALSE)</f>
        <v>7.84</v>
      </c>
      <c r="I5" s="41">
        <f>VLOOKUP($A5,'Youth Skills Data'!$A$1:$E$2403,4,FALSE)</f>
        <v>6.23</v>
      </c>
      <c r="J5" s="41">
        <f>VLOOKUP($A5,'Youth Skills Data'!$A$1:$E$2403,3,FALSE)</f>
        <v>5.87</v>
      </c>
      <c r="K5" s="41">
        <f t="shared" si="2"/>
        <v>19.940000000000001</v>
      </c>
      <c r="L5" s="41" t="s">
        <v>7</v>
      </c>
      <c r="M5" s="41" t="s">
        <v>7</v>
      </c>
      <c r="N5" s="41" t="str">
        <f t="shared" si="3"/>
        <v>No Impact at all</v>
      </c>
      <c r="O5" s="42"/>
      <c r="P5" s="42"/>
      <c r="Q5" s="42">
        <f t="shared" si="4"/>
        <v>0</v>
      </c>
    </row>
    <row r="6" spans="1:17" x14ac:dyDescent="0.35">
      <c r="A6" s="41" t="s">
        <v>14</v>
      </c>
      <c r="B6" s="41">
        <f>VLOOKUP($A:$A,'Youth Skills Data'!$A$1:$E$2403,2,FALSE)</f>
        <v>14</v>
      </c>
      <c r="C6" s="41" t="str">
        <f t="shared" si="1"/>
        <v>15 - 19 yrs</v>
      </c>
      <c r="D6" s="41" t="s">
        <v>8</v>
      </c>
      <c r="E6" s="41" t="str">
        <f>HLOOKUP($A6,'Sheet 4'!$A$2:$CNK$3,2,FALSE)</f>
        <v>Separated</v>
      </c>
      <c r="F6" s="41" t="s">
        <v>120</v>
      </c>
      <c r="G6" s="41" t="str">
        <f t="shared" si="0"/>
        <v>Female/Separated/Nakapiripiriti</v>
      </c>
      <c r="H6" s="41">
        <f>VLOOKUP($A6,'Youth Skills Data'!$A$1:$E$2403,5,FALSE)</f>
        <v>8.9499999999999993</v>
      </c>
      <c r="I6" s="41">
        <f>VLOOKUP($A6,'Youth Skills Data'!$A$1:$E$2403,4,FALSE)</f>
        <v>9.2799999999999994</v>
      </c>
      <c r="J6" s="41">
        <f>VLOOKUP($A6,'Youth Skills Data'!$A$1:$E$2403,3,FALSE)</f>
        <v>7.99</v>
      </c>
      <c r="K6" s="41">
        <f t="shared" si="2"/>
        <v>26.22</v>
      </c>
      <c r="L6" s="41" t="s">
        <v>5</v>
      </c>
      <c r="M6" s="41" t="s">
        <v>6</v>
      </c>
      <c r="N6" s="41" t="str">
        <f t="shared" si="3"/>
        <v>Moderate Impact</v>
      </c>
      <c r="O6" s="42">
        <v>159000</v>
      </c>
      <c r="P6" s="42"/>
      <c r="Q6" s="42">
        <f t="shared" si="4"/>
        <v>159000</v>
      </c>
    </row>
    <row r="7" spans="1:17" x14ac:dyDescent="0.35">
      <c r="A7" s="41" t="s">
        <v>15</v>
      </c>
      <c r="B7" s="41">
        <f>VLOOKUP($A:$A,'Youth Skills Data'!$A$1:$E$2403,2,FALSE)</f>
        <v>15</v>
      </c>
      <c r="C7" s="41" t="str">
        <f t="shared" si="1"/>
        <v>15 - 19 yrs</v>
      </c>
      <c r="D7" s="41" t="s">
        <v>8</v>
      </c>
      <c r="E7" s="41" t="str">
        <f>HLOOKUP($A7,'Sheet 4'!$A$2:$CNK$3,2,FALSE)</f>
        <v>Single</v>
      </c>
      <c r="F7" s="41" t="s">
        <v>121</v>
      </c>
      <c r="G7" s="41" t="str">
        <f t="shared" si="0"/>
        <v>Female/Single/Amudat</v>
      </c>
      <c r="H7" s="41">
        <f>VLOOKUP($A7,'Youth Skills Data'!$A$1:$E$2403,5,FALSE)</f>
        <v>3.26</v>
      </c>
      <c r="I7" s="41">
        <f>VLOOKUP($A7,'Youth Skills Data'!$A$1:$E$2403,4,FALSE)</f>
        <v>9.7200000000000006</v>
      </c>
      <c r="J7" s="41">
        <f>VLOOKUP($A7,'Youth Skills Data'!$A$1:$E$2403,3,FALSE)</f>
        <v>2</v>
      </c>
      <c r="K7" s="41">
        <f t="shared" si="2"/>
        <v>14.98</v>
      </c>
      <c r="L7" s="41" t="s">
        <v>5</v>
      </c>
      <c r="M7" s="41" t="s">
        <v>5</v>
      </c>
      <c r="N7" s="41" t="str">
        <f t="shared" si="3"/>
        <v>High Impact</v>
      </c>
      <c r="O7" s="42">
        <v>129099</v>
      </c>
      <c r="P7" s="42">
        <v>125000</v>
      </c>
      <c r="Q7" s="42">
        <f t="shared" si="4"/>
        <v>254099</v>
      </c>
    </row>
    <row r="8" spans="1:17" x14ac:dyDescent="0.35">
      <c r="A8" s="41" t="s">
        <v>16</v>
      </c>
      <c r="B8" s="41">
        <f>VLOOKUP($A:$A,'Youth Skills Data'!$A$1:$E$2403,2,FALSE)</f>
        <v>17</v>
      </c>
      <c r="C8" s="41" t="str">
        <f t="shared" si="1"/>
        <v>15 - 19 yrs</v>
      </c>
      <c r="D8" s="41" t="s">
        <v>8</v>
      </c>
      <c r="E8" s="41" t="str">
        <f>HLOOKUP($A8,'Sheet 4'!$A$2:$CNK$3,2,FALSE)</f>
        <v>Single</v>
      </c>
      <c r="F8" s="41" t="s">
        <v>122</v>
      </c>
      <c r="G8" s="41" t="str">
        <f t="shared" si="0"/>
        <v>Female/Single/Abim</v>
      </c>
      <c r="H8" s="41">
        <f>VLOOKUP($A8,'Youth Skills Data'!$A$1:$E$2403,5,FALSE)</f>
        <v>7.74</v>
      </c>
      <c r="I8" s="41">
        <f>VLOOKUP($A8,'Youth Skills Data'!$A$1:$E$2403,4,FALSE)</f>
        <v>5.57</v>
      </c>
      <c r="J8" s="41">
        <f>VLOOKUP($A8,'Youth Skills Data'!$A$1:$E$2403,3,FALSE)</f>
        <v>8.99</v>
      </c>
      <c r="K8" s="41">
        <f t="shared" si="2"/>
        <v>22.3</v>
      </c>
      <c r="L8" s="41" t="s">
        <v>5</v>
      </c>
      <c r="M8" s="41" t="s">
        <v>5</v>
      </c>
      <c r="N8" s="41" t="str">
        <f t="shared" si="3"/>
        <v>High Impact</v>
      </c>
      <c r="O8" s="42">
        <v>33000</v>
      </c>
      <c r="P8" s="42">
        <v>2100000</v>
      </c>
      <c r="Q8" s="42">
        <f t="shared" si="4"/>
        <v>2133000</v>
      </c>
    </row>
    <row r="9" spans="1:17" x14ac:dyDescent="0.35">
      <c r="A9" s="41" t="s">
        <v>17</v>
      </c>
      <c r="B9" s="41">
        <f>VLOOKUP($A:$A,'Youth Skills Data'!$A$1:$E$2403,2,FALSE)</f>
        <v>13</v>
      </c>
      <c r="C9" s="41" t="str">
        <f t="shared" si="1"/>
        <v>10-14 yrs</v>
      </c>
      <c r="D9" s="41" t="s">
        <v>8</v>
      </c>
      <c r="E9" s="41" t="str">
        <f>HLOOKUP($A9,'Sheet 4'!$A$2:$CNK$3,2,FALSE)</f>
        <v>Married</v>
      </c>
      <c r="F9" s="41" t="s">
        <v>122</v>
      </c>
      <c r="G9" s="41" t="str">
        <f t="shared" si="0"/>
        <v>Female/Married/Abim</v>
      </c>
      <c r="H9" s="41">
        <f>VLOOKUP($A9,'Youth Skills Data'!$A$1:$E$2403,5,FALSE)</f>
        <v>5.3</v>
      </c>
      <c r="I9" s="41">
        <f>VLOOKUP($A9,'Youth Skills Data'!$A$1:$E$2403,4,FALSE)</f>
        <v>2.52</v>
      </c>
      <c r="J9" s="41">
        <f>VLOOKUP($A9,'Youth Skills Data'!$A$1:$E$2403,3,FALSE)</f>
        <v>5.59</v>
      </c>
      <c r="K9" s="41">
        <f t="shared" si="2"/>
        <v>13.41</v>
      </c>
      <c r="L9" s="41" t="s">
        <v>5</v>
      </c>
      <c r="M9" s="41" t="s">
        <v>5</v>
      </c>
      <c r="N9" s="41" t="str">
        <f t="shared" si="3"/>
        <v>High Impact</v>
      </c>
      <c r="O9" s="42">
        <v>1123698</v>
      </c>
      <c r="P9" s="42">
        <v>51000</v>
      </c>
      <c r="Q9" s="42">
        <f t="shared" si="4"/>
        <v>1174698</v>
      </c>
    </row>
    <row r="10" spans="1:17" x14ac:dyDescent="0.35">
      <c r="A10" s="41" t="s">
        <v>18</v>
      </c>
      <c r="B10" s="41">
        <f>VLOOKUP($A:$A,'Youth Skills Data'!$A$1:$E$2403,2,FALSE)</f>
        <v>14</v>
      </c>
      <c r="C10" s="41" t="str">
        <f t="shared" si="1"/>
        <v>15 - 19 yrs</v>
      </c>
      <c r="D10" s="41" t="s">
        <v>8</v>
      </c>
      <c r="E10" s="41" t="str">
        <f>HLOOKUP($A10,'Sheet 4'!$A$2:$CNK$3,2,FALSE)</f>
        <v>Married</v>
      </c>
      <c r="F10" s="41" t="s">
        <v>122</v>
      </c>
      <c r="G10" s="41" t="str">
        <f t="shared" si="0"/>
        <v>Female/Married/Abim</v>
      </c>
      <c r="H10" s="41">
        <f>VLOOKUP($A10,'Youth Skills Data'!$A$1:$E$2403,5,FALSE)</f>
        <v>1.87</v>
      </c>
      <c r="I10" s="41">
        <f>VLOOKUP($A10,'Youth Skills Data'!$A$1:$E$2403,4,FALSE)</f>
        <v>2.88</v>
      </c>
      <c r="J10" s="41">
        <f>VLOOKUP($A10,'Youth Skills Data'!$A$1:$E$2403,3,FALSE)</f>
        <v>5.23</v>
      </c>
      <c r="K10" s="41">
        <f t="shared" si="2"/>
        <v>9.98</v>
      </c>
      <c r="L10" s="41" t="s">
        <v>6</v>
      </c>
      <c r="M10" s="41" t="s">
        <v>6</v>
      </c>
      <c r="N10" s="41" t="str">
        <f t="shared" si="3"/>
        <v>No Impact at all</v>
      </c>
      <c r="O10" s="42"/>
      <c r="P10" s="42"/>
      <c r="Q10" s="42">
        <f t="shared" si="4"/>
        <v>0</v>
      </c>
    </row>
    <row r="11" spans="1:17" x14ac:dyDescent="0.35">
      <c r="A11" s="41" t="s">
        <v>19</v>
      </c>
      <c r="B11" s="41">
        <f>VLOOKUP($A:$A,'Youth Skills Data'!$A$1:$E$2403,2,FALSE)</f>
        <v>12</v>
      </c>
      <c r="C11" s="41" t="str">
        <f t="shared" si="1"/>
        <v>10-14 yrs</v>
      </c>
      <c r="D11" s="41" t="s">
        <v>3</v>
      </c>
      <c r="E11" s="41" t="str">
        <f>HLOOKUP($A11,'Sheet 4'!$A$2:$CNK$3,2,FALSE)</f>
        <v>Single</v>
      </c>
      <c r="F11" s="41" t="s">
        <v>122</v>
      </c>
      <c r="G11" s="41" t="str">
        <f t="shared" si="0"/>
        <v>Male/Single/Abim</v>
      </c>
      <c r="H11" s="41">
        <f>VLOOKUP($A11,'Youth Skills Data'!$A$1:$E$2403,5,FALSE)</f>
        <v>3.76</v>
      </c>
      <c r="I11" s="41">
        <f>VLOOKUP($A11,'Youth Skills Data'!$A$1:$E$2403,4,FALSE)</f>
        <v>0.56000000000000005</v>
      </c>
      <c r="J11" s="41">
        <f>VLOOKUP($A11,'Youth Skills Data'!$A$1:$E$2403,3,FALSE)</f>
        <v>9.81</v>
      </c>
      <c r="K11" s="41">
        <f t="shared" si="2"/>
        <v>14.13</v>
      </c>
      <c r="L11" s="41" t="s">
        <v>5</v>
      </c>
      <c r="M11" s="41" t="s">
        <v>5</v>
      </c>
      <c r="N11" s="41" t="str">
        <f t="shared" si="3"/>
        <v>High Impact</v>
      </c>
      <c r="O11" s="42">
        <v>3198</v>
      </c>
      <c r="P11" s="42">
        <v>175000</v>
      </c>
      <c r="Q11" s="42">
        <f t="shared" si="4"/>
        <v>178198</v>
      </c>
    </row>
    <row r="12" spans="1:17" x14ac:dyDescent="0.35">
      <c r="A12" s="41" t="s">
        <v>20</v>
      </c>
      <c r="B12" s="41">
        <f>VLOOKUP($A:$A,'Youth Skills Data'!$A$1:$E$2403,2,FALSE)</f>
        <v>10</v>
      </c>
      <c r="C12" s="41" t="str">
        <f t="shared" si="1"/>
        <v>Below 10 yrs</v>
      </c>
      <c r="D12" s="41" t="s">
        <v>3</v>
      </c>
      <c r="E12" s="41" t="str">
        <f>HLOOKUP($A12,'Sheet 4'!$A$2:$CNK$3,2,FALSE)</f>
        <v>Single</v>
      </c>
      <c r="F12" s="41" t="s">
        <v>122</v>
      </c>
      <c r="G12" s="41" t="str">
        <f t="shared" si="0"/>
        <v>Male/Single/Abim</v>
      </c>
      <c r="H12" s="41">
        <f>VLOOKUP($A12,'Youth Skills Data'!$A$1:$E$2403,5,FALSE)</f>
        <v>4.3499999999999996</v>
      </c>
      <c r="I12" s="41">
        <f>VLOOKUP($A12,'Youth Skills Data'!$A$1:$E$2403,4,FALSE)</f>
        <v>7.84</v>
      </c>
      <c r="J12" s="41">
        <f>VLOOKUP($A12,'Youth Skills Data'!$A$1:$E$2403,3,FALSE)</f>
        <v>6.4</v>
      </c>
      <c r="K12" s="41">
        <f t="shared" si="2"/>
        <v>18.59</v>
      </c>
      <c r="L12" s="41" t="s">
        <v>6</v>
      </c>
      <c r="M12" s="41" t="s">
        <v>5</v>
      </c>
      <c r="N12" s="41" t="str">
        <f t="shared" si="3"/>
        <v>Low Impact</v>
      </c>
      <c r="O12" s="42"/>
      <c r="P12" s="42">
        <v>22500</v>
      </c>
      <c r="Q12" s="42">
        <f t="shared" si="4"/>
        <v>22500</v>
      </c>
    </row>
    <row r="13" spans="1:17" x14ac:dyDescent="0.35">
      <c r="A13" s="41" t="s">
        <v>21</v>
      </c>
      <c r="B13" s="41">
        <f>VLOOKUP($A:$A,'Youth Skills Data'!$A$1:$E$2403,2,FALSE)</f>
        <v>18</v>
      </c>
      <c r="C13" s="41" t="str">
        <f t="shared" si="1"/>
        <v>15 - 19 yrs</v>
      </c>
      <c r="D13" s="41" t="s">
        <v>3</v>
      </c>
      <c r="E13" s="41" t="str">
        <f>HLOOKUP($A13,'Sheet 4'!$A$2:$CNK$3,2,FALSE)</f>
        <v>Separated</v>
      </c>
      <c r="F13" s="41" t="s">
        <v>122</v>
      </c>
      <c r="G13" s="41" t="str">
        <f t="shared" si="0"/>
        <v>Male/Separated/Abim</v>
      </c>
      <c r="H13" s="41">
        <f>VLOOKUP($A13,'Youth Skills Data'!$A$1:$E$2403,5,FALSE)</f>
        <v>2.15</v>
      </c>
      <c r="I13" s="41">
        <f>VLOOKUP($A13,'Youth Skills Data'!$A$1:$E$2403,4,FALSE)</f>
        <v>7.24</v>
      </c>
      <c r="J13" s="41">
        <f>VLOOKUP($A13,'Youth Skills Data'!$A$1:$E$2403,3,FALSE)</f>
        <v>5.42</v>
      </c>
      <c r="K13" s="41">
        <f t="shared" si="2"/>
        <v>14.81</v>
      </c>
      <c r="L13" s="41" t="s">
        <v>6</v>
      </c>
      <c r="M13" s="41" t="s">
        <v>6</v>
      </c>
      <c r="N13" s="41" t="str">
        <f t="shared" si="3"/>
        <v>No Impact at all</v>
      </c>
      <c r="O13" s="42"/>
      <c r="P13" s="42"/>
      <c r="Q13" s="42">
        <f t="shared" si="4"/>
        <v>0</v>
      </c>
    </row>
    <row r="14" spans="1:17" x14ac:dyDescent="0.35">
      <c r="A14" s="41" t="s">
        <v>22</v>
      </c>
      <c r="B14" s="41">
        <f>VLOOKUP($A:$A,'Youth Skills Data'!$A$1:$E$2403,2,FALSE)</f>
        <v>19</v>
      </c>
      <c r="C14" s="41" t="str">
        <f t="shared" si="1"/>
        <v>20 - 24 yrs</v>
      </c>
      <c r="D14" s="41" t="s">
        <v>3</v>
      </c>
      <c r="E14" s="41" t="str">
        <f>HLOOKUP($A14,'Sheet 4'!$A$2:$CNK$3,2,FALSE)</f>
        <v>Married</v>
      </c>
      <c r="F14" s="41" t="s">
        <v>122</v>
      </c>
      <c r="G14" s="41" t="str">
        <f t="shared" si="0"/>
        <v>Male/Married/Abim</v>
      </c>
      <c r="H14" s="41">
        <f>VLOOKUP($A14,'Youth Skills Data'!$A$1:$E$2403,5,FALSE)</f>
        <v>0.81</v>
      </c>
      <c r="I14" s="41">
        <f>VLOOKUP($A14,'Youth Skills Data'!$A$1:$E$2403,4,FALSE)</f>
        <v>3.53</v>
      </c>
      <c r="J14" s="41">
        <f>VLOOKUP($A14,'Youth Skills Data'!$A$1:$E$2403,3,FALSE)</f>
        <v>7.58</v>
      </c>
      <c r="K14" s="41">
        <f t="shared" si="2"/>
        <v>11.92</v>
      </c>
      <c r="L14" s="41" t="s">
        <v>6</v>
      </c>
      <c r="M14" s="41" t="s">
        <v>6</v>
      </c>
      <c r="N14" s="41" t="str">
        <f t="shared" si="3"/>
        <v>No Impact at all</v>
      </c>
      <c r="O14" s="42"/>
      <c r="P14" s="42"/>
      <c r="Q14" s="42">
        <f t="shared" si="4"/>
        <v>0</v>
      </c>
    </row>
    <row r="15" spans="1:17" x14ac:dyDescent="0.35">
      <c r="A15" s="41" t="s">
        <v>23</v>
      </c>
      <c r="B15" s="41">
        <f>VLOOKUP($A:$A,'Youth Skills Data'!$A$1:$E$2403,2,FALSE)</f>
        <v>21</v>
      </c>
      <c r="C15" s="41" t="str">
        <f t="shared" si="1"/>
        <v>20 - 24 yrs</v>
      </c>
      <c r="D15" s="41" t="s">
        <v>3</v>
      </c>
      <c r="E15" s="41" t="str">
        <f>HLOOKUP($A15,'Sheet 4'!$A$2:$CNK$3,2,FALSE)</f>
        <v>Separated</v>
      </c>
      <c r="F15" s="41" t="s">
        <v>122</v>
      </c>
      <c r="G15" s="41" t="str">
        <f t="shared" si="0"/>
        <v>Male/Separated/Abim</v>
      </c>
      <c r="H15" s="41">
        <f>VLOOKUP($A15,'Youth Skills Data'!$A$1:$E$2403,5,FALSE)</f>
        <v>2.34</v>
      </c>
      <c r="I15" s="41">
        <f>VLOOKUP($A15,'Youth Skills Data'!$A$1:$E$2403,4,FALSE)</f>
        <v>4.0199999999999996</v>
      </c>
      <c r="J15" s="41">
        <f>VLOOKUP($A15,'Youth Skills Data'!$A$1:$E$2403,3,FALSE)</f>
        <v>8.5399999999999991</v>
      </c>
      <c r="K15" s="41">
        <f t="shared" si="2"/>
        <v>14.899999999999999</v>
      </c>
      <c r="L15" s="41" t="s">
        <v>6</v>
      </c>
      <c r="M15" s="41" t="s">
        <v>6</v>
      </c>
      <c r="N15" s="41" t="str">
        <f t="shared" si="3"/>
        <v>No Impact at all</v>
      </c>
      <c r="O15" s="42"/>
      <c r="P15" s="42"/>
      <c r="Q15" s="42">
        <f t="shared" si="4"/>
        <v>0</v>
      </c>
    </row>
    <row r="16" spans="1:17" x14ac:dyDescent="0.35">
      <c r="A16" s="41" t="s">
        <v>24</v>
      </c>
      <c r="B16" s="41">
        <f>VLOOKUP($A:$A,'Youth Skills Data'!$A$1:$E$2403,2,FALSE)</f>
        <v>20</v>
      </c>
      <c r="C16" s="41" t="str">
        <f t="shared" si="1"/>
        <v>20 - 24 yrs</v>
      </c>
      <c r="D16" s="41" t="s">
        <v>3</v>
      </c>
      <c r="E16" s="41" t="str">
        <f>HLOOKUP($A16,'Sheet 4'!$A$2:$CNK$3,2,FALSE)</f>
        <v>Single</v>
      </c>
      <c r="F16" s="41" t="s">
        <v>122</v>
      </c>
      <c r="G16" s="41" t="str">
        <f t="shared" si="0"/>
        <v>Male/Single/Abim</v>
      </c>
      <c r="H16" s="41">
        <f>VLOOKUP($A16,'Youth Skills Data'!$A$1:$E$2403,5,FALSE)</f>
        <v>3.26</v>
      </c>
      <c r="I16" s="41">
        <f>VLOOKUP($A16,'Youth Skills Data'!$A$1:$E$2403,4,FALSE)</f>
        <v>9.7200000000000006</v>
      </c>
      <c r="J16" s="41">
        <f>VLOOKUP($A16,'Youth Skills Data'!$A$1:$E$2403,3,FALSE)</f>
        <v>2</v>
      </c>
      <c r="K16" s="41">
        <f t="shared" si="2"/>
        <v>14.98</v>
      </c>
      <c r="L16" s="41" t="s">
        <v>6</v>
      </c>
      <c r="M16" s="41" t="s">
        <v>6</v>
      </c>
      <c r="N16" s="41" t="str">
        <f t="shared" si="3"/>
        <v>No Impact at all</v>
      </c>
      <c r="O16" s="42"/>
      <c r="P16" s="42"/>
      <c r="Q16" s="42">
        <f t="shared" si="4"/>
        <v>0</v>
      </c>
    </row>
    <row r="17" spans="1:17" x14ac:dyDescent="0.35">
      <c r="A17" s="41" t="s">
        <v>25</v>
      </c>
      <c r="B17" s="41">
        <f>VLOOKUP($A:$A,'Youth Skills Data'!$A$1:$E$2403,2,FALSE)</f>
        <v>22</v>
      </c>
      <c r="C17" s="41" t="str">
        <f t="shared" si="1"/>
        <v>20 - 24 yrs</v>
      </c>
      <c r="D17" s="41" t="s">
        <v>8</v>
      </c>
      <c r="E17" s="41" t="str">
        <f>HLOOKUP($A17,'Sheet 4'!$A$2:$CNK$3,2,FALSE)</f>
        <v>Married</v>
      </c>
      <c r="F17" s="41" t="s">
        <v>122</v>
      </c>
      <c r="G17" s="41" t="str">
        <f t="shared" si="0"/>
        <v>Female/Married/Abim</v>
      </c>
      <c r="H17" s="41">
        <f>VLOOKUP($A17,'Youth Skills Data'!$A$1:$E$2403,5,FALSE)</f>
        <v>1.25</v>
      </c>
      <c r="I17" s="41">
        <f>VLOOKUP($A17,'Youth Skills Data'!$A$1:$E$2403,4,FALSE)</f>
        <v>1.23</v>
      </c>
      <c r="J17" s="41">
        <f>VLOOKUP($A17,'Youth Skills Data'!$A$1:$E$2403,3,FALSE)</f>
        <v>9.6</v>
      </c>
      <c r="K17" s="41">
        <f t="shared" si="2"/>
        <v>12.08</v>
      </c>
      <c r="L17" s="41" t="s">
        <v>6</v>
      </c>
      <c r="M17" s="41" t="s">
        <v>6</v>
      </c>
      <c r="N17" s="41" t="str">
        <f t="shared" si="3"/>
        <v>No Impact at all</v>
      </c>
      <c r="O17" s="42"/>
      <c r="P17" s="42"/>
      <c r="Q17" s="42">
        <f t="shared" si="4"/>
        <v>0</v>
      </c>
    </row>
    <row r="18" spans="1:17" x14ac:dyDescent="0.35">
      <c r="A18" s="41" t="s">
        <v>26</v>
      </c>
      <c r="B18" s="41">
        <f>VLOOKUP($A:$A,'Youth Skills Data'!$A$1:$E$2403,2,FALSE)</f>
        <v>25</v>
      </c>
      <c r="C18" s="41" t="str">
        <f t="shared" si="1"/>
        <v>25 yrs or more</v>
      </c>
      <c r="D18" s="41" t="s">
        <v>3</v>
      </c>
      <c r="E18" s="41" t="str">
        <f>HLOOKUP($A18,'Sheet 4'!$A$2:$CNK$3,2,FALSE)</f>
        <v>Married</v>
      </c>
      <c r="F18" s="41" t="s">
        <v>122</v>
      </c>
      <c r="G18" s="41" t="str">
        <f t="shared" si="0"/>
        <v>Male/Married/Abim</v>
      </c>
      <c r="H18" s="41">
        <f>VLOOKUP($A18,'Youth Skills Data'!$A$1:$E$2403,5,FALSE)</f>
        <v>0.81</v>
      </c>
      <c r="I18" s="41">
        <f>VLOOKUP($A18,'Youth Skills Data'!$A$1:$E$2403,4,FALSE)</f>
        <v>3.53</v>
      </c>
      <c r="J18" s="41">
        <f>VLOOKUP($A18,'Youth Skills Data'!$A$1:$E$2403,3,FALSE)</f>
        <v>7.58</v>
      </c>
      <c r="K18" s="41">
        <f t="shared" si="2"/>
        <v>11.92</v>
      </c>
      <c r="L18" s="41" t="s">
        <v>6</v>
      </c>
      <c r="M18" s="41" t="s">
        <v>6</v>
      </c>
      <c r="N18" s="41" t="str">
        <f t="shared" si="3"/>
        <v>No Impact at all</v>
      </c>
      <c r="O18" s="42"/>
      <c r="P18" s="42"/>
      <c r="Q18" s="42">
        <f t="shared" si="4"/>
        <v>0</v>
      </c>
    </row>
    <row r="19" spans="1:17" x14ac:dyDescent="0.35">
      <c r="A19" s="41" t="s">
        <v>27</v>
      </c>
      <c r="B19" s="41">
        <f>VLOOKUP($A:$A,'Youth Skills Data'!$A$1:$E$2403,2,FALSE)</f>
        <v>24</v>
      </c>
      <c r="C19" s="41" t="str">
        <f t="shared" si="1"/>
        <v>20 - 24 yrs</v>
      </c>
      <c r="D19" s="41" t="s">
        <v>3</v>
      </c>
      <c r="E19" s="41" t="str">
        <f>HLOOKUP($A19,'Sheet 4'!$A$2:$CNK$3,2,FALSE)</f>
        <v>Single</v>
      </c>
      <c r="F19" s="41" t="s">
        <v>122</v>
      </c>
      <c r="G19" s="41" t="str">
        <f t="shared" si="0"/>
        <v>Male/Single/Abim</v>
      </c>
      <c r="H19" s="41">
        <f>VLOOKUP($A19,'Youth Skills Data'!$A$1:$E$2403,5,FALSE)</f>
        <v>9.5</v>
      </c>
      <c r="I19" s="41">
        <f>VLOOKUP($A19,'Youth Skills Data'!$A$1:$E$2403,4,FALSE)</f>
        <v>2.74</v>
      </c>
      <c r="J19" s="41">
        <f>VLOOKUP($A19,'Youth Skills Data'!$A$1:$E$2403,3,FALSE)</f>
        <v>2.77</v>
      </c>
      <c r="K19" s="41">
        <f t="shared" si="2"/>
        <v>15.01</v>
      </c>
      <c r="L19" s="41" t="s">
        <v>6</v>
      </c>
      <c r="M19" s="41" t="s">
        <v>6</v>
      </c>
      <c r="N19" s="41" t="str">
        <f t="shared" si="3"/>
        <v>No Impact at all</v>
      </c>
      <c r="O19" s="42"/>
      <c r="P19" s="42"/>
      <c r="Q19" s="42">
        <f t="shared" si="4"/>
        <v>0</v>
      </c>
    </row>
    <row r="20" spans="1:17" x14ac:dyDescent="0.35">
      <c r="A20" s="41" t="s">
        <v>28</v>
      </c>
      <c r="B20" s="41">
        <f>VLOOKUP($A:$A,'Youth Skills Data'!$A$1:$E$2403,2,FALSE)</f>
        <v>14</v>
      </c>
      <c r="C20" s="41" t="str">
        <f t="shared" si="1"/>
        <v>15 - 19 yrs</v>
      </c>
      <c r="D20" s="41" t="s">
        <v>8</v>
      </c>
      <c r="E20" s="41" t="str">
        <f>HLOOKUP($A20,'Sheet 4'!$A$2:$CNK$3,2,FALSE)</f>
        <v>Married</v>
      </c>
      <c r="F20" s="41" t="s">
        <v>122</v>
      </c>
      <c r="G20" s="41" t="str">
        <f t="shared" si="0"/>
        <v>Female/Married/Abim</v>
      </c>
      <c r="H20" s="41">
        <f>VLOOKUP($A20,'Youth Skills Data'!$A$1:$E$2403,5,FALSE)</f>
        <v>8.42</v>
      </c>
      <c r="I20" s="41">
        <f>VLOOKUP($A20,'Youth Skills Data'!$A$1:$E$2403,4,FALSE)</f>
        <v>3.68</v>
      </c>
      <c r="J20" s="41">
        <f>VLOOKUP($A20,'Youth Skills Data'!$A$1:$E$2403,3,FALSE)</f>
        <v>0.54</v>
      </c>
      <c r="K20" s="41">
        <f t="shared" si="2"/>
        <v>12.64</v>
      </c>
      <c r="L20" s="41" t="s">
        <v>6</v>
      </c>
      <c r="M20" s="41" t="s">
        <v>6</v>
      </c>
      <c r="N20" s="41" t="str">
        <f t="shared" si="3"/>
        <v>No Impact at all</v>
      </c>
      <c r="O20" s="42"/>
      <c r="P20" s="42"/>
      <c r="Q20" s="42">
        <f t="shared" si="4"/>
        <v>0</v>
      </c>
    </row>
    <row r="21" spans="1:17" x14ac:dyDescent="0.35">
      <c r="A21" s="41" t="s">
        <v>29</v>
      </c>
      <c r="B21" s="41">
        <f>VLOOKUP($A:$A,'Youth Skills Data'!$A$1:$E$2403,2,FALSE)</f>
        <v>16</v>
      </c>
      <c r="C21" s="41" t="str">
        <f t="shared" si="1"/>
        <v>15 - 19 yrs</v>
      </c>
      <c r="D21" s="41" t="s">
        <v>3</v>
      </c>
      <c r="E21" s="41" t="str">
        <f>HLOOKUP($A21,'Sheet 4'!$A$2:$CNK$3,2,FALSE)</f>
        <v>Single</v>
      </c>
      <c r="F21" s="41" t="s">
        <v>117</v>
      </c>
      <c r="G21" s="41" t="str">
        <f t="shared" si="0"/>
        <v>Male/Single/Kaabong</v>
      </c>
      <c r="H21" s="41">
        <f>VLOOKUP($A21,'Youth Skills Data'!$A$1:$E$2403,5,FALSE)</f>
        <v>2.15</v>
      </c>
      <c r="I21" s="41">
        <f>VLOOKUP($A21,'Youth Skills Data'!$A$1:$E$2403,4,FALSE)</f>
        <v>7.24</v>
      </c>
      <c r="J21" s="41">
        <f>VLOOKUP($A21,'Youth Skills Data'!$A$1:$E$2403,3,FALSE)</f>
        <v>5.42</v>
      </c>
      <c r="K21" s="41">
        <f t="shared" si="2"/>
        <v>14.81</v>
      </c>
      <c r="L21" s="41" t="s">
        <v>6</v>
      </c>
      <c r="M21" s="41" t="s">
        <v>6</v>
      </c>
      <c r="N21" s="41" t="str">
        <f t="shared" si="3"/>
        <v>No Impact at all</v>
      </c>
      <c r="O21" s="42"/>
      <c r="P21" s="42"/>
      <c r="Q21" s="42">
        <f t="shared" si="4"/>
        <v>0</v>
      </c>
    </row>
    <row r="22" spans="1:17" x14ac:dyDescent="0.35">
      <c r="A22" s="41" t="s">
        <v>30</v>
      </c>
      <c r="B22" s="41">
        <f>VLOOKUP($A:$A,'Youth Skills Data'!$A$1:$E$2403,2,FALSE)</f>
        <v>20</v>
      </c>
      <c r="C22" s="41" t="str">
        <f t="shared" si="1"/>
        <v>20 - 24 yrs</v>
      </c>
      <c r="D22" s="41" t="s">
        <v>8</v>
      </c>
      <c r="E22" s="41" t="str">
        <f>HLOOKUP($A22,'Sheet 4'!$A$2:$CNK$3,2,FALSE)</f>
        <v>Single</v>
      </c>
      <c r="F22" s="41" t="s">
        <v>117</v>
      </c>
      <c r="G22" s="41" t="str">
        <f t="shared" si="0"/>
        <v>Female/Single/Kaabong</v>
      </c>
      <c r="H22" s="41">
        <f>VLOOKUP($A22,'Youth Skills Data'!$A$1:$E$2403,5,FALSE)</f>
        <v>3.26</v>
      </c>
      <c r="I22" s="41">
        <f>VLOOKUP($A22,'Youth Skills Data'!$A$1:$E$2403,4,FALSE)</f>
        <v>9.7200000000000006</v>
      </c>
      <c r="J22" s="41">
        <f>VLOOKUP($A22,'Youth Skills Data'!$A$1:$E$2403,3,FALSE)</f>
        <v>2</v>
      </c>
      <c r="K22" s="41">
        <f t="shared" si="2"/>
        <v>14.98</v>
      </c>
      <c r="L22" s="41" t="s">
        <v>6</v>
      </c>
      <c r="M22" s="41" t="s">
        <v>6</v>
      </c>
      <c r="N22" s="41" t="str">
        <f t="shared" si="3"/>
        <v>No Impact at all</v>
      </c>
      <c r="O22" s="42"/>
      <c r="P22" s="42"/>
      <c r="Q22" s="42">
        <f t="shared" si="4"/>
        <v>0</v>
      </c>
    </row>
    <row r="23" spans="1:17" x14ac:dyDescent="0.35">
      <c r="A23" s="41" t="s">
        <v>31</v>
      </c>
      <c r="B23" s="41">
        <f>VLOOKUP($A:$A,'Youth Skills Data'!$A$1:$E$2403,2,FALSE)</f>
        <v>22</v>
      </c>
      <c r="C23" s="41" t="str">
        <f t="shared" si="1"/>
        <v>20 - 24 yrs</v>
      </c>
      <c r="D23" s="41" t="s">
        <v>8</v>
      </c>
      <c r="E23" s="41" t="str">
        <f>HLOOKUP($A23,'Sheet 4'!$A$2:$CNK$3,2,FALSE)</f>
        <v>Separated</v>
      </c>
      <c r="F23" s="41" t="s">
        <v>117</v>
      </c>
      <c r="G23" s="41" t="str">
        <f t="shared" si="0"/>
        <v>Female/Separated/Kaabong</v>
      </c>
      <c r="H23" s="41">
        <f>VLOOKUP($A23,'Youth Skills Data'!$A$1:$E$2403,5,FALSE)</f>
        <v>5.24</v>
      </c>
      <c r="I23" s="41">
        <f>VLOOKUP($A23,'Youth Skills Data'!$A$1:$E$2403,4,FALSE)</f>
        <v>4.01</v>
      </c>
      <c r="J23" s="41">
        <f>VLOOKUP($A23,'Youth Skills Data'!$A$1:$E$2403,3,FALSE)</f>
        <v>5.53</v>
      </c>
      <c r="K23" s="41">
        <f t="shared" si="2"/>
        <v>14.780000000000001</v>
      </c>
      <c r="L23" s="41" t="s">
        <v>5</v>
      </c>
      <c r="M23" s="41" t="s">
        <v>6</v>
      </c>
      <c r="N23" s="41" t="str">
        <f t="shared" si="3"/>
        <v>Moderate Impact</v>
      </c>
      <c r="O23" s="42">
        <v>9000</v>
      </c>
      <c r="P23" s="42"/>
      <c r="Q23" s="42">
        <f t="shared" si="4"/>
        <v>9000</v>
      </c>
    </row>
    <row r="24" spans="1:17" x14ac:dyDescent="0.35">
      <c r="A24" s="41" t="s">
        <v>32</v>
      </c>
      <c r="B24" s="41">
        <f>VLOOKUP($A:$A,'Youth Skills Data'!$A$1:$E$2403,2,FALSE)</f>
        <v>23</v>
      </c>
      <c r="C24" s="41" t="str">
        <f t="shared" si="1"/>
        <v>20 - 24 yrs</v>
      </c>
      <c r="D24" s="41" t="s">
        <v>8</v>
      </c>
      <c r="E24" s="41" t="str">
        <f>HLOOKUP($A24,'Sheet 4'!$A$2:$CNK$3,2,FALSE)</f>
        <v>Married</v>
      </c>
      <c r="F24" s="41" t="s">
        <v>117</v>
      </c>
      <c r="G24" s="41" t="str">
        <f t="shared" si="0"/>
        <v>Female/Married/Kaabong</v>
      </c>
      <c r="H24" s="41">
        <f>VLOOKUP($A24,'Youth Skills Data'!$A$1:$E$2403,5,FALSE)</f>
        <v>7.74</v>
      </c>
      <c r="I24" s="41">
        <f>VLOOKUP($A24,'Youth Skills Data'!$A$1:$E$2403,4,FALSE)</f>
        <v>5.57</v>
      </c>
      <c r="J24" s="41">
        <f>VLOOKUP($A24,'Youth Skills Data'!$A$1:$E$2403,3,FALSE)</f>
        <v>8.99</v>
      </c>
      <c r="K24" s="41">
        <f t="shared" si="2"/>
        <v>22.3</v>
      </c>
      <c r="L24" s="41" t="s">
        <v>5</v>
      </c>
      <c r="M24" s="41" t="s">
        <v>6</v>
      </c>
      <c r="N24" s="41" t="str">
        <f t="shared" si="3"/>
        <v>Moderate Impact</v>
      </c>
      <c r="O24" s="42">
        <v>85200</v>
      </c>
      <c r="P24" s="42"/>
      <c r="Q24" s="42">
        <f t="shared" si="4"/>
        <v>85200</v>
      </c>
    </row>
    <row r="25" spans="1:17" x14ac:dyDescent="0.35">
      <c r="A25" s="41" t="s">
        <v>33</v>
      </c>
      <c r="B25" s="41">
        <f>VLOOKUP($A:$A,'Youth Skills Data'!$A$1:$E$2403,2,FALSE)</f>
        <v>12</v>
      </c>
      <c r="C25" s="41" t="str">
        <f t="shared" si="1"/>
        <v>10-14 yrs</v>
      </c>
      <c r="D25" s="41" t="s">
        <v>3</v>
      </c>
      <c r="E25" s="41" t="str">
        <f>HLOOKUP($A25,'Sheet 4'!$A$2:$CNK$3,2,FALSE)</f>
        <v>Single</v>
      </c>
      <c r="F25" s="41" t="s">
        <v>117</v>
      </c>
      <c r="G25" s="41" t="str">
        <f t="shared" si="0"/>
        <v>Male/Single/Kaabong</v>
      </c>
      <c r="H25" s="41">
        <f>VLOOKUP($A25,'Youth Skills Data'!$A$1:$E$2403,5,FALSE)</f>
        <v>7.84</v>
      </c>
      <c r="I25" s="41">
        <f>VLOOKUP($A25,'Youth Skills Data'!$A$1:$E$2403,4,FALSE)</f>
        <v>6.23</v>
      </c>
      <c r="J25" s="41">
        <f>VLOOKUP($A25,'Youth Skills Data'!$A$1:$E$2403,3,FALSE)</f>
        <v>5.87</v>
      </c>
      <c r="K25" s="41">
        <f t="shared" si="2"/>
        <v>19.940000000000001</v>
      </c>
      <c r="L25" s="41" t="s">
        <v>6</v>
      </c>
      <c r="M25" s="41" t="s">
        <v>6</v>
      </c>
      <c r="N25" s="41" t="str">
        <f t="shared" si="3"/>
        <v>No Impact at all</v>
      </c>
      <c r="O25" s="42"/>
      <c r="P25" s="42"/>
      <c r="Q25" s="42">
        <f t="shared" si="4"/>
        <v>0</v>
      </c>
    </row>
    <row r="26" spans="1:17" x14ac:dyDescent="0.35">
      <c r="A26" s="41" t="s">
        <v>34</v>
      </c>
      <c r="B26" s="41">
        <f>VLOOKUP($A:$A,'Youth Skills Data'!$A$1:$E$2403,2,FALSE)</f>
        <v>14</v>
      </c>
      <c r="C26" s="41" t="str">
        <f t="shared" si="1"/>
        <v>15 - 19 yrs</v>
      </c>
      <c r="D26" s="41" t="s">
        <v>3</v>
      </c>
      <c r="E26" s="41" t="str">
        <f>HLOOKUP($A26,'Sheet 4'!$A$2:$CNK$3,2,FALSE)</f>
        <v>Single</v>
      </c>
      <c r="F26" s="41" t="s">
        <v>117</v>
      </c>
      <c r="G26" s="41" t="str">
        <f t="shared" si="0"/>
        <v>Male/Single/Kaabong</v>
      </c>
      <c r="H26" s="41">
        <f>VLOOKUP($A26,'Youth Skills Data'!$A$1:$E$2403,5,FALSE)</f>
        <v>8.9499999999999993</v>
      </c>
      <c r="I26" s="41">
        <f>VLOOKUP($A26,'Youth Skills Data'!$A$1:$E$2403,4,FALSE)</f>
        <v>9.2799999999999994</v>
      </c>
      <c r="J26" s="41">
        <f>VLOOKUP($A26,'Youth Skills Data'!$A$1:$E$2403,3,FALSE)</f>
        <v>7.99</v>
      </c>
      <c r="K26" s="41">
        <f t="shared" si="2"/>
        <v>26.22</v>
      </c>
      <c r="L26" s="41" t="s">
        <v>5</v>
      </c>
      <c r="M26" s="41" t="s">
        <v>6</v>
      </c>
      <c r="N26" s="41" t="str">
        <f t="shared" si="3"/>
        <v>Moderate Impact</v>
      </c>
      <c r="O26" s="42">
        <v>6198</v>
      </c>
      <c r="P26" s="42"/>
      <c r="Q26" s="42">
        <f t="shared" si="4"/>
        <v>6198</v>
      </c>
    </row>
    <row r="27" spans="1:17" x14ac:dyDescent="0.35">
      <c r="A27" s="41" t="s">
        <v>35</v>
      </c>
      <c r="B27" s="41">
        <f>VLOOKUP($A:$A,'Youth Skills Data'!$A$1:$E$2403,2,FALSE)</f>
        <v>15</v>
      </c>
      <c r="C27" s="41" t="str">
        <f t="shared" si="1"/>
        <v>15 - 19 yrs</v>
      </c>
      <c r="D27" s="41" t="s">
        <v>3</v>
      </c>
      <c r="E27" s="41" t="str">
        <f>HLOOKUP($A27,'Sheet 4'!$A$2:$CNK$3,2,FALSE)</f>
        <v>Single</v>
      </c>
      <c r="F27" s="41" t="s">
        <v>120</v>
      </c>
      <c r="G27" s="41" t="str">
        <f t="shared" si="0"/>
        <v>Male/Single/Nakapiripiriti</v>
      </c>
      <c r="H27" s="41">
        <f>VLOOKUP($A27,'Youth Skills Data'!$A$1:$E$2403,5,FALSE)</f>
        <v>3.26</v>
      </c>
      <c r="I27" s="41">
        <f>VLOOKUP($A27,'Youth Skills Data'!$A$1:$E$2403,4,FALSE)</f>
        <v>9.7200000000000006</v>
      </c>
      <c r="J27" s="41">
        <f>VLOOKUP($A27,'Youth Skills Data'!$A$1:$E$2403,3,FALSE)</f>
        <v>2</v>
      </c>
      <c r="K27" s="41">
        <f t="shared" si="2"/>
        <v>14.98</v>
      </c>
      <c r="L27" s="41" t="s">
        <v>6</v>
      </c>
      <c r="M27" s="41" t="s">
        <v>6</v>
      </c>
      <c r="N27" s="41" t="str">
        <f t="shared" si="3"/>
        <v>No Impact at all</v>
      </c>
      <c r="O27" s="42"/>
      <c r="P27" s="42"/>
      <c r="Q27" s="42">
        <f t="shared" si="4"/>
        <v>0</v>
      </c>
    </row>
    <row r="28" spans="1:17" x14ac:dyDescent="0.35">
      <c r="A28" s="41" t="s">
        <v>36</v>
      </c>
      <c r="B28" s="41">
        <f>VLOOKUP($A:$A,'Youth Skills Data'!$A$1:$E$2403,2,FALSE)</f>
        <v>17</v>
      </c>
      <c r="C28" s="41" t="str">
        <f t="shared" si="1"/>
        <v>15 - 19 yrs</v>
      </c>
      <c r="D28" s="41" t="s">
        <v>3</v>
      </c>
      <c r="E28" s="41" t="str">
        <f>HLOOKUP($A28,'Sheet 4'!$A$2:$CNK$3,2,FALSE)</f>
        <v>Single</v>
      </c>
      <c r="F28" s="41" t="s">
        <v>120</v>
      </c>
      <c r="G28" s="41" t="str">
        <f t="shared" si="0"/>
        <v>Male/Single/Nakapiripiriti</v>
      </c>
      <c r="H28" s="41">
        <f>VLOOKUP($A28,'Youth Skills Data'!$A$1:$E$2403,5,FALSE)</f>
        <v>7.74</v>
      </c>
      <c r="I28" s="41">
        <f>VLOOKUP($A28,'Youth Skills Data'!$A$1:$E$2403,4,FALSE)</f>
        <v>5.57</v>
      </c>
      <c r="J28" s="41">
        <f>VLOOKUP($A28,'Youth Skills Data'!$A$1:$E$2403,3,FALSE)</f>
        <v>8.99</v>
      </c>
      <c r="K28" s="41">
        <f t="shared" si="2"/>
        <v>22.3</v>
      </c>
      <c r="L28" s="41" t="s">
        <v>5</v>
      </c>
      <c r="M28" s="41" t="s">
        <v>6</v>
      </c>
      <c r="N28" s="41" t="str">
        <f t="shared" si="3"/>
        <v>Moderate Impact</v>
      </c>
      <c r="O28" s="42">
        <v>23500</v>
      </c>
      <c r="P28" s="42"/>
      <c r="Q28" s="42">
        <f t="shared" si="4"/>
        <v>23500</v>
      </c>
    </row>
    <row r="29" spans="1:17" x14ac:dyDescent="0.35">
      <c r="A29" s="41" t="s">
        <v>37</v>
      </c>
      <c r="B29" s="41">
        <f>VLOOKUP($A:$A,'Youth Skills Data'!$A$1:$E$2403,2,FALSE)</f>
        <v>13</v>
      </c>
      <c r="C29" s="41" t="str">
        <f t="shared" si="1"/>
        <v>10-14 yrs</v>
      </c>
      <c r="D29" s="41" t="s">
        <v>3</v>
      </c>
      <c r="E29" s="41" t="str">
        <f>HLOOKUP($A29,'Sheet 4'!$A$2:$CNK$3,2,FALSE)</f>
        <v>Single</v>
      </c>
      <c r="F29" s="41" t="s">
        <v>120</v>
      </c>
      <c r="G29" s="41" t="str">
        <f t="shared" si="0"/>
        <v>Male/Single/Nakapiripiriti</v>
      </c>
      <c r="H29" s="41">
        <f>VLOOKUP($A29,'Youth Skills Data'!$A$1:$E$2403,5,FALSE)</f>
        <v>5.3</v>
      </c>
      <c r="I29" s="41">
        <f>VLOOKUP($A29,'Youth Skills Data'!$A$1:$E$2403,4,FALSE)</f>
        <v>2.52</v>
      </c>
      <c r="J29" s="41">
        <f>VLOOKUP($A29,'Youth Skills Data'!$A$1:$E$2403,3,FALSE)</f>
        <v>5.59</v>
      </c>
      <c r="K29" s="41">
        <f t="shared" si="2"/>
        <v>13.41</v>
      </c>
      <c r="L29" s="41" t="s">
        <v>5</v>
      </c>
      <c r="M29" s="41" t="s">
        <v>6</v>
      </c>
      <c r="N29" s="41" t="str">
        <f t="shared" si="3"/>
        <v>Moderate Impact</v>
      </c>
      <c r="O29" s="42">
        <v>80100</v>
      </c>
      <c r="P29" s="42"/>
      <c r="Q29" s="42">
        <f t="shared" si="4"/>
        <v>80100</v>
      </c>
    </row>
    <row r="30" spans="1:17" x14ac:dyDescent="0.35">
      <c r="A30" s="41" t="s">
        <v>38</v>
      </c>
      <c r="B30" s="41">
        <f>VLOOKUP($A:$A,'Youth Skills Data'!$A$1:$E$2403,2,FALSE)</f>
        <v>14</v>
      </c>
      <c r="C30" s="41" t="str">
        <f t="shared" si="1"/>
        <v>15 - 19 yrs</v>
      </c>
      <c r="D30" s="41" t="s">
        <v>3</v>
      </c>
      <c r="E30" s="41" t="str">
        <f>HLOOKUP($A30,'Sheet 4'!$A$2:$CNK$3,2,FALSE)</f>
        <v>Separated</v>
      </c>
      <c r="F30" s="41" t="s">
        <v>120</v>
      </c>
      <c r="G30" s="41" t="str">
        <f t="shared" si="0"/>
        <v>Male/Separated/Nakapiripiriti</v>
      </c>
      <c r="H30" s="41">
        <f>VLOOKUP($A30,'Youth Skills Data'!$A$1:$E$2403,5,FALSE)</f>
        <v>1.87</v>
      </c>
      <c r="I30" s="41">
        <f>VLOOKUP($A30,'Youth Skills Data'!$A$1:$E$2403,4,FALSE)</f>
        <v>2.88</v>
      </c>
      <c r="J30" s="41">
        <f>VLOOKUP($A30,'Youth Skills Data'!$A$1:$E$2403,3,FALSE)</f>
        <v>5.23</v>
      </c>
      <c r="K30" s="41">
        <f t="shared" si="2"/>
        <v>9.98</v>
      </c>
      <c r="L30" s="41" t="s">
        <v>5</v>
      </c>
      <c r="M30" s="41" t="s">
        <v>5</v>
      </c>
      <c r="N30" s="41" t="str">
        <f t="shared" si="3"/>
        <v>High Impact</v>
      </c>
      <c r="O30" s="42">
        <v>60198</v>
      </c>
      <c r="P30" s="42">
        <v>980000</v>
      </c>
      <c r="Q30" s="42">
        <f t="shared" si="4"/>
        <v>1040198</v>
      </c>
    </row>
    <row r="31" spans="1:17" x14ac:dyDescent="0.35">
      <c r="A31" s="41" t="s">
        <v>39</v>
      </c>
      <c r="B31" s="41">
        <f>VLOOKUP($A:$A,'Youth Skills Data'!$A$1:$E$2403,2,FALSE)</f>
        <v>12</v>
      </c>
      <c r="C31" s="41" t="str">
        <f t="shared" si="1"/>
        <v>10-14 yrs</v>
      </c>
      <c r="D31" s="41" t="s">
        <v>8</v>
      </c>
      <c r="E31" s="41" t="str">
        <f>HLOOKUP($A31,'Sheet 4'!$A$2:$CNK$3,2,FALSE)</f>
        <v>Single</v>
      </c>
      <c r="F31" s="41" t="s">
        <v>120</v>
      </c>
      <c r="G31" s="41" t="str">
        <f t="shared" si="0"/>
        <v>Female/Single/Nakapiripiriti</v>
      </c>
      <c r="H31" s="41">
        <f>VLOOKUP($A31,'Youth Skills Data'!$A$1:$E$2403,5,FALSE)</f>
        <v>3.76</v>
      </c>
      <c r="I31" s="41">
        <f>VLOOKUP($A31,'Youth Skills Data'!$A$1:$E$2403,4,FALSE)</f>
        <v>0.56000000000000005</v>
      </c>
      <c r="J31" s="41">
        <f>VLOOKUP($A31,'Youth Skills Data'!$A$1:$E$2403,3,FALSE)</f>
        <v>9.81</v>
      </c>
      <c r="K31" s="41">
        <f t="shared" si="2"/>
        <v>14.13</v>
      </c>
      <c r="L31" s="41" t="s">
        <v>5</v>
      </c>
      <c r="M31" s="41" t="s">
        <v>5</v>
      </c>
      <c r="N31" s="41" t="str">
        <f t="shared" si="3"/>
        <v>High Impact</v>
      </c>
      <c r="O31" s="42">
        <v>1500198</v>
      </c>
      <c r="P31" s="42">
        <v>870000</v>
      </c>
      <c r="Q31" s="42">
        <f t="shared" si="4"/>
        <v>2370198</v>
      </c>
    </row>
    <row r="32" spans="1:17" x14ac:dyDescent="0.35">
      <c r="A32" s="41" t="s">
        <v>40</v>
      </c>
      <c r="B32" s="41">
        <f>VLOOKUP($A:$A,'Youth Skills Data'!$A$1:$E$2403,2,FALSE)</f>
        <v>10</v>
      </c>
      <c r="C32" s="41" t="str">
        <f t="shared" si="1"/>
        <v>Below 10 yrs</v>
      </c>
      <c r="D32" s="41" t="s">
        <v>3</v>
      </c>
      <c r="E32" s="41" t="str">
        <f>HLOOKUP($A32,'Sheet 4'!$A$2:$CNK$3,2,FALSE)</f>
        <v>Married</v>
      </c>
      <c r="F32" s="41" t="s">
        <v>120</v>
      </c>
      <c r="G32" s="41" t="str">
        <f t="shared" si="0"/>
        <v>Male/Married/Nakapiripiriti</v>
      </c>
      <c r="H32" s="41">
        <f>VLOOKUP($A32,'Youth Skills Data'!$A$1:$E$2403,5,FALSE)</f>
        <v>4.3499999999999996</v>
      </c>
      <c r="I32" s="41">
        <f>VLOOKUP($A32,'Youth Skills Data'!$A$1:$E$2403,4,FALSE)</f>
        <v>7.84</v>
      </c>
      <c r="J32" s="41">
        <f>VLOOKUP($A32,'Youth Skills Data'!$A$1:$E$2403,3,FALSE)</f>
        <v>6.4</v>
      </c>
      <c r="K32" s="41">
        <f t="shared" si="2"/>
        <v>18.59</v>
      </c>
      <c r="L32" s="41" t="s">
        <v>5</v>
      </c>
      <c r="M32" s="41" t="s">
        <v>5</v>
      </c>
      <c r="N32" s="41" t="str">
        <f t="shared" si="3"/>
        <v>High Impact</v>
      </c>
      <c r="O32" s="42">
        <v>35000</v>
      </c>
      <c r="P32" s="42">
        <v>100000</v>
      </c>
      <c r="Q32" s="42">
        <f t="shared" si="4"/>
        <v>135000</v>
      </c>
    </row>
    <row r="33" spans="1:17" x14ac:dyDescent="0.35">
      <c r="A33" s="41" t="s">
        <v>41</v>
      </c>
      <c r="B33" s="41">
        <f>VLOOKUP($A:$A,'Youth Skills Data'!$A$1:$E$2403,2,FALSE)</f>
        <v>18</v>
      </c>
      <c r="C33" s="41" t="str">
        <f t="shared" si="1"/>
        <v>15 - 19 yrs</v>
      </c>
      <c r="D33" s="41" t="s">
        <v>3</v>
      </c>
      <c r="E33" s="41" t="str">
        <f>HLOOKUP($A33,'Sheet 4'!$A$2:$CNK$3,2,FALSE)</f>
        <v>Separated</v>
      </c>
      <c r="F33" s="41" t="s">
        <v>120</v>
      </c>
      <c r="G33" s="41" t="str">
        <f t="shared" si="0"/>
        <v>Male/Separated/Nakapiripiriti</v>
      </c>
      <c r="H33" s="41">
        <f>VLOOKUP($A33,'Youth Skills Data'!$A$1:$E$2403,5,FALSE)</f>
        <v>6.31</v>
      </c>
      <c r="I33" s="41">
        <f>VLOOKUP($A33,'Youth Skills Data'!$A$1:$E$2403,4,FALSE)</f>
        <v>1.92</v>
      </c>
      <c r="J33" s="41">
        <f>VLOOKUP($A33,'Youth Skills Data'!$A$1:$E$2403,3,FALSE)</f>
        <v>4.67</v>
      </c>
      <c r="K33" s="41">
        <f t="shared" si="2"/>
        <v>12.9</v>
      </c>
      <c r="L33" s="41" t="s">
        <v>5</v>
      </c>
      <c r="M33" s="41" t="s">
        <v>5</v>
      </c>
      <c r="N33" s="41" t="str">
        <f t="shared" si="3"/>
        <v>High Impact</v>
      </c>
      <c r="O33" s="42">
        <v>218500</v>
      </c>
      <c r="P33" s="42">
        <v>35500</v>
      </c>
      <c r="Q33" s="42">
        <f t="shared" si="4"/>
        <v>254000</v>
      </c>
    </row>
    <row r="34" spans="1:17" x14ac:dyDescent="0.35">
      <c r="A34" s="41" t="s">
        <v>42</v>
      </c>
      <c r="B34" s="41">
        <f>VLOOKUP($A:$A,'Youth Skills Data'!$A$1:$E$2403,2,FALSE)</f>
        <v>19</v>
      </c>
      <c r="C34" s="41" t="str">
        <f t="shared" si="1"/>
        <v>20 - 24 yrs</v>
      </c>
      <c r="D34" s="41" t="s">
        <v>3</v>
      </c>
      <c r="E34" s="41" t="str">
        <f>HLOOKUP($A34,'Sheet 4'!$A$2:$CNK$3,2,FALSE)</f>
        <v>Single</v>
      </c>
      <c r="F34" s="41" t="s">
        <v>120</v>
      </c>
      <c r="G34" s="41" t="str">
        <f t="shared" si="0"/>
        <v>Male/Single/Nakapiripiriti</v>
      </c>
      <c r="H34" s="41">
        <f>VLOOKUP($A34,'Youth Skills Data'!$A$1:$E$2403,5,FALSE)</f>
        <v>0.81</v>
      </c>
      <c r="I34" s="41">
        <f>VLOOKUP($A34,'Youth Skills Data'!$A$1:$E$2403,4,FALSE)</f>
        <v>3.53</v>
      </c>
      <c r="J34" s="41">
        <f>VLOOKUP($A34,'Youth Skills Data'!$A$1:$E$2403,3,FALSE)</f>
        <v>7.58</v>
      </c>
      <c r="K34" s="41">
        <f t="shared" si="2"/>
        <v>11.92</v>
      </c>
      <c r="L34" s="41" t="s">
        <v>5</v>
      </c>
      <c r="M34" s="41" t="s">
        <v>5</v>
      </c>
      <c r="N34" s="41" t="str">
        <f t="shared" si="3"/>
        <v>High Impact</v>
      </c>
      <c r="O34" s="42">
        <v>1500198</v>
      </c>
      <c r="P34" s="42">
        <v>72099</v>
      </c>
      <c r="Q34" s="42">
        <f t="shared" si="4"/>
        <v>1572297</v>
      </c>
    </row>
    <row r="35" spans="1:17" x14ac:dyDescent="0.35">
      <c r="A35" s="41" t="s">
        <v>43</v>
      </c>
      <c r="B35" s="41">
        <f>VLOOKUP($A:$A,'Youth Skills Data'!$A$1:$E$2403,2,FALSE)</f>
        <v>21</v>
      </c>
      <c r="C35" s="41" t="str">
        <f t="shared" si="1"/>
        <v>20 - 24 yrs</v>
      </c>
      <c r="D35" s="41" t="s">
        <v>8</v>
      </c>
      <c r="E35" s="41" t="str">
        <f>HLOOKUP($A35,'Sheet 4'!$A$2:$CNK$3,2,FALSE)</f>
        <v>Married</v>
      </c>
      <c r="F35" s="41" t="s">
        <v>120</v>
      </c>
      <c r="G35" s="41" t="str">
        <f t="shared" si="0"/>
        <v>Female/Married/Nakapiripiriti</v>
      </c>
      <c r="H35" s="41">
        <f>VLOOKUP($A35,'Youth Skills Data'!$A$1:$E$2403,5,FALSE)</f>
        <v>4.43</v>
      </c>
      <c r="I35" s="41">
        <f>VLOOKUP($A35,'Youth Skills Data'!$A$1:$E$2403,4,FALSE)</f>
        <v>7.64</v>
      </c>
      <c r="J35" s="41">
        <f>VLOOKUP($A35,'Youth Skills Data'!$A$1:$E$2403,3,FALSE)</f>
        <v>6.39</v>
      </c>
      <c r="K35" s="41">
        <f t="shared" si="2"/>
        <v>18.46</v>
      </c>
      <c r="L35" s="41" t="s">
        <v>5</v>
      </c>
      <c r="M35" s="41" t="s">
        <v>5</v>
      </c>
      <c r="N35" s="41" t="str">
        <f t="shared" si="3"/>
        <v>High Impact</v>
      </c>
      <c r="O35" s="42">
        <v>157000</v>
      </c>
      <c r="P35" s="42">
        <v>400000</v>
      </c>
      <c r="Q35" s="42">
        <f t="shared" si="4"/>
        <v>557000</v>
      </c>
    </row>
    <row r="36" spans="1:17" x14ac:dyDescent="0.35">
      <c r="A36" s="41" t="s">
        <v>44</v>
      </c>
      <c r="B36" s="41">
        <f>VLOOKUP($A:$A,'Youth Skills Data'!$A$1:$E$2403,2,FALSE)</f>
        <v>20</v>
      </c>
      <c r="C36" s="41" t="str">
        <f t="shared" si="1"/>
        <v>20 - 24 yrs</v>
      </c>
      <c r="D36" s="41" t="s">
        <v>8</v>
      </c>
      <c r="E36" s="41" t="str">
        <f>HLOOKUP($A36,'Sheet 4'!$A$2:$CNK$3,2,FALSE)</f>
        <v>Married</v>
      </c>
      <c r="F36" s="41" t="s">
        <v>120</v>
      </c>
      <c r="G36" s="41" t="str">
        <f t="shared" si="0"/>
        <v>Female/Married/Nakapiripiriti</v>
      </c>
      <c r="H36" s="41">
        <f>VLOOKUP($A36,'Youth Skills Data'!$A$1:$E$2403,5,FALSE)</f>
        <v>3.26</v>
      </c>
      <c r="I36" s="41">
        <f>VLOOKUP($A36,'Youth Skills Data'!$A$1:$E$2403,4,FALSE)</f>
        <v>9.7200000000000006</v>
      </c>
      <c r="J36" s="41">
        <f>VLOOKUP($A36,'Youth Skills Data'!$A$1:$E$2403,3,FALSE)</f>
        <v>2</v>
      </c>
      <c r="K36" s="41">
        <f t="shared" si="2"/>
        <v>14.98</v>
      </c>
      <c r="L36" s="41" t="s">
        <v>5</v>
      </c>
      <c r="M36" s="41" t="s">
        <v>5</v>
      </c>
      <c r="N36" s="41" t="str">
        <f t="shared" si="3"/>
        <v>High Impact</v>
      </c>
      <c r="O36" s="42">
        <v>82200</v>
      </c>
      <c r="P36" s="42">
        <v>2800000</v>
      </c>
      <c r="Q36" s="42">
        <f t="shared" si="4"/>
        <v>2882200</v>
      </c>
    </row>
    <row r="37" spans="1:17" x14ac:dyDescent="0.35">
      <c r="A37" s="41" t="s">
        <v>45</v>
      </c>
      <c r="B37" s="41">
        <f>VLOOKUP($A:$A,'Youth Skills Data'!$A$1:$E$2403,2,FALSE)</f>
        <v>22</v>
      </c>
      <c r="C37" s="41" t="str">
        <f t="shared" si="1"/>
        <v>20 - 24 yrs</v>
      </c>
      <c r="D37" s="41" t="s">
        <v>3</v>
      </c>
      <c r="E37" s="41" t="str">
        <f>HLOOKUP($A37,'Sheet 4'!$A$2:$CNK$3,2,FALSE)</f>
        <v>Separated</v>
      </c>
      <c r="F37" s="41" t="s">
        <v>120</v>
      </c>
      <c r="G37" s="41" t="str">
        <f t="shared" si="0"/>
        <v>Male/Separated/Nakapiripiriti</v>
      </c>
      <c r="H37" s="41">
        <f>VLOOKUP($A37,'Youth Skills Data'!$A$1:$E$2403,5,FALSE)</f>
        <v>7.84</v>
      </c>
      <c r="I37" s="41">
        <f>VLOOKUP($A37,'Youth Skills Data'!$A$1:$E$2403,4,FALSE)</f>
        <v>2.2400000000000002</v>
      </c>
      <c r="J37" s="41">
        <f>VLOOKUP($A37,'Youth Skills Data'!$A$1:$E$2403,3,FALSE)</f>
        <v>8.09</v>
      </c>
      <c r="K37" s="41">
        <f t="shared" si="2"/>
        <v>18.170000000000002</v>
      </c>
      <c r="L37" s="41" t="s">
        <v>5</v>
      </c>
      <c r="M37" s="41" t="s">
        <v>5</v>
      </c>
      <c r="N37" s="41" t="str">
        <f t="shared" si="3"/>
        <v>High Impact</v>
      </c>
      <c r="O37" s="42">
        <v>310000</v>
      </c>
      <c r="P37" s="42">
        <v>400000</v>
      </c>
      <c r="Q37" s="42">
        <f t="shared" si="4"/>
        <v>710000</v>
      </c>
    </row>
    <row r="38" spans="1:17" x14ac:dyDescent="0.35">
      <c r="A38" s="41" t="s">
        <v>46</v>
      </c>
      <c r="B38" s="41">
        <f>VLOOKUP($A:$A,'Youth Skills Data'!$A$1:$E$2403,2,FALSE)</f>
        <v>25</v>
      </c>
      <c r="C38" s="41" t="str">
        <f t="shared" si="1"/>
        <v>25 yrs or more</v>
      </c>
      <c r="D38" s="41" t="s">
        <v>3</v>
      </c>
      <c r="E38" s="41" t="str">
        <f>HLOOKUP($A38,'Sheet 4'!$A$2:$CNK$3,2,FALSE)</f>
        <v>Single</v>
      </c>
      <c r="F38" s="41" t="s">
        <v>121</v>
      </c>
      <c r="G38" s="41" t="str">
        <f t="shared" si="0"/>
        <v>Male/Single/Amudat</v>
      </c>
      <c r="H38" s="41">
        <f>VLOOKUP($A38,'Youth Skills Data'!$A$1:$E$2403,5,FALSE)</f>
        <v>0.81</v>
      </c>
      <c r="I38" s="41">
        <f>VLOOKUP($A38,'Youth Skills Data'!$A$1:$E$2403,4,FALSE)</f>
        <v>3.53</v>
      </c>
      <c r="J38" s="41">
        <f>VLOOKUP($A38,'Youth Skills Data'!$A$1:$E$2403,3,FALSE)</f>
        <v>7.58</v>
      </c>
      <c r="K38" s="41">
        <f t="shared" si="2"/>
        <v>11.92</v>
      </c>
      <c r="L38" s="41" t="s">
        <v>5</v>
      </c>
      <c r="M38" s="41" t="s">
        <v>5</v>
      </c>
      <c r="N38" s="41" t="str">
        <f t="shared" si="3"/>
        <v>High Impact</v>
      </c>
      <c r="O38" s="42">
        <v>475000</v>
      </c>
      <c r="P38" s="42">
        <v>620000</v>
      </c>
      <c r="Q38" s="42">
        <f t="shared" si="4"/>
        <v>1095000</v>
      </c>
    </row>
    <row r="39" spans="1:17" x14ac:dyDescent="0.35">
      <c r="A39" s="41" t="s">
        <v>47</v>
      </c>
      <c r="B39" s="41">
        <f>VLOOKUP($A:$A,'Youth Skills Data'!$A$1:$E$2403,2,FALSE)</f>
        <v>24</v>
      </c>
      <c r="C39" s="41" t="str">
        <f t="shared" si="1"/>
        <v>20 - 24 yrs</v>
      </c>
      <c r="D39" s="41" t="s">
        <v>3</v>
      </c>
      <c r="E39" s="41" t="str">
        <f>HLOOKUP($A39,'Sheet 4'!$A$2:$CNK$3,2,FALSE)</f>
        <v>Separated</v>
      </c>
      <c r="F39" s="41" t="s">
        <v>121</v>
      </c>
      <c r="G39" s="41" t="str">
        <f t="shared" si="0"/>
        <v>Male/Separated/Amudat</v>
      </c>
      <c r="H39" s="41">
        <f>VLOOKUP($A39,'Youth Skills Data'!$A$1:$E$2403,5,FALSE)</f>
        <v>2.78</v>
      </c>
      <c r="I39" s="41">
        <f>VLOOKUP($A39,'Youth Skills Data'!$A$1:$E$2403,4,FALSE)</f>
        <v>8.24</v>
      </c>
      <c r="J39" s="41">
        <f>VLOOKUP($A39,'Youth Skills Data'!$A$1:$E$2403,3,FALSE)</f>
        <v>6.27</v>
      </c>
      <c r="K39" s="41">
        <f t="shared" si="2"/>
        <v>17.29</v>
      </c>
      <c r="L39" s="41" t="s">
        <v>5</v>
      </c>
      <c r="M39" s="41" t="s">
        <v>6</v>
      </c>
      <c r="N39" s="41" t="str">
        <f t="shared" si="3"/>
        <v>Moderate Impact</v>
      </c>
      <c r="O39" s="42">
        <v>30297</v>
      </c>
      <c r="P39" s="42"/>
      <c r="Q39" s="42">
        <f t="shared" si="4"/>
        <v>30297</v>
      </c>
    </row>
    <row r="40" spans="1:17" x14ac:dyDescent="0.35">
      <c r="A40" s="41" t="s">
        <v>48</v>
      </c>
      <c r="B40" s="41">
        <f>VLOOKUP($A:$A,'Youth Skills Data'!$A$1:$E$2403,2,FALSE)</f>
        <v>14</v>
      </c>
      <c r="C40" s="41" t="str">
        <f t="shared" si="1"/>
        <v>15 - 19 yrs</v>
      </c>
      <c r="D40" s="41" t="s">
        <v>3</v>
      </c>
      <c r="E40" s="41" t="str">
        <f>HLOOKUP($A40,'Sheet 4'!$A$2:$CNK$3,2,FALSE)</f>
        <v>Single</v>
      </c>
      <c r="F40" s="41" t="s">
        <v>121</v>
      </c>
      <c r="G40" s="41" t="str">
        <f t="shared" si="0"/>
        <v>Male/Single/Amudat</v>
      </c>
      <c r="H40" s="41">
        <f>VLOOKUP($A40,'Youth Skills Data'!$A$1:$E$2403,5,FALSE)</f>
        <v>8.42</v>
      </c>
      <c r="I40" s="41">
        <f>VLOOKUP($A40,'Youth Skills Data'!$A$1:$E$2403,4,FALSE)</f>
        <v>3.68</v>
      </c>
      <c r="J40" s="41">
        <f>VLOOKUP($A40,'Youth Skills Data'!$A$1:$E$2403,3,FALSE)</f>
        <v>0.54</v>
      </c>
      <c r="K40" s="41">
        <f t="shared" si="2"/>
        <v>12.64</v>
      </c>
      <c r="L40" s="41" t="s">
        <v>5</v>
      </c>
      <c r="M40" s="41" t="s">
        <v>6</v>
      </c>
      <c r="N40" s="41" t="str">
        <f t="shared" si="3"/>
        <v>Moderate Impact</v>
      </c>
      <c r="O40" s="42">
        <v>47099</v>
      </c>
      <c r="P40" s="42"/>
      <c r="Q40" s="42">
        <f t="shared" si="4"/>
        <v>47099</v>
      </c>
    </row>
    <row r="41" spans="1:17" x14ac:dyDescent="0.35">
      <c r="A41" s="41" t="s">
        <v>49</v>
      </c>
      <c r="B41" s="41">
        <f>VLOOKUP($A:$A,'Youth Skills Data'!$A$1:$E$2403,2,FALSE)</f>
        <v>16</v>
      </c>
      <c r="C41" s="41" t="str">
        <f t="shared" si="1"/>
        <v>15 - 19 yrs</v>
      </c>
      <c r="D41" s="41" t="s">
        <v>3</v>
      </c>
      <c r="E41" s="41" t="str">
        <f>HLOOKUP($A41,'Sheet 4'!$A$2:$CNK$3,2,FALSE)</f>
        <v>Single</v>
      </c>
      <c r="F41" s="41" t="s">
        <v>121</v>
      </c>
      <c r="G41" s="41" t="str">
        <f t="shared" si="0"/>
        <v>Male/Single/Amudat</v>
      </c>
      <c r="H41" s="41">
        <f>VLOOKUP($A41,'Youth Skills Data'!$A$1:$E$2403,5,FALSE)</f>
        <v>6.31</v>
      </c>
      <c r="I41" s="41">
        <f>VLOOKUP($A41,'Youth Skills Data'!$A$1:$E$2403,4,FALSE)</f>
        <v>1.92</v>
      </c>
      <c r="J41" s="41">
        <f>VLOOKUP($A41,'Youth Skills Data'!$A$1:$E$2403,3,FALSE)</f>
        <v>4.67</v>
      </c>
      <c r="K41" s="41">
        <f t="shared" si="2"/>
        <v>12.9</v>
      </c>
      <c r="L41" s="41" t="s">
        <v>5</v>
      </c>
      <c r="M41" s="41" t="s">
        <v>6</v>
      </c>
      <c r="N41" s="41" t="str">
        <f t="shared" si="3"/>
        <v>Moderate Impact</v>
      </c>
      <c r="O41" s="42">
        <v>120099</v>
      </c>
      <c r="P41" s="42"/>
      <c r="Q41" s="42">
        <f t="shared" si="4"/>
        <v>120099</v>
      </c>
    </row>
    <row r="42" spans="1:17" x14ac:dyDescent="0.35">
      <c r="A42" s="41" t="s">
        <v>50</v>
      </c>
      <c r="B42" s="41">
        <f>VLOOKUP($A:$A,'Youth Skills Data'!$A$1:$E$2403,2,FALSE)</f>
        <v>20</v>
      </c>
      <c r="C42" s="41" t="str">
        <f t="shared" si="1"/>
        <v>20 - 24 yrs</v>
      </c>
      <c r="D42" s="41" t="s">
        <v>3</v>
      </c>
      <c r="E42" s="41" t="str">
        <f>HLOOKUP($A42,'Sheet 4'!$A$2:$CNK$3,2,FALSE)</f>
        <v>Single</v>
      </c>
      <c r="F42" s="41" t="s">
        <v>121</v>
      </c>
      <c r="G42" s="41" t="str">
        <f t="shared" si="0"/>
        <v>Male/Single/Amudat</v>
      </c>
      <c r="H42" s="41">
        <f>VLOOKUP($A42,'Youth Skills Data'!$A$1:$E$2403,5,FALSE)</f>
        <v>3.26</v>
      </c>
      <c r="I42" s="41">
        <f>VLOOKUP($A42,'Youth Skills Data'!$A$1:$E$2403,4,FALSE)</f>
        <v>9.7200000000000006</v>
      </c>
      <c r="J42" s="41">
        <f>VLOOKUP($A42,'Youth Skills Data'!$A$1:$E$2403,3,FALSE)</f>
        <v>2</v>
      </c>
      <c r="K42" s="41">
        <f t="shared" si="2"/>
        <v>14.98</v>
      </c>
      <c r="L42" s="41" t="s">
        <v>5</v>
      </c>
      <c r="M42" s="41" t="s">
        <v>6</v>
      </c>
      <c r="N42" s="41" t="str">
        <f t="shared" si="3"/>
        <v>Moderate Impact</v>
      </c>
      <c r="O42" s="42">
        <v>55198</v>
      </c>
      <c r="P42" s="42"/>
      <c r="Q42" s="42">
        <f t="shared" si="4"/>
        <v>55198</v>
      </c>
    </row>
    <row r="43" spans="1:17" x14ac:dyDescent="0.35">
      <c r="A43" s="41" t="s">
        <v>51</v>
      </c>
      <c r="B43" s="41">
        <f>VLOOKUP($A:$A,'Youth Skills Data'!$A$1:$E$2403,2,FALSE)</f>
        <v>22</v>
      </c>
      <c r="C43" s="41" t="str">
        <f t="shared" si="1"/>
        <v>20 - 24 yrs</v>
      </c>
      <c r="D43" s="41" t="s">
        <v>3</v>
      </c>
      <c r="E43" s="41" t="str">
        <f>HLOOKUP($A43,'Sheet 4'!$A$2:$CNK$3,2,FALSE)</f>
        <v>Single</v>
      </c>
      <c r="F43" s="41" t="s">
        <v>121</v>
      </c>
      <c r="G43" s="41" t="str">
        <f t="shared" si="0"/>
        <v>Male/Single/Amudat</v>
      </c>
      <c r="H43" s="41">
        <f>VLOOKUP($A43,'Youth Skills Data'!$A$1:$E$2403,5,FALSE)</f>
        <v>2.15</v>
      </c>
      <c r="I43" s="41">
        <f>VLOOKUP($A43,'Youth Skills Data'!$A$1:$E$2403,4,FALSE)</f>
        <v>7.24</v>
      </c>
      <c r="J43" s="41">
        <f>VLOOKUP($A43,'Youth Skills Data'!$A$1:$E$2403,3,FALSE)</f>
        <v>5.42</v>
      </c>
      <c r="K43" s="41">
        <f t="shared" si="2"/>
        <v>14.81</v>
      </c>
      <c r="L43" s="41" t="s">
        <v>5</v>
      </c>
      <c r="M43" s="41" t="s">
        <v>5</v>
      </c>
      <c r="N43" s="41" t="str">
        <f t="shared" si="3"/>
        <v>High Impact</v>
      </c>
      <c r="O43" s="42">
        <v>73000</v>
      </c>
      <c r="P43" s="42">
        <v>12198</v>
      </c>
      <c r="Q43" s="42">
        <f t="shared" si="4"/>
        <v>85198</v>
      </c>
    </row>
    <row r="44" spans="1:17" x14ac:dyDescent="0.35">
      <c r="A44" s="41" t="s">
        <v>52</v>
      </c>
      <c r="B44" s="41">
        <f>VLOOKUP($A:$A,'Youth Skills Data'!$A$1:$E$2403,2,FALSE)</f>
        <v>23</v>
      </c>
      <c r="C44" s="41" t="str">
        <f t="shared" si="1"/>
        <v>20 - 24 yrs</v>
      </c>
      <c r="D44" s="41" t="s">
        <v>3</v>
      </c>
      <c r="E44" s="41" t="str">
        <f>HLOOKUP($A44,'Sheet 4'!$A$2:$CNK$3,2,FALSE)</f>
        <v>Married</v>
      </c>
      <c r="F44" s="41" t="s">
        <v>121</v>
      </c>
      <c r="G44" s="41" t="str">
        <f t="shared" si="0"/>
        <v>Male/Married/Amudat</v>
      </c>
      <c r="H44" s="41">
        <f>VLOOKUP($A44,'Youth Skills Data'!$A$1:$E$2403,5,FALSE)</f>
        <v>7.74</v>
      </c>
      <c r="I44" s="41">
        <f>VLOOKUP($A44,'Youth Skills Data'!$A$1:$E$2403,4,FALSE)</f>
        <v>5.57</v>
      </c>
      <c r="J44" s="41">
        <f>VLOOKUP($A44,'Youth Skills Data'!$A$1:$E$2403,3,FALSE)</f>
        <v>8.99</v>
      </c>
      <c r="K44" s="41">
        <f t="shared" si="2"/>
        <v>22.3</v>
      </c>
      <c r="L44" s="41" t="s">
        <v>5</v>
      </c>
      <c r="M44" s="41" t="s">
        <v>6</v>
      </c>
      <c r="N44" s="41" t="str">
        <f t="shared" si="3"/>
        <v>Moderate Impact</v>
      </c>
      <c r="O44" s="42">
        <v>90198</v>
      </c>
      <c r="P44" s="42"/>
      <c r="Q44" s="42">
        <f t="shared" si="4"/>
        <v>90198</v>
      </c>
    </row>
    <row r="45" spans="1:17" x14ac:dyDescent="0.35">
      <c r="A45" s="41" t="s">
        <v>53</v>
      </c>
      <c r="B45" s="41">
        <f>VLOOKUP($A:$A,'Youth Skills Data'!$A$1:$E$2403,2,FALSE)</f>
        <v>12</v>
      </c>
      <c r="C45" s="41" t="str">
        <f t="shared" si="1"/>
        <v>10-14 yrs</v>
      </c>
      <c r="D45" s="41" t="s">
        <v>3</v>
      </c>
      <c r="E45" s="41" t="str">
        <f>HLOOKUP($A45,'Sheet 4'!$A$2:$CNK$3,2,FALSE)</f>
        <v>Single</v>
      </c>
      <c r="F45" s="41" t="s">
        <v>121</v>
      </c>
      <c r="G45" s="41" t="str">
        <f t="shared" si="0"/>
        <v>Male/Single/Amudat</v>
      </c>
      <c r="H45" s="41">
        <f>VLOOKUP($A45,'Youth Skills Data'!$A$1:$E$2403,5,FALSE)</f>
        <v>7.84</v>
      </c>
      <c r="I45" s="41">
        <f>VLOOKUP($A45,'Youth Skills Data'!$A$1:$E$2403,4,FALSE)</f>
        <v>6.23</v>
      </c>
      <c r="J45" s="41">
        <f>VLOOKUP($A45,'Youth Skills Data'!$A$1:$E$2403,3,FALSE)</f>
        <v>5.87</v>
      </c>
      <c r="K45" s="41">
        <f t="shared" si="2"/>
        <v>19.940000000000001</v>
      </c>
      <c r="L45" s="41" t="s">
        <v>5</v>
      </c>
      <c r="M45" s="41" t="s">
        <v>5</v>
      </c>
      <c r="N45" s="41" t="str">
        <f t="shared" si="3"/>
        <v>High Impact</v>
      </c>
      <c r="O45" s="42">
        <v>35198</v>
      </c>
      <c r="P45" s="42">
        <v>335000</v>
      </c>
      <c r="Q45" s="42">
        <f t="shared" si="4"/>
        <v>370198</v>
      </c>
    </row>
    <row r="46" spans="1:17" x14ac:dyDescent="0.35">
      <c r="A46" s="41" t="s">
        <v>54</v>
      </c>
      <c r="B46" s="41">
        <f>VLOOKUP($A:$A,'Youth Skills Data'!$A$1:$E$2403,2,FALSE)</f>
        <v>14</v>
      </c>
      <c r="C46" s="41" t="str">
        <f t="shared" si="1"/>
        <v>15 - 19 yrs</v>
      </c>
      <c r="D46" s="41" t="s">
        <v>3</v>
      </c>
      <c r="E46" s="41" t="str">
        <f>HLOOKUP($A46,'Sheet 4'!$A$2:$CNK$3,2,FALSE)</f>
        <v>Separated</v>
      </c>
      <c r="F46" s="41" t="s">
        <v>121</v>
      </c>
      <c r="G46" s="41" t="str">
        <f t="shared" si="0"/>
        <v>Male/Separated/Amudat</v>
      </c>
      <c r="H46" s="41">
        <f>VLOOKUP($A46,'Youth Skills Data'!$A$1:$E$2403,5,FALSE)</f>
        <v>8.9499999999999993</v>
      </c>
      <c r="I46" s="41">
        <f>VLOOKUP($A46,'Youth Skills Data'!$A$1:$E$2403,4,FALSE)</f>
        <v>9.2799999999999994</v>
      </c>
      <c r="J46" s="41">
        <f>VLOOKUP($A46,'Youth Skills Data'!$A$1:$E$2403,3,FALSE)</f>
        <v>7.99</v>
      </c>
      <c r="K46" s="41">
        <f t="shared" si="2"/>
        <v>26.22</v>
      </c>
      <c r="L46" s="41" t="s">
        <v>5</v>
      </c>
      <c r="M46" s="41" t="s">
        <v>5</v>
      </c>
      <c r="N46" s="41" t="str">
        <f t="shared" si="3"/>
        <v>High Impact</v>
      </c>
      <c r="O46" s="42">
        <v>55099</v>
      </c>
      <c r="P46" s="42">
        <v>16200</v>
      </c>
      <c r="Q46" s="42">
        <f t="shared" si="4"/>
        <v>71299</v>
      </c>
    </row>
    <row r="47" spans="1:17" x14ac:dyDescent="0.35">
      <c r="A47" s="41" t="s">
        <v>55</v>
      </c>
      <c r="B47" s="41">
        <f>VLOOKUP($A:$A,'Youth Skills Data'!$A$1:$E$2403,2,FALSE)</f>
        <v>15</v>
      </c>
      <c r="C47" s="41" t="str">
        <f t="shared" si="1"/>
        <v>15 - 19 yrs</v>
      </c>
      <c r="D47" s="41" t="s">
        <v>8</v>
      </c>
      <c r="E47" s="41" t="str">
        <f>HLOOKUP($A47,'Sheet 4'!$A$2:$CNK$3,2,FALSE)</f>
        <v>Separated</v>
      </c>
      <c r="F47" s="41" t="s">
        <v>121</v>
      </c>
      <c r="G47" s="41" t="str">
        <f t="shared" si="0"/>
        <v>Female/Separated/Amudat</v>
      </c>
      <c r="H47" s="41">
        <f>VLOOKUP($A47,'Youth Skills Data'!$A$1:$E$2403,5,FALSE)</f>
        <v>3.26</v>
      </c>
      <c r="I47" s="41">
        <f>VLOOKUP($A47,'Youth Skills Data'!$A$1:$E$2403,4,FALSE)</f>
        <v>9.7200000000000006</v>
      </c>
      <c r="J47" s="41">
        <f>VLOOKUP($A47,'Youth Skills Data'!$A$1:$E$2403,3,FALSE)</f>
        <v>2</v>
      </c>
      <c r="K47" s="41">
        <f t="shared" si="2"/>
        <v>14.98</v>
      </c>
      <c r="L47" s="41" t="s">
        <v>5</v>
      </c>
      <c r="M47" s="41" t="s">
        <v>5</v>
      </c>
      <c r="N47" s="41" t="str">
        <f t="shared" si="3"/>
        <v>High Impact</v>
      </c>
      <c r="O47" s="42">
        <v>85000</v>
      </c>
      <c r="P47" s="42">
        <v>38000</v>
      </c>
      <c r="Q47" s="42">
        <f t="shared" si="4"/>
        <v>123000</v>
      </c>
    </row>
    <row r="48" spans="1:17" x14ac:dyDescent="0.35">
      <c r="A48" s="41" t="s">
        <v>56</v>
      </c>
      <c r="B48" s="41">
        <f>VLOOKUP($A:$A,'Youth Skills Data'!$A$1:$E$2403,2,FALSE)</f>
        <v>17</v>
      </c>
      <c r="C48" s="41" t="str">
        <f t="shared" si="1"/>
        <v>15 - 19 yrs</v>
      </c>
      <c r="D48" s="41" t="s">
        <v>3</v>
      </c>
      <c r="E48" s="41" t="str">
        <f>HLOOKUP($A48,'Sheet 4'!$A$2:$CNK$3,2,FALSE)</f>
        <v>Single</v>
      </c>
      <c r="F48" s="41" t="s">
        <v>121</v>
      </c>
      <c r="G48" s="41" t="str">
        <f t="shared" si="0"/>
        <v>Male/Single/Amudat</v>
      </c>
      <c r="H48" s="41">
        <f>VLOOKUP($A48,'Youth Skills Data'!$A$1:$E$2403,5,FALSE)</f>
        <v>7.74</v>
      </c>
      <c r="I48" s="41">
        <f>VLOOKUP($A48,'Youth Skills Data'!$A$1:$E$2403,4,FALSE)</f>
        <v>5.57</v>
      </c>
      <c r="J48" s="41">
        <f>VLOOKUP($A48,'Youth Skills Data'!$A$1:$E$2403,3,FALSE)</f>
        <v>8.99</v>
      </c>
      <c r="K48" s="41">
        <f t="shared" si="2"/>
        <v>22.3</v>
      </c>
      <c r="L48" s="41" t="s">
        <v>5</v>
      </c>
      <c r="M48" s="41" t="s">
        <v>5</v>
      </c>
      <c r="N48" s="41" t="str">
        <f t="shared" si="3"/>
        <v>High Impact</v>
      </c>
      <c r="O48" s="42">
        <v>41000</v>
      </c>
      <c r="P48" s="42">
        <v>3200</v>
      </c>
      <c r="Q48" s="42">
        <f t="shared" si="4"/>
        <v>44200</v>
      </c>
    </row>
    <row r="49" spans="1:17" x14ac:dyDescent="0.35">
      <c r="A49" s="41" t="s">
        <v>57</v>
      </c>
      <c r="B49" s="41">
        <f>VLOOKUP($A:$A,'Youth Skills Data'!$A$1:$E$2403,2,FALSE)</f>
        <v>13</v>
      </c>
      <c r="C49" s="41" t="str">
        <f t="shared" si="1"/>
        <v>10-14 yrs</v>
      </c>
      <c r="D49" s="41" t="s">
        <v>3</v>
      </c>
      <c r="E49" s="41" t="str">
        <f>HLOOKUP($A49,'Sheet 4'!$A$2:$CNK$3,2,FALSE)</f>
        <v>Married</v>
      </c>
      <c r="F49" s="41" t="s">
        <v>121</v>
      </c>
      <c r="G49" s="41" t="str">
        <f t="shared" si="0"/>
        <v>Male/Married/Amudat</v>
      </c>
      <c r="H49" s="41">
        <f>VLOOKUP($A49,'Youth Skills Data'!$A$1:$E$2403,5,FALSE)</f>
        <v>5.3</v>
      </c>
      <c r="I49" s="41">
        <f>VLOOKUP($A49,'Youth Skills Data'!$A$1:$E$2403,4,FALSE)</f>
        <v>2.52</v>
      </c>
      <c r="J49" s="41">
        <f>VLOOKUP($A49,'Youth Skills Data'!$A$1:$E$2403,3,FALSE)</f>
        <v>5.59</v>
      </c>
      <c r="K49" s="41">
        <f t="shared" si="2"/>
        <v>13.41</v>
      </c>
      <c r="L49" s="41" t="s">
        <v>5</v>
      </c>
      <c r="M49" s="41" t="s">
        <v>5</v>
      </c>
      <c r="N49" s="41" t="str">
        <f t="shared" si="3"/>
        <v>High Impact</v>
      </c>
      <c r="O49" s="42">
        <v>32500</v>
      </c>
      <c r="P49" s="42">
        <v>130000</v>
      </c>
      <c r="Q49" s="42">
        <f t="shared" si="4"/>
        <v>162500</v>
      </c>
    </row>
    <row r="50" spans="1:17" x14ac:dyDescent="0.35">
      <c r="A50" s="41" t="s">
        <v>58</v>
      </c>
      <c r="B50" s="41">
        <f>VLOOKUP($A:$A,'Youth Skills Data'!$A$1:$E$2403,2,FALSE)</f>
        <v>14</v>
      </c>
      <c r="C50" s="41" t="str">
        <f t="shared" si="1"/>
        <v>15 - 19 yrs</v>
      </c>
      <c r="D50" s="41" t="s">
        <v>8</v>
      </c>
      <c r="E50" s="41" t="str">
        <f>HLOOKUP($A50,'Sheet 4'!$A$2:$CNK$3,2,FALSE)</f>
        <v>Single</v>
      </c>
      <c r="F50" s="41" t="s">
        <v>121</v>
      </c>
      <c r="G50" s="41" t="str">
        <f t="shared" si="0"/>
        <v>Female/Single/Amudat</v>
      </c>
      <c r="H50" s="41">
        <f>VLOOKUP($A50,'Youth Skills Data'!$A$1:$E$2403,5,FALSE)</f>
        <v>1.87</v>
      </c>
      <c r="I50" s="41">
        <f>VLOOKUP($A50,'Youth Skills Data'!$A$1:$E$2403,4,FALSE)</f>
        <v>2.88</v>
      </c>
      <c r="J50" s="41">
        <f>VLOOKUP($A50,'Youth Skills Data'!$A$1:$E$2403,3,FALSE)</f>
        <v>5.23</v>
      </c>
      <c r="K50" s="41">
        <f t="shared" si="2"/>
        <v>9.98</v>
      </c>
      <c r="L50" s="41" t="s">
        <v>5</v>
      </c>
      <c r="M50" s="41" t="s">
        <v>6</v>
      </c>
      <c r="N50" s="41" t="str">
        <f t="shared" si="3"/>
        <v>Moderate Impact</v>
      </c>
      <c r="O50" s="42">
        <v>18000</v>
      </c>
      <c r="P50" s="42"/>
      <c r="Q50" s="42">
        <f t="shared" si="4"/>
        <v>18000</v>
      </c>
    </row>
    <row r="51" spans="1:17" x14ac:dyDescent="0.35">
      <c r="A51" s="41" t="s">
        <v>59</v>
      </c>
      <c r="B51" s="41">
        <f>VLOOKUP($A:$A,'Youth Skills Data'!$A$1:$E$2403,2,FALSE)</f>
        <v>12</v>
      </c>
      <c r="C51" s="41" t="str">
        <f t="shared" si="1"/>
        <v>10-14 yrs</v>
      </c>
      <c r="D51" s="41" t="s">
        <v>3</v>
      </c>
      <c r="E51" s="41" t="str">
        <f>HLOOKUP($A51,'Sheet 4'!$A$2:$CNK$3,2,FALSE)</f>
        <v>Separated</v>
      </c>
      <c r="F51" s="41" t="s">
        <v>121</v>
      </c>
      <c r="G51" s="41" t="str">
        <f t="shared" si="0"/>
        <v>Male/Separated/Amudat</v>
      </c>
      <c r="H51" s="41">
        <f>VLOOKUP($A51,'Youth Skills Data'!$A$1:$E$2403,5,FALSE)</f>
        <v>3.76</v>
      </c>
      <c r="I51" s="41">
        <f>VLOOKUP($A51,'Youth Skills Data'!$A$1:$E$2403,4,FALSE)</f>
        <v>0.56000000000000005</v>
      </c>
      <c r="J51" s="41">
        <f>VLOOKUP($A51,'Youth Skills Data'!$A$1:$E$2403,3,FALSE)</f>
        <v>9.81</v>
      </c>
      <c r="K51" s="41">
        <f t="shared" si="2"/>
        <v>14.13</v>
      </c>
      <c r="L51" s="41" t="s">
        <v>5</v>
      </c>
      <c r="M51" s="41" t="s">
        <v>5</v>
      </c>
      <c r="N51" s="41" t="str">
        <f t="shared" si="3"/>
        <v>High Impact</v>
      </c>
      <c r="O51" s="42">
        <v>55099</v>
      </c>
      <c r="P51" s="42">
        <v>30297</v>
      </c>
      <c r="Q51" s="42">
        <f t="shared" si="4"/>
        <v>85396</v>
      </c>
    </row>
    <row r="52" spans="1:17" x14ac:dyDescent="0.35">
      <c r="A52" s="41" t="s">
        <v>60</v>
      </c>
      <c r="B52" s="41">
        <f>VLOOKUP($A:$A,'Youth Skills Data'!$A$1:$E$2403,2,FALSE)</f>
        <v>10</v>
      </c>
      <c r="C52" s="41" t="str">
        <f t="shared" si="1"/>
        <v>Below 10 yrs</v>
      </c>
      <c r="D52" s="41" t="s">
        <v>3</v>
      </c>
      <c r="E52" s="41" t="str">
        <f>HLOOKUP($A52,'Sheet 4'!$A$2:$CNK$3,2,FALSE)</f>
        <v>Separated</v>
      </c>
      <c r="F52" s="41" t="s">
        <v>120</v>
      </c>
      <c r="G52" s="41" t="str">
        <f t="shared" si="0"/>
        <v>Male/Separated/Nakapiripiriti</v>
      </c>
      <c r="H52" s="41">
        <f>VLOOKUP($A52,'Youth Skills Data'!$A$1:$E$2403,5,FALSE)</f>
        <v>4.3499999999999996</v>
      </c>
      <c r="I52" s="41">
        <f>VLOOKUP($A52,'Youth Skills Data'!$A$1:$E$2403,4,FALSE)</f>
        <v>7.84</v>
      </c>
      <c r="J52" s="41">
        <f>VLOOKUP($A52,'Youth Skills Data'!$A$1:$E$2403,3,FALSE)</f>
        <v>6.4</v>
      </c>
      <c r="K52" s="41">
        <f t="shared" si="2"/>
        <v>18.59</v>
      </c>
      <c r="L52" s="41" t="s">
        <v>5</v>
      </c>
      <c r="M52" s="41" t="s">
        <v>5</v>
      </c>
      <c r="N52" s="41" t="str">
        <f t="shared" si="3"/>
        <v>High Impact</v>
      </c>
      <c r="O52" s="42">
        <v>70198</v>
      </c>
      <c r="P52" s="42">
        <v>17099</v>
      </c>
      <c r="Q52" s="42">
        <f t="shared" si="4"/>
        <v>87297</v>
      </c>
    </row>
    <row r="53" spans="1:17" x14ac:dyDescent="0.35">
      <c r="A53" s="41" t="s">
        <v>61</v>
      </c>
      <c r="B53" s="41">
        <f>VLOOKUP($A:$A,'Youth Skills Data'!$A$1:$E$2403,2,FALSE)</f>
        <v>18</v>
      </c>
      <c r="C53" s="41" t="str">
        <f t="shared" si="1"/>
        <v>15 - 19 yrs</v>
      </c>
      <c r="D53" s="41" t="s">
        <v>3</v>
      </c>
      <c r="E53" s="41" t="str">
        <f>HLOOKUP($A53,'Sheet 4'!$A$2:$CNK$3,2,FALSE)</f>
        <v>Separated</v>
      </c>
      <c r="F53" s="41" t="s">
        <v>120</v>
      </c>
      <c r="G53" s="41" t="str">
        <f t="shared" si="0"/>
        <v>Male/Separated/Nakapiripiriti</v>
      </c>
      <c r="H53" s="41">
        <f>VLOOKUP($A53,'Youth Skills Data'!$A$1:$E$2403,5,FALSE)</f>
        <v>7.53</v>
      </c>
      <c r="I53" s="41">
        <f>VLOOKUP($A53,'Youth Skills Data'!$A$1:$E$2403,4,FALSE)</f>
        <v>1.85</v>
      </c>
      <c r="J53" s="41">
        <f>VLOOKUP($A53,'Youth Skills Data'!$A$1:$E$2403,3,FALSE)</f>
        <v>6.81</v>
      </c>
      <c r="K53" s="41">
        <f t="shared" si="2"/>
        <v>16.190000000000001</v>
      </c>
      <c r="L53" s="41" t="s">
        <v>5</v>
      </c>
      <c r="M53" s="41" t="s">
        <v>5</v>
      </c>
      <c r="N53" s="41" t="str">
        <f t="shared" si="3"/>
        <v>High Impact</v>
      </c>
      <c r="O53" s="42">
        <v>10297</v>
      </c>
      <c r="P53" s="42">
        <v>15198</v>
      </c>
      <c r="Q53" s="42">
        <f t="shared" si="4"/>
        <v>25495</v>
      </c>
    </row>
    <row r="54" spans="1:17" x14ac:dyDescent="0.35">
      <c r="A54" s="41" t="s">
        <v>62</v>
      </c>
      <c r="B54" s="41">
        <f>VLOOKUP($A:$A,'Youth Skills Data'!$A$1:$E$2403,2,FALSE)</f>
        <v>19</v>
      </c>
      <c r="C54" s="41" t="str">
        <f t="shared" si="1"/>
        <v>20 - 24 yrs</v>
      </c>
      <c r="D54" s="41" t="s">
        <v>8</v>
      </c>
      <c r="E54" s="41" t="str">
        <f>HLOOKUP($A54,'Sheet 4'!$A$2:$CNK$3,2,FALSE)</f>
        <v>Single</v>
      </c>
      <c r="F54" s="41" t="s">
        <v>120</v>
      </c>
      <c r="G54" s="41" t="str">
        <f t="shared" si="0"/>
        <v>Female/Single/Nakapiripiriti</v>
      </c>
      <c r="H54" s="41">
        <f>VLOOKUP($A54,'Youth Skills Data'!$A$1:$E$2403,5,FALSE)</f>
        <v>0.81</v>
      </c>
      <c r="I54" s="41">
        <f>VLOOKUP($A54,'Youth Skills Data'!$A$1:$E$2403,4,FALSE)</f>
        <v>3.53</v>
      </c>
      <c r="J54" s="41">
        <f>VLOOKUP($A54,'Youth Skills Data'!$A$1:$E$2403,3,FALSE)</f>
        <v>7.58</v>
      </c>
      <c r="K54" s="41">
        <f t="shared" si="2"/>
        <v>11.92</v>
      </c>
      <c r="L54" s="41" t="s">
        <v>7</v>
      </c>
      <c r="M54" s="41" t="s">
        <v>7</v>
      </c>
      <c r="N54" s="41" t="str">
        <f t="shared" si="3"/>
        <v>No Impact at all</v>
      </c>
      <c r="O54" s="42"/>
      <c r="P54" s="42"/>
      <c r="Q54" s="42">
        <f t="shared" si="4"/>
        <v>0</v>
      </c>
    </row>
    <row r="55" spans="1:17" x14ac:dyDescent="0.35">
      <c r="A55" s="41" t="s">
        <v>63</v>
      </c>
      <c r="B55" s="41">
        <f>VLOOKUP($A:$A,'Youth Skills Data'!$A$1:$E$2403,2,FALSE)</f>
        <v>21</v>
      </c>
      <c r="C55" s="41" t="str">
        <f t="shared" si="1"/>
        <v>20 - 24 yrs</v>
      </c>
      <c r="D55" s="41" t="s">
        <v>3</v>
      </c>
      <c r="E55" s="41" t="str">
        <f>HLOOKUP($A55,'Sheet 4'!$A$2:$CNK$3,2,FALSE)</f>
        <v>Single</v>
      </c>
      <c r="F55" s="41" t="s">
        <v>120</v>
      </c>
      <c r="G55" s="41" t="str">
        <f t="shared" si="0"/>
        <v>Male/Single/Nakapiripiriti</v>
      </c>
      <c r="H55" s="41">
        <f>VLOOKUP($A55,'Youth Skills Data'!$A$1:$E$2403,5,FALSE)</f>
        <v>8.76</v>
      </c>
      <c r="I55" s="41">
        <f>VLOOKUP($A55,'Youth Skills Data'!$A$1:$E$2403,4,FALSE)</f>
        <v>3.81</v>
      </c>
      <c r="J55" s="41">
        <f>VLOOKUP($A55,'Youth Skills Data'!$A$1:$E$2403,3,FALSE)</f>
        <v>7.33</v>
      </c>
      <c r="K55" s="41">
        <f t="shared" si="2"/>
        <v>19.899999999999999</v>
      </c>
      <c r="L55" s="41" t="s">
        <v>5</v>
      </c>
      <c r="M55" s="41" t="s">
        <v>5</v>
      </c>
      <c r="N55" s="41" t="str">
        <f t="shared" si="3"/>
        <v>High Impact</v>
      </c>
      <c r="O55" s="42">
        <v>22599</v>
      </c>
      <c r="P55" s="42">
        <v>48000</v>
      </c>
      <c r="Q55" s="42">
        <f t="shared" si="4"/>
        <v>70599</v>
      </c>
    </row>
    <row r="56" spans="1:17" x14ac:dyDescent="0.35">
      <c r="A56" s="41" t="s">
        <v>64</v>
      </c>
      <c r="B56" s="41">
        <f>VLOOKUP($A:$A,'Youth Skills Data'!$A$1:$E$2403,2,FALSE)</f>
        <v>20</v>
      </c>
      <c r="C56" s="41" t="str">
        <f t="shared" si="1"/>
        <v>20 - 24 yrs</v>
      </c>
      <c r="D56" s="41" t="s">
        <v>8</v>
      </c>
      <c r="E56" s="41" t="str">
        <f>HLOOKUP($A56,'Sheet 4'!$A$2:$CNK$3,2,FALSE)</f>
        <v>Single</v>
      </c>
      <c r="F56" s="41" t="s">
        <v>120</v>
      </c>
      <c r="G56" s="41" t="str">
        <f t="shared" si="0"/>
        <v>Female/Single/Nakapiripiriti</v>
      </c>
      <c r="H56" s="41">
        <f>VLOOKUP($A56,'Youth Skills Data'!$A$1:$E$2403,5,FALSE)</f>
        <v>3.26</v>
      </c>
      <c r="I56" s="41">
        <f>VLOOKUP($A56,'Youth Skills Data'!$A$1:$E$2403,4,FALSE)</f>
        <v>9.7200000000000006</v>
      </c>
      <c r="J56" s="41">
        <f>VLOOKUP($A56,'Youth Skills Data'!$A$1:$E$2403,3,FALSE)</f>
        <v>2</v>
      </c>
      <c r="K56" s="41">
        <f t="shared" si="2"/>
        <v>14.98</v>
      </c>
      <c r="L56" s="41" t="s">
        <v>5</v>
      </c>
      <c r="M56" s="41" t="s">
        <v>5</v>
      </c>
      <c r="N56" s="41" t="str">
        <f t="shared" si="3"/>
        <v>High Impact</v>
      </c>
      <c r="O56" s="42">
        <v>45198</v>
      </c>
      <c r="P56" s="42">
        <v>235000</v>
      </c>
      <c r="Q56" s="42">
        <f t="shared" si="4"/>
        <v>280198</v>
      </c>
    </row>
    <row r="57" spans="1:17" x14ac:dyDescent="0.35">
      <c r="A57" s="41" t="s">
        <v>65</v>
      </c>
      <c r="B57" s="41">
        <f>VLOOKUP($A:$A,'Youth Skills Data'!$A$1:$E$2403,2,FALSE)</f>
        <v>22</v>
      </c>
      <c r="C57" s="41" t="str">
        <f t="shared" si="1"/>
        <v>20 - 24 yrs</v>
      </c>
      <c r="D57" s="41" t="s">
        <v>8</v>
      </c>
      <c r="E57" s="41" t="str">
        <f>HLOOKUP($A57,'Sheet 4'!$A$2:$CNK$3,2,FALSE)</f>
        <v>Separated</v>
      </c>
      <c r="F57" s="41" t="s">
        <v>120</v>
      </c>
      <c r="G57" s="41" t="str">
        <f t="shared" si="0"/>
        <v>Female/Separated/Nakapiripiriti</v>
      </c>
      <c r="H57" s="41">
        <f>VLOOKUP($A57,'Youth Skills Data'!$A$1:$E$2403,5,FALSE)</f>
        <v>6.31</v>
      </c>
      <c r="I57" s="41">
        <f>VLOOKUP($A57,'Youth Skills Data'!$A$1:$E$2403,4,FALSE)</f>
        <v>1.92</v>
      </c>
      <c r="J57" s="41">
        <f>VLOOKUP($A57,'Youth Skills Data'!$A$1:$E$2403,3,FALSE)</f>
        <v>4.67</v>
      </c>
      <c r="K57" s="41">
        <f t="shared" si="2"/>
        <v>12.9</v>
      </c>
      <c r="L57" s="41" t="s">
        <v>5</v>
      </c>
      <c r="M57" s="41" t="s">
        <v>5</v>
      </c>
      <c r="N57" s="41" t="str">
        <f t="shared" si="3"/>
        <v>High Impact</v>
      </c>
      <c r="O57" s="42">
        <v>136000</v>
      </c>
      <c r="P57" s="42">
        <v>11000</v>
      </c>
      <c r="Q57" s="42">
        <f t="shared" si="4"/>
        <v>147000</v>
      </c>
    </row>
    <row r="58" spans="1:17" x14ac:dyDescent="0.35">
      <c r="A58" s="41" t="s">
        <v>66</v>
      </c>
      <c r="B58" s="41">
        <f>VLOOKUP($A:$A,'Youth Skills Data'!$A$1:$E$2403,2,FALSE)</f>
        <v>25</v>
      </c>
      <c r="C58" s="41" t="str">
        <f t="shared" si="1"/>
        <v>25 yrs or more</v>
      </c>
      <c r="D58" s="41" t="s">
        <v>8</v>
      </c>
      <c r="E58" s="41" t="str">
        <f>HLOOKUP($A58,'Sheet 4'!$A$2:$CNK$3,2,FALSE)</f>
        <v>Single</v>
      </c>
      <c r="F58" s="41" t="s">
        <v>120</v>
      </c>
      <c r="G58" s="41" t="str">
        <f t="shared" si="0"/>
        <v>Female/Single/Nakapiripiriti</v>
      </c>
      <c r="H58" s="41">
        <f>VLOOKUP($A58,'Youth Skills Data'!$A$1:$E$2403,5,FALSE)</f>
        <v>0.81</v>
      </c>
      <c r="I58" s="41">
        <f>VLOOKUP($A58,'Youth Skills Data'!$A$1:$E$2403,4,FALSE)</f>
        <v>3.53</v>
      </c>
      <c r="J58" s="41">
        <f>VLOOKUP($A58,'Youth Skills Data'!$A$1:$E$2403,3,FALSE)</f>
        <v>7.58</v>
      </c>
      <c r="K58" s="41">
        <f t="shared" si="2"/>
        <v>11.92</v>
      </c>
      <c r="L58" s="41" t="s">
        <v>5</v>
      </c>
      <c r="M58" s="41" t="s">
        <v>5</v>
      </c>
      <c r="N58" s="41" t="str">
        <f t="shared" si="3"/>
        <v>High Impact</v>
      </c>
      <c r="O58" s="42">
        <v>90500</v>
      </c>
      <c r="P58" s="42">
        <v>60000</v>
      </c>
      <c r="Q58" s="42">
        <f t="shared" si="4"/>
        <v>150500</v>
      </c>
    </row>
    <row r="59" spans="1:17" x14ac:dyDescent="0.35">
      <c r="A59" s="41" t="s">
        <v>67</v>
      </c>
      <c r="B59" s="41">
        <f>VLOOKUP($A:$A,'Youth Skills Data'!$A$1:$E$2403,2,FALSE)</f>
        <v>24</v>
      </c>
      <c r="C59" s="41" t="str">
        <f t="shared" si="1"/>
        <v>20 - 24 yrs</v>
      </c>
      <c r="D59" s="41" t="s">
        <v>3</v>
      </c>
      <c r="E59" s="41" t="str">
        <f>HLOOKUP($A59,'Sheet 4'!$A$2:$CNK$3,2,FALSE)</f>
        <v>Single</v>
      </c>
      <c r="F59" s="41" t="s">
        <v>120</v>
      </c>
      <c r="G59" s="41" t="str">
        <f t="shared" si="0"/>
        <v>Male/Single/Nakapiripiriti</v>
      </c>
      <c r="H59" s="41">
        <f>VLOOKUP($A59,'Youth Skills Data'!$A$1:$E$2403,5,FALSE)</f>
        <v>9.24</v>
      </c>
      <c r="I59" s="41">
        <f>VLOOKUP($A59,'Youth Skills Data'!$A$1:$E$2403,4,FALSE)</f>
        <v>8.2100000000000009</v>
      </c>
      <c r="J59" s="41">
        <f>VLOOKUP($A59,'Youth Skills Data'!$A$1:$E$2403,3,FALSE)</f>
        <v>2.08</v>
      </c>
      <c r="K59" s="41">
        <f t="shared" si="2"/>
        <v>19.53</v>
      </c>
      <c r="L59" s="41" t="s">
        <v>5</v>
      </c>
      <c r="M59" s="41" t="s">
        <v>5</v>
      </c>
      <c r="N59" s="41" t="str">
        <f t="shared" si="3"/>
        <v>High Impact</v>
      </c>
      <c r="O59" s="42">
        <v>4650</v>
      </c>
      <c r="P59" s="42">
        <v>35198</v>
      </c>
      <c r="Q59" s="42">
        <f t="shared" si="4"/>
        <v>39848</v>
      </c>
    </row>
    <row r="60" spans="1:17" x14ac:dyDescent="0.35">
      <c r="A60" s="41" t="s">
        <v>68</v>
      </c>
      <c r="B60" s="41">
        <f>VLOOKUP($A:$A,'Youth Skills Data'!$A$1:$E$2403,2,FALSE)</f>
        <v>14</v>
      </c>
      <c r="C60" s="41" t="str">
        <f t="shared" si="1"/>
        <v>15 - 19 yrs</v>
      </c>
      <c r="D60" s="41" t="s">
        <v>3</v>
      </c>
      <c r="E60" s="41" t="str">
        <f>HLOOKUP($A60,'Sheet 4'!$A$2:$CNK$3,2,FALSE)</f>
        <v>Single</v>
      </c>
      <c r="F60" s="41" t="s">
        <v>120</v>
      </c>
      <c r="G60" s="41" t="str">
        <f t="shared" si="0"/>
        <v>Male/Single/Nakapiripiriti</v>
      </c>
      <c r="H60" s="41">
        <f>VLOOKUP($A60,'Youth Skills Data'!$A$1:$E$2403,5,FALSE)</f>
        <v>8.42</v>
      </c>
      <c r="I60" s="41">
        <f>VLOOKUP($A60,'Youth Skills Data'!$A$1:$E$2403,4,FALSE)</f>
        <v>3.68</v>
      </c>
      <c r="J60" s="41">
        <f>VLOOKUP($A60,'Youth Skills Data'!$A$1:$E$2403,3,FALSE)</f>
        <v>0.54</v>
      </c>
      <c r="K60" s="41">
        <f t="shared" si="2"/>
        <v>12.64</v>
      </c>
      <c r="L60" s="41" t="s">
        <v>5</v>
      </c>
      <c r="M60" s="41" t="s">
        <v>5</v>
      </c>
      <c r="N60" s="41" t="str">
        <f t="shared" si="3"/>
        <v>High Impact</v>
      </c>
      <c r="O60" s="42">
        <v>130000</v>
      </c>
      <c r="P60" s="42">
        <v>41000</v>
      </c>
      <c r="Q60" s="42">
        <f t="shared" si="4"/>
        <v>171000</v>
      </c>
    </row>
    <row r="61" spans="1:17" x14ac:dyDescent="0.35">
      <c r="A61" s="41" t="s">
        <v>69</v>
      </c>
      <c r="B61" s="41">
        <f>VLOOKUP($A:$A,'Youth Skills Data'!$A$1:$E$2403,2,FALSE)</f>
        <v>16</v>
      </c>
      <c r="C61" s="41" t="str">
        <f t="shared" si="1"/>
        <v>15 - 19 yrs</v>
      </c>
      <c r="D61" s="41" t="s">
        <v>3</v>
      </c>
      <c r="E61" s="41" t="str">
        <f>HLOOKUP($A61,'Sheet 4'!$A$2:$CNK$3,2,FALSE)</f>
        <v>Single</v>
      </c>
      <c r="F61" s="41" t="s">
        <v>120</v>
      </c>
      <c r="G61" s="41" t="str">
        <f t="shared" si="0"/>
        <v>Male/Single/Nakapiripiriti</v>
      </c>
      <c r="H61" s="41">
        <f>VLOOKUP($A61,'Youth Skills Data'!$A$1:$E$2403,5,FALSE)</f>
        <v>7.53</v>
      </c>
      <c r="I61" s="41">
        <f>VLOOKUP($A61,'Youth Skills Data'!$A$1:$E$2403,4,FALSE)</f>
        <v>1.85</v>
      </c>
      <c r="J61" s="41">
        <f>VLOOKUP($A61,'Youth Skills Data'!$A$1:$E$2403,3,FALSE)</f>
        <v>6.81</v>
      </c>
      <c r="K61" s="41">
        <f t="shared" si="2"/>
        <v>16.190000000000001</v>
      </c>
      <c r="L61" s="41" t="s">
        <v>5</v>
      </c>
      <c r="M61" s="41" t="s">
        <v>5</v>
      </c>
      <c r="N61" s="41" t="str">
        <f t="shared" si="3"/>
        <v>High Impact</v>
      </c>
      <c r="O61" s="42">
        <v>30200</v>
      </c>
      <c r="P61" s="42">
        <v>15198</v>
      </c>
      <c r="Q61" s="42">
        <f t="shared" si="4"/>
        <v>45398</v>
      </c>
    </row>
    <row r="62" spans="1:17" x14ac:dyDescent="0.35">
      <c r="A62" s="41" t="s">
        <v>70</v>
      </c>
      <c r="B62" s="41">
        <f>VLOOKUP($A:$A,'Youth Skills Data'!$A$1:$E$2403,2,FALSE)</f>
        <v>20</v>
      </c>
      <c r="C62" s="41" t="str">
        <f t="shared" si="1"/>
        <v>20 - 24 yrs</v>
      </c>
      <c r="D62" s="41" t="s">
        <v>3</v>
      </c>
      <c r="E62" s="41" t="str">
        <f>HLOOKUP($A62,'Sheet 4'!$A$2:$CNK$3,2,FALSE)</f>
        <v>Single</v>
      </c>
      <c r="F62" s="41" t="s">
        <v>118</v>
      </c>
      <c r="G62" s="41" t="str">
        <f t="shared" si="0"/>
        <v>Male/Single/Kotido</v>
      </c>
      <c r="H62" s="41">
        <f>VLOOKUP($A62,'Youth Skills Data'!$A$1:$E$2403,5,FALSE)</f>
        <v>3.26</v>
      </c>
      <c r="I62" s="41">
        <f>VLOOKUP($A62,'Youth Skills Data'!$A$1:$E$2403,4,FALSE)</f>
        <v>9.7200000000000006</v>
      </c>
      <c r="J62" s="41">
        <f>VLOOKUP($A62,'Youth Skills Data'!$A$1:$E$2403,3,FALSE)</f>
        <v>2</v>
      </c>
      <c r="K62" s="41">
        <f t="shared" si="2"/>
        <v>14.98</v>
      </c>
      <c r="L62" s="41" t="s">
        <v>5</v>
      </c>
      <c r="M62" s="41" t="s">
        <v>5</v>
      </c>
      <c r="N62" s="41" t="str">
        <f t="shared" si="3"/>
        <v>High Impact</v>
      </c>
      <c r="O62" s="42">
        <v>60297</v>
      </c>
      <c r="P62" s="42">
        <v>40198</v>
      </c>
      <c r="Q62" s="42">
        <f t="shared" si="4"/>
        <v>100495</v>
      </c>
    </row>
    <row r="63" spans="1:17" x14ac:dyDescent="0.35">
      <c r="A63" s="41" t="s">
        <v>71</v>
      </c>
      <c r="B63" s="41">
        <f>VLOOKUP($A:$A,'Youth Skills Data'!$A$1:$E$2403,2,FALSE)</f>
        <v>22</v>
      </c>
      <c r="C63" s="41" t="str">
        <f t="shared" si="1"/>
        <v>20 - 24 yrs</v>
      </c>
      <c r="D63" s="41" t="s">
        <v>8</v>
      </c>
      <c r="E63" s="41" t="str">
        <f>HLOOKUP($A63,'Sheet 4'!$A$2:$CNK$3,2,FALSE)</f>
        <v>Single</v>
      </c>
      <c r="F63" s="41" t="s">
        <v>118</v>
      </c>
      <c r="G63" s="41" t="str">
        <f t="shared" si="0"/>
        <v>Female/Single/Kotido</v>
      </c>
      <c r="H63" s="41">
        <f>VLOOKUP($A63,'Youth Skills Data'!$A$1:$E$2403,5,FALSE)</f>
        <v>7.53</v>
      </c>
      <c r="I63" s="41">
        <f>VLOOKUP($A63,'Youth Skills Data'!$A$1:$E$2403,4,FALSE)</f>
        <v>1.85</v>
      </c>
      <c r="J63" s="41">
        <f>VLOOKUP($A63,'Youth Skills Data'!$A$1:$E$2403,3,FALSE)</f>
        <v>6.81</v>
      </c>
      <c r="K63" s="41">
        <f t="shared" si="2"/>
        <v>16.190000000000001</v>
      </c>
      <c r="L63" s="41" t="s">
        <v>5</v>
      </c>
      <c r="M63" s="41" t="s">
        <v>5</v>
      </c>
      <c r="N63" s="41" t="str">
        <f t="shared" si="3"/>
        <v>High Impact</v>
      </c>
      <c r="O63" s="42">
        <v>11500</v>
      </c>
      <c r="P63" s="42">
        <v>67000</v>
      </c>
      <c r="Q63" s="42">
        <f t="shared" si="4"/>
        <v>78500</v>
      </c>
    </row>
    <row r="64" spans="1:17" x14ac:dyDescent="0.35">
      <c r="A64" s="41" t="s">
        <v>72</v>
      </c>
      <c r="B64" s="41">
        <f>VLOOKUP($A:$A,'Youth Skills Data'!$A$1:$E$2403,2,FALSE)</f>
        <v>23</v>
      </c>
      <c r="C64" s="41" t="str">
        <f t="shared" si="1"/>
        <v>20 - 24 yrs</v>
      </c>
      <c r="D64" s="41" t="s">
        <v>8</v>
      </c>
      <c r="E64" s="41" t="str">
        <f>HLOOKUP($A64,'Sheet 4'!$A$2:$CNK$3,2,FALSE)</f>
        <v>Married</v>
      </c>
      <c r="F64" s="41" t="s">
        <v>118</v>
      </c>
      <c r="G64" s="41" t="str">
        <f t="shared" si="0"/>
        <v>Female/Married/Kotido</v>
      </c>
      <c r="H64" s="41">
        <f>VLOOKUP($A64,'Youth Skills Data'!$A$1:$E$2403,5,FALSE)</f>
        <v>7.74</v>
      </c>
      <c r="I64" s="41">
        <f>VLOOKUP($A64,'Youth Skills Data'!$A$1:$E$2403,4,FALSE)</f>
        <v>5.57</v>
      </c>
      <c r="J64" s="41">
        <f>VLOOKUP($A64,'Youth Skills Data'!$A$1:$E$2403,3,FALSE)</f>
        <v>8.99</v>
      </c>
      <c r="K64" s="41">
        <f t="shared" si="2"/>
        <v>22.3</v>
      </c>
      <c r="L64" s="41" t="s">
        <v>5</v>
      </c>
      <c r="M64" s="41" t="s">
        <v>5</v>
      </c>
      <c r="N64" s="41" t="str">
        <f t="shared" si="3"/>
        <v>High Impact</v>
      </c>
      <c r="O64" s="42">
        <v>37000</v>
      </c>
      <c r="P64" s="42">
        <v>7198</v>
      </c>
      <c r="Q64" s="42">
        <f t="shared" si="4"/>
        <v>44198</v>
      </c>
    </row>
    <row r="65" spans="1:17" x14ac:dyDescent="0.35">
      <c r="A65" s="41" t="s">
        <v>73</v>
      </c>
      <c r="B65" s="41">
        <f>VLOOKUP($A:$A,'Youth Skills Data'!$A$1:$E$2403,2,FALSE)</f>
        <v>12</v>
      </c>
      <c r="C65" s="41" t="str">
        <f t="shared" si="1"/>
        <v>10-14 yrs</v>
      </c>
      <c r="D65" s="41" t="s">
        <v>3</v>
      </c>
      <c r="E65" s="41" t="str">
        <f>HLOOKUP($A65,'Sheet 4'!$A$2:$CNK$3,2,FALSE)</f>
        <v>Single</v>
      </c>
      <c r="F65" s="41" t="s">
        <v>118</v>
      </c>
      <c r="G65" s="41" t="str">
        <f t="shared" si="0"/>
        <v>Male/Single/Kotido</v>
      </c>
      <c r="H65" s="41">
        <f>VLOOKUP($A65,'Youth Skills Data'!$A$1:$E$2403,5,FALSE)</f>
        <v>7.84</v>
      </c>
      <c r="I65" s="41">
        <f>VLOOKUP($A65,'Youth Skills Data'!$A$1:$E$2403,4,FALSE)</f>
        <v>6.23</v>
      </c>
      <c r="J65" s="41">
        <f>VLOOKUP($A65,'Youth Skills Data'!$A$1:$E$2403,3,FALSE)</f>
        <v>5.87</v>
      </c>
      <c r="K65" s="41">
        <f t="shared" si="2"/>
        <v>19.940000000000001</v>
      </c>
      <c r="L65" s="41" t="s">
        <v>5</v>
      </c>
      <c r="M65" s="41" t="s">
        <v>5</v>
      </c>
      <c r="N65" s="41" t="str">
        <f t="shared" si="3"/>
        <v>High Impact</v>
      </c>
      <c r="O65" s="42">
        <v>49599</v>
      </c>
      <c r="P65" s="42">
        <v>12200</v>
      </c>
      <c r="Q65" s="42">
        <f t="shared" si="4"/>
        <v>61799</v>
      </c>
    </row>
    <row r="66" spans="1:17" x14ac:dyDescent="0.35">
      <c r="A66" s="41" t="s">
        <v>74</v>
      </c>
      <c r="B66" s="41">
        <f>VLOOKUP($A:$A,'Youth Skills Data'!$A$1:$E$2403,2,FALSE)</f>
        <v>14</v>
      </c>
      <c r="C66" s="41" t="str">
        <f t="shared" si="1"/>
        <v>15 - 19 yrs</v>
      </c>
      <c r="D66" s="41" t="s">
        <v>3</v>
      </c>
      <c r="E66" s="41" t="str">
        <f>HLOOKUP($A66,'Sheet 4'!$A$2:$CNK$3,2,FALSE)</f>
        <v>Married</v>
      </c>
      <c r="F66" s="41" t="s">
        <v>118</v>
      </c>
      <c r="G66" s="41" t="str">
        <f t="shared" ref="G66:G129" si="5">CONCATENATE(D66,"/",E66,"/",F66,)</f>
        <v>Male/Married/Kotido</v>
      </c>
      <c r="H66" s="41">
        <f>VLOOKUP($A66,'Youth Skills Data'!$A$1:$E$2403,5,FALSE)</f>
        <v>8.9499999999999993</v>
      </c>
      <c r="I66" s="41">
        <f>VLOOKUP($A66,'Youth Skills Data'!$A$1:$E$2403,4,FALSE)</f>
        <v>9.2799999999999994</v>
      </c>
      <c r="J66" s="41">
        <f>VLOOKUP($A66,'Youth Skills Data'!$A$1:$E$2403,3,FALSE)</f>
        <v>7.99</v>
      </c>
      <c r="K66" s="41">
        <f t="shared" si="2"/>
        <v>26.22</v>
      </c>
      <c r="L66" s="41" t="s">
        <v>5</v>
      </c>
      <c r="M66" s="41" t="s">
        <v>5</v>
      </c>
      <c r="N66" s="41" t="str">
        <f t="shared" si="3"/>
        <v>High Impact</v>
      </c>
      <c r="O66" s="42">
        <v>29500</v>
      </c>
      <c r="P66" s="42">
        <v>71500</v>
      </c>
      <c r="Q66" s="42">
        <f t="shared" si="4"/>
        <v>101000</v>
      </c>
    </row>
    <row r="67" spans="1:17" x14ac:dyDescent="0.35">
      <c r="A67" s="41" t="s">
        <v>75</v>
      </c>
      <c r="B67" s="41">
        <f>VLOOKUP($A:$A,'Youth Skills Data'!$A$1:$E$2403,2,FALSE)</f>
        <v>15</v>
      </c>
      <c r="C67" s="41" t="str">
        <f t="shared" ref="C67:C130" si="6">IF(B67&lt;=10,"Below 10 yrs",IF(B67&lt;14,"10-14 yrs",IF(B67&lt;19,"15 - 19 yrs",IF(B67&lt;=24,"20 - 24 yrs",IF(B67&gt;=25,"25 yrs or more")))))</f>
        <v>15 - 19 yrs</v>
      </c>
      <c r="D67" s="41" t="s">
        <v>3</v>
      </c>
      <c r="E67" s="41" t="str">
        <f>HLOOKUP($A67,'Sheet 4'!$A$2:$CNK$3,2,FALSE)</f>
        <v>Single</v>
      </c>
      <c r="F67" s="41" t="s">
        <v>118</v>
      </c>
      <c r="G67" s="41" t="str">
        <f t="shared" si="5"/>
        <v>Male/Single/Kotido</v>
      </c>
      <c r="H67" s="41">
        <f>VLOOKUP($A67,'Youth Skills Data'!$A$1:$E$2403,5,FALSE)</f>
        <v>3.26</v>
      </c>
      <c r="I67" s="41">
        <f>VLOOKUP($A67,'Youth Skills Data'!$A$1:$E$2403,4,FALSE)</f>
        <v>9.7200000000000006</v>
      </c>
      <c r="J67" s="41">
        <f>VLOOKUP($A67,'Youth Skills Data'!$A$1:$E$2403,3,FALSE)</f>
        <v>2</v>
      </c>
      <c r="K67" s="41">
        <f t="shared" ref="K67:K130" si="7">H67+I67+J67</f>
        <v>14.98</v>
      </c>
      <c r="L67" s="41" t="s">
        <v>5</v>
      </c>
      <c r="M67" s="41" t="s">
        <v>5</v>
      </c>
      <c r="N67" s="41" t="str">
        <f t="shared" ref="N67:N130" si="8">IF(AND(L67="Yes",M67="Yes"),"High Impact",IF(AND(L67="Yes",M67="No"),"Moderate Impact",IF(AND(L67="No",M67="Yes"),"Low Impact","No Impact at all")))</f>
        <v>High Impact</v>
      </c>
      <c r="O67" s="42">
        <v>670500</v>
      </c>
      <c r="P67" s="42">
        <v>18099</v>
      </c>
      <c r="Q67" s="42">
        <f t="shared" ref="Q67:Q130" si="9">P67+O67</f>
        <v>688599</v>
      </c>
    </row>
    <row r="68" spans="1:17" x14ac:dyDescent="0.35">
      <c r="A68" s="41" t="s">
        <v>76</v>
      </c>
      <c r="B68" s="41">
        <f>VLOOKUP($A:$A,'Youth Skills Data'!$A$1:$E$2403,2,FALSE)</f>
        <v>17</v>
      </c>
      <c r="C68" s="41" t="str">
        <f t="shared" si="6"/>
        <v>15 - 19 yrs</v>
      </c>
      <c r="D68" s="41" t="s">
        <v>3</v>
      </c>
      <c r="E68" s="41" t="str">
        <f>HLOOKUP($A68,'Sheet 4'!$A$2:$CNK$3,2,FALSE)</f>
        <v>Married</v>
      </c>
      <c r="F68" s="41" t="s">
        <v>118</v>
      </c>
      <c r="G68" s="41" t="str">
        <f t="shared" si="5"/>
        <v>Male/Married/Kotido</v>
      </c>
      <c r="H68" s="41">
        <f>VLOOKUP($A68,'Youth Skills Data'!$A$1:$E$2403,5,FALSE)</f>
        <v>7.74</v>
      </c>
      <c r="I68" s="41">
        <f>VLOOKUP($A68,'Youth Skills Data'!$A$1:$E$2403,4,FALSE)</f>
        <v>5.57</v>
      </c>
      <c r="J68" s="41">
        <f>VLOOKUP($A68,'Youth Skills Data'!$A$1:$E$2403,3,FALSE)</f>
        <v>8.99</v>
      </c>
      <c r="K68" s="41">
        <f t="shared" si="7"/>
        <v>22.3</v>
      </c>
      <c r="L68" s="41" t="s">
        <v>5</v>
      </c>
      <c r="M68" s="41" t="s">
        <v>5</v>
      </c>
      <c r="N68" s="41" t="str">
        <f t="shared" si="8"/>
        <v>High Impact</v>
      </c>
      <c r="O68" s="42">
        <v>63000</v>
      </c>
      <c r="P68" s="42">
        <v>192099</v>
      </c>
      <c r="Q68" s="42">
        <f t="shared" si="9"/>
        <v>255099</v>
      </c>
    </row>
    <row r="69" spans="1:17" x14ac:dyDescent="0.35">
      <c r="A69" s="41" t="s">
        <v>77</v>
      </c>
      <c r="B69" s="41">
        <f>VLOOKUP($A:$A,'Youth Skills Data'!$A$1:$E$2403,2,FALSE)</f>
        <v>13</v>
      </c>
      <c r="C69" s="41" t="str">
        <f t="shared" si="6"/>
        <v>10-14 yrs</v>
      </c>
      <c r="D69" s="41" t="s">
        <v>3</v>
      </c>
      <c r="E69" s="41" t="str">
        <f>HLOOKUP($A69,'Sheet 4'!$A$2:$CNK$3,2,FALSE)</f>
        <v>Single</v>
      </c>
      <c r="F69" s="41" t="s">
        <v>118</v>
      </c>
      <c r="G69" s="41" t="str">
        <f t="shared" si="5"/>
        <v>Male/Single/Kotido</v>
      </c>
      <c r="H69" s="41">
        <f>VLOOKUP($A69,'Youth Skills Data'!$A$1:$E$2403,5,FALSE)</f>
        <v>5.3</v>
      </c>
      <c r="I69" s="41">
        <f>VLOOKUP($A69,'Youth Skills Data'!$A$1:$E$2403,4,FALSE)</f>
        <v>2.52</v>
      </c>
      <c r="J69" s="41">
        <f>VLOOKUP($A69,'Youth Skills Data'!$A$1:$E$2403,3,FALSE)</f>
        <v>5.59</v>
      </c>
      <c r="K69" s="41">
        <f t="shared" si="7"/>
        <v>13.41</v>
      </c>
      <c r="L69" s="41" t="s">
        <v>6</v>
      </c>
      <c r="M69" s="41" t="s">
        <v>6</v>
      </c>
      <c r="N69" s="41" t="str">
        <f t="shared" si="8"/>
        <v>No Impact at all</v>
      </c>
      <c r="O69" s="42"/>
      <c r="P69" s="42"/>
      <c r="Q69" s="42">
        <f t="shared" si="9"/>
        <v>0</v>
      </c>
    </row>
    <row r="70" spans="1:17" x14ac:dyDescent="0.35">
      <c r="A70" s="41" t="s">
        <v>78</v>
      </c>
      <c r="B70" s="41">
        <f>VLOOKUP($A:$A,'Youth Skills Data'!$A$1:$E$2403,2,FALSE)</f>
        <v>14</v>
      </c>
      <c r="C70" s="41" t="str">
        <f t="shared" si="6"/>
        <v>15 - 19 yrs</v>
      </c>
      <c r="D70" s="41" t="s">
        <v>3</v>
      </c>
      <c r="E70" s="41" t="str">
        <f>HLOOKUP($A70,'Sheet 4'!$A$2:$CNK$3,2,FALSE)</f>
        <v>Single</v>
      </c>
      <c r="F70" s="41" t="s">
        <v>118</v>
      </c>
      <c r="G70" s="41" t="str">
        <f t="shared" si="5"/>
        <v>Male/Single/Kotido</v>
      </c>
      <c r="H70" s="41">
        <f>VLOOKUP($A70,'Youth Skills Data'!$A$1:$E$2403,5,FALSE)</f>
        <v>1.87</v>
      </c>
      <c r="I70" s="41">
        <f>VLOOKUP($A70,'Youth Skills Data'!$A$1:$E$2403,4,FALSE)</f>
        <v>2.88</v>
      </c>
      <c r="J70" s="41">
        <f>VLOOKUP($A70,'Youth Skills Data'!$A$1:$E$2403,3,FALSE)</f>
        <v>5.23</v>
      </c>
      <c r="K70" s="41">
        <f t="shared" si="7"/>
        <v>9.98</v>
      </c>
      <c r="L70" s="41" t="s">
        <v>7</v>
      </c>
      <c r="M70" s="41" t="s">
        <v>5</v>
      </c>
      <c r="N70" s="41" t="str">
        <f t="shared" si="8"/>
        <v>Low Impact</v>
      </c>
      <c r="O70" s="42"/>
      <c r="P70" s="42">
        <v>75099</v>
      </c>
      <c r="Q70" s="42">
        <f t="shared" si="9"/>
        <v>75099</v>
      </c>
    </row>
    <row r="71" spans="1:17" x14ac:dyDescent="0.35">
      <c r="A71" s="41" t="s">
        <v>79</v>
      </c>
      <c r="B71" s="41">
        <f>VLOOKUP($A:$A,'Youth Skills Data'!$A$1:$E$2403,2,FALSE)</f>
        <v>12</v>
      </c>
      <c r="C71" s="41" t="str">
        <f t="shared" si="6"/>
        <v>10-14 yrs</v>
      </c>
      <c r="D71" s="41" t="s">
        <v>3</v>
      </c>
      <c r="E71" s="41" t="str">
        <f>HLOOKUP($A71,'Sheet 4'!$A$2:$CNK$3,2,FALSE)</f>
        <v>Single</v>
      </c>
      <c r="F71" s="41" t="s">
        <v>118</v>
      </c>
      <c r="G71" s="41" t="str">
        <f t="shared" si="5"/>
        <v>Male/Single/Kotido</v>
      </c>
      <c r="H71" s="41">
        <f>VLOOKUP($A71,'Youth Skills Data'!$A$1:$E$2403,5,FALSE)</f>
        <v>3.76</v>
      </c>
      <c r="I71" s="41">
        <f>VLOOKUP($A71,'Youth Skills Data'!$A$1:$E$2403,4,FALSE)</f>
        <v>0.56000000000000005</v>
      </c>
      <c r="J71" s="41">
        <f>VLOOKUP($A71,'Youth Skills Data'!$A$1:$E$2403,3,FALSE)</f>
        <v>9.81</v>
      </c>
      <c r="K71" s="41">
        <f t="shared" si="7"/>
        <v>14.13</v>
      </c>
      <c r="L71" s="41" t="s">
        <v>7</v>
      </c>
      <c r="M71" s="41" t="s">
        <v>5</v>
      </c>
      <c r="N71" s="41" t="str">
        <f t="shared" si="8"/>
        <v>Low Impact</v>
      </c>
      <c r="O71" s="42"/>
      <c r="P71" s="42">
        <v>1398</v>
      </c>
      <c r="Q71" s="42">
        <f t="shared" si="9"/>
        <v>1398</v>
      </c>
    </row>
    <row r="72" spans="1:17" x14ac:dyDescent="0.35">
      <c r="A72" s="41" t="s">
        <v>80</v>
      </c>
      <c r="B72" s="41">
        <f>VLOOKUP($A:$A,'Youth Skills Data'!$A$1:$E$2403,2,FALSE)</f>
        <v>10</v>
      </c>
      <c r="C72" s="41" t="str">
        <f t="shared" si="6"/>
        <v>Below 10 yrs</v>
      </c>
      <c r="D72" s="41" t="s">
        <v>3</v>
      </c>
      <c r="E72" s="41" t="str">
        <f>HLOOKUP($A72,'Sheet 4'!$A$2:$CNK$3,2,FALSE)</f>
        <v>Single</v>
      </c>
      <c r="F72" s="41" t="s">
        <v>118</v>
      </c>
      <c r="G72" s="41" t="str">
        <f t="shared" si="5"/>
        <v>Male/Single/Kotido</v>
      </c>
      <c r="H72" s="41">
        <f>VLOOKUP($A72,'Youth Skills Data'!$A$1:$E$2403,5,FALSE)</f>
        <v>4.3499999999999996</v>
      </c>
      <c r="I72" s="41">
        <f>VLOOKUP($A72,'Youth Skills Data'!$A$1:$E$2403,4,FALSE)</f>
        <v>7.84</v>
      </c>
      <c r="J72" s="41">
        <f>VLOOKUP($A72,'Youth Skills Data'!$A$1:$E$2403,3,FALSE)</f>
        <v>6.4</v>
      </c>
      <c r="K72" s="41">
        <f t="shared" si="7"/>
        <v>18.59</v>
      </c>
      <c r="L72" s="41" t="s">
        <v>6</v>
      </c>
      <c r="M72" s="41" t="s">
        <v>6</v>
      </c>
      <c r="N72" s="41" t="str">
        <f t="shared" si="8"/>
        <v>No Impact at all</v>
      </c>
      <c r="O72" s="42"/>
      <c r="P72" s="42"/>
      <c r="Q72" s="42">
        <f t="shared" si="9"/>
        <v>0</v>
      </c>
    </row>
    <row r="73" spans="1:17" x14ac:dyDescent="0.35">
      <c r="A73" s="41" t="s">
        <v>81</v>
      </c>
      <c r="B73" s="41">
        <f>VLOOKUP($A:$A,'Youth Skills Data'!$A$1:$E$2403,2,FALSE)</f>
        <v>18</v>
      </c>
      <c r="C73" s="41" t="str">
        <f t="shared" si="6"/>
        <v>15 - 19 yrs</v>
      </c>
      <c r="D73" s="41" t="s">
        <v>3</v>
      </c>
      <c r="E73" s="41" t="str">
        <f>HLOOKUP($A73,'Sheet 4'!$A$2:$CNK$3,2,FALSE)</f>
        <v>Single</v>
      </c>
      <c r="F73" s="41" t="s">
        <v>118</v>
      </c>
      <c r="G73" s="41" t="str">
        <f t="shared" si="5"/>
        <v>Male/Single/Kotido</v>
      </c>
      <c r="H73" s="41">
        <f>VLOOKUP($A73,'Youth Skills Data'!$A$1:$E$2403,5,FALSE)</f>
        <v>8.52</v>
      </c>
      <c r="I73" s="41">
        <f>VLOOKUP($A73,'Youth Skills Data'!$A$1:$E$2403,4,FALSE)</f>
        <v>2.89</v>
      </c>
      <c r="J73" s="41">
        <f>VLOOKUP($A73,'Youth Skills Data'!$A$1:$E$2403,3,FALSE)</f>
        <v>7.93</v>
      </c>
      <c r="K73" s="41">
        <f t="shared" si="7"/>
        <v>19.34</v>
      </c>
      <c r="L73" s="41" t="s">
        <v>7</v>
      </c>
      <c r="M73" s="41" t="s">
        <v>5</v>
      </c>
      <c r="N73" s="41" t="str">
        <f t="shared" si="8"/>
        <v>Low Impact</v>
      </c>
      <c r="O73" s="42"/>
      <c r="P73" s="42">
        <v>12198</v>
      </c>
      <c r="Q73" s="42">
        <f t="shared" si="9"/>
        <v>12198</v>
      </c>
    </row>
    <row r="74" spans="1:17" x14ac:dyDescent="0.35">
      <c r="A74" s="41" t="s">
        <v>82</v>
      </c>
      <c r="B74" s="41">
        <f>VLOOKUP($A:$A,'Youth Skills Data'!$A$1:$E$2403,2,FALSE)</f>
        <v>19</v>
      </c>
      <c r="C74" s="41" t="str">
        <f t="shared" si="6"/>
        <v>20 - 24 yrs</v>
      </c>
      <c r="D74" s="41" t="s">
        <v>3</v>
      </c>
      <c r="E74" s="41" t="str">
        <f>HLOOKUP($A74,'Sheet 4'!$A$2:$CNK$3,2,FALSE)</f>
        <v>Single</v>
      </c>
      <c r="F74" s="41" t="s">
        <v>120</v>
      </c>
      <c r="G74" s="41" t="str">
        <f t="shared" si="5"/>
        <v>Male/Single/Nakapiripiriti</v>
      </c>
      <c r="H74" s="41">
        <f>VLOOKUP($A74,'Youth Skills Data'!$A$1:$E$2403,5,FALSE)</f>
        <v>0.81</v>
      </c>
      <c r="I74" s="41">
        <f>VLOOKUP($A74,'Youth Skills Data'!$A$1:$E$2403,4,FALSE)</f>
        <v>3.53</v>
      </c>
      <c r="J74" s="41">
        <f>VLOOKUP($A74,'Youth Skills Data'!$A$1:$E$2403,3,FALSE)</f>
        <v>7.58</v>
      </c>
      <c r="K74" s="41">
        <f t="shared" si="7"/>
        <v>11.92</v>
      </c>
      <c r="L74" s="41" t="s">
        <v>7</v>
      </c>
      <c r="M74" s="41" t="s">
        <v>5</v>
      </c>
      <c r="N74" s="41" t="str">
        <f t="shared" si="8"/>
        <v>Low Impact</v>
      </c>
      <c r="O74" s="42"/>
      <c r="P74" s="42">
        <v>60500</v>
      </c>
      <c r="Q74" s="42">
        <f t="shared" si="9"/>
        <v>60500</v>
      </c>
    </row>
    <row r="75" spans="1:17" x14ac:dyDescent="0.35">
      <c r="A75" s="41" t="s">
        <v>83</v>
      </c>
      <c r="B75" s="41">
        <f>VLOOKUP($A:$A,'Youth Skills Data'!$A$1:$E$2403,2,FALSE)</f>
        <v>21</v>
      </c>
      <c r="C75" s="41" t="str">
        <f t="shared" si="6"/>
        <v>20 - 24 yrs</v>
      </c>
      <c r="D75" s="41" t="s">
        <v>3</v>
      </c>
      <c r="E75" s="41" t="str">
        <f>HLOOKUP($A75,'Sheet 4'!$A$2:$CNK$3,2,FALSE)</f>
        <v>Single</v>
      </c>
      <c r="F75" s="41" t="s">
        <v>120</v>
      </c>
      <c r="G75" s="41" t="str">
        <f t="shared" si="5"/>
        <v>Male/Single/Nakapiripiriti</v>
      </c>
      <c r="H75" s="41">
        <f>VLOOKUP($A75,'Youth Skills Data'!$A$1:$E$2403,5,FALSE)</f>
        <v>5.76</v>
      </c>
      <c r="I75" s="41">
        <f>VLOOKUP($A75,'Youth Skills Data'!$A$1:$E$2403,4,FALSE)</f>
        <v>6.34</v>
      </c>
      <c r="J75" s="41">
        <f>VLOOKUP($A75,'Youth Skills Data'!$A$1:$E$2403,3,FALSE)</f>
        <v>1.01</v>
      </c>
      <c r="K75" s="41">
        <f t="shared" si="7"/>
        <v>13.11</v>
      </c>
      <c r="L75" s="41" t="s">
        <v>7</v>
      </c>
      <c r="M75" s="41" t="s">
        <v>7</v>
      </c>
      <c r="N75" s="41" t="str">
        <f t="shared" si="8"/>
        <v>No Impact at all</v>
      </c>
      <c r="O75" s="42"/>
      <c r="P75" s="42"/>
      <c r="Q75" s="42">
        <f t="shared" si="9"/>
        <v>0</v>
      </c>
    </row>
    <row r="76" spans="1:17" x14ac:dyDescent="0.35">
      <c r="A76" s="41" t="s">
        <v>84</v>
      </c>
      <c r="B76" s="41">
        <f>VLOOKUP($A:$A,'Youth Skills Data'!$A$1:$E$2403,2,FALSE)</f>
        <v>20</v>
      </c>
      <c r="C76" s="41" t="str">
        <f t="shared" si="6"/>
        <v>20 - 24 yrs</v>
      </c>
      <c r="D76" s="41" t="s">
        <v>3</v>
      </c>
      <c r="E76" s="41" t="str">
        <f>HLOOKUP($A76,'Sheet 4'!$A$2:$CNK$3,2,FALSE)</f>
        <v>Single</v>
      </c>
      <c r="F76" s="41" t="s">
        <v>120</v>
      </c>
      <c r="G76" s="41" t="str">
        <f t="shared" si="5"/>
        <v>Male/Single/Nakapiripiriti</v>
      </c>
      <c r="H76" s="41">
        <f>VLOOKUP($A76,'Youth Skills Data'!$A$1:$E$2403,5,FALSE)</f>
        <v>3.26</v>
      </c>
      <c r="I76" s="41">
        <f>VLOOKUP($A76,'Youth Skills Data'!$A$1:$E$2403,4,FALSE)</f>
        <v>9.7200000000000006</v>
      </c>
      <c r="J76" s="41">
        <f>VLOOKUP($A76,'Youth Skills Data'!$A$1:$E$2403,3,FALSE)</f>
        <v>2</v>
      </c>
      <c r="K76" s="41">
        <f t="shared" si="7"/>
        <v>14.98</v>
      </c>
      <c r="L76" s="41" t="s">
        <v>5</v>
      </c>
      <c r="M76" s="41" t="s">
        <v>5</v>
      </c>
      <c r="N76" s="41" t="str">
        <f t="shared" si="8"/>
        <v>High Impact</v>
      </c>
      <c r="O76" s="42">
        <v>396</v>
      </c>
      <c r="P76" s="42">
        <v>176198</v>
      </c>
      <c r="Q76" s="42">
        <f t="shared" si="9"/>
        <v>176594</v>
      </c>
    </row>
    <row r="77" spans="1:17" x14ac:dyDescent="0.35">
      <c r="A77" s="41" t="s">
        <v>85</v>
      </c>
      <c r="B77" s="41">
        <f>VLOOKUP($A:$A,'Youth Skills Data'!$A$1:$E$2403,2,FALSE)</f>
        <v>22</v>
      </c>
      <c r="C77" s="41" t="str">
        <f t="shared" si="6"/>
        <v>20 - 24 yrs</v>
      </c>
      <c r="D77" s="41" t="s">
        <v>3</v>
      </c>
      <c r="E77" s="41" t="str">
        <f>HLOOKUP($A77,'Sheet 4'!$A$2:$CNK$3,2,FALSE)</f>
        <v>Separated</v>
      </c>
      <c r="F77" s="41" t="s">
        <v>120</v>
      </c>
      <c r="G77" s="41" t="str">
        <f t="shared" si="5"/>
        <v>Male/Separated/Nakapiripiriti</v>
      </c>
      <c r="H77" s="41">
        <f>VLOOKUP($A77,'Youth Skills Data'!$A$1:$E$2403,5,FALSE)</f>
        <v>8.52</v>
      </c>
      <c r="I77" s="41">
        <f>VLOOKUP($A77,'Youth Skills Data'!$A$1:$E$2403,4,FALSE)</f>
        <v>2.89</v>
      </c>
      <c r="J77" s="41">
        <f>VLOOKUP($A77,'Youth Skills Data'!$A$1:$E$2403,3,FALSE)</f>
        <v>7.93</v>
      </c>
      <c r="K77" s="41">
        <f t="shared" si="7"/>
        <v>19.34</v>
      </c>
      <c r="L77" s="41" t="s">
        <v>5</v>
      </c>
      <c r="M77" s="41" t="s">
        <v>5</v>
      </c>
      <c r="N77" s="41" t="str">
        <f t="shared" si="8"/>
        <v>High Impact</v>
      </c>
      <c r="O77" s="42">
        <v>30300</v>
      </c>
      <c r="P77" s="42">
        <v>1600</v>
      </c>
      <c r="Q77" s="42">
        <f t="shared" si="9"/>
        <v>31900</v>
      </c>
    </row>
    <row r="78" spans="1:17" x14ac:dyDescent="0.35">
      <c r="A78" s="41" t="s">
        <v>86</v>
      </c>
      <c r="B78" s="41">
        <f>VLOOKUP($A:$A,'Youth Skills Data'!$A$1:$E$2403,2,FALSE)</f>
        <v>25</v>
      </c>
      <c r="C78" s="41" t="str">
        <f t="shared" si="6"/>
        <v>25 yrs or more</v>
      </c>
      <c r="D78" s="41" t="s">
        <v>8</v>
      </c>
      <c r="E78" s="41" t="str">
        <f>HLOOKUP($A78,'Sheet 4'!$A$2:$CNK$3,2,FALSE)</f>
        <v>Separated</v>
      </c>
      <c r="F78" s="41" t="s">
        <v>120</v>
      </c>
      <c r="G78" s="41" t="str">
        <f t="shared" si="5"/>
        <v>Female/Separated/Nakapiripiriti</v>
      </c>
      <c r="H78" s="41">
        <f>VLOOKUP($A78,'Youth Skills Data'!$A$1:$E$2403,5,FALSE)</f>
        <v>0.81</v>
      </c>
      <c r="I78" s="41">
        <f>VLOOKUP($A78,'Youth Skills Data'!$A$1:$E$2403,4,FALSE)</f>
        <v>3.53</v>
      </c>
      <c r="J78" s="41">
        <f>VLOOKUP($A78,'Youth Skills Data'!$A$1:$E$2403,3,FALSE)</f>
        <v>7.58</v>
      </c>
      <c r="K78" s="41">
        <f t="shared" si="7"/>
        <v>11.92</v>
      </c>
      <c r="L78" s="41" t="s">
        <v>6</v>
      </c>
      <c r="M78" s="41" t="s">
        <v>6</v>
      </c>
      <c r="N78" s="41" t="str">
        <f t="shared" si="8"/>
        <v>No Impact at all</v>
      </c>
      <c r="O78" s="42"/>
      <c r="P78" s="42"/>
      <c r="Q78" s="42">
        <f t="shared" si="9"/>
        <v>0</v>
      </c>
    </row>
    <row r="79" spans="1:17" x14ac:dyDescent="0.35">
      <c r="A79" s="41" t="s">
        <v>87</v>
      </c>
      <c r="B79" s="41">
        <f>VLOOKUP($A:$A,'Youth Skills Data'!$A$1:$E$2403,2,FALSE)</f>
        <v>24</v>
      </c>
      <c r="C79" s="41" t="str">
        <f t="shared" si="6"/>
        <v>20 - 24 yrs</v>
      </c>
      <c r="D79" s="41" t="s">
        <v>8</v>
      </c>
      <c r="E79" s="41" t="str">
        <f>HLOOKUP($A79,'Sheet 4'!$A$2:$CNK$3,2,FALSE)</f>
        <v>Single</v>
      </c>
      <c r="F79" s="41" t="s">
        <v>120</v>
      </c>
      <c r="G79" s="41" t="str">
        <f t="shared" si="5"/>
        <v>Female/Single/Nakapiripiriti</v>
      </c>
      <c r="H79" s="41">
        <f>VLOOKUP($A79,'Youth Skills Data'!$A$1:$E$2403,5,FALSE)</f>
        <v>3.68</v>
      </c>
      <c r="I79" s="41">
        <f>VLOOKUP($A79,'Youth Skills Data'!$A$1:$E$2403,4,FALSE)</f>
        <v>6.89</v>
      </c>
      <c r="J79" s="41">
        <f>VLOOKUP($A79,'Youth Skills Data'!$A$1:$E$2403,3,FALSE)</f>
        <v>6.27</v>
      </c>
      <c r="K79" s="41">
        <f t="shared" si="7"/>
        <v>16.84</v>
      </c>
      <c r="L79" s="41" t="s">
        <v>6</v>
      </c>
      <c r="M79" s="41" t="s">
        <v>6</v>
      </c>
      <c r="N79" s="41" t="str">
        <f t="shared" si="8"/>
        <v>No Impact at all</v>
      </c>
      <c r="O79" s="42"/>
      <c r="P79" s="42"/>
      <c r="Q79" s="42">
        <f t="shared" si="9"/>
        <v>0</v>
      </c>
    </row>
    <row r="80" spans="1:17" x14ac:dyDescent="0.35">
      <c r="A80" s="41" t="s">
        <v>88</v>
      </c>
      <c r="B80" s="41">
        <f>VLOOKUP($A:$A,'Youth Skills Data'!$A$1:$E$2403,2,FALSE)</f>
        <v>14</v>
      </c>
      <c r="C80" s="41" t="str">
        <f t="shared" si="6"/>
        <v>15 - 19 yrs</v>
      </c>
      <c r="D80" s="41" t="s">
        <v>8</v>
      </c>
      <c r="E80" s="41" t="str">
        <f>HLOOKUP($A80,'Sheet 4'!$A$2:$CNK$3,2,FALSE)</f>
        <v>Married</v>
      </c>
      <c r="F80" s="41" t="s">
        <v>120</v>
      </c>
      <c r="G80" s="41" t="str">
        <f t="shared" si="5"/>
        <v>Female/Married/Nakapiripiriti</v>
      </c>
      <c r="H80" s="41">
        <f>VLOOKUP($A80,'Youth Skills Data'!$A$1:$E$2403,5,FALSE)</f>
        <v>8.42</v>
      </c>
      <c r="I80" s="41">
        <f>VLOOKUP($A80,'Youth Skills Data'!$A$1:$E$2403,4,FALSE)</f>
        <v>3.68</v>
      </c>
      <c r="J80" s="41">
        <f>VLOOKUP($A80,'Youth Skills Data'!$A$1:$E$2403,3,FALSE)</f>
        <v>0.54</v>
      </c>
      <c r="K80" s="41">
        <f t="shared" si="7"/>
        <v>12.64</v>
      </c>
      <c r="L80" s="41" t="s">
        <v>5</v>
      </c>
      <c r="M80" s="41" t="s">
        <v>5</v>
      </c>
      <c r="N80" s="41" t="str">
        <f t="shared" si="8"/>
        <v>High Impact</v>
      </c>
      <c r="O80" s="42">
        <v>38700</v>
      </c>
      <c r="P80" s="42">
        <v>50198</v>
      </c>
      <c r="Q80" s="42">
        <f t="shared" si="9"/>
        <v>88898</v>
      </c>
    </row>
    <row r="81" spans="1:17" x14ac:dyDescent="0.35">
      <c r="A81" s="41" t="s">
        <v>89</v>
      </c>
      <c r="B81" s="41">
        <f>VLOOKUP($A:$A,'Youth Skills Data'!$A$1:$E$2403,2,FALSE)</f>
        <v>16</v>
      </c>
      <c r="C81" s="41" t="str">
        <f t="shared" si="6"/>
        <v>15 - 19 yrs</v>
      </c>
      <c r="D81" s="41" t="s">
        <v>8</v>
      </c>
      <c r="E81" s="41" t="str">
        <f>HLOOKUP($A81,'Sheet 4'!$A$2:$CNK$3,2,FALSE)</f>
        <v>Single</v>
      </c>
      <c r="F81" s="41" t="s">
        <v>120</v>
      </c>
      <c r="G81" s="41" t="str">
        <f t="shared" si="5"/>
        <v>Female/Single/Nakapiripiriti</v>
      </c>
      <c r="H81" s="41">
        <f>VLOOKUP($A81,'Youth Skills Data'!$A$1:$E$2403,5,FALSE)</f>
        <v>8.52</v>
      </c>
      <c r="I81" s="41">
        <f>VLOOKUP($A81,'Youth Skills Data'!$A$1:$E$2403,4,FALSE)</f>
        <v>2.89</v>
      </c>
      <c r="J81" s="41">
        <f>VLOOKUP($A81,'Youth Skills Data'!$A$1:$E$2403,3,FALSE)</f>
        <v>7.93</v>
      </c>
      <c r="K81" s="41">
        <f t="shared" si="7"/>
        <v>19.34</v>
      </c>
      <c r="L81" s="41" t="s">
        <v>5</v>
      </c>
      <c r="M81" s="41" t="s">
        <v>5</v>
      </c>
      <c r="N81" s="41" t="str">
        <f t="shared" si="8"/>
        <v>High Impact</v>
      </c>
      <c r="O81" s="42">
        <v>29000</v>
      </c>
      <c r="P81" s="42">
        <v>30200</v>
      </c>
      <c r="Q81" s="42">
        <f t="shared" si="9"/>
        <v>59200</v>
      </c>
    </row>
    <row r="82" spans="1:17" x14ac:dyDescent="0.35">
      <c r="A82" s="41" t="s">
        <v>90</v>
      </c>
      <c r="B82" s="41">
        <f>VLOOKUP($A:$A,'Youth Skills Data'!$A$1:$E$2403,2,FALSE)</f>
        <v>20</v>
      </c>
      <c r="C82" s="41" t="str">
        <f t="shared" si="6"/>
        <v>20 - 24 yrs</v>
      </c>
      <c r="D82" s="41" t="s">
        <v>8</v>
      </c>
      <c r="E82" s="41" t="str">
        <f>HLOOKUP($A82,'Sheet 4'!$A$2:$CNK$3,2,FALSE)</f>
        <v>Separated</v>
      </c>
      <c r="F82" s="41" t="s">
        <v>120</v>
      </c>
      <c r="G82" s="41" t="str">
        <f t="shared" si="5"/>
        <v>Female/Separated/Nakapiripiriti</v>
      </c>
      <c r="H82" s="41">
        <f>VLOOKUP($A82,'Youth Skills Data'!$A$1:$E$2403,5,FALSE)</f>
        <v>3.26</v>
      </c>
      <c r="I82" s="41">
        <f>VLOOKUP($A82,'Youth Skills Data'!$A$1:$E$2403,4,FALSE)</f>
        <v>9.7200000000000006</v>
      </c>
      <c r="J82" s="41">
        <f>VLOOKUP($A82,'Youth Skills Data'!$A$1:$E$2403,3,FALSE)</f>
        <v>2</v>
      </c>
      <c r="K82" s="41">
        <f t="shared" si="7"/>
        <v>14.98</v>
      </c>
      <c r="L82" s="41" t="s">
        <v>5</v>
      </c>
      <c r="M82" s="41" t="s">
        <v>5</v>
      </c>
      <c r="N82" s="41" t="str">
        <f t="shared" si="8"/>
        <v>High Impact</v>
      </c>
      <c r="O82" s="42">
        <v>7200</v>
      </c>
      <c r="P82" s="42">
        <v>21000</v>
      </c>
      <c r="Q82" s="42">
        <f t="shared" si="9"/>
        <v>28200</v>
      </c>
    </row>
    <row r="83" spans="1:17" x14ac:dyDescent="0.35">
      <c r="A83" s="41" t="s">
        <v>91</v>
      </c>
      <c r="B83" s="41">
        <f>VLOOKUP($A:$A,'Youth Skills Data'!$A$1:$E$2403,2,FALSE)</f>
        <v>22</v>
      </c>
      <c r="C83" s="41" t="str">
        <f t="shared" si="6"/>
        <v>20 - 24 yrs</v>
      </c>
      <c r="D83" s="41" t="s">
        <v>8</v>
      </c>
      <c r="E83" s="41" t="str">
        <f>HLOOKUP($A83,'Sheet 4'!$A$2:$CNK$3,2,FALSE)</f>
        <v>Married</v>
      </c>
      <c r="F83" s="41" t="s">
        <v>120</v>
      </c>
      <c r="G83" s="41" t="str">
        <f t="shared" si="5"/>
        <v>Female/Married/Nakapiripiriti</v>
      </c>
      <c r="H83" s="41">
        <f>VLOOKUP($A83,'Youth Skills Data'!$A$1:$E$2403,5,FALSE)</f>
        <v>2.91</v>
      </c>
      <c r="I83" s="41">
        <f>VLOOKUP($A83,'Youth Skills Data'!$A$1:$E$2403,4,FALSE)</f>
        <v>2.04</v>
      </c>
      <c r="J83" s="41">
        <f>VLOOKUP($A83,'Youth Skills Data'!$A$1:$E$2403,3,FALSE)</f>
        <v>2.82</v>
      </c>
      <c r="K83" s="41">
        <f t="shared" si="7"/>
        <v>7.77</v>
      </c>
      <c r="L83" s="41" t="s">
        <v>5</v>
      </c>
      <c r="M83" s="41" t="s">
        <v>5</v>
      </c>
      <c r="N83" s="41" t="str">
        <f t="shared" si="8"/>
        <v>High Impact</v>
      </c>
      <c r="O83" s="42">
        <v>28000</v>
      </c>
      <c r="P83" s="42">
        <v>17099</v>
      </c>
      <c r="Q83" s="42">
        <f t="shared" si="9"/>
        <v>45099</v>
      </c>
    </row>
    <row r="84" spans="1:17" x14ac:dyDescent="0.35">
      <c r="A84" s="41" t="s">
        <v>92</v>
      </c>
      <c r="B84" s="41">
        <f>VLOOKUP($A:$A,'Youth Skills Data'!$A$1:$E$2403,2,FALSE)</f>
        <v>23</v>
      </c>
      <c r="C84" s="41" t="str">
        <f t="shared" si="6"/>
        <v>20 - 24 yrs</v>
      </c>
      <c r="D84" s="41" t="s">
        <v>8</v>
      </c>
      <c r="E84" s="41" t="str">
        <f>HLOOKUP($A84,'Sheet 4'!$A$2:$CNK$3,2,FALSE)</f>
        <v>Single</v>
      </c>
      <c r="F84" s="41" t="s">
        <v>120</v>
      </c>
      <c r="G84" s="41" t="str">
        <f t="shared" si="5"/>
        <v>Female/Single/Nakapiripiriti</v>
      </c>
      <c r="H84" s="41">
        <f>VLOOKUP($A84,'Youth Skills Data'!$A$1:$E$2403,5,FALSE)</f>
        <v>5.6</v>
      </c>
      <c r="I84" s="41">
        <f>VLOOKUP($A84,'Youth Skills Data'!$A$1:$E$2403,4,FALSE)</f>
        <v>5.94</v>
      </c>
      <c r="J84" s="41">
        <f>VLOOKUP($A84,'Youth Skills Data'!$A$1:$E$2403,3,FALSE)</f>
        <v>1.83</v>
      </c>
      <c r="K84" s="41">
        <f t="shared" si="7"/>
        <v>13.37</v>
      </c>
      <c r="L84" s="41" t="s">
        <v>5</v>
      </c>
      <c r="M84" s="41" t="s">
        <v>7</v>
      </c>
      <c r="N84" s="41" t="str">
        <f t="shared" si="8"/>
        <v>Moderate Impact</v>
      </c>
      <c r="O84" s="42">
        <v>7700</v>
      </c>
      <c r="P84" s="42"/>
      <c r="Q84" s="42">
        <f t="shared" si="9"/>
        <v>7700</v>
      </c>
    </row>
    <row r="85" spans="1:17" x14ac:dyDescent="0.35">
      <c r="A85" s="41" t="s">
        <v>93</v>
      </c>
      <c r="B85" s="41">
        <f>VLOOKUP($A:$A,'Youth Skills Data'!$A$1:$E$2403,2,FALSE)</f>
        <v>12</v>
      </c>
      <c r="C85" s="41" t="str">
        <f t="shared" si="6"/>
        <v>10-14 yrs</v>
      </c>
      <c r="D85" s="41" t="s">
        <v>3</v>
      </c>
      <c r="E85" s="41" t="str">
        <f>HLOOKUP($A85,'Sheet 4'!$A$2:$CNK$3,2,FALSE)</f>
        <v>Single</v>
      </c>
      <c r="F85" s="41" t="s">
        <v>120</v>
      </c>
      <c r="G85" s="41" t="str">
        <f t="shared" si="5"/>
        <v>Male/Single/Nakapiripiriti</v>
      </c>
      <c r="H85" s="41">
        <f>VLOOKUP($A85,'Youth Skills Data'!$A$1:$E$2403,5,FALSE)</f>
        <v>7.84</v>
      </c>
      <c r="I85" s="41">
        <f>VLOOKUP($A85,'Youth Skills Data'!$A$1:$E$2403,4,FALSE)</f>
        <v>6.23</v>
      </c>
      <c r="J85" s="41">
        <f>VLOOKUP($A85,'Youth Skills Data'!$A$1:$E$2403,3,FALSE)</f>
        <v>5.87</v>
      </c>
      <c r="K85" s="41">
        <f t="shared" si="7"/>
        <v>19.940000000000001</v>
      </c>
      <c r="L85" s="41" t="s">
        <v>5</v>
      </c>
      <c r="M85" s="41" t="s">
        <v>7</v>
      </c>
      <c r="N85" s="41" t="str">
        <f t="shared" si="8"/>
        <v>Moderate Impact</v>
      </c>
      <c r="O85" s="42">
        <v>25500</v>
      </c>
      <c r="P85" s="42"/>
      <c r="Q85" s="42">
        <f t="shared" si="9"/>
        <v>25500</v>
      </c>
    </row>
    <row r="86" spans="1:17" x14ac:dyDescent="0.35">
      <c r="A86" s="41" t="s">
        <v>94</v>
      </c>
      <c r="B86" s="41">
        <f>VLOOKUP($A:$A,'Youth Skills Data'!$A$1:$E$2403,2,FALSE)</f>
        <v>14</v>
      </c>
      <c r="C86" s="41" t="str">
        <f t="shared" si="6"/>
        <v>15 - 19 yrs</v>
      </c>
      <c r="D86" s="41" t="s">
        <v>8</v>
      </c>
      <c r="E86" s="41" t="str">
        <f>HLOOKUP($A86,'Sheet 4'!$A$2:$CNK$3,2,FALSE)</f>
        <v>Single</v>
      </c>
      <c r="F86" s="41" t="s">
        <v>120</v>
      </c>
      <c r="G86" s="41" t="str">
        <f t="shared" si="5"/>
        <v>Female/Single/Nakapiripiriti</v>
      </c>
      <c r="H86" s="41">
        <f>VLOOKUP($A86,'Youth Skills Data'!$A$1:$E$2403,5,FALSE)</f>
        <v>8.9499999999999993</v>
      </c>
      <c r="I86" s="41">
        <f>VLOOKUP($A86,'Youth Skills Data'!$A$1:$E$2403,4,FALSE)</f>
        <v>9.2799999999999994</v>
      </c>
      <c r="J86" s="41">
        <f>VLOOKUP($A86,'Youth Skills Data'!$A$1:$E$2403,3,FALSE)</f>
        <v>7.99</v>
      </c>
      <c r="K86" s="41">
        <f t="shared" si="7"/>
        <v>26.22</v>
      </c>
      <c r="L86" s="41" t="s">
        <v>5</v>
      </c>
      <c r="M86" s="41" t="s">
        <v>7</v>
      </c>
      <c r="N86" s="41" t="str">
        <f t="shared" si="8"/>
        <v>Moderate Impact</v>
      </c>
      <c r="O86" s="42">
        <v>7000</v>
      </c>
      <c r="P86" s="42"/>
      <c r="Q86" s="42">
        <f t="shared" si="9"/>
        <v>7000</v>
      </c>
    </row>
    <row r="87" spans="1:17" x14ac:dyDescent="0.35">
      <c r="A87" s="41" t="s">
        <v>95</v>
      </c>
      <c r="B87" s="41">
        <f>VLOOKUP($A:$A,'Youth Skills Data'!$A$1:$E$2403,2,FALSE)</f>
        <v>15</v>
      </c>
      <c r="C87" s="41" t="str">
        <f t="shared" si="6"/>
        <v>15 - 19 yrs</v>
      </c>
      <c r="D87" s="41" t="s">
        <v>8</v>
      </c>
      <c r="E87" s="41" t="str">
        <f>HLOOKUP($A87,'Sheet 4'!$A$2:$CNK$3,2,FALSE)</f>
        <v>Single</v>
      </c>
      <c r="F87" s="41" t="s">
        <v>119</v>
      </c>
      <c r="G87" s="41" t="str">
        <f t="shared" si="5"/>
        <v>Female/Single/Napak</v>
      </c>
      <c r="H87" s="41">
        <f>VLOOKUP($A87,'Youth Skills Data'!$A$1:$E$2403,5,FALSE)</f>
        <v>3.26</v>
      </c>
      <c r="I87" s="41">
        <f>VLOOKUP($A87,'Youth Skills Data'!$A$1:$E$2403,4,FALSE)</f>
        <v>9.7200000000000006</v>
      </c>
      <c r="J87" s="41">
        <f>VLOOKUP($A87,'Youth Skills Data'!$A$1:$E$2403,3,FALSE)</f>
        <v>2</v>
      </c>
      <c r="K87" s="41">
        <f t="shared" si="7"/>
        <v>14.98</v>
      </c>
      <c r="L87" s="41" t="s">
        <v>5</v>
      </c>
      <c r="M87" s="41" t="s">
        <v>7</v>
      </c>
      <c r="N87" s="41" t="str">
        <f t="shared" si="8"/>
        <v>Moderate Impact</v>
      </c>
      <c r="O87" s="42">
        <v>10398</v>
      </c>
      <c r="P87" s="42"/>
      <c r="Q87" s="42">
        <f t="shared" si="9"/>
        <v>10398</v>
      </c>
    </row>
    <row r="88" spans="1:17" x14ac:dyDescent="0.35">
      <c r="A88" s="41" t="s">
        <v>96</v>
      </c>
      <c r="B88" s="41">
        <f>VLOOKUP($A:$A,'Youth Skills Data'!$A$1:$E$2403,2,FALSE)</f>
        <v>17</v>
      </c>
      <c r="C88" s="41" t="str">
        <f t="shared" si="6"/>
        <v>15 - 19 yrs</v>
      </c>
      <c r="D88" s="41" t="s">
        <v>8</v>
      </c>
      <c r="E88" s="41" t="str">
        <f>HLOOKUP($A88,'Sheet 4'!$A$2:$CNK$3,2,FALSE)</f>
        <v>Married</v>
      </c>
      <c r="F88" s="41" t="s">
        <v>119</v>
      </c>
      <c r="G88" s="41" t="str">
        <f t="shared" si="5"/>
        <v>Female/Married/Napak</v>
      </c>
      <c r="H88" s="41">
        <f>VLOOKUP($A88,'Youth Skills Data'!$A$1:$E$2403,5,FALSE)</f>
        <v>7.74</v>
      </c>
      <c r="I88" s="41">
        <f>VLOOKUP($A88,'Youth Skills Data'!$A$1:$E$2403,4,FALSE)</f>
        <v>5.57</v>
      </c>
      <c r="J88" s="41">
        <f>VLOOKUP($A88,'Youth Skills Data'!$A$1:$E$2403,3,FALSE)</f>
        <v>8.99</v>
      </c>
      <c r="K88" s="41">
        <f t="shared" si="7"/>
        <v>22.3</v>
      </c>
      <c r="L88" s="41" t="s">
        <v>5</v>
      </c>
      <c r="M88" s="41" t="s">
        <v>5</v>
      </c>
      <c r="N88" s="41" t="str">
        <f t="shared" si="8"/>
        <v>High Impact</v>
      </c>
      <c r="O88" s="42">
        <v>797</v>
      </c>
      <c r="P88" s="42">
        <v>278000</v>
      </c>
      <c r="Q88" s="42">
        <f t="shared" si="9"/>
        <v>278797</v>
      </c>
    </row>
    <row r="89" spans="1:17" x14ac:dyDescent="0.35">
      <c r="A89" s="41" t="s">
        <v>97</v>
      </c>
      <c r="B89" s="41">
        <f>VLOOKUP($A:$A,'Youth Skills Data'!$A$1:$E$2403,2,FALSE)</f>
        <v>13</v>
      </c>
      <c r="C89" s="41" t="str">
        <f t="shared" si="6"/>
        <v>10-14 yrs</v>
      </c>
      <c r="D89" s="41" t="s">
        <v>8</v>
      </c>
      <c r="E89" s="41" t="str">
        <f>HLOOKUP($A89,'Sheet 4'!$A$2:$CNK$3,2,FALSE)</f>
        <v>Single</v>
      </c>
      <c r="F89" s="41" t="s">
        <v>119</v>
      </c>
      <c r="G89" s="41" t="str">
        <f t="shared" si="5"/>
        <v>Female/Single/Napak</v>
      </c>
      <c r="H89" s="41">
        <f>VLOOKUP($A89,'Youth Skills Data'!$A$1:$E$2403,5,FALSE)</f>
        <v>5.3</v>
      </c>
      <c r="I89" s="41">
        <f>VLOOKUP($A89,'Youth Skills Data'!$A$1:$E$2403,4,FALSE)</f>
        <v>2.52</v>
      </c>
      <c r="J89" s="41">
        <f>VLOOKUP($A89,'Youth Skills Data'!$A$1:$E$2403,3,FALSE)</f>
        <v>5.59</v>
      </c>
      <c r="K89" s="41">
        <f t="shared" si="7"/>
        <v>13.41</v>
      </c>
      <c r="L89" s="41" t="s">
        <v>7</v>
      </c>
      <c r="M89" s="41" t="s">
        <v>5</v>
      </c>
      <c r="N89" s="41" t="str">
        <f t="shared" si="8"/>
        <v>Low Impact</v>
      </c>
      <c r="O89" s="42"/>
      <c r="P89" s="42">
        <v>31099</v>
      </c>
      <c r="Q89" s="42">
        <f t="shared" si="9"/>
        <v>31099</v>
      </c>
    </row>
    <row r="90" spans="1:17" x14ac:dyDescent="0.35">
      <c r="A90" s="41" t="s">
        <v>98</v>
      </c>
      <c r="B90" s="41">
        <f>VLOOKUP($A:$A,'Youth Skills Data'!$A$1:$E$2403,2,FALSE)</f>
        <v>14</v>
      </c>
      <c r="C90" s="41" t="str">
        <f t="shared" si="6"/>
        <v>15 - 19 yrs</v>
      </c>
      <c r="D90" s="41" t="s">
        <v>8</v>
      </c>
      <c r="E90" s="41" t="str">
        <f>HLOOKUP($A90,'Sheet 4'!$A$2:$CNK$3,2,FALSE)</f>
        <v>Single</v>
      </c>
      <c r="F90" s="41" t="s">
        <v>119</v>
      </c>
      <c r="G90" s="41" t="str">
        <f t="shared" si="5"/>
        <v>Female/Single/Napak</v>
      </c>
      <c r="H90" s="41">
        <f>VLOOKUP($A90,'Youth Skills Data'!$A$1:$E$2403,5,FALSE)</f>
        <v>1.87</v>
      </c>
      <c r="I90" s="41">
        <f>VLOOKUP($A90,'Youth Skills Data'!$A$1:$E$2403,4,FALSE)</f>
        <v>2.88</v>
      </c>
      <c r="J90" s="41">
        <f>VLOOKUP($A90,'Youth Skills Data'!$A$1:$E$2403,3,FALSE)</f>
        <v>5.23</v>
      </c>
      <c r="K90" s="41">
        <f t="shared" si="7"/>
        <v>9.98</v>
      </c>
      <c r="L90" s="41" t="s">
        <v>7</v>
      </c>
      <c r="M90" s="41" t="s">
        <v>5</v>
      </c>
      <c r="N90" s="41" t="str">
        <f t="shared" si="8"/>
        <v>Low Impact</v>
      </c>
      <c r="O90" s="42"/>
      <c r="P90" s="42">
        <v>77500</v>
      </c>
      <c r="Q90" s="42">
        <f t="shared" si="9"/>
        <v>77500</v>
      </c>
    </row>
    <row r="91" spans="1:17" x14ac:dyDescent="0.35">
      <c r="A91" s="41" t="s">
        <v>99</v>
      </c>
      <c r="B91" s="41">
        <f>VLOOKUP($A:$A,'Youth Skills Data'!$A$1:$E$2403,2,FALSE)</f>
        <v>12</v>
      </c>
      <c r="C91" s="41" t="str">
        <f t="shared" si="6"/>
        <v>10-14 yrs</v>
      </c>
      <c r="D91" s="41" t="s">
        <v>8</v>
      </c>
      <c r="E91" s="41" t="str">
        <f>HLOOKUP($A91,'Sheet 4'!$A$2:$CNK$3,2,FALSE)</f>
        <v>Single</v>
      </c>
      <c r="F91" s="41" t="s">
        <v>119</v>
      </c>
      <c r="G91" s="41" t="str">
        <f t="shared" si="5"/>
        <v>Female/Single/Napak</v>
      </c>
      <c r="H91" s="41">
        <f>VLOOKUP($A91,'Youth Skills Data'!$A$1:$E$2403,5,FALSE)</f>
        <v>3.76</v>
      </c>
      <c r="I91" s="41">
        <f>VLOOKUP($A91,'Youth Skills Data'!$A$1:$E$2403,4,FALSE)</f>
        <v>0.56000000000000005</v>
      </c>
      <c r="J91" s="41">
        <f>VLOOKUP($A91,'Youth Skills Data'!$A$1:$E$2403,3,FALSE)</f>
        <v>9.81</v>
      </c>
      <c r="K91" s="41">
        <f t="shared" si="7"/>
        <v>14.13</v>
      </c>
      <c r="L91" s="41" t="s">
        <v>7</v>
      </c>
      <c r="M91" s="41" t="s">
        <v>5</v>
      </c>
      <c r="N91" s="41" t="str">
        <f t="shared" si="8"/>
        <v>Low Impact</v>
      </c>
      <c r="O91" s="42"/>
      <c r="P91" s="42">
        <v>800000</v>
      </c>
      <c r="Q91" s="42">
        <f t="shared" si="9"/>
        <v>800000</v>
      </c>
    </row>
    <row r="92" spans="1:17" x14ac:dyDescent="0.35">
      <c r="A92" s="41" t="s">
        <v>100</v>
      </c>
      <c r="B92" s="41">
        <f>VLOOKUP($A:$A,'Youth Skills Data'!$A$1:$E$2403,2,FALSE)</f>
        <v>10</v>
      </c>
      <c r="C92" s="41" t="str">
        <f t="shared" si="6"/>
        <v>Below 10 yrs</v>
      </c>
      <c r="D92" s="41" t="s">
        <v>8</v>
      </c>
      <c r="E92" s="41" t="str">
        <f>HLOOKUP($A92,'Sheet 4'!$A$2:$CNK$3,2,FALSE)</f>
        <v>Single</v>
      </c>
      <c r="F92" s="41" t="s">
        <v>119</v>
      </c>
      <c r="G92" s="41" t="str">
        <f t="shared" si="5"/>
        <v>Female/Single/Napak</v>
      </c>
      <c r="H92" s="41">
        <f>VLOOKUP($A92,'Youth Skills Data'!$A$1:$E$2403,5,FALSE)</f>
        <v>4.3499999999999996</v>
      </c>
      <c r="I92" s="41">
        <f>VLOOKUP($A92,'Youth Skills Data'!$A$1:$E$2403,4,FALSE)</f>
        <v>7.84</v>
      </c>
      <c r="J92" s="41">
        <f>VLOOKUP($A92,'Youth Skills Data'!$A$1:$E$2403,3,FALSE)</f>
        <v>6.4</v>
      </c>
      <c r="K92" s="41">
        <f t="shared" si="7"/>
        <v>18.59</v>
      </c>
      <c r="L92" s="41" t="s">
        <v>7</v>
      </c>
      <c r="M92" s="41" t="s">
        <v>5</v>
      </c>
      <c r="N92" s="41" t="str">
        <f t="shared" si="8"/>
        <v>Low Impact</v>
      </c>
      <c r="O92" s="42"/>
      <c r="P92" s="42">
        <v>6240000</v>
      </c>
      <c r="Q92" s="42">
        <f t="shared" si="9"/>
        <v>6240000</v>
      </c>
    </row>
    <row r="93" spans="1:17" x14ac:dyDescent="0.35">
      <c r="A93" s="41" t="s">
        <v>101</v>
      </c>
      <c r="B93" s="41">
        <f>VLOOKUP($A:$A,'Youth Skills Data'!$A$1:$E$2403,2,FALSE)</f>
        <v>18</v>
      </c>
      <c r="C93" s="41" t="str">
        <f t="shared" si="6"/>
        <v>15 - 19 yrs</v>
      </c>
      <c r="D93" s="41" t="s">
        <v>8</v>
      </c>
      <c r="E93" s="41" t="str">
        <f>HLOOKUP($A93,'Sheet 4'!$A$2:$CNK$3,2,FALSE)</f>
        <v>Married</v>
      </c>
      <c r="F93" s="41" t="s">
        <v>119</v>
      </c>
      <c r="G93" s="41" t="str">
        <f t="shared" si="5"/>
        <v>Female/Married/Napak</v>
      </c>
      <c r="H93" s="41">
        <f>VLOOKUP($A93,'Youth Skills Data'!$A$1:$E$2403,5,FALSE)</f>
        <v>2.91</v>
      </c>
      <c r="I93" s="41">
        <f>VLOOKUP($A93,'Youth Skills Data'!$A$1:$E$2403,4,FALSE)</f>
        <v>2.04</v>
      </c>
      <c r="J93" s="41">
        <f>VLOOKUP($A93,'Youth Skills Data'!$A$1:$E$2403,3,FALSE)</f>
        <v>2.82</v>
      </c>
      <c r="K93" s="41">
        <f t="shared" si="7"/>
        <v>7.77</v>
      </c>
      <c r="L93" s="41" t="s">
        <v>7</v>
      </c>
      <c r="M93" s="41" t="s">
        <v>5</v>
      </c>
      <c r="N93" s="41" t="str">
        <f t="shared" si="8"/>
        <v>Low Impact</v>
      </c>
      <c r="O93" s="42"/>
      <c r="P93" s="42">
        <v>125000</v>
      </c>
      <c r="Q93" s="42">
        <f t="shared" si="9"/>
        <v>125000</v>
      </c>
    </row>
    <row r="94" spans="1:17" x14ac:dyDescent="0.35">
      <c r="A94" s="41" t="s">
        <v>102</v>
      </c>
      <c r="B94" s="41">
        <f>VLOOKUP($A:$A,'Youth Skills Data'!$A$1:$E$2403,2,FALSE)</f>
        <v>19</v>
      </c>
      <c r="C94" s="41" t="str">
        <f t="shared" si="6"/>
        <v>20 - 24 yrs</v>
      </c>
      <c r="D94" s="41" t="s">
        <v>8</v>
      </c>
      <c r="E94" s="41" t="str">
        <f>HLOOKUP($A94,'Sheet 4'!$A$2:$CNK$3,2,FALSE)</f>
        <v>Single</v>
      </c>
      <c r="F94" s="41" t="s">
        <v>119</v>
      </c>
      <c r="G94" s="41" t="str">
        <f t="shared" si="5"/>
        <v>Female/Single/Napak</v>
      </c>
      <c r="H94" s="41">
        <f>VLOOKUP($A94,'Youth Skills Data'!$A$1:$E$2403,5,FALSE)</f>
        <v>0.81</v>
      </c>
      <c r="I94" s="41">
        <f>VLOOKUP($A94,'Youth Skills Data'!$A$1:$E$2403,4,FALSE)</f>
        <v>3.53</v>
      </c>
      <c r="J94" s="41">
        <f>VLOOKUP($A94,'Youth Skills Data'!$A$1:$E$2403,3,FALSE)</f>
        <v>7.58</v>
      </c>
      <c r="K94" s="41">
        <f t="shared" si="7"/>
        <v>11.92</v>
      </c>
      <c r="L94" s="41" t="s">
        <v>5</v>
      </c>
      <c r="M94" s="41" t="s">
        <v>5</v>
      </c>
      <c r="N94" s="41" t="str">
        <f t="shared" si="8"/>
        <v>High Impact</v>
      </c>
      <c r="O94" s="42">
        <v>552050</v>
      </c>
      <c r="P94" s="42">
        <v>1050000</v>
      </c>
      <c r="Q94" s="42">
        <f t="shared" si="9"/>
        <v>1602050</v>
      </c>
    </row>
    <row r="95" spans="1:17" x14ac:dyDescent="0.35">
      <c r="A95" s="41" t="s">
        <v>103</v>
      </c>
      <c r="B95" s="41">
        <f>VLOOKUP($A:$A,'Youth Skills Data'!$A$1:$E$2403,2,FALSE)</f>
        <v>21</v>
      </c>
      <c r="C95" s="41" t="str">
        <f t="shared" si="6"/>
        <v>20 - 24 yrs</v>
      </c>
      <c r="D95" s="41" t="s">
        <v>8</v>
      </c>
      <c r="E95" s="41" t="str">
        <f>HLOOKUP($A95,'Sheet 4'!$A$2:$CNK$3,2,FALSE)</f>
        <v>Single</v>
      </c>
      <c r="F95" s="41" t="s">
        <v>119</v>
      </c>
      <c r="G95" s="41" t="str">
        <f t="shared" si="5"/>
        <v>Female/Single/Napak</v>
      </c>
      <c r="H95" s="41">
        <f>VLOOKUP($A95,'Youth Skills Data'!$A$1:$E$2403,5,FALSE)</f>
        <v>4.04</v>
      </c>
      <c r="I95" s="41">
        <f>VLOOKUP($A95,'Youth Skills Data'!$A$1:$E$2403,4,FALSE)</f>
        <v>8.41</v>
      </c>
      <c r="J95" s="41">
        <f>VLOOKUP($A95,'Youth Skills Data'!$A$1:$E$2403,3,FALSE)</f>
        <v>8.57</v>
      </c>
      <c r="K95" s="41">
        <f t="shared" si="7"/>
        <v>21.02</v>
      </c>
      <c r="L95" s="41" t="s">
        <v>5</v>
      </c>
      <c r="M95" s="41" t="s">
        <v>7</v>
      </c>
      <c r="N95" s="41" t="str">
        <f t="shared" si="8"/>
        <v>Moderate Impact</v>
      </c>
      <c r="O95" s="42">
        <v>2005600</v>
      </c>
      <c r="P95" s="42"/>
      <c r="Q95" s="42">
        <f t="shared" si="9"/>
        <v>2005600</v>
      </c>
    </row>
    <row r="96" spans="1:17" x14ac:dyDescent="0.35">
      <c r="A96" s="41" t="s">
        <v>104</v>
      </c>
      <c r="B96" s="41">
        <f>VLOOKUP($A:$A,'Youth Skills Data'!$A$1:$E$2403,2,FALSE)</f>
        <v>20</v>
      </c>
      <c r="C96" s="41" t="str">
        <f t="shared" si="6"/>
        <v>20 - 24 yrs</v>
      </c>
      <c r="D96" s="41" t="s">
        <v>8</v>
      </c>
      <c r="E96" s="41" t="str">
        <f>HLOOKUP($A96,'Sheet 4'!$A$2:$CNK$3,2,FALSE)</f>
        <v>Single</v>
      </c>
      <c r="F96" s="41" t="s">
        <v>119</v>
      </c>
      <c r="G96" s="41" t="str">
        <f t="shared" si="5"/>
        <v>Female/Single/Napak</v>
      </c>
      <c r="H96" s="41">
        <f>VLOOKUP($A96,'Youth Skills Data'!$A$1:$E$2403,5,FALSE)</f>
        <v>3.26</v>
      </c>
      <c r="I96" s="41">
        <f>VLOOKUP($A96,'Youth Skills Data'!$A$1:$E$2403,4,FALSE)</f>
        <v>9.7200000000000006</v>
      </c>
      <c r="J96" s="41">
        <f>VLOOKUP($A96,'Youth Skills Data'!$A$1:$E$2403,3,FALSE)</f>
        <v>2</v>
      </c>
      <c r="K96" s="41">
        <f t="shared" si="7"/>
        <v>14.98</v>
      </c>
      <c r="L96" s="41" t="s">
        <v>5</v>
      </c>
      <c r="M96" s="41" t="s">
        <v>5</v>
      </c>
      <c r="N96" s="41" t="str">
        <f t="shared" si="8"/>
        <v>High Impact</v>
      </c>
      <c r="O96" s="42">
        <v>48000</v>
      </c>
      <c r="P96" s="42">
        <v>480000</v>
      </c>
      <c r="Q96" s="42">
        <f t="shared" si="9"/>
        <v>528000</v>
      </c>
    </row>
    <row r="97" spans="1:17" x14ac:dyDescent="0.35">
      <c r="A97" s="41" t="s">
        <v>105</v>
      </c>
      <c r="B97" s="41">
        <f>VLOOKUP($A:$A,'Youth Skills Data'!$A$1:$E$2403,2,FALSE)</f>
        <v>22</v>
      </c>
      <c r="C97" s="41" t="str">
        <f t="shared" si="6"/>
        <v>20 - 24 yrs</v>
      </c>
      <c r="D97" s="41" t="s">
        <v>8</v>
      </c>
      <c r="E97" s="41" t="str">
        <f>HLOOKUP($A97,'Sheet 4'!$A$2:$CNK$3,2,FALSE)</f>
        <v>Separated</v>
      </c>
      <c r="F97" s="41" t="s">
        <v>116</v>
      </c>
      <c r="G97" s="41" t="str">
        <f t="shared" si="5"/>
        <v>Female/Separated/Moroto</v>
      </c>
      <c r="H97" s="41">
        <f>VLOOKUP($A97,'Youth Skills Data'!$A$1:$E$2403,5,FALSE)</f>
        <v>8.3000000000000007</v>
      </c>
      <c r="I97" s="41">
        <f>VLOOKUP($A97,'Youth Skills Data'!$A$1:$E$2403,4,FALSE)</f>
        <v>6.79</v>
      </c>
      <c r="J97" s="41">
        <f>VLOOKUP($A97,'Youth Skills Data'!$A$1:$E$2403,3,FALSE)</f>
        <v>1.88</v>
      </c>
      <c r="K97" s="41">
        <f t="shared" si="7"/>
        <v>16.97</v>
      </c>
      <c r="L97" s="41" t="s">
        <v>5</v>
      </c>
      <c r="M97" s="41" t="s">
        <v>7</v>
      </c>
      <c r="N97" s="41" t="str">
        <f t="shared" si="8"/>
        <v>Moderate Impact</v>
      </c>
      <c r="O97" s="42">
        <v>21000</v>
      </c>
      <c r="P97" s="42"/>
      <c r="Q97" s="42">
        <f t="shared" si="9"/>
        <v>21000</v>
      </c>
    </row>
    <row r="98" spans="1:17" x14ac:dyDescent="0.35">
      <c r="A98" s="41" t="s">
        <v>106</v>
      </c>
      <c r="B98" s="41">
        <f>VLOOKUP($A:$A,'Youth Skills Data'!$A$1:$E$2403,2,FALSE)</f>
        <v>25</v>
      </c>
      <c r="C98" s="41" t="str">
        <f t="shared" si="6"/>
        <v>25 yrs or more</v>
      </c>
      <c r="D98" s="41" t="s">
        <v>8</v>
      </c>
      <c r="E98" s="41" t="str">
        <f>HLOOKUP($A98,'Sheet 4'!$A$2:$CNK$3,2,FALSE)</f>
        <v>Single</v>
      </c>
      <c r="F98" s="41" t="s">
        <v>116</v>
      </c>
      <c r="G98" s="41" t="str">
        <f t="shared" si="5"/>
        <v>Female/Single/Moroto</v>
      </c>
      <c r="H98" s="41">
        <f>VLOOKUP($A98,'Youth Skills Data'!$A$1:$E$2403,5,FALSE)</f>
        <v>0.81</v>
      </c>
      <c r="I98" s="41">
        <f>VLOOKUP($A98,'Youth Skills Data'!$A$1:$E$2403,4,FALSE)</f>
        <v>3.53</v>
      </c>
      <c r="J98" s="41">
        <f>VLOOKUP($A98,'Youth Skills Data'!$A$1:$E$2403,3,FALSE)</f>
        <v>7.58</v>
      </c>
      <c r="K98" s="41">
        <f t="shared" si="7"/>
        <v>11.92</v>
      </c>
      <c r="L98" s="41" t="s">
        <v>5</v>
      </c>
      <c r="M98" s="41" t="s">
        <v>7</v>
      </c>
      <c r="N98" s="41" t="str">
        <f t="shared" si="8"/>
        <v>Moderate Impact</v>
      </c>
      <c r="O98" s="42">
        <v>45500</v>
      </c>
      <c r="P98" s="42"/>
      <c r="Q98" s="42">
        <f t="shared" si="9"/>
        <v>45500</v>
      </c>
    </row>
    <row r="99" spans="1:17" x14ac:dyDescent="0.35">
      <c r="A99" s="41" t="s">
        <v>107</v>
      </c>
      <c r="B99" s="41">
        <f>VLOOKUP($A:$A,'Youth Skills Data'!$A$1:$E$2403,2,FALSE)</f>
        <v>24</v>
      </c>
      <c r="C99" s="41" t="str">
        <f t="shared" si="6"/>
        <v>20 - 24 yrs</v>
      </c>
      <c r="D99" s="41" t="s">
        <v>8</v>
      </c>
      <c r="E99" s="41" t="str">
        <f>HLOOKUP($A99,'Sheet 4'!$A$2:$CNK$3,2,FALSE)</f>
        <v>Single</v>
      </c>
      <c r="F99" s="41" t="s">
        <v>116</v>
      </c>
      <c r="G99" s="41" t="str">
        <f t="shared" si="5"/>
        <v>Female/Single/Moroto</v>
      </c>
      <c r="H99" s="41">
        <f>VLOOKUP($A99,'Youth Skills Data'!$A$1:$E$2403,5,FALSE)</f>
        <v>7.83</v>
      </c>
      <c r="I99" s="41">
        <f>VLOOKUP($A99,'Youth Skills Data'!$A$1:$E$2403,4,FALSE)</f>
        <v>8.0299999999999994</v>
      </c>
      <c r="J99" s="41">
        <f>VLOOKUP($A99,'Youth Skills Data'!$A$1:$E$2403,3,FALSE)</f>
        <v>9.25</v>
      </c>
      <c r="K99" s="41">
        <f t="shared" si="7"/>
        <v>25.11</v>
      </c>
      <c r="L99" s="41" t="s">
        <v>5</v>
      </c>
      <c r="M99" s="41" t="s">
        <v>7</v>
      </c>
      <c r="N99" s="41" t="str">
        <f t="shared" si="8"/>
        <v>Moderate Impact</v>
      </c>
      <c r="O99" s="42">
        <v>37500</v>
      </c>
      <c r="P99" s="42"/>
      <c r="Q99" s="42">
        <f t="shared" si="9"/>
        <v>37500</v>
      </c>
    </row>
    <row r="100" spans="1:17" x14ac:dyDescent="0.35">
      <c r="A100" s="41" t="s">
        <v>108</v>
      </c>
      <c r="B100" s="41">
        <f>VLOOKUP($A:$A,'Youth Skills Data'!$A$1:$E$2403,2,FALSE)</f>
        <v>14</v>
      </c>
      <c r="C100" s="41" t="str">
        <f t="shared" si="6"/>
        <v>15 - 19 yrs</v>
      </c>
      <c r="D100" s="41" t="s">
        <v>8</v>
      </c>
      <c r="E100" s="41" t="str">
        <f>HLOOKUP($A100,'Sheet 4'!$A$2:$CNK$3,2,FALSE)</f>
        <v>Single</v>
      </c>
      <c r="F100" s="41" t="s">
        <v>116</v>
      </c>
      <c r="G100" s="41" t="str">
        <f t="shared" si="5"/>
        <v>Female/Single/Moroto</v>
      </c>
      <c r="H100" s="41">
        <f>VLOOKUP($A100,'Youth Skills Data'!$A$1:$E$2403,5,FALSE)</f>
        <v>8.42</v>
      </c>
      <c r="I100" s="41">
        <f>VLOOKUP($A100,'Youth Skills Data'!$A$1:$E$2403,4,FALSE)</f>
        <v>3.68</v>
      </c>
      <c r="J100" s="41">
        <f>VLOOKUP($A100,'Youth Skills Data'!$A$1:$E$2403,3,FALSE)</f>
        <v>0.54</v>
      </c>
      <c r="K100" s="41">
        <f t="shared" si="7"/>
        <v>12.64</v>
      </c>
      <c r="L100" s="41" t="s">
        <v>5</v>
      </c>
      <c r="M100" s="41" t="s">
        <v>7</v>
      </c>
      <c r="N100" s="41" t="str">
        <f t="shared" si="8"/>
        <v>Moderate Impact</v>
      </c>
      <c r="O100" s="42">
        <v>37000</v>
      </c>
      <c r="P100" s="42"/>
      <c r="Q100" s="42">
        <f t="shared" si="9"/>
        <v>37000</v>
      </c>
    </row>
    <row r="101" spans="1:17" x14ac:dyDescent="0.35">
      <c r="A101" s="41" t="s">
        <v>109</v>
      </c>
      <c r="B101" s="41">
        <f>VLOOKUP($A:$A,'Youth Skills Data'!$A$1:$E$2403,2,FALSE)</f>
        <v>16</v>
      </c>
      <c r="C101" s="41" t="str">
        <f t="shared" si="6"/>
        <v>15 - 19 yrs</v>
      </c>
      <c r="D101" s="41" t="s">
        <v>8</v>
      </c>
      <c r="E101" s="41" t="str">
        <f>HLOOKUP($A101,'Sheet 4'!$A$2:$CNK$3,2,FALSE)</f>
        <v>Single</v>
      </c>
      <c r="F101" s="41" t="s">
        <v>116</v>
      </c>
      <c r="G101" s="41" t="str">
        <f t="shared" si="5"/>
        <v>Female/Single/Moroto</v>
      </c>
      <c r="H101" s="41">
        <f>VLOOKUP($A101,'Youth Skills Data'!$A$1:$E$2403,5,FALSE)</f>
        <v>2.91</v>
      </c>
      <c r="I101" s="41">
        <f>VLOOKUP($A101,'Youth Skills Data'!$A$1:$E$2403,4,FALSE)</f>
        <v>2.04</v>
      </c>
      <c r="J101" s="41">
        <f>VLOOKUP($A101,'Youth Skills Data'!$A$1:$E$2403,3,FALSE)</f>
        <v>2.82</v>
      </c>
      <c r="K101" s="41">
        <f t="shared" si="7"/>
        <v>7.77</v>
      </c>
      <c r="L101" s="41" t="s">
        <v>5</v>
      </c>
      <c r="M101" s="41" t="s">
        <v>7</v>
      </c>
      <c r="N101" s="41" t="str">
        <f t="shared" si="8"/>
        <v>Moderate Impact</v>
      </c>
      <c r="O101" s="42">
        <v>396000</v>
      </c>
      <c r="P101" s="42"/>
      <c r="Q101" s="42">
        <f t="shared" si="9"/>
        <v>396000</v>
      </c>
    </row>
    <row r="102" spans="1:17" x14ac:dyDescent="0.35">
      <c r="A102" s="41" t="s">
        <v>110</v>
      </c>
      <c r="B102" s="41">
        <f>VLOOKUP($A:$A,'Youth Skills Data'!$A$1:$E$2403,2,FALSE)</f>
        <v>20</v>
      </c>
      <c r="C102" s="41" t="str">
        <f t="shared" si="6"/>
        <v>20 - 24 yrs</v>
      </c>
      <c r="D102" s="41" t="s">
        <v>3</v>
      </c>
      <c r="E102" s="41" t="str">
        <f>HLOOKUP($A102,'Sheet 4'!$A$2:$CNK$3,2,FALSE)</f>
        <v>Married</v>
      </c>
      <c r="F102" s="41" t="s">
        <v>116</v>
      </c>
      <c r="G102" s="41" t="str">
        <f t="shared" si="5"/>
        <v>Male/Married/Moroto</v>
      </c>
      <c r="H102" s="41">
        <f>VLOOKUP($A102,'Youth Skills Data'!$A$1:$E$2403,5,FALSE)</f>
        <v>1.1000000000000001</v>
      </c>
      <c r="I102" s="41">
        <f>VLOOKUP($A102,'Youth Skills Data'!$A$1:$E$2403,4,FALSE)</f>
        <v>7.12</v>
      </c>
      <c r="J102" s="41">
        <f>VLOOKUP($A102,'Youth Skills Data'!$A$1:$E$2403,3,FALSE)</f>
        <v>1.62</v>
      </c>
      <c r="K102" s="41">
        <f t="shared" si="7"/>
        <v>9.84</v>
      </c>
      <c r="L102" s="41" t="s">
        <v>5</v>
      </c>
      <c r="M102" s="41" t="s">
        <v>5</v>
      </c>
      <c r="N102" s="41" t="str">
        <f t="shared" si="8"/>
        <v>High Impact</v>
      </c>
      <c r="O102" s="42">
        <v>32000</v>
      </c>
      <c r="P102" s="42">
        <v>190000</v>
      </c>
      <c r="Q102" s="42">
        <f t="shared" si="9"/>
        <v>222000</v>
      </c>
    </row>
    <row r="103" spans="1:17" x14ac:dyDescent="0.35">
      <c r="A103" s="41" t="s">
        <v>111</v>
      </c>
      <c r="B103" s="41">
        <f>VLOOKUP($A:$A,'Youth Skills Data'!$A$1:$E$2403,2,FALSE)</f>
        <v>22</v>
      </c>
      <c r="C103" s="41" t="str">
        <f t="shared" si="6"/>
        <v>20 - 24 yrs</v>
      </c>
      <c r="D103" s="41" t="s">
        <v>3</v>
      </c>
      <c r="E103" s="41" t="str">
        <f>HLOOKUP($A103,'Sheet 4'!$A$2:$CNK$3,2,FALSE)</f>
        <v>Married</v>
      </c>
      <c r="F103" s="41" t="s">
        <v>116</v>
      </c>
      <c r="G103" s="41" t="str">
        <f t="shared" si="5"/>
        <v>Male/Married/Moroto</v>
      </c>
      <c r="H103" s="41">
        <f>VLOOKUP($A103,'Youth Skills Data'!$A$1:$E$2403,5,FALSE)</f>
        <v>2.34</v>
      </c>
      <c r="I103" s="41">
        <f>VLOOKUP($A103,'Youth Skills Data'!$A$1:$E$2403,4,FALSE)</f>
        <v>4.0199999999999996</v>
      </c>
      <c r="J103" s="41">
        <f>VLOOKUP($A103,'Youth Skills Data'!$A$1:$E$2403,3,FALSE)</f>
        <v>8.5399999999999991</v>
      </c>
      <c r="K103" s="41">
        <f t="shared" si="7"/>
        <v>14.899999999999999</v>
      </c>
      <c r="L103" s="41" t="s">
        <v>7</v>
      </c>
      <c r="M103" s="41" t="s">
        <v>5</v>
      </c>
      <c r="N103" s="41" t="str">
        <f t="shared" si="8"/>
        <v>Low Impact</v>
      </c>
      <c r="O103" s="42"/>
      <c r="P103" s="42">
        <v>280000</v>
      </c>
      <c r="Q103" s="42">
        <f t="shared" si="9"/>
        <v>280000</v>
      </c>
    </row>
    <row r="104" spans="1:17" x14ac:dyDescent="0.35">
      <c r="A104" s="41" t="s">
        <v>112</v>
      </c>
      <c r="B104" s="41">
        <f>VLOOKUP($A:$A,'Youth Skills Data'!$A$1:$E$2403,2,FALSE)</f>
        <v>23</v>
      </c>
      <c r="C104" s="41" t="str">
        <f t="shared" si="6"/>
        <v>20 - 24 yrs</v>
      </c>
      <c r="D104" s="41" t="s">
        <v>8</v>
      </c>
      <c r="E104" s="41" t="str">
        <f>HLOOKUP($A104,'Sheet 4'!$A$2:$CNK$3,2,FALSE)</f>
        <v>Single</v>
      </c>
      <c r="F104" s="41" t="s">
        <v>116</v>
      </c>
      <c r="G104" s="41" t="str">
        <f t="shared" si="5"/>
        <v>Female/Single/Moroto</v>
      </c>
      <c r="H104" s="41">
        <f>VLOOKUP($A104,'Youth Skills Data'!$A$1:$E$2403,5,FALSE)</f>
        <v>2.4300000000000002</v>
      </c>
      <c r="I104" s="41">
        <f>VLOOKUP($A104,'Youth Skills Data'!$A$1:$E$2403,4,FALSE)</f>
        <v>2.88</v>
      </c>
      <c r="J104" s="41">
        <f>VLOOKUP($A104,'Youth Skills Data'!$A$1:$E$2403,3,FALSE)</f>
        <v>4.04</v>
      </c>
      <c r="K104" s="41">
        <f t="shared" si="7"/>
        <v>9.3500000000000014</v>
      </c>
      <c r="L104" s="41" t="s">
        <v>7</v>
      </c>
      <c r="M104" s="41" t="s">
        <v>5</v>
      </c>
      <c r="N104" s="41" t="str">
        <f t="shared" si="8"/>
        <v>Low Impact</v>
      </c>
      <c r="O104" s="42"/>
      <c r="P104" s="42">
        <v>295000</v>
      </c>
      <c r="Q104" s="42">
        <f t="shared" si="9"/>
        <v>295000</v>
      </c>
    </row>
    <row r="105" spans="1:17" x14ac:dyDescent="0.35">
      <c r="A105" s="41" t="s">
        <v>113</v>
      </c>
      <c r="B105" s="41">
        <f>VLOOKUP($A:$A,'Youth Skills Data'!$A$1:$E$2403,2,FALSE)</f>
        <v>12</v>
      </c>
      <c r="C105" s="41" t="str">
        <f t="shared" si="6"/>
        <v>10-14 yrs</v>
      </c>
      <c r="D105" s="41" t="s">
        <v>3</v>
      </c>
      <c r="E105" s="41" t="str">
        <f>HLOOKUP($A105,'Sheet 4'!$A$2:$CNK$3,2,FALSE)</f>
        <v>Single</v>
      </c>
      <c r="F105" s="41" t="s">
        <v>116</v>
      </c>
      <c r="G105" s="41" t="str">
        <f t="shared" si="5"/>
        <v>Male/Single/Moroto</v>
      </c>
      <c r="H105" s="41">
        <f>VLOOKUP($A105,'Youth Skills Data'!$A$1:$E$2403,5,FALSE)</f>
        <v>7.84</v>
      </c>
      <c r="I105" s="41">
        <f>VLOOKUP($A105,'Youth Skills Data'!$A$1:$E$2403,4,FALSE)</f>
        <v>6.23</v>
      </c>
      <c r="J105" s="41">
        <f>VLOOKUP($A105,'Youth Skills Data'!$A$1:$E$2403,3,FALSE)</f>
        <v>5.87</v>
      </c>
      <c r="K105" s="41">
        <f t="shared" si="7"/>
        <v>19.940000000000001</v>
      </c>
      <c r="L105" s="41" t="s">
        <v>7</v>
      </c>
      <c r="M105" s="41" t="s">
        <v>5</v>
      </c>
      <c r="N105" s="41" t="str">
        <f t="shared" si="8"/>
        <v>Low Impact</v>
      </c>
      <c r="O105" s="42"/>
      <c r="P105" s="42">
        <v>0</v>
      </c>
      <c r="Q105" s="42">
        <f t="shared" si="9"/>
        <v>0</v>
      </c>
    </row>
    <row r="106" spans="1:17" x14ac:dyDescent="0.35">
      <c r="A106" s="41" t="s">
        <v>114</v>
      </c>
      <c r="B106" s="41">
        <f>VLOOKUP($A:$A,'Youth Skills Data'!$A$1:$E$2403,2,FALSE)</f>
        <v>14</v>
      </c>
      <c r="C106" s="41" t="str">
        <f t="shared" si="6"/>
        <v>15 - 19 yrs</v>
      </c>
      <c r="D106" s="41" t="s">
        <v>3</v>
      </c>
      <c r="E106" s="41" t="str">
        <f>HLOOKUP($A106,'Sheet 4'!$A$2:$CNK$3,2,FALSE)</f>
        <v>Single</v>
      </c>
      <c r="F106" s="41" t="s">
        <v>116</v>
      </c>
      <c r="G106" s="41" t="str">
        <f t="shared" si="5"/>
        <v>Male/Single/Moroto</v>
      </c>
      <c r="H106" s="41">
        <f>VLOOKUP($A106,'Youth Skills Data'!$A$1:$E$2403,5,FALSE)</f>
        <v>8.9499999999999993</v>
      </c>
      <c r="I106" s="41">
        <f>VLOOKUP($A106,'Youth Skills Data'!$A$1:$E$2403,4,FALSE)</f>
        <v>9.2799999999999994</v>
      </c>
      <c r="J106" s="41">
        <f>VLOOKUP($A106,'Youth Skills Data'!$A$1:$E$2403,3,FALSE)</f>
        <v>7.99</v>
      </c>
      <c r="K106" s="41">
        <f t="shared" si="7"/>
        <v>26.22</v>
      </c>
      <c r="L106" s="41" t="s">
        <v>5</v>
      </c>
      <c r="M106" s="41" t="s">
        <v>5</v>
      </c>
      <c r="N106" s="41" t="str">
        <f t="shared" si="8"/>
        <v>High Impact</v>
      </c>
      <c r="O106" s="42">
        <v>55000</v>
      </c>
      <c r="P106" s="42">
        <v>23000</v>
      </c>
      <c r="Q106" s="42">
        <f t="shared" si="9"/>
        <v>78000</v>
      </c>
    </row>
    <row r="107" spans="1:17" x14ac:dyDescent="0.35">
      <c r="A107" s="41" t="s">
        <v>128</v>
      </c>
      <c r="B107" s="41">
        <f>VLOOKUP($A:$A,'Youth Skills Data'!$A$1:$E$2403,2,FALSE)</f>
        <v>15</v>
      </c>
      <c r="C107" s="41" t="str">
        <f t="shared" si="6"/>
        <v>15 - 19 yrs</v>
      </c>
      <c r="D107" s="41" t="s">
        <v>3</v>
      </c>
      <c r="E107" s="41" t="str">
        <f>HLOOKUP($A107,'Sheet 4'!$A$2:$CNK$3,2,FALSE)</f>
        <v>Single</v>
      </c>
      <c r="F107" s="41" t="s">
        <v>116</v>
      </c>
      <c r="G107" s="41" t="str">
        <f t="shared" si="5"/>
        <v>Male/Single/Moroto</v>
      </c>
      <c r="H107" s="41">
        <f>VLOOKUP($A107,'Youth Skills Data'!$A$1:$E$2403,5,FALSE)</f>
        <v>3.26</v>
      </c>
      <c r="I107" s="41">
        <f>VLOOKUP($A107,'Youth Skills Data'!$A$1:$E$2403,4,FALSE)</f>
        <v>9.7200000000000006</v>
      </c>
      <c r="J107" s="41">
        <f>VLOOKUP($A107,'Youth Skills Data'!$A$1:$E$2403,3,FALSE)</f>
        <v>2</v>
      </c>
      <c r="K107" s="41">
        <f t="shared" si="7"/>
        <v>14.98</v>
      </c>
      <c r="L107" s="41" t="s">
        <v>6</v>
      </c>
      <c r="M107" s="41" t="s">
        <v>6</v>
      </c>
      <c r="N107" s="41" t="str">
        <f t="shared" si="8"/>
        <v>No Impact at all</v>
      </c>
      <c r="O107" s="42"/>
      <c r="P107" s="42"/>
      <c r="Q107" s="42">
        <f t="shared" si="9"/>
        <v>0</v>
      </c>
    </row>
    <row r="108" spans="1:17" x14ac:dyDescent="0.35">
      <c r="A108" s="41" t="s">
        <v>129</v>
      </c>
      <c r="B108" s="41">
        <f>VLOOKUP($A:$A,'Youth Skills Data'!$A$1:$E$2403,2,FALSE)</f>
        <v>17</v>
      </c>
      <c r="C108" s="41" t="str">
        <f t="shared" si="6"/>
        <v>15 - 19 yrs</v>
      </c>
      <c r="D108" s="41" t="s">
        <v>3</v>
      </c>
      <c r="E108" s="41" t="str">
        <f>HLOOKUP($A108,'Sheet 4'!$A$2:$CNK$3,2,FALSE)</f>
        <v>Single</v>
      </c>
      <c r="F108" s="41" t="s">
        <v>117</v>
      </c>
      <c r="G108" s="41" t="str">
        <f t="shared" si="5"/>
        <v>Male/Single/Kaabong</v>
      </c>
      <c r="H108" s="41">
        <f>VLOOKUP($A108,'Youth Skills Data'!$A$1:$E$2403,5,FALSE)</f>
        <v>7.74</v>
      </c>
      <c r="I108" s="41">
        <f>VLOOKUP($A108,'Youth Skills Data'!$A$1:$E$2403,4,FALSE)</f>
        <v>5.57</v>
      </c>
      <c r="J108" s="41">
        <f>VLOOKUP($A108,'Youth Skills Data'!$A$1:$E$2403,3,FALSE)</f>
        <v>8.99</v>
      </c>
      <c r="K108" s="41">
        <f t="shared" si="7"/>
        <v>22.3</v>
      </c>
      <c r="L108" s="41" t="s">
        <v>5</v>
      </c>
      <c r="M108" s="41" t="s">
        <v>6</v>
      </c>
      <c r="N108" s="41" t="str">
        <f t="shared" si="8"/>
        <v>Moderate Impact</v>
      </c>
      <c r="O108" s="42">
        <v>261000</v>
      </c>
      <c r="P108" s="42"/>
      <c r="Q108" s="42">
        <f t="shared" si="9"/>
        <v>261000</v>
      </c>
    </row>
    <row r="109" spans="1:17" x14ac:dyDescent="0.35">
      <c r="A109" s="41" t="s">
        <v>130</v>
      </c>
      <c r="B109" s="41">
        <f>VLOOKUP($A:$A,'Youth Skills Data'!$A$1:$E$2403,2,FALSE)</f>
        <v>13</v>
      </c>
      <c r="C109" s="41" t="str">
        <f t="shared" si="6"/>
        <v>10-14 yrs</v>
      </c>
      <c r="D109" s="41" t="s">
        <v>8</v>
      </c>
      <c r="E109" s="41" t="str">
        <f>HLOOKUP($A109,'Sheet 4'!$A$2:$CNK$3,2,FALSE)</f>
        <v>Single</v>
      </c>
      <c r="F109" s="41" t="s">
        <v>118</v>
      </c>
      <c r="G109" s="41" t="str">
        <f t="shared" si="5"/>
        <v>Female/Single/Kotido</v>
      </c>
      <c r="H109" s="41">
        <f>VLOOKUP($A109,'Youth Skills Data'!$A$1:$E$2403,5,FALSE)</f>
        <v>5.3</v>
      </c>
      <c r="I109" s="41">
        <f>VLOOKUP($A109,'Youth Skills Data'!$A$1:$E$2403,4,FALSE)</f>
        <v>2.52</v>
      </c>
      <c r="J109" s="41">
        <f>VLOOKUP($A109,'Youth Skills Data'!$A$1:$E$2403,3,FALSE)</f>
        <v>5.59</v>
      </c>
      <c r="K109" s="41">
        <f t="shared" si="7"/>
        <v>13.41</v>
      </c>
      <c r="L109" s="41" t="s">
        <v>6</v>
      </c>
      <c r="M109" s="41" t="s">
        <v>6</v>
      </c>
      <c r="N109" s="41" t="str">
        <f t="shared" si="8"/>
        <v>No Impact at all</v>
      </c>
      <c r="O109" s="42"/>
      <c r="P109" s="42"/>
      <c r="Q109" s="42">
        <f t="shared" si="9"/>
        <v>0</v>
      </c>
    </row>
    <row r="110" spans="1:17" x14ac:dyDescent="0.35">
      <c r="A110" s="41" t="s">
        <v>131</v>
      </c>
      <c r="B110" s="41">
        <f>VLOOKUP($A:$A,'Youth Skills Data'!$A$1:$E$2403,2,FALSE)</f>
        <v>14</v>
      </c>
      <c r="C110" s="41" t="str">
        <f t="shared" si="6"/>
        <v>15 - 19 yrs</v>
      </c>
      <c r="D110" s="41" t="s">
        <v>8</v>
      </c>
      <c r="E110" s="41" t="str">
        <f>HLOOKUP($A110,'Sheet 4'!$A$2:$CNK$3,2,FALSE)</f>
        <v>Separated</v>
      </c>
      <c r="F110" s="41" t="s">
        <v>119</v>
      </c>
      <c r="G110" s="41" t="str">
        <f t="shared" si="5"/>
        <v>Female/Separated/Napak</v>
      </c>
      <c r="H110" s="41">
        <f>VLOOKUP($A110,'Youth Skills Data'!$A$1:$E$2403,5,FALSE)</f>
        <v>1.87</v>
      </c>
      <c r="I110" s="41">
        <f>VLOOKUP($A110,'Youth Skills Data'!$A$1:$E$2403,4,FALSE)</f>
        <v>2.88</v>
      </c>
      <c r="J110" s="41">
        <f>VLOOKUP($A110,'Youth Skills Data'!$A$1:$E$2403,3,FALSE)</f>
        <v>5.23</v>
      </c>
      <c r="K110" s="41">
        <f t="shared" si="7"/>
        <v>9.98</v>
      </c>
      <c r="L110" s="41" t="s">
        <v>7</v>
      </c>
      <c r="M110" s="41" t="s">
        <v>7</v>
      </c>
      <c r="N110" s="41" t="str">
        <f t="shared" si="8"/>
        <v>No Impact at all</v>
      </c>
      <c r="O110" s="42"/>
      <c r="P110" s="42"/>
      <c r="Q110" s="42">
        <f t="shared" si="9"/>
        <v>0</v>
      </c>
    </row>
    <row r="111" spans="1:17" x14ac:dyDescent="0.35">
      <c r="A111" s="41" t="s">
        <v>132</v>
      </c>
      <c r="B111" s="41">
        <f>VLOOKUP($A:$A,'Youth Skills Data'!$A$1:$E$2403,2,FALSE)</f>
        <v>12</v>
      </c>
      <c r="C111" s="41" t="str">
        <f t="shared" si="6"/>
        <v>10-14 yrs</v>
      </c>
      <c r="D111" s="41" t="s">
        <v>8</v>
      </c>
      <c r="E111" s="41" t="str">
        <f>HLOOKUP($A111,'Sheet 4'!$A$2:$CNK$3,2,FALSE)</f>
        <v>Separated</v>
      </c>
      <c r="F111" s="41" t="s">
        <v>120</v>
      </c>
      <c r="G111" s="41" t="str">
        <f t="shared" si="5"/>
        <v>Female/Separated/Nakapiripiriti</v>
      </c>
      <c r="H111" s="41">
        <f>VLOOKUP($A111,'Youth Skills Data'!$A$1:$E$2403,5,FALSE)</f>
        <v>3.76</v>
      </c>
      <c r="I111" s="41">
        <f>VLOOKUP($A111,'Youth Skills Data'!$A$1:$E$2403,4,FALSE)</f>
        <v>0.56000000000000005</v>
      </c>
      <c r="J111" s="41">
        <f>VLOOKUP($A111,'Youth Skills Data'!$A$1:$E$2403,3,FALSE)</f>
        <v>9.81</v>
      </c>
      <c r="K111" s="41">
        <f t="shared" si="7"/>
        <v>14.13</v>
      </c>
      <c r="L111" s="41" t="s">
        <v>5</v>
      </c>
      <c r="M111" s="41" t="s">
        <v>6</v>
      </c>
      <c r="N111" s="41" t="str">
        <f t="shared" si="8"/>
        <v>Moderate Impact</v>
      </c>
      <c r="O111" s="42">
        <v>159000</v>
      </c>
      <c r="P111" s="42"/>
      <c r="Q111" s="42">
        <f t="shared" si="9"/>
        <v>159000</v>
      </c>
    </row>
    <row r="112" spans="1:17" x14ac:dyDescent="0.35">
      <c r="A112" s="41" t="s">
        <v>133</v>
      </c>
      <c r="B112" s="41">
        <f>VLOOKUP($A:$A,'Youth Skills Data'!$A$1:$E$2403,2,FALSE)</f>
        <v>10</v>
      </c>
      <c r="C112" s="41" t="str">
        <f t="shared" si="6"/>
        <v>Below 10 yrs</v>
      </c>
      <c r="D112" s="41" t="s">
        <v>8</v>
      </c>
      <c r="E112" s="41" t="str">
        <f>HLOOKUP($A112,'Sheet 4'!$A$2:$CNK$3,2,FALSE)</f>
        <v>Single</v>
      </c>
      <c r="F112" s="41" t="s">
        <v>121</v>
      </c>
      <c r="G112" s="41" t="str">
        <f t="shared" si="5"/>
        <v>Female/Single/Amudat</v>
      </c>
      <c r="H112" s="41">
        <f>VLOOKUP($A112,'Youth Skills Data'!$A$1:$E$2403,5,FALSE)</f>
        <v>4.3499999999999996</v>
      </c>
      <c r="I112" s="41">
        <f>VLOOKUP($A112,'Youth Skills Data'!$A$1:$E$2403,4,FALSE)</f>
        <v>7.84</v>
      </c>
      <c r="J112" s="41">
        <f>VLOOKUP($A112,'Youth Skills Data'!$A$1:$E$2403,3,FALSE)</f>
        <v>6.4</v>
      </c>
      <c r="K112" s="41">
        <f t="shared" si="7"/>
        <v>18.59</v>
      </c>
      <c r="L112" s="41" t="s">
        <v>5</v>
      </c>
      <c r="M112" s="41" t="s">
        <v>5</v>
      </c>
      <c r="N112" s="41" t="str">
        <f t="shared" si="8"/>
        <v>High Impact</v>
      </c>
      <c r="O112" s="42">
        <v>129099</v>
      </c>
      <c r="P112" s="42">
        <v>125000</v>
      </c>
      <c r="Q112" s="42">
        <f t="shared" si="9"/>
        <v>254099</v>
      </c>
    </row>
    <row r="113" spans="1:17" x14ac:dyDescent="0.35">
      <c r="A113" s="41" t="s">
        <v>134</v>
      </c>
      <c r="B113" s="41">
        <f>VLOOKUP($A:$A,'Youth Skills Data'!$A$1:$E$2403,2,FALSE)</f>
        <v>18</v>
      </c>
      <c r="C113" s="41" t="str">
        <f t="shared" si="6"/>
        <v>15 - 19 yrs</v>
      </c>
      <c r="D113" s="41" t="s">
        <v>8</v>
      </c>
      <c r="E113" s="41" t="str">
        <f>HLOOKUP($A113,'Sheet 4'!$A$2:$CNK$3,2,FALSE)</f>
        <v>Single</v>
      </c>
      <c r="F113" s="41" t="s">
        <v>122</v>
      </c>
      <c r="G113" s="41" t="str">
        <f t="shared" si="5"/>
        <v>Female/Single/Abim</v>
      </c>
      <c r="H113" s="41">
        <f>VLOOKUP($A113,'Youth Skills Data'!$A$1:$E$2403,5,FALSE)</f>
        <v>8.3000000000000007</v>
      </c>
      <c r="I113" s="41">
        <f>VLOOKUP($A113,'Youth Skills Data'!$A$1:$E$2403,4,FALSE)</f>
        <v>6.79</v>
      </c>
      <c r="J113" s="41">
        <f>VLOOKUP($A113,'Youth Skills Data'!$A$1:$E$2403,3,FALSE)</f>
        <v>1.88</v>
      </c>
      <c r="K113" s="41">
        <f t="shared" si="7"/>
        <v>16.97</v>
      </c>
      <c r="L113" s="41" t="s">
        <v>5</v>
      </c>
      <c r="M113" s="41" t="s">
        <v>5</v>
      </c>
      <c r="N113" s="41" t="str">
        <f t="shared" si="8"/>
        <v>High Impact</v>
      </c>
      <c r="O113" s="42">
        <v>33000</v>
      </c>
      <c r="P113" s="42">
        <v>2100000</v>
      </c>
      <c r="Q113" s="42">
        <f t="shared" si="9"/>
        <v>2133000</v>
      </c>
    </row>
    <row r="114" spans="1:17" x14ac:dyDescent="0.35">
      <c r="A114" s="41" t="s">
        <v>135</v>
      </c>
      <c r="B114" s="41">
        <f>VLOOKUP($A:$A,'Youth Skills Data'!$A$1:$E$2403,2,FALSE)</f>
        <v>19</v>
      </c>
      <c r="C114" s="41" t="str">
        <f t="shared" si="6"/>
        <v>20 - 24 yrs</v>
      </c>
      <c r="D114" s="41" t="s">
        <v>8</v>
      </c>
      <c r="E114" s="41" t="str">
        <f>HLOOKUP($A114,'Sheet 4'!$A$2:$CNK$3,2,FALSE)</f>
        <v>Married</v>
      </c>
      <c r="F114" s="41" t="s">
        <v>122</v>
      </c>
      <c r="G114" s="41" t="str">
        <f t="shared" si="5"/>
        <v>Female/Married/Abim</v>
      </c>
      <c r="H114" s="41">
        <f>VLOOKUP($A114,'Youth Skills Data'!$A$1:$E$2403,5,FALSE)</f>
        <v>0.81</v>
      </c>
      <c r="I114" s="41">
        <f>VLOOKUP($A114,'Youth Skills Data'!$A$1:$E$2403,4,FALSE)</f>
        <v>3.53</v>
      </c>
      <c r="J114" s="41">
        <f>VLOOKUP($A114,'Youth Skills Data'!$A$1:$E$2403,3,FALSE)</f>
        <v>7.58</v>
      </c>
      <c r="K114" s="41">
        <f t="shared" si="7"/>
        <v>11.92</v>
      </c>
      <c r="L114" s="41" t="s">
        <v>5</v>
      </c>
      <c r="M114" s="41" t="s">
        <v>5</v>
      </c>
      <c r="N114" s="41" t="str">
        <f t="shared" si="8"/>
        <v>High Impact</v>
      </c>
      <c r="O114" s="42">
        <v>1123698</v>
      </c>
      <c r="P114" s="42">
        <v>51000</v>
      </c>
      <c r="Q114" s="42">
        <f t="shared" si="9"/>
        <v>1174698</v>
      </c>
    </row>
    <row r="115" spans="1:17" x14ac:dyDescent="0.35">
      <c r="A115" s="41" t="s">
        <v>136</v>
      </c>
      <c r="B115" s="41">
        <f>VLOOKUP($A:$A,'Youth Skills Data'!$A$1:$E$2403,2,FALSE)</f>
        <v>21</v>
      </c>
      <c r="C115" s="41" t="str">
        <f t="shared" si="6"/>
        <v>20 - 24 yrs</v>
      </c>
      <c r="D115" s="41" t="s">
        <v>8</v>
      </c>
      <c r="E115" s="41" t="str">
        <f>HLOOKUP($A115,'Sheet 4'!$A$2:$CNK$3,2,FALSE)</f>
        <v>Married</v>
      </c>
      <c r="F115" s="41" t="s">
        <v>122</v>
      </c>
      <c r="G115" s="41" t="str">
        <f t="shared" si="5"/>
        <v>Female/Married/Abim</v>
      </c>
      <c r="H115" s="41">
        <f>VLOOKUP($A115,'Youth Skills Data'!$A$1:$E$2403,5,FALSE)</f>
        <v>4.04</v>
      </c>
      <c r="I115" s="41">
        <f>VLOOKUP($A115,'Youth Skills Data'!$A$1:$E$2403,4,FALSE)</f>
        <v>8.41</v>
      </c>
      <c r="J115" s="41">
        <f>VLOOKUP($A115,'Youth Skills Data'!$A$1:$E$2403,3,FALSE)</f>
        <v>8.57</v>
      </c>
      <c r="K115" s="41">
        <f t="shared" si="7"/>
        <v>21.02</v>
      </c>
      <c r="L115" s="41" t="s">
        <v>6</v>
      </c>
      <c r="M115" s="41" t="s">
        <v>6</v>
      </c>
      <c r="N115" s="41" t="str">
        <f t="shared" si="8"/>
        <v>No Impact at all</v>
      </c>
      <c r="O115" s="42"/>
      <c r="P115" s="42"/>
      <c r="Q115" s="42">
        <f t="shared" si="9"/>
        <v>0</v>
      </c>
    </row>
    <row r="116" spans="1:17" x14ac:dyDescent="0.35">
      <c r="A116" s="41" t="s">
        <v>137</v>
      </c>
      <c r="B116" s="41">
        <f>VLOOKUP($A:$A,'Youth Skills Data'!$A$1:$E$2403,2,FALSE)</f>
        <v>20</v>
      </c>
      <c r="C116" s="41" t="str">
        <f t="shared" si="6"/>
        <v>20 - 24 yrs</v>
      </c>
      <c r="D116" s="41" t="s">
        <v>3</v>
      </c>
      <c r="E116" s="41" t="str">
        <f>HLOOKUP($A116,'Sheet 4'!$A$2:$CNK$3,2,FALSE)</f>
        <v>Single</v>
      </c>
      <c r="F116" s="41" t="s">
        <v>122</v>
      </c>
      <c r="G116" s="41" t="str">
        <f t="shared" si="5"/>
        <v>Male/Single/Abim</v>
      </c>
      <c r="H116" s="41">
        <f>VLOOKUP($A116,'Youth Skills Data'!$A$1:$E$2403,5,FALSE)</f>
        <v>0.68</v>
      </c>
      <c r="I116" s="41">
        <f>VLOOKUP($A116,'Youth Skills Data'!$A$1:$E$2403,4,FALSE)</f>
        <v>1.57</v>
      </c>
      <c r="J116" s="41">
        <f>VLOOKUP($A116,'Youth Skills Data'!$A$1:$E$2403,3,FALSE)</f>
        <v>6.72</v>
      </c>
      <c r="K116" s="41">
        <f t="shared" si="7"/>
        <v>8.9699999999999989</v>
      </c>
      <c r="L116" s="41" t="s">
        <v>5</v>
      </c>
      <c r="M116" s="41" t="s">
        <v>5</v>
      </c>
      <c r="N116" s="41" t="str">
        <f t="shared" si="8"/>
        <v>High Impact</v>
      </c>
      <c r="O116" s="42">
        <v>3198</v>
      </c>
      <c r="P116" s="42">
        <v>175000</v>
      </c>
      <c r="Q116" s="42">
        <f t="shared" si="9"/>
        <v>178198</v>
      </c>
    </row>
    <row r="117" spans="1:17" x14ac:dyDescent="0.35">
      <c r="A117" s="41" t="s">
        <v>138</v>
      </c>
      <c r="B117" s="41">
        <f>VLOOKUP($A:$A,'Youth Skills Data'!$A$1:$E$2403,2,FALSE)</f>
        <v>22</v>
      </c>
      <c r="C117" s="41" t="str">
        <f t="shared" si="6"/>
        <v>20 - 24 yrs</v>
      </c>
      <c r="D117" s="41" t="s">
        <v>3</v>
      </c>
      <c r="E117" s="41" t="str">
        <f>HLOOKUP($A117,'Sheet 4'!$A$2:$CNK$3,2,FALSE)</f>
        <v>Single</v>
      </c>
      <c r="F117" s="41" t="s">
        <v>122</v>
      </c>
      <c r="G117" s="41" t="str">
        <f t="shared" si="5"/>
        <v>Male/Single/Abim</v>
      </c>
      <c r="H117" s="41">
        <f>VLOOKUP($A117,'Youth Skills Data'!$A$1:$E$2403,5,FALSE)</f>
        <v>4.43</v>
      </c>
      <c r="I117" s="41">
        <f>VLOOKUP($A117,'Youth Skills Data'!$A$1:$E$2403,4,FALSE)</f>
        <v>7.64</v>
      </c>
      <c r="J117" s="41">
        <f>VLOOKUP($A117,'Youth Skills Data'!$A$1:$E$2403,3,FALSE)</f>
        <v>6.39</v>
      </c>
      <c r="K117" s="41">
        <f t="shared" si="7"/>
        <v>18.46</v>
      </c>
      <c r="L117" s="41" t="s">
        <v>6</v>
      </c>
      <c r="M117" s="41" t="s">
        <v>5</v>
      </c>
      <c r="N117" s="41" t="str">
        <f t="shared" si="8"/>
        <v>Low Impact</v>
      </c>
      <c r="O117" s="42"/>
      <c r="P117" s="42">
        <v>22500</v>
      </c>
      <c r="Q117" s="42">
        <f t="shared" si="9"/>
        <v>22500</v>
      </c>
    </row>
    <row r="118" spans="1:17" x14ac:dyDescent="0.35">
      <c r="A118" s="41" t="s">
        <v>139</v>
      </c>
      <c r="B118" s="41">
        <f>VLOOKUP($A:$A,'Youth Skills Data'!$A$1:$E$2403,2,FALSE)</f>
        <v>25</v>
      </c>
      <c r="C118" s="41" t="str">
        <f t="shared" si="6"/>
        <v>25 yrs or more</v>
      </c>
      <c r="D118" s="41" t="s">
        <v>3</v>
      </c>
      <c r="E118" s="41" t="str">
        <f>HLOOKUP($A118,'Sheet 4'!$A$2:$CNK$3,2,FALSE)</f>
        <v>Separated</v>
      </c>
      <c r="F118" s="41" t="s">
        <v>122</v>
      </c>
      <c r="G118" s="41" t="str">
        <f t="shared" si="5"/>
        <v>Male/Separated/Abim</v>
      </c>
      <c r="H118" s="41">
        <f>VLOOKUP($A118,'Youth Skills Data'!$A$1:$E$2403,5,FALSE)</f>
        <v>0.81</v>
      </c>
      <c r="I118" s="41">
        <f>VLOOKUP($A118,'Youth Skills Data'!$A$1:$E$2403,4,FALSE)</f>
        <v>3.53</v>
      </c>
      <c r="J118" s="41">
        <f>VLOOKUP($A118,'Youth Skills Data'!$A$1:$E$2403,3,FALSE)</f>
        <v>7.58</v>
      </c>
      <c r="K118" s="41">
        <f t="shared" si="7"/>
        <v>11.92</v>
      </c>
      <c r="L118" s="41" t="s">
        <v>6</v>
      </c>
      <c r="M118" s="41" t="s">
        <v>6</v>
      </c>
      <c r="N118" s="41" t="str">
        <f t="shared" si="8"/>
        <v>No Impact at all</v>
      </c>
      <c r="O118" s="42"/>
      <c r="P118" s="42"/>
      <c r="Q118" s="42">
        <f t="shared" si="9"/>
        <v>0</v>
      </c>
    </row>
    <row r="119" spans="1:17" x14ac:dyDescent="0.35">
      <c r="A119" s="41" t="s">
        <v>140</v>
      </c>
      <c r="B119" s="41">
        <f>VLOOKUP($A:$A,'Youth Skills Data'!$A$1:$E$2403,2,FALSE)</f>
        <v>24</v>
      </c>
      <c r="C119" s="41" t="str">
        <f t="shared" si="6"/>
        <v>20 - 24 yrs</v>
      </c>
      <c r="D119" s="41" t="s">
        <v>3</v>
      </c>
      <c r="E119" s="41" t="str">
        <f>HLOOKUP($A119,'Sheet 4'!$A$2:$CNK$3,2,FALSE)</f>
        <v>Married</v>
      </c>
      <c r="F119" s="41" t="s">
        <v>122</v>
      </c>
      <c r="G119" s="41" t="str">
        <f t="shared" si="5"/>
        <v>Male/Married/Abim</v>
      </c>
      <c r="H119" s="41">
        <f>VLOOKUP($A119,'Youth Skills Data'!$A$1:$E$2403,5,FALSE)</f>
        <v>2.66</v>
      </c>
      <c r="I119" s="41">
        <f>VLOOKUP($A119,'Youth Skills Data'!$A$1:$E$2403,4,FALSE)</f>
        <v>1.4</v>
      </c>
      <c r="J119" s="41">
        <f>VLOOKUP($A119,'Youth Skills Data'!$A$1:$E$2403,3,FALSE)</f>
        <v>8.5</v>
      </c>
      <c r="K119" s="41">
        <f t="shared" si="7"/>
        <v>12.56</v>
      </c>
      <c r="L119" s="41" t="s">
        <v>6</v>
      </c>
      <c r="M119" s="41" t="s">
        <v>6</v>
      </c>
      <c r="N119" s="41" t="str">
        <f t="shared" si="8"/>
        <v>No Impact at all</v>
      </c>
      <c r="O119" s="42"/>
      <c r="P119" s="42"/>
      <c r="Q119" s="42">
        <f t="shared" si="9"/>
        <v>0</v>
      </c>
    </row>
    <row r="120" spans="1:17" x14ac:dyDescent="0.35">
      <c r="A120" s="41" t="s">
        <v>141</v>
      </c>
      <c r="B120" s="41">
        <f>VLOOKUP($A:$A,'Youth Skills Data'!$A$1:$E$2403,2,FALSE)</f>
        <v>14</v>
      </c>
      <c r="C120" s="41" t="str">
        <f t="shared" si="6"/>
        <v>15 - 19 yrs</v>
      </c>
      <c r="D120" s="41" t="s">
        <v>3</v>
      </c>
      <c r="E120" s="41" t="str">
        <f>HLOOKUP($A120,'Sheet 4'!$A$2:$CNK$3,2,FALSE)</f>
        <v>Separated</v>
      </c>
      <c r="F120" s="41" t="s">
        <v>122</v>
      </c>
      <c r="G120" s="41" t="str">
        <f t="shared" si="5"/>
        <v>Male/Separated/Abim</v>
      </c>
      <c r="H120" s="41">
        <f>VLOOKUP($A120,'Youth Skills Data'!$A$1:$E$2403,5,FALSE)</f>
        <v>8.42</v>
      </c>
      <c r="I120" s="41">
        <f>VLOOKUP($A120,'Youth Skills Data'!$A$1:$E$2403,4,FALSE)</f>
        <v>3.68</v>
      </c>
      <c r="J120" s="41">
        <f>VLOOKUP($A120,'Youth Skills Data'!$A$1:$E$2403,3,FALSE)</f>
        <v>0.54</v>
      </c>
      <c r="K120" s="41">
        <f t="shared" si="7"/>
        <v>12.64</v>
      </c>
      <c r="L120" s="41" t="s">
        <v>6</v>
      </c>
      <c r="M120" s="41" t="s">
        <v>6</v>
      </c>
      <c r="N120" s="41" t="str">
        <f t="shared" si="8"/>
        <v>No Impact at all</v>
      </c>
      <c r="O120" s="42"/>
      <c r="P120" s="42"/>
      <c r="Q120" s="42">
        <f t="shared" si="9"/>
        <v>0</v>
      </c>
    </row>
    <row r="121" spans="1:17" x14ac:dyDescent="0.35">
      <c r="A121" s="41" t="s">
        <v>142</v>
      </c>
      <c r="B121" s="41">
        <f>VLOOKUP($A:$A,'Youth Skills Data'!$A$1:$E$2403,2,FALSE)</f>
        <v>16</v>
      </c>
      <c r="C121" s="41" t="str">
        <f t="shared" si="6"/>
        <v>15 - 19 yrs</v>
      </c>
      <c r="D121" s="41" t="s">
        <v>3</v>
      </c>
      <c r="E121" s="41" t="str">
        <f>HLOOKUP($A121,'Sheet 4'!$A$2:$CNK$3,2,FALSE)</f>
        <v>Single</v>
      </c>
      <c r="F121" s="41" t="s">
        <v>122</v>
      </c>
      <c r="G121" s="41" t="str">
        <f t="shared" si="5"/>
        <v>Male/Single/Abim</v>
      </c>
      <c r="H121" s="41">
        <f>VLOOKUP($A121,'Youth Skills Data'!$A$1:$E$2403,5,FALSE)</f>
        <v>8.3000000000000007</v>
      </c>
      <c r="I121" s="41">
        <f>VLOOKUP($A121,'Youth Skills Data'!$A$1:$E$2403,4,FALSE)</f>
        <v>6.79</v>
      </c>
      <c r="J121" s="41">
        <f>VLOOKUP($A121,'Youth Skills Data'!$A$1:$E$2403,3,FALSE)</f>
        <v>1.88</v>
      </c>
      <c r="K121" s="41">
        <f t="shared" si="7"/>
        <v>16.97</v>
      </c>
      <c r="L121" s="41" t="s">
        <v>6</v>
      </c>
      <c r="M121" s="41" t="s">
        <v>6</v>
      </c>
      <c r="N121" s="41" t="str">
        <f t="shared" si="8"/>
        <v>No Impact at all</v>
      </c>
      <c r="O121" s="42"/>
      <c r="P121" s="42"/>
      <c r="Q121" s="42">
        <f t="shared" si="9"/>
        <v>0</v>
      </c>
    </row>
    <row r="122" spans="1:17" x14ac:dyDescent="0.35">
      <c r="A122" s="41" t="s">
        <v>143</v>
      </c>
      <c r="B122" s="41">
        <f>VLOOKUP($A:$A,'Youth Skills Data'!$A$1:$E$2403,2,FALSE)</f>
        <v>20</v>
      </c>
      <c r="C122" s="41" t="str">
        <f t="shared" si="6"/>
        <v>20 - 24 yrs</v>
      </c>
      <c r="D122" s="41" t="s">
        <v>8</v>
      </c>
      <c r="E122" s="41" t="str">
        <f>HLOOKUP($A122,'Sheet 4'!$A$2:$CNK$3,2,FALSE)</f>
        <v>Married</v>
      </c>
      <c r="F122" s="41" t="s">
        <v>122</v>
      </c>
      <c r="G122" s="41" t="str">
        <f t="shared" si="5"/>
        <v>Female/Married/Abim</v>
      </c>
      <c r="H122" s="41">
        <f>VLOOKUP($A122,'Youth Skills Data'!$A$1:$E$2403,5,FALSE)</f>
        <v>3.88</v>
      </c>
      <c r="I122" s="41">
        <f>VLOOKUP($A122,'Youth Skills Data'!$A$1:$E$2403,4,FALSE)</f>
        <v>1.29</v>
      </c>
      <c r="J122" s="41">
        <f>VLOOKUP($A122,'Youth Skills Data'!$A$1:$E$2403,3,FALSE)</f>
        <v>9.16</v>
      </c>
      <c r="K122" s="41">
        <f t="shared" si="7"/>
        <v>14.33</v>
      </c>
      <c r="L122" s="41" t="s">
        <v>6</v>
      </c>
      <c r="M122" s="41" t="s">
        <v>6</v>
      </c>
      <c r="N122" s="41" t="str">
        <f t="shared" si="8"/>
        <v>No Impact at all</v>
      </c>
      <c r="O122" s="42"/>
      <c r="P122" s="42"/>
      <c r="Q122" s="42">
        <f t="shared" si="9"/>
        <v>0</v>
      </c>
    </row>
    <row r="123" spans="1:17" x14ac:dyDescent="0.35">
      <c r="A123" s="41" t="s">
        <v>144</v>
      </c>
      <c r="B123" s="41">
        <f>VLOOKUP($A:$A,'Youth Skills Data'!$A$1:$E$2403,2,FALSE)</f>
        <v>22</v>
      </c>
      <c r="C123" s="41" t="str">
        <f t="shared" si="6"/>
        <v>20 - 24 yrs</v>
      </c>
      <c r="D123" s="41" t="s">
        <v>3</v>
      </c>
      <c r="E123" s="41" t="str">
        <f>HLOOKUP($A123,'Sheet 4'!$A$2:$CNK$3,2,FALSE)</f>
        <v>Married</v>
      </c>
      <c r="F123" s="41" t="s">
        <v>122</v>
      </c>
      <c r="G123" s="41" t="str">
        <f t="shared" si="5"/>
        <v>Male/Married/Abim</v>
      </c>
      <c r="H123" s="41">
        <f>VLOOKUP($A123,'Youth Skills Data'!$A$1:$E$2403,5,FALSE)</f>
        <v>8.76</v>
      </c>
      <c r="I123" s="41">
        <f>VLOOKUP($A123,'Youth Skills Data'!$A$1:$E$2403,4,FALSE)</f>
        <v>3.81</v>
      </c>
      <c r="J123" s="41">
        <f>VLOOKUP($A123,'Youth Skills Data'!$A$1:$E$2403,3,FALSE)</f>
        <v>7.33</v>
      </c>
      <c r="K123" s="41">
        <f t="shared" si="7"/>
        <v>19.899999999999999</v>
      </c>
      <c r="L123" s="41" t="s">
        <v>6</v>
      </c>
      <c r="M123" s="41" t="s">
        <v>6</v>
      </c>
      <c r="N123" s="41" t="str">
        <f t="shared" si="8"/>
        <v>No Impact at all</v>
      </c>
      <c r="O123" s="42"/>
      <c r="P123" s="42"/>
      <c r="Q123" s="42">
        <f t="shared" si="9"/>
        <v>0</v>
      </c>
    </row>
    <row r="124" spans="1:17" x14ac:dyDescent="0.35">
      <c r="A124" s="41" t="s">
        <v>145</v>
      </c>
      <c r="B124" s="41">
        <f>VLOOKUP($A:$A,'Youth Skills Data'!$A$1:$E$2403,2,FALSE)</f>
        <v>23</v>
      </c>
      <c r="C124" s="41" t="str">
        <f t="shared" si="6"/>
        <v>20 - 24 yrs</v>
      </c>
      <c r="D124" s="41" t="s">
        <v>3</v>
      </c>
      <c r="E124" s="41" t="str">
        <f>HLOOKUP($A124,'Sheet 4'!$A$2:$CNK$3,2,FALSE)</f>
        <v>Single</v>
      </c>
      <c r="F124" s="41" t="s">
        <v>122</v>
      </c>
      <c r="G124" s="41" t="str">
        <f t="shared" si="5"/>
        <v>Male/Single/Abim</v>
      </c>
      <c r="H124" s="41">
        <f>VLOOKUP($A124,'Youth Skills Data'!$A$1:$E$2403,5,FALSE)</f>
        <v>3.36</v>
      </c>
      <c r="I124" s="41">
        <f>VLOOKUP($A124,'Youth Skills Data'!$A$1:$E$2403,4,FALSE)</f>
        <v>2.02</v>
      </c>
      <c r="J124" s="41">
        <f>VLOOKUP($A124,'Youth Skills Data'!$A$1:$E$2403,3,FALSE)</f>
        <v>9.85</v>
      </c>
      <c r="K124" s="41">
        <f t="shared" si="7"/>
        <v>15.23</v>
      </c>
      <c r="L124" s="41" t="s">
        <v>6</v>
      </c>
      <c r="M124" s="41" t="s">
        <v>6</v>
      </c>
      <c r="N124" s="41" t="str">
        <f t="shared" si="8"/>
        <v>No Impact at all</v>
      </c>
      <c r="O124" s="42"/>
      <c r="P124" s="42"/>
      <c r="Q124" s="42">
        <f t="shared" si="9"/>
        <v>0</v>
      </c>
    </row>
    <row r="125" spans="1:17" x14ac:dyDescent="0.35">
      <c r="A125" s="41" t="s">
        <v>146</v>
      </c>
      <c r="B125" s="41">
        <f>VLOOKUP($A:$A,'Youth Skills Data'!$A$1:$E$2403,2,FALSE)</f>
        <v>12</v>
      </c>
      <c r="C125" s="41" t="str">
        <f t="shared" si="6"/>
        <v>10-14 yrs</v>
      </c>
      <c r="D125" s="41" t="s">
        <v>8</v>
      </c>
      <c r="E125" s="41" t="str">
        <f>HLOOKUP($A125,'Sheet 4'!$A$2:$CNK$3,2,FALSE)</f>
        <v>Married</v>
      </c>
      <c r="F125" s="41" t="s">
        <v>122</v>
      </c>
      <c r="G125" s="41" t="str">
        <f t="shared" si="5"/>
        <v>Female/Married/Abim</v>
      </c>
      <c r="H125" s="41">
        <f>VLOOKUP($A125,'Youth Skills Data'!$A$1:$E$2403,5,FALSE)</f>
        <v>7.84</v>
      </c>
      <c r="I125" s="41">
        <f>VLOOKUP($A125,'Youth Skills Data'!$A$1:$E$2403,4,FALSE)</f>
        <v>6.23</v>
      </c>
      <c r="J125" s="41">
        <f>VLOOKUP($A125,'Youth Skills Data'!$A$1:$E$2403,3,FALSE)</f>
        <v>5.87</v>
      </c>
      <c r="K125" s="41">
        <f t="shared" si="7"/>
        <v>19.940000000000001</v>
      </c>
      <c r="L125" s="41" t="s">
        <v>6</v>
      </c>
      <c r="M125" s="41" t="s">
        <v>6</v>
      </c>
      <c r="N125" s="41" t="str">
        <f t="shared" si="8"/>
        <v>No Impact at all</v>
      </c>
      <c r="O125" s="42"/>
      <c r="P125" s="42"/>
      <c r="Q125" s="42">
        <f t="shared" si="9"/>
        <v>0</v>
      </c>
    </row>
    <row r="126" spans="1:17" x14ac:dyDescent="0.35">
      <c r="A126" s="41" t="s">
        <v>147</v>
      </c>
      <c r="B126" s="41">
        <f>VLOOKUP($A:$A,'Youth Skills Data'!$A$1:$E$2403,2,FALSE)</f>
        <v>14</v>
      </c>
      <c r="C126" s="41" t="str">
        <f t="shared" si="6"/>
        <v>15 - 19 yrs</v>
      </c>
      <c r="D126" s="41" t="s">
        <v>3</v>
      </c>
      <c r="E126" s="41" t="str">
        <f>HLOOKUP($A126,'Sheet 4'!$A$2:$CNK$3,2,FALSE)</f>
        <v>Single</v>
      </c>
      <c r="F126" s="41" t="s">
        <v>117</v>
      </c>
      <c r="G126" s="41" t="str">
        <f t="shared" si="5"/>
        <v>Male/Single/Kaabong</v>
      </c>
      <c r="H126" s="41">
        <f>VLOOKUP($A126,'Youth Skills Data'!$A$1:$E$2403,5,FALSE)</f>
        <v>8.9499999999999993</v>
      </c>
      <c r="I126" s="41">
        <f>VLOOKUP($A126,'Youth Skills Data'!$A$1:$E$2403,4,FALSE)</f>
        <v>9.2799999999999994</v>
      </c>
      <c r="J126" s="41">
        <f>VLOOKUP($A126,'Youth Skills Data'!$A$1:$E$2403,3,FALSE)</f>
        <v>7.99</v>
      </c>
      <c r="K126" s="41">
        <f t="shared" si="7"/>
        <v>26.22</v>
      </c>
      <c r="L126" s="41" t="s">
        <v>6</v>
      </c>
      <c r="M126" s="41" t="s">
        <v>6</v>
      </c>
      <c r="N126" s="41" t="str">
        <f t="shared" si="8"/>
        <v>No Impact at all</v>
      </c>
      <c r="O126" s="42"/>
      <c r="P126" s="42"/>
      <c r="Q126" s="42">
        <f t="shared" si="9"/>
        <v>0</v>
      </c>
    </row>
    <row r="127" spans="1:17" x14ac:dyDescent="0.35">
      <c r="A127" s="41" t="s">
        <v>148</v>
      </c>
      <c r="B127" s="41">
        <f>VLOOKUP($A:$A,'Youth Skills Data'!$A$1:$E$2403,2,FALSE)</f>
        <v>15</v>
      </c>
      <c r="C127" s="41" t="str">
        <f t="shared" si="6"/>
        <v>15 - 19 yrs</v>
      </c>
      <c r="D127" s="41" t="s">
        <v>8</v>
      </c>
      <c r="E127" s="41" t="str">
        <f>HLOOKUP($A127,'Sheet 4'!$A$2:$CNK$3,2,FALSE)</f>
        <v>Single</v>
      </c>
      <c r="F127" s="41" t="s">
        <v>117</v>
      </c>
      <c r="G127" s="41" t="str">
        <f t="shared" si="5"/>
        <v>Female/Single/Kaabong</v>
      </c>
      <c r="H127" s="41">
        <f>VLOOKUP($A127,'Youth Skills Data'!$A$1:$E$2403,5,FALSE)</f>
        <v>3.26</v>
      </c>
      <c r="I127" s="41">
        <f>VLOOKUP($A127,'Youth Skills Data'!$A$1:$E$2403,4,FALSE)</f>
        <v>9.7200000000000006</v>
      </c>
      <c r="J127" s="41">
        <f>VLOOKUP($A127,'Youth Skills Data'!$A$1:$E$2403,3,FALSE)</f>
        <v>2</v>
      </c>
      <c r="K127" s="41">
        <f t="shared" si="7"/>
        <v>14.98</v>
      </c>
      <c r="L127" s="41" t="s">
        <v>6</v>
      </c>
      <c r="M127" s="41" t="s">
        <v>6</v>
      </c>
      <c r="N127" s="41" t="str">
        <f t="shared" si="8"/>
        <v>No Impact at all</v>
      </c>
      <c r="O127" s="42"/>
      <c r="P127" s="42"/>
      <c r="Q127" s="42">
        <f t="shared" si="9"/>
        <v>0</v>
      </c>
    </row>
    <row r="128" spans="1:17" x14ac:dyDescent="0.35">
      <c r="A128" s="41" t="s">
        <v>149</v>
      </c>
      <c r="B128" s="41">
        <f>VLOOKUP($A:$A,'Youth Skills Data'!$A$1:$E$2403,2,FALSE)</f>
        <v>17</v>
      </c>
      <c r="C128" s="41" t="str">
        <f t="shared" si="6"/>
        <v>15 - 19 yrs</v>
      </c>
      <c r="D128" s="41" t="s">
        <v>8</v>
      </c>
      <c r="E128" s="41" t="str">
        <f>HLOOKUP($A128,'Sheet 4'!$A$2:$CNK$3,2,FALSE)</f>
        <v>Separated</v>
      </c>
      <c r="F128" s="41" t="s">
        <v>117</v>
      </c>
      <c r="G128" s="41" t="str">
        <f t="shared" si="5"/>
        <v>Female/Separated/Kaabong</v>
      </c>
      <c r="H128" s="41">
        <f>VLOOKUP($A128,'Youth Skills Data'!$A$1:$E$2403,5,FALSE)</f>
        <v>7.74</v>
      </c>
      <c r="I128" s="41">
        <f>VLOOKUP($A128,'Youth Skills Data'!$A$1:$E$2403,4,FALSE)</f>
        <v>5.57</v>
      </c>
      <c r="J128" s="41">
        <f>VLOOKUP($A128,'Youth Skills Data'!$A$1:$E$2403,3,FALSE)</f>
        <v>8.99</v>
      </c>
      <c r="K128" s="41">
        <f t="shared" si="7"/>
        <v>22.3</v>
      </c>
      <c r="L128" s="41" t="s">
        <v>5</v>
      </c>
      <c r="M128" s="41" t="s">
        <v>6</v>
      </c>
      <c r="N128" s="41" t="str">
        <f t="shared" si="8"/>
        <v>Moderate Impact</v>
      </c>
      <c r="O128" s="42">
        <v>9000</v>
      </c>
      <c r="P128" s="42"/>
      <c r="Q128" s="42">
        <f t="shared" si="9"/>
        <v>9000</v>
      </c>
    </row>
    <row r="129" spans="1:17" x14ac:dyDescent="0.35">
      <c r="A129" s="41" t="s">
        <v>150</v>
      </c>
      <c r="B129" s="41">
        <f>VLOOKUP($A:$A,'Youth Skills Data'!$A$1:$E$2403,2,FALSE)</f>
        <v>13</v>
      </c>
      <c r="C129" s="41" t="str">
        <f t="shared" si="6"/>
        <v>10-14 yrs</v>
      </c>
      <c r="D129" s="41" t="s">
        <v>8</v>
      </c>
      <c r="E129" s="41" t="str">
        <f>HLOOKUP($A129,'Sheet 4'!$A$2:$CNK$3,2,FALSE)</f>
        <v>Married</v>
      </c>
      <c r="F129" s="41" t="s">
        <v>117</v>
      </c>
      <c r="G129" s="41" t="str">
        <f t="shared" si="5"/>
        <v>Female/Married/Kaabong</v>
      </c>
      <c r="H129" s="41">
        <f>VLOOKUP($A129,'Youth Skills Data'!$A$1:$E$2403,5,FALSE)</f>
        <v>5.3</v>
      </c>
      <c r="I129" s="41">
        <f>VLOOKUP($A129,'Youth Skills Data'!$A$1:$E$2403,4,FALSE)</f>
        <v>2.52</v>
      </c>
      <c r="J129" s="41">
        <f>VLOOKUP($A129,'Youth Skills Data'!$A$1:$E$2403,3,FALSE)</f>
        <v>5.59</v>
      </c>
      <c r="K129" s="41">
        <f t="shared" si="7"/>
        <v>13.41</v>
      </c>
      <c r="L129" s="41" t="s">
        <v>5</v>
      </c>
      <c r="M129" s="41" t="s">
        <v>6</v>
      </c>
      <c r="N129" s="41" t="str">
        <f t="shared" si="8"/>
        <v>Moderate Impact</v>
      </c>
      <c r="O129" s="42">
        <v>85200</v>
      </c>
      <c r="P129" s="42"/>
      <c r="Q129" s="42">
        <f t="shared" si="9"/>
        <v>85200</v>
      </c>
    </row>
    <row r="130" spans="1:17" x14ac:dyDescent="0.35">
      <c r="A130" s="41" t="s">
        <v>151</v>
      </c>
      <c r="B130" s="41">
        <f>VLOOKUP($A:$A,'Youth Skills Data'!$A$1:$E$2403,2,FALSE)</f>
        <v>14</v>
      </c>
      <c r="C130" s="41" t="str">
        <f t="shared" si="6"/>
        <v>15 - 19 yrs</v>
      </c>
      <c r="D130" s="41" t="s">
        <v>3</v>
      </c>
      <c r="E130" s="41" t="str">
        <f>HLOOKUP($A130,'Sheet 4'!$A$2:$CNK$3,2,FALSE)</f>
        <v>Single</v>
      </c>
      <c r="F130" s="41" t="s">
        <v>117</v>
      </c>
      <c r="G130" s="41" t="str">
        <f t="shared" ref="G130:G193" si="10">CONCATENATE(D130,"/",E130,"/",F130,)</f>
        <v>Male/Single/Kaabong</v>
      </c>
      <c r="H130" s="41">
        <f>VLOOKUP($A130,'Youth Skills Data'!$A$1:$E$2403,5,FALSE)</f>
        <v>1.87</v>
      </c>
      <c r="I130" s="41">
        <f>VLOOKUP($A130,'Youth Skills Data'!$A$1:$E$2403,4,FALSE)</f>
        <v>2.88</v>
      </c>
      <c r="J130" s="41">
        <f>VLOOKUP($A130,'Youth Skills Data'!$A$1:$E$2403,3,FALSE)</f>
        <v>5.23</v>
      </c>
      <c r="K130" s="41">
        <f t="shared" si="7"/>
        <v>9.98</v>
      </c>
      <c r="L130" s="41" t="s">
        <v>6</v>
      </c>
      <c r="M130" s="41" t="s">
        <v>6</v>
      </c>
      <c r="N130" s="41" t="str">
        <f t="shared" si="8"/>
        <v>No Impact at all</v>
      </c>
      <c r="O130" s="42"/>
      <c r="P130" s="42"/>
      <c r="Q130" s="42">
        <f t="shared" si="9"/>
        <v>0</v>
      </c>
    </row>
    <row r="131" spans="1:17" x14ac:dyDescent="0.35">
      <c r="A131" s="41" t="s">
        <v>152</v>
      </c>
      <c r="B131" s="41">
        <f>VLOOKUP($A:$A,'Youth Skills Data'!$A$1:$E$2403,2,FALSE)</f>
        <v>12</v>
      </c>
      <c r="C131" s="41" t="str">
        <f t="shared" ref="C131:C194" si="11">IF(B131&lt;=10,"Below 10 yrs",IF(B131&lt;14,"10-14 yrs",IF(B131&lt;19,"15 - 19 yrs",IF(B131&lt;=24,"20 - 24 yrs",IF(B131&gt;=25,"25 yrs or more")))))</f>
        <v>10-14 yrs</v>
      </c>
      <c r="D131" s="41" t="s">
        <v>3</v>
      </c>
      <c r="E131" s="41" t="str">
        <f>HLOOKUP($A131,'Sheet 4'!$A$2:$CNK$3,2,FALSE)</f>
        <v>Single</v>
      </c>
      <c r="F131" s="41" t="s">
        <v>117</v>
      </c>
      <c r="G131" s="41" t="str">
        <f t="shared" si="10"/>
        <v>Male/Single/Kaabong</v>
      </c>
      <c r="H131" s="41">
        <f>VLOOKUP($A131,'Youth Skills Data'!$A$1:$E$2403,5,FALSE)</f>
        <v>3.76</v>
      </c>
      <c r="I131" s="41">
        <f>VLOOKUP($A131,'Youth Skills Data'!$A$1:$E$2403,4,FALSE)</f>
        <v>0.56000000000000005</v>
      </c>
      <c r="J131" s="41">
        <f>VLOOKUP($A131,'Youth Skills Data'!$A$1:$E$2403,3,FALSE)</f>
        <v>9.81</v>
      </c>
      <c r="K131" s="41">
        <f t="shared" ref="K131:K194" si="12">H131+I131+J131</f>
        <v>14.13</v>
      </c>
      <c r="L131" s="41" t="s">
        <v>5</v>
      </c>
      <c r="M131" s="41" t="s">
        <v>6</v>
      </c>
      <c r="N131" s="41" t="str">
        <f t="shared" ref="N131:N194" si="13">IF(AND(L131="Yes",M131="Yes"),"High Impact",IF(AND(L131="Yes",M131="No"),"Moderate Impact",IF(AND(L131="No",M131="Yes"),"Low Impact","No Impact at all")))</f>
        <v>Moderate Impact</v>
      </c>
      <c r="O131" s="42">
        <v>6198</v>
      </c>
      <c r="P131" s="42"/>
      <c r="Q131" s="42">
        <f t="shared" ref="Q131:Q194" si="14">P131+O131</f>
        <v>6198</v>
      </c>
    </row>
    <row r="132" spans="1:17" x14ac:dyDescent="0.35">
      <c r="A132" s="41" t="s">
        <v>153</v>
      </c>
      <c r="B132" s="41">
        <f>VLOOKUP($A:$A,'Youth Skills Data'!$A$1:$E$2403,2,FALSE)</f>
        <v>10</v>
      </c>
      <c r="C132" s="41" t="str">
        <f t="shared" si="11"/>
        <v>Below 10 yrs</v>
      </c>
      <c r="D132" s="41" t="s">
        <v>3</v>
      </c>
      <c r="E132" s="41" t="str">
        <f>HLOOKUP($A132,'Sheet 4'!$A$2:$CNK$3,2,FALSE)</f>
        <v>Single</v>
      </c>
      <c r="F132" s="41" t="s">
        <v>120</v>
      </c>
      <c r="G132" s="41" t="str">
        <f t="shared" si="10"/>
        <v>Male/Single/Nakapiripiriti</v>
      </c>
      <c r="H132" s="41">
        <f>VLOOKUP($A132,'Youth Skills Data'!$A$1:$E$2403,5,FALSE)</f>
        <v>4.3499999999999996</v>
      </c>
      <c r="I132" s="41">
        <f>VLOOKUP($A132,'Youth Skills Data'!$A$1:$E$2403,4,FALSE)</f>
        <v>7.84</v>
      </c>
      <c r="J132" s="41">
        <f>VLOOKUP($A132,'Youth Skills Data'!$A$1:$E$2403,3,FALSE)</f>
        <v>6.4</v>
      </c>
      <c r="K132" s="41">
        <f t="shared" si="12"/>
        <v>18.59</v>
      </c>
      <c r="L132" s="41" t="s">
        <v>6</v>
      </c>
      <c r="M132" s="41" t="s">
        <v>6</v>
      </c>
      <c r="N132" s="41" t="str">
        <f t="shared" si="13"/>
        <v>No Impact at all</v>
      </c>
      <c r="O132" s="42"/>
      <c r="P132" s="42"/>
      <c r="Q132" s="42">
        <f t="shared" si="14"/>
        <v>0</v>
      </c>
    </row>
    <row r="133" spans="1:17" x14ac:dyDescent="0.35">
      <c r="A133" s="41" t="s">
        <v>154</v>
      </c>
      <c r="B133" s="41">
        <f>VLOOKUP($A:$A,'Youth Skills Data'!$A$1:$E$2403,2,FALSE)</f>
        <v>18</v>
      </c>
      <c r="C133" s="41" t="str">
        <f t="shared" si="11"/>
        <v>15 - 19 yrs</v>
      </c>
      <c r="D133" s="41" t="s">
        <v>3</v>
      </c>
      <c r="E133" s="41" t="str">
        <f>HLOOKUP($A133,'Sheet 4'!$A$2:$CNK$3,2,FALSE)</f>
        <v>Single</v>
      </c>
      <c r="F133" s="41" t="s">
        <v>120</v>
      </c>
      <c r="G133" s="41" t="str">
        <f t="shared" si="10"/>
        <v>Male/Single/Nakapiripiriti</v>
      </c>
      <c r="H133" s="41">
        <f>VLOOKUP($A133,'Youth Skills Data'!$A$1:$E$2403,5,FALSE)</f>
        <v>2.34</v>
      </c>
      <c r="I133" s="41">
        <f>VLOOKUP($A133,'Youth Skills Data'!$A$1:$E$2403,4,FALSE)</f>
        <v>4.0199999999999996</v>
      </c>
      <c r="J133" s="41">
        <f>VLOOKUP($A133,'Youth Skills Data'!$A$1:$E$2403,3,FALSE)</f>
        <v>8.5399999999999991</v>
      </c>
      <c r="K133" s="41">
        <f t="shared" si="12"/>
        <v>14.899999999999999</v>
      </c>
      <c r="L133" s="41" t="s">
        <v>5</v>
      </c>
      <c r="M133" s="41" t="s">
        <v>6</v>
      </c>
      <c r="N133" s="41" t="str">
        <f t="shared" si="13"/>
        <v>Moderate Impact</v>
      </c>
      <c r="O133" s="42">
        <v>23500</v>
      </c>
      <c r="P133" s="42"/>
      <c r="Q133" s="42">
        <f t="shared" si="14"/>
        <v>23500</v>
      </c>
    </row>
    <row r="134" spans="1:17" x14ac:dyDescent="0.35">
      <c r="A134" s="41" t="s">
        <v>155</v>
      </c>
      <c r="B134" s="41">
        <f>VLOOKUP($A:$A,'Youth Skills Data'!$A$1:$E$2403,2,FALSE)</f>
        <v>19</v>
      </c>
      <c r="C134" s="41" t="str">
        <f t="shared" si="11"/>
        <v>20 - 24 yrs</v>
      </c>
      <c r="D134" s="41" t="s">
        <v>3</v>
      </c>
      <c r="E134" s="41" t="str">
        <f>HLOOKUP($A134,'Sheet 4'!$A$2:$CNK$3,2,FALSE)</f>
        <v>Single</v>
      </c>
      <c r="F134" s="41" t="s">
        <v>120</v>
      </c>
      <c r="G134" s="41" t="str">
        <f t="shared" si="10"/>
        <v>Male/Single/Nakapiripiriti</v>
      </c>
      <c r="H134" s="41">
        <f>VLOOKUP($A134,'Youth Skills Data'!$A$1:$E$2403,5,FALSE)</f>
        <v>0.81</v>
      </c>
      <c r="I134" s="41">
        <f>VLOOKUP($A134,'Youth Skills Data'!$A$1:$E$2403,4,FALSE)</f>
        <v>3.53</v>
      </c>
      <c r="J134" s="41">
        <f>VLOOKUP($A134,'Youth Skills Data'!$A$1:$E$2403,3,FALSE)</f>
        <v>7.58</v>
      </c>
      <c r="K134" s="41">
        <f t="shared" si="12"/>
        <v>11.92</v>
      </c>
      <c r="L134" s="41" t="s">
        <v>5</v>
      </c>
      <c r="M134" s="41" t="s">
        <v>6</v>
      </c>
      <c r="N134" s="41" t="str">
        <f t="shared" si="13"/>
        <v>Moderate Impact</v>
      </c>
      <c r="O134" s="42">
        <v>80100</v>
      </c>
      <c r="P134" s="42"/>
      <c r="Q134" s="42">
        <f t="shared" si="14"/>
        <v>80100</v>
      </c>
    </row>
    <row r="135" spans="1:17" x14ac:dyDescent="0.35">
      <c r="A135" s="41" t="s">
        <v>156</v>
      </c>
      <c r="B135" s="41">
        <f>VLOOKUP($A:$A,'Youth Skills Data'!$A$1:$E$2403,2,FALSE)</f>
        <v>21</v>
      </c>
      <c r="C135" s="41" t="str">
        <f t="shared" si="11"/>
        <v>20 - 24 yrs</v>
      </c>
      <c r="D135" s="41" t="s">
        <v>3</v>
      </c>
      <c r="E135" s="41" t="str">
        <f>HLOOKUP($A135,'Sheet 4'!$A$2:$CNK$3,2,FALSE)</f>
        <v>Separated</v>
      </c>
      <c r="F135" s="41" t="s">
        <v>120</v>
      </c>
      <c r="G135" s="41" t="str">
        <f t="shared" si="10"/>
        <v>Male/Separated/Nakapiripiriti</v>
      </c>
      <c r="H135" s="41">
        <f>VLOOKUP($A135,'Youth Skills Data'!$A$1:$E$2403,5,FALSE)</f>
        <v>0.81</v>
      </c>
      <c r="I135" s="41">
        <f>VLOOKUP($A135,'Youth Skills Data'!$A$1:$E$2403,4,FALSE)</f>
        <v>3.53</v>
      </c>
      <c r="J135" s="41">
        <f>VLOOKUP($A135,'Youth Skills Data'!$A$1:$E$2403,3,FALSE)</f>
        <v>7.58</v>
      </c>
      <c r="K135" s="41">
        <f t="shared" si="12"/>
        <v>11.92</v>
      </c>
      <c r="L135" s="41" t="s">
        <v>5</v>
      </c>
      <c r="M135" s="41" t="s">
        <v>5</v>
      </c>
      <c r="N135" s="41" t="str">
        <f t="shared" si="13"/>
        <v>High Impact</v>
      </c>
      <c r="O135" s="42">
        <v>60198</v>
      </c>
      <c r="P135" s="42">
        <v>980000</v>
      </c>
      <c r="Q135" s="42">
        <f t="shared" si="14"/>
        <v>1040198</v>
      </c>
    </row>
    <row r="136" spans="1:17" x14ac:dyDescent="0.35">
      <c r="A136" s="41" t="s">
        <v>157</v>
      </c>
      <c r="B136" s="41">
        <f>VLOOKUP($A:$A,'Youth Skills Data'!$A$1:$E$2403,2,FALSE)</f>
        <v>20</v>
      </c>
      <c r="C136" s="41" t="str">
        <f t="shared" si="11"/>
        <v>20 - 24 yrs</v>
      </c>
      <c r="D136" s="41" t="s">
        <v>8</v>
      </c>
      <c r="E136" s="41" t="str">
        <f>HLOOKUP($A136,'Sheet 4'!$A$2:$CNK$3,2,FALSE)</f>
        <v>Single</v>
      </c>
      <c r="F136" s="41" t="s">
        <v>120</v>
      </c>
      <c r="G136" s="41" t="str">
        <f t="shared" si="10"/>
        <v>Female/Single/Nakapiripiriti</v>
      </c>
      <c r="H136" s="41">
        <f>VLOOKUP($A136,'Youth Skills Data'!$A$1:$E$2403,5,FALSE)</f>
        <v>0.7</v>
      </c>
      <c r="I136" s="41">
        <f>VLOOKUP($A136,'Youth Skills Data'!$A$1:$E$2403,4,FALSE)</f>
        <v>1.79</v>
      </c>
      <c r="J136" s="41">
        <f>VLOOKUP($A136,'Youth Skills Data'!$A$1:$E$2403,3,FALSE)</f>
        <v>6.8</v>
      </c>
      <c r="K136" s="41">
        <f t="shared" si="12"/>
        <v>9.2899999999999991</v>
      </c>
      <c r="L136" s="41" t="s">
        <v>5</v>
      </c>
      <c r="M136" s="41" t="s">
        <v>5</v>
      </c>
      <c r="N136" s="41" t="str">
        <f t="shared" si="13"/>
        <v>High Impact</v>
      </c>
      <c r="O136" s="42">
        <v>1500198</v>
      </c>
      <c r="P136" s="42">
        <v>870000</v>
      </c>
      <c r="Q136" s="42">
        <f t="shared" si="14"/>
        <v>2370198</v>
      </c>
    </row>
    <row r="137" spans="1:17" x14ac:dyDescent="0.35">
      <c r="A137" s="41" t="s">
        <v>158</v>
      </c>
      <c r="B137" s="41">
        <f>VLOOKUP($A:$A,'Youth Skills Data'!$A$1:$E$2403,2,FALSE)</f>
        <v>22</v>
      </c>
      <c r="C137" s="41" t="str">
        <f t="shared" si="11"/>
        <v>20 - 24 yrs</v>
      </c>
      <c r="D137" s="41" t="s">
        <v>3</v>
      </c>
      <c r="E137" s="41" t="str">
        <f>HLOOKUP($A137,'Sheet 4'!$A$2:$CNK$3,2,FALSE)</f>
        <v>Married</v>
      </c>
      <c r="F137" s="41" t="s">
        <v>120</v>
      </c>
      <c r="G137" s="41" t="str">
        <f t="shared" si="10"/>
        <v>Male/Married/Nakapiripiriti</v>
      </c>
      <c r="H137" s="41">
        <f>VLOOKUP($A137,'Youth Skills Data'!$A$1:$E$2403,5,FALSE)</f>
        <v>5.76</v>
      </c>
      <c r="I137" s="41">
        <f>VLOOKUP($A137,'Youth Skills Data'!$A$1:$E$2403,4,FALSE)</f>
        <v>6.34</v>
      </c>
      <c r="J137" s="41">
        <f>VLOOKUP($A137,'Youth Skills Data'!$A$1:$E$2403,3,FALSE)</f>
        <v>1.01</v>
      </c>
      <c r="K137" s="41">
        <f t="shared" si="12"/>
        <v>13.11</v>
      </c>
      <c r="L137" s="41" t="s">
        <v>5</v>
      </c>
      <c r="M137" s="41" t="s">
        <v>5</v>
      </c>
      <c r="N137" s="41" t="str">
        <f t="shared" si="13"/>
        <v>High Impact</v>
      </c>
      <c r="O137" s="42">
        <v>35000</v>
      </c>
      <c r="P137" s="42">
        <v>100000</v>
      </c>
      <c r="Q137" s="42">
        <f t="shared" si="14"/>
        <v>135000</v>
      </c>
    </row>
    <row r="138" spans="1:17" x14ac:dyDescent="0.35">
      <c r="A138" s="41" t="s">
        <v>159</v>
      </c>
      <c r="B138" s="41">
        <f>VLOOKUP($A:$A,'Youth Skills Data'!$A$1:$E$2403,2,FALSE)</f>
        <v>25</v>
      </c>
      <c r="C138" s="41" t="str">
        <f t="shared" si="11"/>
        <v>25 yrs or more</v>
      </c>
      <c r="D138" s="41" t="s">
        <v>3</v>
      </c>
      <c r="E138" s="41" t="str">
        <f>HLOOKUP($A138,'Sheet 4'!$A$2:$CNK$3,2,FALSE)</f>
        <v>Separated</v>
      </c>
      <c r="F138" s="41" t="s">
        <v>120</v>
      </c>
      <c r="G138" s="41" t="str">
        <f t="shared" si="10"/>
        <v>Male/Separated/Nakapiripiriti</v>
      </c>
      <c r="H138" s="41">
        <f>VLOOKUP($A138,'Youth Skills Data'!$A$1:$E$2403,5,FALSE)</f>
        <v>5.15</v>
      </c>
      <c r="I138" s="41">
        <f>VLOOKUP($A138,'Youth Skills Data'!$A$1:$E$2403,4,FALSE)</f>
        <v>4.2300000000000004</v>
      </c>
      <c r="J138" s="41">
        <f>VLOOKUP($A138,'Youth Skills Data'!$A$1:$E$2403,3,FALSE)</f>
        <v>3.55</v>
      </c>
      <c r="K138" s="41">
        <f t="shared" si="12"/>
        <v>12.93</v>
      </c>
      <c r="L138" s="41" t="s">
        <v>5</v>
      </c>
      <c r="M138" s="41" t="s">
        <v>5</v>
      </c>
      <c r="N138" s="41" t="str">
        <f t="shared" si="13"/>
        <v>High Impact</v>
      </c>
      <c r="O138" s="42">
        <v>218500</v>
      </c>
      <c r="P138" s="42">
        <v>35500</v>
      </c>
      <c r="Q138" s="42">
        <f t="shared" si="14"/>
        <v>254000</v>
      </c>
    </row>
    <row r="139" spans="1:17" x14ac:dyDescent="0.35">
      <c r="A139" s="41" t="s">
        <v>160</v>
      </c>
      <c r="B139" s="41">
        <f>VLOOKUP($A:$A,'Youth Skills Data'!$A$1:$E$2403,2,FALSE)</f>
        <v>24</v>
      </c>
      <c r="C139" s="41" t="str">
        <f t="shared" si="11"/>
        <v>20 - 24 yrs</v>
      </c>
      <c r="D139" s="41" t="s">
        <v>3</v>
      </c>
      <c r="E139" s="41" t="str">
        <f>HLOOKUP($A139,'Sheet 4'!$A$2:$CNK$3,2,FALSE)</f>
        <v>Single</v>
      </c>
      <c r="F139" s="41" t="s">
        <v>120</v>
      </c>
      <c r="G139" s="41" t="str">
        <f t="shared" si="10"/>
        <v>Male/Single/Nakapiripiriti</v>
      </c>
      <c r="H139" s="41">
        <f>VLOOKUP($A139,'Youth Skills Data'!$A$1:$E$2403,5,FALSE)</f>
        <v>2.54</v>
      </c>
      <c r="I139" s="41">
        <f>VLOOKUP($A139,'Youth Skills Data'!$A$1:$E$2403,4,FALSE)</f>
        <v>9.89</v>
      </c>
      <c r="J139" s="41">
        <f>VLOOKUP($A139,'Youth Skills Data'!$A$1:$E$2403,3,FALSE)</f>
        <v>3.16</v>
      </c>
      <c r="K139" s="41">
        <f t="shared" si="12"/>
        <v>15.59</v>
      </c>
      <c r="L139" s="41" t="s">
        <v>5</v>
      </c>
      <c r="M139" s="41" t="s">
        <v>5</v>
      </c>
      <c r="N139" s="41" t="str">
        <f t="shared" si="13"/>
        <v>High Impact</v>
      </c>
      <c r="O139" s="42">
        <v>1500198</v>
      </c>
      <c r="P139" s="42">
        <v>72099</v>
      </c>
      <c r="Q139" s="42">
        <f t="shared" si="14"/>
        <v>1572297</v>
      </c>
    </row>
    <row r="140" spans="1:17" x14ac:dyDescent="0.35">
      <c r="A140" s="41" t="s">
        <v>161</v>
      </c>
      <c r="B140" s="41">
        <f>VLOOKUP($A:$A,'Youth Skills Data'!$A$1:$E$2403,2,FALSE)</f>
        <v>14</v>
      </c>
      <c r="C140" s="41" t="str">
        <f t="shared" si="11"/>
        <v>15 - 19 yrs</v>
      </c>
      <c r="D140" s="41" t="s">
        <v>8</v>
      </c>
      <c r="E140" s="41" t="str">
        <f>HLOOKUP($A140,'Sheet 4'!$A$2:$CNK$3,2,FALSE)</f>
        <v>Married</v>
      </c>
      <c r="F140" s="41" t="s">
        <v>120</v>
      </c>
      <c r="G140" s="41" t="str">
        <f t="shared" si="10"/>
        <v>Female/Married/Nakapiripiriti</v>
      </c>
      <c r="H140" s="41">
        <f>VLOOKUP($A140,'Youth Skills Data'!$A$1:$E$2403,5,FALSE)</f>
        <v>8.42</v>
      </c>
      <c r="I140" s="41">
        <f>VLOOKUP($A140,'Youth Skills Data'!$A$1:$E$2403,4,FALSE)</f>
        <v>3.68</v>
      </c>
      <c r="J140" s="41">
        <f>VLOOKUP($A140,'Youth Skills Data'!$A$1:$E$2403,3,FALSE)</f>
        <v>0.54</v>
      </c>
      <c r="K140" s="41">
        <f t="shared" si="12"/>
        <v>12.64</v>
      </c>
      <c r="L140" s="41" t="s">
        <v>5</v>
      </c>
      <c r="M140" s="41" t="s">
        <v>5</v>
      </c>
      <c r="N140" s="41" t="str">
        <f t="shared" si="13"/>
        <v>High Impact</v>
      </c>
      <c r="O140" s="42">
        <v>157000</v>
      </c>
      <c r="P140" s="42">
        <v>400000</v>
      </c>
      <c r="Q140" s="42">
        <f t="shared" si="14"/>
        <v>557000</v>
      </c>
    </row>
    <row r="141" spans="1:17" x14ac:dyDescent="0.35">
      <c r="A141" s="41" t="s">
        <v>162</v>
      </c>
      <c r="B141" s="41">
        <f>VLOOKUP($A:$A,'Youth Skills Data'!$A$1:$E$2403,2,FALSE)</f>
        <v>16</v>
      </c>
      <c r="C141" s="41" t="str">
        <f t="shared" si="11"/>
        <v>15 - 19 yrs</v>
      </c>
      <c r="D141" s="41" t="s">
        <v>8</v>
      </c>
      <c r="E141" s="41" t="str">
        <f>HLOOKUP($A141,'Sheet 4'!$A$2:$CNK$3,2,FALSE)</f>
        <v>Married</v>
      </c>
      <c r="F141" s="41" t="s">
        <v>120</v>
      </c>
      <c r="G141" s="41" t="str">
        <f t="shared" si="10"/>
        <v>Female/Married/Nakapiripiriti</v>
      </c>
      <c r="H141" s="41">
        <f>VLOOKUP($A141,'Youth Skills Data'!$A$1:$E$2403,5,FALSE)</f>
        <v>2.34</v>
      </c>
      <c r="I141" s="41">
        <f>VLOOKUP($A141,'Youth Skills Data'!$A$1:$E$2403,4,FALSE)</f>
        <v>4.0199999999999996</v>
      </c>
      <c r="J141" s="41">
        <f>VLOOKUP($A141,'Youth Skills Data'!$A$1:$E$2403,3,FALSE)</f>
        <v>8.5399999999999991</v>
      </c>
      <c r="K141" s="41">
        <f t="shared" si="12"/>
        <v>14.899999999999999</v>
      </c>
      <c r="L141" s="41" t="s">
        <v>5</v>
      </c>
      <c r="M141" s="41" t="s">
        <v>5</v>
      </c>
      <c r="N141" s="41" t="str">
        <f t="shared" si="13"/>
        <v>High Impact</v>
      </c>
      <c r="O141" s="42">
        <v>82200</v>
      </c>
      <c r="P141" s="42">
        <v>2800000</v>
      </c>
      <c r="Q141" s="42">
        <f t="shared" si="14"/>
        <v>2882200</v>
      </c>
    </row>
    <row r="142" spans="1:17" x14ac:dyDescent="0.35">
      <c r="A142" s="41" t="s">
        <v>163</v>
      </c>
      <c r="B142" s="41">
        <f>VLOOKUP($A:$A,'Youth Skills Data'!$A$1:$E$2403,2,FALSE)</f>
        <v>20</v>
      </c>
      <c r="C142" s="41" t="str">
        <f t="shared" si="11"/>
        <v>20 - 24 yrs</v>
      </c>
      <c r="D142" s="41" t="s">
        <v>3</v>
      </c>
      <c r="E142" s="41" t="str">
        <f>HLOOKUP($A142,'Sheet 4'!$A$2:$CNK$3,2,FALSE)</f>
        <v>Separated</v>
      </c>
      <c r="F142" s="41" t="s">
        <v>120</v>
      </c>
      <c r="G142" s="41" t="str">
        <f t="shared" si="10"/>
        <v>Male/Separated/Nakapiripiriti</v>
      </c>
      <c r="H142" s="41">
        <f>VLOOKUP($A142,'Youth Skills Data'!$A$1:$E$2403,5,FALSE)</f>
        <v>5.36</v>
      </c>
      <c r="I142" s="41">
        <f>VLOOKUP($A142,'Youth Skills Data'!$A$1:$E$2403,4,FALSE)</f>
        <v>4.3600000000000003</v>
      </c>
      <c r="J142" s="41">
        <f>VLOOKUP($A142,'Youth Skills Data'!$A$1:$E$2403,3,FALSE)</f>
        <v>7.46</v>
      </c>
      <c r="K142" s="41">
        <f t="shared" si="12"/>
        <v>17.18</v>
      </c>
      <c r="L142" s="41" t="s">
        <v>5</v>
      </c>
      <c r="M142" s="41" t="s">
        <v>5</v>
      </c>
      <c r="N142" s="41" t="str">
        <f t="shared" si="13"/>
        <v>High Impact</v>
      </c>
      <c r="O142" s="42">
        <v>310000</v>
      </c>
      <c r="P142" s="42">
        <v>400000</v>
      </c>
      <c r="Q142" s="42">
        <f t="shared" si="14"/>
        <v>710000</v>
      </c>
    </row>
    <row r="143" spans="1:17" x14ac:dyDescent="0.35">
      <c r="A143" s="41" t="s">
        <v>164</v>
      </c>
      <c r="B143" s="41">
        <f>VLOOKUP($A:$A,'Youth Skills Data'!$A$1:$E$2403,2,FALSE)</f>
        <v>22</v>
      </c>
      <c r="C143" s="41" t="str">
        <f t="shared" si="11"/>
        <v>20 - 24 yrs</v>
      </c>
      <c r="D143" s="41" t="s">
        <v>3</v>
      </c>
      <c r="E143" s="41" t="str">
        <f>HLOOKUP($A143,'Sheet 4'!$A$2:$CNK$3,2,FALSE)</f>
        <v>Single</v>
      </c>
      <c r="F143" s="41" t="s">
        <v>121</v>
      </c>
      <c r="G143" s="41" t="str">
        <f t="shared" si="10"/>
        <v>Male/Single/Amudat</v>
      </c>
      <c r="H143" s="41">
        <f>VLOOKUP($A143,'Youth Skills Data'!$A$1:$E$2403,5,FALSE)</f>
        <v>0.49</v>
      </c>
      <c r="I143" s="41">
        <f>VLOOKUP($A143,'Youth Skills Data'!$A$1:$E$2403,4,FALSE)</f>
        <v>3.97</v>
      </c>
      <c r="J143" s="41">
        <f>VLOOKUP($A143,'Youth Skills Data'!$A$1:$E$2403,3,FALSE)</f>
        <v>6.44</v>
      </c>
      <c r="K143" s="41">
        <f t="shared" si="12"/>
        <v>10.9</v>
      </c>
      <c r="L143" s="41" t="s">
        <v>5</v>
      </c>
      <c r="M143" s="41" t="s">
        <v>5</v>
      </c>
      <c r="N143" s="41" t="str">
        <f t="shared" si="13"/>
        <v>High Impact</v>
      </c>
      <c r="O143" s="42">
        <v>475000</v>
      </c>
      <c r="P143" s="42">
        <v>620000</v>
      </c>
      <c r="Q143" s="42">
        <f t="shared" si="14"/>
        <v>1095000</v>
      </c>
    </row>
    <row r="144" spans="1:17" x14ac:dyDescent="0.35">
      <c r="A144" s="41" t="s">
        <v>165</v>
      </c>
      <c r="B144" s="41">
        <f>VLOOKUP($A:$A,'Youth Skills Data'!$A$1:$E$2403,2,FALSE)</f>
        <v>23</v>
      </c>
      <c r="C144" s="41" t="str">
        <f t="shared" si="11"/>
        <v>20 - 24 yrs</v>
      </c>
      <c r="D144" s="41" t="s">
        <v>3</v>
      </c>
      <c r="E144" s="41" t="str">
        <f>HLOOKUP($A144,'Sheet 4'!$A$2:$CNK$3,2,FALSE)</f>
        <v>Separated</v>
      </c>
      <c r="F144" s="41" t="s">
        <v>121</v>
      </c>
      <c r="G144" s="41" t="str">
        <f t="shared" si="10"/>
        <v>Male/Separated/Amudat</v>
      </c>
      <c r="H144" s="41">
        <f>VLOOKUP($A144,'Youth Skills Data'!$A$1:$E$2403,5,FALSE)</f>
        <v>8.76</v>
      </c>
      <c r="I144" s="41">
        <f>VLOOKUP($A144,'Youth Skills Data'!$A$1:$E$2403,4,FALSE)</f>
        <v>3.81</v>
      </c>
      <c r="J144" s="41">
        <f>VLOOKUP($A144,'Youth Skills Data'!$A$1:$E$2403,3,FALSE)</f>
        <v>7.33</v>
      </c>
      <c r="K144" s="41">
        <f t="shared" si="12"/>
        <v>19.899999999999999</v>
      </c>
      <c r="L144" s="41" t="s">
        <v>5</v>
      </c>
      <c r="M144" s="41" t="s">
        <v>6</v>
      </c>
      <c r="N144" s="41" t="str">
        <f t="shared" si="13"/>
        <v>Moderate Impact</v>
      </c>
      <c r="O144" s="42">
        <v>30297</v>
      </c>
      <c r="P144" s="42"/>
      <c r="Q144" s="42">
        <f t="shared" si="14"/>
        <v>30297</v>
      </c>
    </row>
    <row r="145" spans="1:17" x14ac:dyDescent="0.35">
      <c r="A145" s="41" t="s">
        <v>166</v>
      </c>
      <c r="B145" s="41">
        <f>VLOOKUP($A:$A,'Youth Skills Data'!$A$1:$E$2403,2,FALSE)</f>
        <v>12</v>
      </c>
      <c r="C145" s="41" t="str">
        <f t="shared" si="11"/>
        <v>10-14 yrs</v>
      </c>
      <c r="D145" s="41" t="s">
        <v>3</v>
      </c>
      <c r="E145" s="41" t="str">
        <f>HLOOKUP($A145,'Sheet 4'!$A$2:$CNK$3,2,FALSE)</f>
        <v>Single</v>
      </c>
      <c r="F145" s="41" t="s">
        <v>121</v>
      </c>
      <c r="G145" s="41" t="str">
        <f t="shared" si="10"/>
        <v>Male/Single/Amudat</v>
      </c>
      <c r="H145" s="41">
        <f>VLOOKUP($A145,'Youth Skills Data'!$A$1:$E$2403,5,FALSE)</f>
        <v>7.84</v>
      </c>
      <c r="I145" s="41">
        <f>VLOOKUP($A145,'Youth Skills Data'!$A$1:$E$2403,4,FALSE)</f>
        <v>6.23</v>
      </c>
      <c r="J145" s="41">
        <f>VLOOKUP($A145,'Youth Skills Data'!$A$1:$E$2403,3,FALSE)</f>
        <v>5.87</v>
      </c>
      <c r="K145" s="41">
        <f t="shared" si="12"/>
        <v>19.940000000000001</v>
      </c>
      <c r="L145" s="41" t="s">
        <v>5</v>
      </c>
      <c r="M145" s="41" t="s">
        <v>6</v>
      </c>
      <c r="N145" s="41" t="str">
        <f t="shared" si="13"/>
        <v>Moderate Impact</v>
      </c>
      <c r="O145" s="42">
        <v>47099</v>
      </c>
      <c r="P145" s="42"/>
      <c r="Q145" s="42">
        <f t="shared" si="14"/>
        <v>47099</v>
      </c>
    </row>
    <row r="146" spans="1:17" x14ac:dyDescent="0.35">
      <c r="A146" s="41" t="s">
        <v>167</v>
      </c>
      <c r="B146" s="41">
        <f>VLOOKUP($A:$A,'Youth Skills Data'!$A$1:$E$2403,2,FALSE)</f>
        <v>14</v>
      </c>
      <c r="C146" s="41" t="str">
        <f t="shared" si="11"/>
        <v>15 - 19 yrs</v>
      </c>
      <c r="D146" s="41" t="s">
        <v>3</v>
      </c>
      <c r="E146" s="41" t="str">
        <f>HLOOKUP($A146,'Sheet 4'!$A$2:$CNK$3,2,FALSE)</f>
        <v>Single</v>
      </c>
      <c r="F146" s="41" t="s">
        <v>121</v>
      </c>
      <c r="G146" s="41" t="str">
        <f t="shared" si="10"/>
        <v>Male/Single/Amudat</v>
      </c>
      <c r="H146" s="41">
        <f>VLOOKUP($A146,'Youth Skills Data'!$A$1:$E$2403,5,FALSE)</f>
        <v>8.9499999999999993</v>
      </c>
      <c r="I146" s="41">
        <f>VLOOKUP($A146,'Youth Skills Data'!$A$1:$E$2403,4,FALSE)</f>
        <v>9.2799999999999994</v>
      </c>
      <c r="J146" s="41">
        <f>VLOOKUP($A146,'Youth Skills Data'!$A$1:$E$2403,3,FALSE)</f>
        <v>7.99</v>
      </c>
      <c r="K146" s="41">
        <f t="shared" si="12"/>
        <v>26.22</v>
      </c>
      <c r="L146" s="41" t="s">
        <v>5</v>
      </c>
      <c r="M146" s="41" t="s">
        <v>6</v>
      </c>
      <c r="N146" s="41" t="str">
        <f t="shared" si="13"/>
        <v>Moderate Impact</v>
      </c>
      <c r="O146" s="42">
        <v>120099</v>
      </c>
      <c r="P146" s="42"/>
      <c r="Q146" s="42">
        <f t="shared" si="14"/>
        <v>120099</v>
      </c>
    </row>
    <row r="147" spans="1:17" x14ac:dyDescent="0.35">
      <c r="A147" s="41" t="s">
        <v>168</v>
      </c>
      <c r="B147" s="41">
        <f>VLOOKUP($A:$A,'Youth Skills Data'!$A$1:$E$2403,2,FALSE)</f>
        <v>15</v>
      </c>
      <c r="C147" s="41" t="str">
        <f t="shared" si="11"/>
        <v>15 - 19 yrs</v>
      </c>
      <c r="D147" s="41" t="s">
        <v>3</v>
      </c>
      <c r="E147" s="41" t="str">
        <f>HLOOKUP($A147,'Sheet 4'!$A$2:$CNK$3,2,FALSE)</f>
        <v>Single</v>
      </c>
      <c r="F147" s="41" t="s">
        <v>121</v>
      </c>
      <c r="G147" s="41" t="str">
        <f t="shared" si="10"/>
        <v>Male/Single/Amudat</v>
      </c>
      <c r="H147" s="41">
        <f>VLOOKUP($A147,'Youth Skills Data'!$A$1:$E$2403,5,FALSE)</f>
        <v>3.26</v>
      </c>
      <c r="I147" s="41">
        <f>VLOOKUP($A147,'Youth Skills Data'!$A$1:$E$2403,4,FALSE)</f>
        <v>9.7200000000000006</v>
      </c>
      <c r="J147" s="41">
        <f>VLOOKUP($A147,'Youth Skills Data'!$A$1:$E$2403,3,FALSE)</f>
        <v>2</v>
      </c>
      <c r="K147" s="41">
        <f t="shared" si="12"/>
        <v>14.98</v>
      </c>
      <c r="L147" s="41" t="s">
        <v>5</v>
      </c>
      <c r="M147" s="41" t="s">
        <v>6</v>
      </c>
      <c r="N147" s="41" t="str">
        <f t="shared" si="13"/>
        <v>Moderate Impact</v>
      </c>
      <c r="O147" s="42">
        <v>55198</v>
      </c>
      <c r="P147" s="42"/>
      <c r="Q147" s="42">
        <f t="shared" si="14"/>
        <v>55198</v>
      </c>
    </row>
    <row r="148" spans="1:17" x14ac:dyDescent="0.35">
      <c r="A148" s="41" t="s">
        <v>169</v>
      </c>
      <c r="B148" s="41">
        <f>VLOOKUP($A:$A,'Youth Skills Data'!$A$1:$E$2403,2,FALSE)</f>
        <v>17</v>
      </c>
      <c r="C148" s="41" t="str">
        <f t="shared" si="11"/>
        <v>15 - 19 yrs</v>
      </c>
      <c r="D148" s="41" t="s">
        <v>3</v>
      </c>
      <c r="E148" s="41" t="str">
        <f>HLOOKUP($A148,'Sheet 4'!$A$2:$CNK$3,2,FALSE)</f>
        <v>Single</v>
      </c>
      <c r="F148" s="41" t="s">
        <v>121</v>
      </c>
      <c r="G148" s="41" t="str">
        <f t="shared" si="10"/>
        <v>Male/Single/Amudat</v>
      </c>
      <c r="H148" s="41">
        <f>VLOOKUP($A148,'Youth Skills Data'!$A$1:$E$2403,5,FALSE)</f>
        <v>7.74</v>
      </c>
      <c r="I148" s="41">
        <f>VLOOKUP($A148,'Youth Skills Data'!$A$1:$E$2403,4,FALSE)</f>
        <v>5.57</v>
      </c>
      <c r="J148" s="41">
        <f>VLOOKUP($A148,'Youth Skills Data'!$A$1:$E$2403,3,FALSE)</f>
        <v>8.99</v>
      </c>
      <c r="K148" s="41">
        <f t="shared" si="12"/>
        <v>22.3</v>
      </c>
      <c r="L148" s="41" t="s">
        <v>5</v>
      </c>
      <c r="M148" s="41" t="s">
        <v>5</v>
      </c>
      <c r="N148" s="41" t="str">
        <f t="shared" si="13"/>
        <v>High Impact</v>
      </c>
      <c r="O148" s="42">
        <v>73000</v>
      </c>
      <c r="P148" s="42">
        <v>12198</v>
      </c>
      <c r="Q148" s="42">
        <f t="shared" si="14"/>
        <v>85198</v>
      </c>
    </row>
    <row r="149" spans="1:17" x14ac:dyDescent="0.35">
      <c r="A149" s="41" t="s">
        <v>170</v>
      </c>
      <c r="B149" s="41">
        <f>VLOOKUP($A:$A,'Youth Skills Data'!$A$1:$E$2403,2,FALSE)</f>
        <v>13</v>
      </c>
      <c r="C149" s="41" t="str">
        <f t="shared" si="11"/>
        <v>10-14 yrs</v>
      </c>
      <c r="D149" s="41" t="s">
        <v>3</v>
      </c>
      <c r="E149" s="41" t="str">
        <f>HLOOKUP($A149,'Sheet 4'!$A$2:$CNK$3,2,FALSE)</f>
        <v>Married</v>
      </c>
      <c r="F149" s="41" t="s">
        <v>121</v>
      </c>
      <c r="G149" s="41" t="str">
        <f t="shared" si="10"/>
        <v>Male/Married/Amudat</v>
      </c>
      <c r="H149" s="41">
        <f>VLOOKUP($A149,'Youth Skills Data'!$A$1:$E$2403,5,FALSE)</f>
        <v>5.3</v>
      </c>
      <c r="I149" s="41">
        <f>VLOOKUP($A149,'Youth Skills Data'!$A$1:$E$2403,4,FALSE)</f>
        <v>2.52</v>
      </c>
      <c r="J149" s="41">
        <f>VLOOKUP($A149,'Youth Skills Data'!$A$1:$E$2403,3,FALSE)</f>
        <v>5.59</v>
      </c>
      <c r="K149" s="41">
        <f t="shared" si="12"/>
        <v>13.41</v>
      </c>
      <c r="L149" s="41" t="s">
        <v>5</v>
      </c>
      <c r="M149" s="41" t="s">
        <v>6</v>
      </c>
      <c r="N149" s="41" t="str">
        <f t="shared" si="13"/>
        <v>Moderate Impact</v>
      </c>
      <c r="O149" s="42">
        <v>90198</v>
      </c>
      <c r="P149" s="42"/>
      <c r="Q149" s="42">
        <f t="shared" si="14"/>
        <v>90198</v>
      </c>
    </row>
    <row r="150" spans="1:17" x14ac:dyDescent="0.35">
      <c r="A150" s="41" t="s">
        <v>171</v>
      </c>
      <c r="B150" s="41">
        <f>VLOOKUP($A:$A,'Youth Skills Data'!$A$1:$E$2403,2,FALSE)</f>
        <v>14</v>
      </c>
      <c r="C150" s="41" t="str">
        <f t="shared" si="11"/>
        <v>15 - 19 yrs</v>
      </c>
      <c r="D150" s="41" t="s">
        <v>3</v>
      </c>
      <c r="E150" s="41" t="str">
        <f>HLOOKUP($A150,'Sheet 4'!$A$2:$CNK$3,2,FALSE)</f>
        <v>Single</v>
      </c>
      <c r="F150" s="41" t="s">
        <v>121</v>
      </c>
      <c r="G150" s="41" t="str">
        <f t="shared" si="10"/>
        <v>Male/Single/Amudat</v>
      </c>
      <c r="H150" s="41">
        <f>VLOOKUP($A150,'Youth Skills Data'!$A$1:$E$2403,5,FALSE)</f>
        <v>1.87</v>
      </c>
      <c r="I150" s="41">
        <f>VLOOKUP($A150,'Youth Skills Data'!$A$1:$E$2403,4,FALSE)</f>
        <v>2.88</v>
      </c>
      <c r="J150" s="41">
        <f>VLOOKUP($A150,'Youth Skills Data'!$A$1:$E$2403,3,FALSE)</f>
        <v>5.23</v>
      </c>
      <c r="K150" s="41">
        <f t="shared" si="12"/>
        <v>9.98</v>
      </c>
      <c r="L150" s="41" t="s">
        <v>5</v>
      </c>
      <c r="M150" s="41" t="s">
        <v>5</v>
      </c>
      <c r="N150" s="41" t="str">
        <f t="shared" si="13"/>
        <v>High Impact</v>
      </c>
      <c r="O150" s="42">
        <v>35198</v>
      </c>
      <c r="P150" s="42">
        <v>335000</v>
      </c>
      <c r="Q150" s="42">
        <f t="shared" si="14"/>
        <v>370198</v>
      </c>
    </row>
    <row r="151" spans="1:17" x14ac:dyDescent="0.35">
      <c r="A151" s="41" t="s">
        <v>172</v>
      </c>
      <c r="B151" s="41">
        <f>VLOOKUP($A:$A,'Youth Skills Data'!$A$1:$E$2403,2,FALSE)</f>
        <v>12</v>
      </c>
      <c r="C151" s="41" t="str">
        <f t="shared" si="11"/>
        <v>10-14 yrs</v>
      </c>
      <c r="D151" s="41" t="s">
        <v>3</v>
      </c>
      <c r="E151" s="41" t="str">
        <f>HLOOKUP($A151,'Sheet 4'!$A$2:$CNK$3,2,FALSE)</f>
        <v>Separated</v>
      </c>
      <c r="F151" s="41" t="s">
        <v>121</v>
      </c>
      <c r="G151" s="41" t="str">
        <f t="shared" si="10"/>
        <v>Male/Separated/Amudat</v>
      </c>
      <c r="H151" s="41">
        <f>VLOOKUP($A151,'Youth Skills Data'!$A$1:$E$2403,5,FALSE)</f>
        <v>3.76</v>
      </c>
      <c r="I151" s="41">
        <f>VLOOKUP($A151,'Youth Skills Data'!$A$1:$E$2403,4,FALSE)</f>
        <v>0.56000000000000005</v>
      </c>
      <c r="J151" s="41">
        <f>VLOOKUP($A151,'Youth Skills Data'!$A$1:$E$2403,3,FALSE)</f>
        <v>9.81</v>
      </c>
      <c r="K151" s="41">
        <f t="shared" si="12"/>
        <v>14.13</v>
      </c>
      <c r="L151" s="41" t="s">
        <v>5</v>
      </c>
      <c r="M151" s="41" t="s">
        <v>5</v>
      </c>
      <c r="N151" s="41" t="str">
        <f t="shared" si="13"/>
        <v>High Impact</v>
      </c>
      <c r="O151" s="42">
        <v>55099</v>
      </c>
      <c r="P151" s="42">
        <v>16200</v>
      </c>
      <c r="Q151" s="42">
        <f t="shared" si="14"/>
        <v>71299</v>
      </c>
    </row>
    <row r="152" spans="1:17" x14ac:dyDescent="0.35">
      <c r="A152" s="41" t="s">
        <v>173</v>
      </c>
      <c r="B152" s="41">
        <f>VLOOKUP($A:$A,'Youth Skills Data'!$A$1:$E$2403,2,FALSE)</f>
        <v>10</v>
      </c>
      <c r="C152" s="41" t="str">
        <f t="shared" si="11"/>
        <v>Below 10 yrs</v>
      </c>
      <c r="D152" s="41" t="s">
        <v>8</v>
      </c>
      <c r="E152" s="41" t="str">
        <f>HLOOKUP($A152,'Sheet 4'!$A$2:$CNK$3,2,FALSE)</f>
        <v>Separated</v>
      </c>
      <c r="F152" s="41" t="s">
        <v>121</v>
      </c>
      <c r="G152" s="41" t="str">
        <f t="shared" si="10"/>
        <v>Female/Separated/Amudat</v>
      </c>
      <c r="H152" s="41">
        <f>VLOOKUP($A152,'Youth Skills Data'!$A$1:$E$2403,5,FALSE)</f>
        <v>4.3499999999999996</v>
      </c>
      <c r="I152" s="41">
        <f>VLOOKUP($A152,'Youth Skills Data'!$A$1:$E$2403,4,FALSE)</f>
        <v>7.84</v>
      </c>
      <c r="J152" s="41">
        <f>VLOOKUP($A152,'Youth Skills Data'!$A$1:$E$2403,3,FALSE)</f>
        <v>6.4</v>
      </c>
      <c r="K152" s="41">
        <f t="shared" si="12"/>
        <v>18.59</v>
      </c>
      <c r="L152" s="41" t="s">
        <v>5</v>
      </c>
      <c r="M152" s="41" t="s">
        <v>5</v>
      </c>
      <c r="N152" s="41" t="str">
        <f t="shared" si="13"/>
        <v>High Impact</v>
      </c>
      <c r="O152" s="42">
        <v>85000</v>
      </c>
      <c r="P152" s="42">
        <v>38000</v>
      </c>
      <c r="Q152" s="42">
        <f t="shared" si="14"/>
        <v>123000</v>
      </c>
    </row>
    <row r="153" spans="1:17" x14ac:dyDescent="0.35">
      <c r="A153" s="41" t="s">
        <v>174</v>
      </c>
      <c r="B153" s="41">
        <f>VLOOKUP($A:$A,'Youth Skills Data'!$A$1:$E$2403,2,FALSE)</f>
        <v>18</v>
      </c>
      <c r="C153" s="41" t="str">
        <f t="shared" si="11"/>
        <v>15 - 19 yrs</v>
      </c>
      <c r="D153" s="41" t="s">
        <v>3</v>
      </c>
      <c r="E153" s="41" t="str">
        <f>HLOOKUP($A153,'Sheet 4'!$A$2:$CNK$3,2,FALSE)</f>
        <v>Single</v>
      </c>
      <c r="F153" s="41" t="s">
        <v>121</v>
      </c>
      <c r="G153" s="41" t="str">
        <f t="shared" si="10"/>
        <v>Male/Single/Amudat</v>
      </c>
      <c r="H153" s="41">
        <f>VLOOKUP($A153,'Youth Skills Data'!$A$1:$E$2403,5,FALSE)</f>
        <v>4.43</v>
      </c>
      <c r="I153" s="41">
        <f>VLOOKUP($A153,'Youth Skills Data'!$A$1:$E$2403,4,FALSE)</f>
        <v>7.64</v>
      </c>
      <c r="J153" s="41">
        <f>VLOOKUP($A153,'Youth Skills Data'!$A$1:$E$2403,3,FALSE)</f>
        <v>6.39</v>
      </c>
      <c r="K153" s="41">
        <f t="shared" si="12"/>
        <v>18.46</v>
      </c>
      <c r="L153" s="41" t="s">
        <v>5</v>
      </c>
      <c r="M153" s="41" t="s">
        <v>5</v>
      </c>
      <c r="N153" s="41" t="str">
        <f t="shared" si="13"/>
        <v>High Impact</v>
      </c>
      <c r="O153" s="42">
        <v>41000</v>
      </c>
      <c r="P153" s="42">
        <v>3200</v>
      </c>
      <c r="Q153" s="42">
        <f t="shared" si="14"/>
        <v>44200</v>
      </c>
    </row>
    <row r="154" spans="1:17" x14ac:dyDescent="0.35">
      <c r="A154" s="41" t="s">
        <v>175</v>
      </c>
      <c r="B154" s="41">
        <f>VLOOKUP($A:$A,'Youth Skills Data'!$A$1:$E$2403,2,FALSE)</f>
        <v>19</v>
      </c>
      <c r="C154" s="41" t="str">
        <f t="shared" si="11"/>
        <v>20 - 24 yrs</v>
      </c>
      <c r="D154" s="41" t="s">
        <v>3</v>
      </c>
      <c r="E154" s="41" t="str">
        <f>HLOOKUP($A154,'Sheet 4'!$A$2:$CNK$3,2,FALSE)</f>
        <v>Married</v>
      </c>
      <c r="F154" s="41" t="s">
        <v>121</v>
      </c>
      <c r="G154" s="41" t="str">
        <f t="shared" si="10"/>
        <v>Male/Married/Amudat</v>
      </c>
      <c r="H154" s="41">
        <f>VLOOKUP($A154,'Youth Skills Data'!$A$1:$E$2403,5,FALSE)</f>
        <v>0.81</v>
      </c>
      <c r="I154" s="41">
        <f>VLOOKUP($A154,'Youth Skills Data'!$A$1:$E$2403,4,FALSE)</f>
        <v>3.53</v>
      </c>
      <c r="J154" s="41">
        <f>VLOOKUP($A154,'Youth Skills Data'!$A$1:$E$2403,3,FALSE)</f>
        <v>7.58</v>
      </c>
      <c r="K154" s="41">
        <f t="shared" si="12"/>
        <v>11.92</v>
      </c>
      <c r="L154" s="41" t="s">
        <v>5</v>
      </c>
      <c r="M154" s="41" t="s">
        <v>5</v>
      </c>
      <c r="N154" s="41" t="str">
        <f t="shared" si="13"/>
        <v>High Impact</v>
      </c>
      <c r="O154" s="42">
        <v>32500</v>
      </c>
      <c r="P154" s="42">
        <v>130000</v>
      </c>
      <c r="Q154" s="42">
        <f t="shared" si="14"/>
        <v>162500</v>
      </c>
    </row>
    <row r="155" spans="1:17" x14ac:dyDescent="0.35">
      <c r="A155" s="41" t="s">
        <v>176</v>
      </c>
      <c r="B155" s="41">
        <f>VLOOKUP($A:$A,'Youth Skills Data'!$A$1:$E$2403,2,FALSE)</f>
        <v>21</v>
      </c>
      <c r="C155" s="41" t="str">
        <f t="shared" si="11"/>
        <v>20 - 24 yrs</v>
      </c>
      <c r="D155" s="41" t="s">
        <v>8</v>
      </c>
      <c r="E155" s="41" t="str">
        <f>HLOOKUP($A155,'Sheet 4'!$A$2:$CNK$3,2,FALSE)</f>
        <v>Single</v>
      </c>
      <c r="F155" s="41" t="s">
        <v>121</v>
      </c>
      <c r="G155" s="41" t="str">
        <f t="shared" si="10"/>
        <v>Female/Single/Amudat</v>
      </c>
      <c r="H155" s="41">
        <f>VLOOKUP($A155,'Youth Skills Data'!$A$1:$E$2403,5,FALSE)</f>
        <v>0.81</v>
      </c>
      <c r="I155" s="41">
        <f>VLOOKUP($A155,'Youth Skills Data'!$A$1:$E$2403,4,FALSE)</f>
        <v>3.53</v>
      </c>
      <c r="J155" s="41">
        <f>VLOOKUP($A155,'Youth Skills Data'!$A$1:$E$2403,3,FALSE)</f>
        <v>7.58</v>
      </c>
      <c r="K155" s="41">
        <f t="shared" si="12"/>
        <v>11.92</v>
      </c>
      <c r="L155" s="41" t="s">
        <v>5</v>
      </c>
      <c r="M155" s="41" t="s">
        <v>6</v>
      </c>
      <c r="N155" s="41" t="str">
        <f t="shared" si="13"/>
        <v>Moderate Impact</v>
      </c>
      <c r="O155" s="42">
        <v>18000</v>
      </c>
      <c r="P155" s="42"/>
      <c r="Q155" s="42">
        <f t="shared" si="14"/>
        <v>18000</v>
      </c>
    </row>
    <row r="156" spans="1:17" x14ac:dyDescent="0.35">
      <c r="A156" s="41" t="s">
        <v>177</v>
      </c>
      <c r="B156" s="41">
        <f>VLOOKUP($A:$A,'Youth Skills Data'!$A$1:$E$2403,2,FALSE)</f>
        <v>20</v>
      </c>
      <c r="C156" s="41" t="str">
        <f t="shared" si="11"/>
        <v>20 - 24 yrs</v>
      </c>
      <c r="D156" s="41" t="s">
        <v>3</v>
      </c>
      <c r="E156" s="41" t="str">
        <f>HLOOKUP($A156,'Sheet 4'!$A$2:$CNK$3,2,FALSE)</f>
        <v>Separated</v>
      </c>
      <c r="F156" s="41" t="s">
        <v>121</v>
      </c>
      <c r="G156" s="41" t="str">
        <f t="shared" si="10"/>
        <v>Male/Separated/Amudat</v>
      </c>
      <c r="H156" s="41">
        <f>VLOOKUP($A156,'Youth Skills Data'!$A$1:$E$2403,5,FALSE)</f>
        <v>1.25</v>
      </c>
      <c r="I156" s="41">
        <f>VLOOKUP($A156,'Youth Skills Data'!$A$1:$E$2403,4,FALSE)</f>
        <v>1.23</v>
      </c>
      <c r="J156" s="41">
        <f>VLOOKUP($A156,'Youth Skills Data'!$A$1:$E$2403,3,FALSE)</f>
        <v>9.6</v>
      </c>
      <c r="K156" s="41">
        <f t="shared" si="12"/>
        <v>12.08</v>
      </c>
      <c r="L156" s="41" t="s">
        <v>5</v>
      </c>
      <c r="M156" s="41" t="s">
        <v>5</v>
      </c>
      <c r="N156" s="41" t="str">
        <f t="shared" si="13"/>
        <v>High Impact</v>
      </c>
      <c r="O156" s="42">
        <v>55099</v>
      </c>
      <c r="P156" s="42">
        <v>30297</v>
      </c>
      <c r="Q156" s="42">
        <f t="shared" si="14"/>
        <v>85396</v>
      </c>
    </row>
    <row r="157" spans="1:17" x14ac:dyDescent="0.35">
      <c r="A157" s="41" t="s">
        <v>178</v>
      </c>
      <c r="B157" s="41">
        <f>VLOOKUP($A:$A,'Youth Skills Data'!$A$1:$E$2403,2,FALSE)</f>
        <v>22</v>
      </c>
      <c r="C157" s="41" t="str">
        <f t="shared" si="11"/>
        <v>20 - 24 yrs</v>
      </c>
      <c r="D157" s="41" t="s">
        <v>3</v>
      </c>
      <c r="E157" s="41" t="str">
        <f>HLOOKUP($A157,'Sheet 4'!$A$2:$CNK$3,2,FALSE)</f>
        <v>Separated</v>
      </c>
      <c r="F157" s="41" t="s">
        <v>120</v>
      </c>
      <c r="G157" s="41" t="str">
        <f t="shared" si="10"/>
        <v>Male/Separated/Nakapiripiriti</v>
      </c>
      <c r="H157" s="41">
        <f>VLOOKUP($A157,'Youth Skills Data'!$A$1:$E$2403,5,FALSE)</f>
        <v>0.49</v>
      </c>
      <c r="I157" s="41">
        <f>VLOOKUP($A157,'Youth Skills Data'!$A$1:$E$2403,4,FALSE)</f>
        <v>3.97</v>
      </c>
      <c r="J157" s="41">
        <f>VLOOKUP($A157,'Youth Skills Data'!$A$1:$E$2403,3,FALSE)</f>
        <v>6.44</v>
      </c>
      <c r="K157" s="41">
        <f t="shared" si="12"/>
        <v>10.9</v>
      </c>
      <c r="L157" s="41" t="s">
        <v>5</v>
      </c>
      <c r="M157" s="41" t="s">
        <v>5</v>
      </c>
      <c r="N157" s="41" t="str">
        <f t="shared" si="13"/>
        <v>High Impact</v>
      </c>
      <c r="O157" s="42">
        <v>70198</v>
      </c>
      <c r="P157" s="42">
        <v>17099</v>
      </c>
      <c r="Q157" s="42">
        <f t="shared" si="14"/>
        <v>87297</v>
      </c>
    </row>
    <row r="158" spans="1:17" x14ac:dyDescent="0.35">
      <c r="A158" s="41" t="s">
        <v>179</v>
      </c>
      <c r="B158" s="41">
        <f>VLOOKUP($A:$A,'Youth Skills Data'!$A$1:$E$2403,2,FALSE)</f>
        <v>25</v>
      </c>
      <c r="C158" s="41" t="str">
        <f t="shared" si="11"/>
        <v>25 yrs or more</v>
      </c>
      <c r="D158" s="41" t="s">
        <v>3</v>
      </c>
      <c r="E158" s="41" t="str">
        <f>HLOOKUP($A158,'Sheet 4'!$A$2:$CNK$3,2,FALSE)</f>
        <v>Separated</v>
      </c>
      <c r="F158" s="41" t="s">
        <v>120</v>
      </c>
      <c r="G158" s="41" t="str">
        <f t="shared" si="10"/>
        <v>Male/Separated/Nakapiripiriti</v>
      </c>
      <c r="H158" s="41">
        <f>VLOOKUP($A158,'Youth Skills Data'!$A$1:$E$2403,5,FALSE)</f>
        <v>0.74</v>
      </c>
      <c r="I158" s="41">
        <f>VLOOKUP($A158,'Youth Skills Data'!$A$1:$E$2403,4,FALSE)</f>
        <v>4.91</v>
      </c>
      <c r="J158" s="41">
        <f>VLOOKUP($A158,'Youth Skills Data'!$A$1:$E$2403,3,FALSE)</f>
        <v>1.95</v>
      </c>
      <c r="K158" s="41">
        <f t="shared" si="12"/>
        <v>7.6000000000000005</v>
      </c>
      <c r="L158" s="41" t="s">
        <v>5</v>
      </c>
      <c r="M158" s="41" t="s">
        <v>5</v>
      </c>
      <c r="N158" s="41" t="str">
        <f t="shared" si="13"/>
        <v>High Impact</v>
      </c>
      <c r="O158" s="42">
        <v>10297</v>
      </c>
      <c r="P158" s="42">
        <v>15198</v>
      </c>
      <c r="Q158" s="42">
        <f t="shared" si="14"/>
        <v>25495</v>
      </c>
    </row>
    <row r="159" spans="1:17" x14ac:dyDescent="0.35">
      <c r="A159" s="41" t="s">
        <v>180</v>
      </c>
      <c r="B159" s="41">
        <f>VLOOKUP($A:$A,'Youth Skills Data'!$A$1:$E$2403,2,FALSE)</f>
        <v>24</v>
      </c>
      <c r="C159" s="41" t="str">
        <f t="shared" si="11"/>
        <v>20 - 24 yrs</v>
      </c>
      <c r="D159" s="41" t="s">
        <v>8</v>
      </c>
      <c r="E159" s="41" t="str">
        <f>HLOOKUP($A159,'Sheet 4'!$A$2:$CNK$3,2,FALSE)</f>
        <v>Single</v>
      </c>
      <c r="F159" s="41" t="s">
        <v>120</v>
      </c>
      <c r="G159" s="41" t="str">
        <f t="shared" si="10"/>
        <v>Female/Single/Nakapiripiriti</v>
      </c>
      <c r="H159" s="41">
        <f>VLOOKUP($A159,'Youth Skills Data'!$A$1:$E$2403,5,FALSE)</f>
        <v>7.32</v>
      </c>
      <c r="I159" s="41">
        <f>VLOOKUP($A159,'Youth Skills Data'!$A$1:$E$2403,4,FALSE)</f>
        <v>7.12</v>
      </c>
      <c r="J159" s="41">
        <f>VLOOKUP($A159,'Youth Skills Data'!$A$1:$E$2403,3,FALSE)</f>
        <v>0.69</v>
      </c>
      <c r="K159" s="41">
        <f t="shared" si="12"/>
        <v>15.13</v>
      </c>
      <c r="L159" s="41" t="s">
        <v>7</v>
      </c>
      <c r="M159" s="41" t="s">
        <v>7</v>
      </c>
      <c r="N159" s="41" t="str">
        <f t="shared" si="13"/>
        <v>No Impact at all</v>
      </c>
      <c r="O159" s="42"/>
      <c r="P159" s="42"/>
      <c r="Q159" s="42">
        <f t="shared" si="14"/>
        <v>0</v>
      </c>
    </row>
    <row r="160" spans="1:17" x14ac:dyDescent="0.35">
      <c r="A160" s="41" t="s">
        <v>181</v>
      </c>
      <c r="B160" s="41">
        <f>VLOOKUP($A:$A,'Youth Skills Data'!$A$1:$E$2403,2,FALSE)</f>
        <v>14</v>
      </c>
      <c r="C160" s="41" t="str">
        <f t="shared" si="11"/>
        <v>15 - 19 yrs</v>
      </c>
      <c r="D160" s="41" t="s">
        <v>3</v>
      </c>
      <c r="E160" s="41" t="str">
        <f>HLOOKUP($A160,'Sheet 4'!$A$2:$CNK$3,2,FALSE)</f>
        <v>Single</v>
      </c>
      <c r="F160" s="41" t="s">
        <v>120</v>
      </c>
      <c r="G160" s="41" t="str">
        <f t="shared" si="10"/>
        <v>Male/Single/Nakapiripiriti</v>
      </c>
      <c r="H160" s="41">
        <f>VLOOKUP($A160,'Youth Skills Data'!$A$1:$E$2403,5,FALSE)</f>
        <v>8.42</v>
      </c>
      <c r="I160" s="41">
        <f>VLOOKUP($A160,'Youth Skills Data'!$A$1:$E$2403,4,FALSE)</f>
        <v>3.68</v>
      </c>
      <c r="J160" s="41">
        <f>VLOOKUP($A160,'Youth Skills Data'!$A$1:$E$2403,3,FALSE)</f>
        <v>0.54</v>
      </c>
      <c r="K160" s="41">
        <f t="shared" si="12"/>
        <v>12.64</v>
      </c>
      <c r="L160" s="41" t="s">
        <v>5</v>
      </c>
      <c r="M160" s="41" t="s">
        <v>5</v>
      </c>
      <c r="N160" s="41" t="str">
        <f t="shared" si="13"/>
        <v>High Impact</v>
      </c>
      <c r="O160" s="42">
        <v>22599</v>
      </c>
      <c r="P160" s="42">
        <v>48000</v>
      </c>
      <c r="Q160" s="42">
        <f t="shared" si="14"/>
        <v>70599</v>
      </c>
    </row>
    <row r="161" spans="1:17" x14ac:dyDescent="0.35">
      <c r="A161" s="41" t="s">
        <v>182</v>
      </c>
      <c r="B161" s="41">
        <f>VLOOKUP($A:$A,'Youth Skills Data'!$A$1:$E$2403,2,FALSE)</f>
        <v>16</v>
      </c>
      <c r="C161" s="41" t="str">
        <f t="shared" si="11"/>
        <v>15 - 19 yrs</v>
      </c>
      <c r="D161" s="41" t="s">
        <v>8</v>
      </c>
      <c r="E161" s="41" t="str">
        <f>HLOOKUP($A161,'Sheet 4'!$A$2:$CNK$3,2,FALSE)</f>
        <v>Single</v>
      </c>
      <c r="F161" s="41" t="s">
        <v>120</v>
      </c>
      <c r="G161" s="41" t="str">
        <f t="shared" si="10"/>
        <v>Female/Single/Nakapiripiriti</v>
      </c>
      <c r="H161" s="41">
        <f>VLOOKUP($A161,'Youth Skills Data'!$A$1:$E$2403,5,FALSE)</f>
        <v>4.43</v>
      </c>
      <c r="I161" s="41">
        <f>VLOOKUP($A161,'Youth Skills Data'!$A$1:$E$2403,4,FALSE)</f>
        <v>7.64</v>
      </c>
      <c r="J161" s="41">
        <f>VLOOKUP($A161,'Youth Skills Data'!$A$1:$E$2403,3,FALSE)</f>
        <v>6.39</v>
      </c>
      <c r="K161" s="41">
        <f t="shared" si="12"/>
        <v>18.46</v>
      </c>
      <c r="L161" s="41" t="s">
        <v>5</v>
      </c>
      <c r="M161" s="41" t="s">
        <v>5</v>
      </c>
      <c r="N161" s="41" t="str">
        <f t="shared" si="13"/>
        <v>High Impact</v>
      </c>
      <c r="O161" s="42">
        <v>45198</v>
      </c>
      <c r="P161" s="42">
        <v>235000</v>
      </c>
      <c r="Q161" s="42">
        <f t="shared" si="14"/>
        <v>280198</v>
      </c>
    </row>
    <row r="162" spans="1:17" x14ac:dyDescent="0.35">
      <c r="A162" s="41" t="s">
        <v>183</v>
      </c>
      <c r="B162" s="41">
        <f>VLOOKUP($A:$A,'Youth Skills Data'!$A$1:$E$2403,2,FALSE)</f>
        <v>20</v>
      </c>
      <c r="C162" s="41" t="str">
        <f t="shared" si="11"/>
        <v>20 - 24 yrs</v>
      </c>
      <c r="D162" s="41" t="s">
        <v>8</v>
      </c>
      <c r="E162" s="41" t="str">
        <f>HLOOKUP($A162,'Sheet 4'!$A$2:$CNK$3,2,FALSE)</f>
        <v>Separated</v>
      </c>
      <c r="F162" s="41" t="s">
        <v>120</v>
      </c>
      <c r="G162" s="41" t="str">
        <f t="shared" si="10"/>
        <v>Female/Separated/Nakapiripiriti</v>
      </c>
      <c r="H162" s="41">
        <f>VLOOKUP($A162,'Youth Skills Data'!$A$1:$E$2403,5,FALSE)</f>
        <v>5.24</v>
      </c>
      <c r="I162" s="41">
        <f>VLOOKUP($A162,'Youth Skills Data'!$A$1:$E$2403,4,FALSE)</f>
        <v>4.01</v>
      </c>
      <c r="J162" s="41">
        <f>VLOOKUP($A162,'Youth Skills Data'!$A$1:$E$2403,3,FALSE)</f>
        <v>5.53</v>
      </c>
      <c r="K162" s="41">
        <f t="shared" si="12"/>
        <v>14.780000000000001</v>
      </c>
      <c r="L162" s="41" t="s">
        <v>5</v>
      </c>
      <c r="M162" s="41" t="s">
        <v>5</v>
      </c>
      <c r="N162" s="41" t="str">
        <f t="shared" si="13"/>
        <v>High Impact</v>
      </c>
      <c r="O162" s="42">
        <v>136000</v>
      </c>
      <c r="P162" s="42">
        <v>11000</v>
      </c>
      <c r="Q162" s="42">
        <f t="shared" si="14"/>
        <v>147000</v>
      </c>
    </row>
    <row r="163" spans="1:17" x14ac:dyDescent="0.35">
      <c r="A163" s="41" t="s">
        <v>184</v>
      </c>
      <c r="B163" s="41">
        <f>VLOOKUP($A:$A,'Youth Skills Data'!$A$1:$E$2403,2,FALSE)</f>
        <v>22</v>
      </c>
      <c r="C163" s="41" t="str">
        <f t="shared" si="11"/>
        <v>20 - 24 yrs</v>
      </c>
      <c r="D163" s="41" t="s">
        <v>8</v>
      </c>
      <c r="E163" s="41" t="str">
        <f>HLOOKUP($A163,'Sheet 4'!$A$2:$CNK$3,2,FALSE)</f>
        <v>Single</v>
      </c>
      <c r="F163" s="41" t="s">
        <v>120</v>
      </c>
      <c r="G163" s="41" t="str">
        <f t="shared" si="10"/>
        <v>Female/Single/Nakapiripiriti</v>
      </c>
      <c r="H163" s="41">
        <f>VLOOKUP($A163,'Youth Skills Data'!$A$1:$E$2403,5,FALSE)</f>
        <v>7.74</v>
      </c>
      <c r="I163" s="41">
        <f>VLOOKUP($A163,'Youth Skills Data'!$A$1:$E$2403,4,FALSE)</f>
        <v>5.57</v>
      </c>
      <c r="J163" s="41">
        <f>VLOOKUP($A163,'Youth Skills Data'!$A$1:$E$2403,3,FALSE)</f>
        <v>8.99</v>
      </c>
      <c r="K163" s="41">
        <f t="shared" si="12"/>
        <v>22.3</v>
      </c>
      <c r="L163" s="41" t="s">
        <v>5</v>
      </c>
      <c r="M163" s="41" t="s">
        <v>5</v>
      </c>
      <c r="N163" s="41" t="str">
        <f t="shared" si="13"/>
        <v>High Impact</v>
      </c>
      <c r="O163" s="42">
        <v>90500</v>
      </c>
      <c r="P163" s="42">
        <v>60000</v>
      </c>
      <c r="Q163" s="42">
        <f t="shared" si="14"/>
        <v>150500</v>
      </c>
    </row>
    <row r="164" spans="1:17" x14ac:dyDescent="0.35">
      <c r="A164" s="41" t="s">
        <v>185</v>
      </c>
      <c r="B164" s="41">
        <f>VLOOKUP($A:$A,'Youth Skills Data'!$A$1:$E$2403,2,FALSE)</f>
        <v>23</v>
      </c>
      <c r="C164" s="41" t="str">
        <f t="shared" si="11"/>
        <v>20 - 24 yrs</v>
      </c>
      <c r="D164" s="41" t="s">
        <v>3</v>
      </c>
      <c r="E164" s="41" t="str">
        <f>HLOOKUP($A164,'Sheet 4'!$A$2:$CNK$3,2,FALSE)</f>
        <v>Single</v>
      </c>
      <c r="F164" s="41" t="s">
        <v>120</v>
      </c>
      <c r="G164" s="41" t="str">
        <f t="shared" si="10"/>
        <v>Male/Single/Nakapiripiriti</v>
      </c>
      <c r="H164" s="41">
        <f>VLOOKUP($A164,'Youth Skills Data'!$A$1:$E$2403,5,FALSE)</f>
        <v>0.76</v>
      </c>
      <c r="I164" s="41">
        <f>VLOOKUP($A164,'Youth Skills Data'!$A$1:$E$2403,4,FALSE)</f>
        <v>5.29</v>
      </c>
      <c r="J164" s="41">
        <f>VLOOKUP($A164,'Youth Skills Data'!$A$1:$E$2403,3,FALSE)</f>
        <v>8.09</v>
      </c>
      <c r="K164" s="41">
        <f t="shared" si="12"/>
        <v>14.14</v>
      </c>
      <c r="L164" s="41" t="s">
        <v>5</v>
      </c>
      <c r="M164" s="41" t="s">
        <v>5</v>
      </c>
      <c r="N164" s="41" t="str">
        <f t="shared" si="13"/>
        <v>High Impact</v>
      </c>
      <c r="O164" s="42">
        <v>4650</v>
      </c>
      <c r="P164" s="42">
        <v>35198</v>
      </c>
      <c r="Q164" s="42">
        <f t="shared" si="14"/>
        <v>39848</v>
      </c>
    </row>
    <row r="165" spans="1:17" x14ac:dyDescent="0.35">
      <c r="A165" s="41" t="s">
        <v>186</v>
      </c>
      <c r="B165" s="41">
        <f>VLOOKUP($A:$A,'Youth Skills Data'!$A$1:$E$2403,2,FALSE)</f>
        <v>12</v>
      </c>
      <c r="C165" s="41" t="str">
        <f t="shared" si="11"/>
        <v>10-14 yrs</v>
      </c>
      <c r="D165" s="41" t="s">
        <v>3</v>
      </c>
      <c r="E165" s="41" t="str">
        <f>HLOOKUP($A165,'Sheet 4'!$A$2:$CNK$3,2,FALSE)</f>
        <v>Single</v>
      </c>
      <c r="F165" s="41" t="s">
        <v>120</v>
      </c>
      <c r="G165" s="41" t="str">
        <f t="shared" si="10"/>
        <v>Male/Single/Nakapiripiriti</v>
      </c>
      <c r="H165" s="41">
        <f>VLOOKUP($A165,'Youth Skills Data'!$A$1:$E$2403,5,FALSE)</f>
        <v>7.84</v>
      </c>
      <c r="I165" s="41">
        <f>VLOOKUP($A165,'Youth Skills Data'!$A$1:$E$2403,4,FALSE)</f>
        <v>6.23</v>
      </c>
      <c r="J165" s="41">
        <f>VLOOKUP($A165,'Youth Skills Data'!$A$1:$E$2403,3,FALSE)</f>
        <v>5.87</v>
      </c>
      <c r="K165" s="41">
        <f t="shared" si="12"/>
        <v>19.940000000000001</v>
      </c>
      <c r="L165" s="41" t="s">
        <v>5</v>
      </c>
      <c r="M165" s="41" t="s">
        <v>5</v>
      </c>
      <c r="N165" s="41" t="str">
        <f t="shared" si="13"/>
        <v>High Impact</v>
      </c>
      <c r="O165" s="42">
        <v>130000</v>
      </c>
      <c r="P165" s="42">
        <v>41000</v>
      </c>
      <c r="Q165" s="42">
        <f t="shared" si="14"/>
        <v>171000</v>
      </c>
    </row>
    <row r="166" spans="1:17" x14ac:dyDescent="0.35">
      <c r="A166" s="41" t="s">
        <v>187</v>
      </c>
      <c r="B166" s="41">
        <f>VLOOKUP($A:$A,'Youth Skills Data'!$A$1:$E$2403,2,FALSE)</f>
        <v>14</v>
      </c>
      <c r="C166" s="41" t="str">
        <f t="shared" si="11"/>
        <v>15 - 19 yrs</v>
      </c>
      <c r="D166" s="41" t="s">
        <v>3</v>
      </c>
      <c r="E166" s="41" t="str">
        <f>HLOOKUP($A166,'Sheet 4'!$A$2:$CNK$3,2,FALSE)</f>
        <v>Single</v>
      </c>
      <c r="F166" s="41" t="s">
        <v>120</v>
      </c>
      <c r="G166" s="41" t="str">
        <f t="shared" si="10"/>
        <v>Male/Single/Nakapiripiriti</v>
      </c>
      <c r="H166" s="41">
        <f>VLOOKUP($A166,'Youth Skills Data'!$A$1:$E$2403,5,FALSE)</f>
        <v>8.9499999999999993</v>
      </c>
      <c r="I166" s="41">
        <f>VLOOKUP($A166,'Youth Skills Data'!$A$1:$E$2403,4,FALSE)</f>
        <v>9.2799999999999994</v>
      </c>
      <c r="J166" s="41">
        <f>VLOOKUP($A166,'Youth Skills Data'!$A$1:$E$2403,3,FALSE)</f>
        <v>7.99</v>
      </c>
      <c r="K166" s="41">
        <f t="shared" si="12"/>
        <v>26.22</v>
      </c>
      <c r="L166" s="41" t="s">
        <v>5</v>
      </c>
      <c r="M166" s="41" t="s">
        <v>5</v>
      </c>
      <c r="N166" s="41" t="str">
        <f t="shared" si="13"/>
        <v>High Impact</v>
      </c>
      <c r="O166" s="42">
        <v>30200</v>
      </c>
      <c r="P166" s="42">
        <v>15198</v>
      </c>
      <c r="Q166" s="42">
        <f t="shared" si="14"/>
        <v>45398</v>
      </c>
    </row>
    <row r="167" spans="1:17" x14ac:dyDescent="0.35">
      <c r="A167" s="41" t="s">
        <v>188</v>
      </c>
      <c r="B167" s="41">
        <f>VLOOKUP($A:$A,'Youth Skills Data'!$A$1:$E$2403,2,FALSE)</f>
        <v>15</v>
      </c>
      <c r="C167" s="41" t="str">
        <f t="shared" si="11"/>
        <v>15 - 19 yrs</v>
      </c>
      <c r="D167" s="41" t="s">
        <v>3</v>
      </c>
      <c r="E167" s="41" t="str">
        <f>HLOOKUP($A167,'Sheet 4'!$A$2:$CNK$3,2,FALSE)</f>
        <v>Single</v>
      </c>
      <c r="F167" s="41" t="s">
        <v>118</v>
      </c>
      <c r="G167" s="41" t="str">
        <f t="shared" si="10"/>
        <v>Male/Single/Kotido</v>
      </c>
      <c r="H167" s="41">
        <f>VLOOKUP($A167,'Youth Skills Data'!$A$1:$E$2403,5,FALSE)</f>
        <v>3.26</v>
      </c>
      <c r="I167" s="41">
        <f>VLOOKUP($A167,'Youth Skills Data'!$A$1:$E$2403,4,FALSE)</f>
        <v>9.7200000000000006</v>
      </c>
      <c r="J167" s="41">
        <f>VLOOKUP($A167,'Youth Skills Data'!$A$1:$E$2403,3,FALSE)</f>
        <v>2</v>
      </c>
      <c r="K167" s="41">
        <f t="shared" si="12"/>
        <v>14.98</v>
      </c>
      <c r="L167" s="41" t="s">
        <v>5</v>
      </c>
      <c r="M167" s="41" t="s">
        <v>5</v>
      </c>
      <c r="N167" s="41" t="str">
        <f t="shared" si="13"/>
        <v>High Impact</v>
      </c>
      <c r="O167" s="42">
        <v>60297</v>
      </c>
      <c r="P167" s="42">
        <v>40198</v>
      </c>
      <c r="Q167" s="42">
        <f t="shared" si="14"/>
        <v>100495</v>
      </c>
    </row>
    <row r="168" spans="1:17" x14ac:dyDescent="0.35">
      <c r="A168" s="41" t="s">
        <v>189</v>
      </c>
      <c r="B168" s="41">
        <f>VLOOKUP($A:$A,'Youth Skills Data'!$A$1:$E$2403,2,FALSE)</f>
        <v>17</v>
      </c>
      <c r="C168" s="41" t="str">
        <f t="shared" si="11"/>
        <v>15 - 19 yrs</v>
      </c>
      <c r="D168" s="41" t="s">
        <v>8</v>
      </c>
      <c r="E168" s="41" t="str">
        <f>HLOOKUP($A168,'Sheet 4'!$A$2:$CNK$3,2,FALSE)</f>
        <v>Single</v>
      </c>
      <c r="F168" s="41" t="s">
        <v>118</v>
      </c>
      <c r="G168" s="41" t="str">
        <f t="shared" si="10"/>
        <v>Female/Single/Kotido</v>
      </c>
      <c r="H168" s="41">
        <f>VLOOKUP($A168,'Youth Skills Data'!$A$1:$E$2403,5,FALSE)</f>
        <v>7.74</v>
      </c>
      <c r="I168" s="41">
        <f>VLOOKUP($A168,'Youth Skills Data'!$A$1:$E$2403,4,FALSE)</f>
        <v>5.57</v>
      </c>
      <c r="J168" s="41">
        <f>VLOOKUP($A168,'Youth Skills Data'!$A$1:$E$2403,3,FALSE)</f>
        <v>8.99</v>
      </c>
      <c r="K168" s="41">
        <f t="shared" si="12"/>
        <v>22.3</v>
      </c>
      <c r="L168" s="41" t="s">
        <v>5</v>
      </c>
      <c r="M168" s="41" t="s">
        <v>5</v>
      </c>
      <c r="N168" s="41" t="str">
        <f t="shared" si="13"/>
        <v>High Impact</v>
      </c>
      <c r="O168" s="42">
        <v>11500</v>
      </c>
      <c r="P168" s="42">
        <v>67000</v>
      </c>
      <c r="Q168" s="42">
        <f t="shared" si="14"/>
        <v>78500</v>
      </c>
    </row>
    <row r="169" spans="1:17" x14ac:dyDescent="0.35">
      <c r="A169" s="41" t="s">
        <v>190</v>
      </c>
      <c r="B169" s="41">
        <f>VLOOKUP($A:$A,'Youth Skills Data'!$A$1:$E$2403,2,FALSE)</f>
        <v>13</v>
      </c>
      <c r="C169" s="41" t="str">
        <f t="shared" si="11"/>
        <v>10-14 yrs</v>
      </c>
      <c r="D169" s="41" t="s">
        <v>8</v>
      </c>
      <c r="E169" s="41" t="str">
        <f>HLOOKUP($A169,'Sheet 4'!$A$2:$CNK$3,2,FALSE)</f>
        <v>Married</v>
      </c>
      <c r="F169" s="41" t="s">
        <v>118</v>
      </c>
      <c r="G169" s="41" t="str">
        <f t="shared" si="10"/>
        <v>Female/Married/Kotido</v>
      </c>
      <c r="H169" s="41">
        <f>VLOOKUP($A169,'Youth Skills Data'!$A$1:$E$2403,5,FALSE)</f>
        <v>5.3</v>
      </c>
      <c r="I169" s="41">
        <f>VLOOKUP($A169,'Youth Skills Data'!$A$1:$E$2403,4,FALSE)</f>
        <v>2.52</v>
      </c>
      <c r="J169" s="41">
        <f>VLOOKUP($A169,'Youth Skills Data'!$A$1:$E$2403,3,FALSE)</f>
        <v>5.59</v>
      </c>
      <c r="K169" s="41">
        <f t="shared" si="12"/>
        <v>13.41</v>
      </c>
      <c r="L169" s="41" t="s">
        <v>5</v>
      </c>
      <c r="M169" s="41" t="s">
        <v>5</v>
      </c>
      <c r="N169" s="41" t="str">
        <f t="shared" si="13"/>
        <v>High Impact</v>
      </c>
      <c r="O169" s="42">
        <v>37000</v>
      </c>
      <c r="P169" s="42">
        <v>7198</v>
      </c>
      <c r="Q169" s="42">
        <f t="shared" si="14"/>
        <v>44198</v>
      </c>
    </row>
    <row r="170" spans="1:17" x14ac:dyDescent="0.35">
      <c r="A170" s="41" t="s">
        <v>191</v>
      </c>
      <c r="B170" s="41">
        <f>VLOOKUP($A:$A,'Youth Skills Data'!$A$1:$E$2403,2,FALSE)</f>
        <v>14</v>
      </c>
      <c r="C170" s="41" t="str">
        <f t="shared" si="11"/>
        <v>15 - 19 yrs</v>
      </c>
      <c r="D170" s="41" t="s">
        <v>3</v>
      </c>
      <c r="E170" s="41" t="str">
        <f>HLOOKUP($A170,'Sheet 4'!$A$2:$CNK$3,2,FALSE)</f>
        <v>Single</v>
      </c>
      <c r="F170" s="41" t="s">
        <v>118</v>
      </c>
      <c r="G170" s="41" t="str">
        <f t="shared" si="10"/>
        <v>Male/Single/Kotido</v>
      </c>
      <c r="H170" s="41">
        <f>VLOOKUP($A170,'Youth Skills Data'!$A$1:$E$2403,5,FALSE)</f>
        <v>1.87</v>
      </c>
      <c r="I170" s="41">
        <f>VLOOKUP($A170,'Youth Skills Data'!$A$1:$E$2403,4,FALSE)</f>
        <v>2.88</v>
      </c>
      <c r="J170" s="41">
        <f>VLOOKUP($A170,'Youth Skills Data'!$A$1:$E$2403,3,FALSE)</f>
        <v>5.23</v>
      </c>
      <c r="K170" s="41">
        <f t="shared" si="12"/>
        <v>9.98</v>
      </c>
      <c r="L170" s="41" t="s">
        <v>5</v>
      </c>
      <c r="M170" s="41" t="s">
        <v>5</v>
      </c>
      <c r="N170" s="41" t="str">
        <f t="shared" si="13"/>
        <v>High Impact</v>
      </c>
      <c r="O170" s="42">
        <v>49599</v>
      </c>
      <c r="P170" s="42">
        <v>12200</v>
      </c>
      <c r="Q170" s="42">
        <f t="shared" si="14"/>
        <v>61799</v>
      </c>
    </row>
    <row r="171" spans="1:17" x14ac:dyDescent="0.35">
      <c r="A171" s="41" t="s">
        <v>192</v>
      </c>
      <c r="B171" s="41">
        <f>VLOOKUP($A:$A,'Youth Skills Data'!$A$1:$E$2403,2,FALSE)</f>
        <v>12</v>
      </c>
      <c r="C171" s="41" t="str">
        <f t="shared" si="11"/>
        <v>10-14 yrs</v>
      </c>
      <c r="D171" s="41" t="s">
        <v>3</v>
      </c>
      <c r="E171" s="41" t="str">
        <f>HLOOKUP($A171,'Sheet 4'!$A$2:$CNK$3,2,FALSE)</f>
        <v>Married</v>
      </c>
      <c r="F171" s="41" t="s">
        <v>118</v>
      </c>
      <c r="G171" s="41" t="str">
        <f t="shared" si="10"/>
        <v>Male/Married/Kotido</v>
      </c>
      <c r="H171" s="41">
        <f>VLOOKUP($A171,'Youth Skills Data'!$A$1:$E$2403,5,FALSE)</f>
        <v>3.76</v>
      </c>
      <c r="I171" s="41">
        <f>VLOOKUP($A171,'Youth Skills Data'!$A$1:$E$2403,4,FALSE)</f>
        <v>0.56000000000000005</v>
      </c>
      <c r="J171" s="41">
        <f>VLOOKUP($A171,'Youth Skills Data'!$A$1:$E$2403,3,FALSE)</f>
        <v>9.81</v>
      </c>
      <c r="K171" s="41">
        <f t="shared" si="12"/>
        <v>14.13</v>
      </c>
      <c r="L171" s="41" t="s">
        <v>5</v>
      </c>
      <c r="M171" s="41" t="s">
        <v>5</v>
      </c>
      <c r="N171" s="41" t="str">
        <f t="shared" si="13"/>
        <v>High Impact</v>
      </c>
      <c r="O171" s="42">
        <v>29500</v>
      </c>
      <c r="P171" s="42">
        <v>71500</v>
      </c>
      <c r="Q171" s="42">
        <f t="shared" si="14"/>
        <v>101000</v>
      </c>
    </row>
    <row r="172" spans="1:17" x14ac:dyDescent="0.35">
      <c r="A172" s="41" t="s">
        <v>193</v>
      </c>
      <c r="B172" s="41">
        <f>VLOOKUP($A:$A,'Youth Skills Data'!$A$1:$E$2403,2,FALSE)</f>
        <v>10</v>
      </c>
      <c r="C172" s="41" t="str">
        <f t="shared" si="11"/>
        <v>Below 10 yrs</v>
      </c>
      <c r="D172" s="41" t="s">
        <v>3</v>
      </c>
      <c r="E172" s="41" t="str">
        <f>HLOOKUP($A172,'Sheet 4'!$A$2:$CNK$3,2,FALSE)</f>
        <v>Single</v>
      </c>
      <c r="F172" s="41" t="s">
        <v>118</v>
      </c>
      <c r="G172" s="41" t="str">
        <f t="shared" si="10"/>
        <v>Male/Single/Kotido</v>
      </c>
      <c r="H172" s="41">
        <f>VLOOKUP($A172,'Youth Skills Data'!$A$1:$E$2403,5,FALSE)</f>
        <v>4.3499999999999996</v>
      </c>
      <c r="I172" s="41">
        <f>VLOOKUP($A172,'Youth Skills Data'!$A$1:$E$2403,4,FALSE)</f>
        <v>7.84</v>
      </c>
      <c r="J172" s="41">
        <f>VLOOKUP($A172,'Youth Skills Data'!$A$1:$E$2403,3,FALSE)</f>
        <v>6.4</v>
      </c>
      <c r="K172" s="41">
        <f t="shared" si="12"/>
        <v>18.59</v>
      </c>
      <c r="L172" s="41" t="s">
        <v>5</v>
      </c>
      <c r="M172" s="41" t="s">
        <v>5</v>
      </c>
      <c r="N172" s="41" t="str">
        <f t="shared" si="13"/>
        <v>High Impact</v>
      </c>
      <c r="O172" s="42">
        <v>670500</v>
      </c>
      <c r="P172" s="42">
        <v>18099</v>
      </c>
      <c r="Q172" s="42">
        <f t="shared" si="14"/>
        <v>688599</v>
      </c>
    </row>
    <row r="173" spans="1:17" x14ac:dyDescent="0.35">
      <c r="A173" s="41" t="s">
        <v>194</v>
      </c>
      <c r="B173" s="41">
        <f>VLOOKUP($A:$A,'Youth Skills Data'!$A$1:$E$2403,2,FALSE)</f>
        <v>18</v>
      </c>
      <c r="C173" s="41" t="str">
        <f t="shared" si="11"/>
        <v>15 - 19 yrs</v>
      </c>
      <c r="D173" s="41" t="s">
        <v>3</v>
      </c>
      <c r="E173" s="41" t="str">
        <f>HLOOKUP($A173,'Sheet 4'!$A$2:$CNK$3,2,FALSE)</f>
        <v>Married</v>
      </c>
      <c r="F173" s="41" t="s">
        <v>118</v>
      </c>
      <c r="G173" s="41" t="str">
        <f t="shared" si="10"/>
        <v>Male/Married/Kotido</v>
      </c>
      <c r="H173" s="41">
        <f>VLOOKUP($A173,'Youth Skills Data'!$A$1:$E$2403,5,FALSE)</f>
        <v>8.76</v>
      </c>
      <c r="I173" s="41">
        <f>VLOOKUP($A173,'Youth Skills Data'!$A$1:$E$2403,4,FALSE)</f>
        <v>3.81</v>
      </c>
      <c r="J173" s="41">
        <f>VLOOKUP($A173,'Youth Skills Data'!$A$1:$E$2403,3,FALSE)</f>
        <v>7.33</v>
      </c>
      <c r="K173" s="41">
        <f t="shared" si="12"/>
        <v>19.899999999999999</v>
      </c>
      <c r="L173" s="41" t="s">
        <v>5</v>
      </c>
      <c r="M173" s="41" t="s">
        <v>5</v>
      </c>
      <c r="N173" s="41" t="str">
        <f t="shared" si="13"/>
        <v>High Impact</v>
      </c>
      <c r="O173" s="42">
        <v>63000</v>
      </c>
      <c r="P173" s="42">
        <v>192099</v>
      </c>
      <c r="Q173" s="42">
        <f t="shared" si="14"/>
        <v>255099</v>
      </c>
    </row>
    <row r="174" spans="1:17" x14ac:dyDescent="0.35">
      <c r="A174" s="41" t="s">
        <v>195</v>
      </c>
      <c r="B174" s="41">
        <f>VLOOKUP($A:$A,'Youth Skills Data'!$A$1:$E$2403,2,FALSE)</f>
        <v>19</v>
      </c>
      <c r="C174" s="41" t="str">
        <f t="shared" si="11"/>
        <v>20 - 24 yrs</v>
      </c>
      <c r="D174" s="41" t="s">
        <v>3</v>
      </c>
      <c r="E174" s="41" t="str">
        <f>HLOOKUP($A174,'Sheet 4'!$A$2:$CNK$3,2,FALSE)</f>
        <v>Single</v>
      </c>
      <c r="F174" s="41" t="s">
        <v>118</v>
      </c>
      <c r="G174" s="41" t="str">
        <f t="shared" si="10"/>
        <v>Male/Single/Kotido</v>
      </c>
      <c r="H174" s="41">
        <f>VLOOKUP($A174,'Youth Skills Data'!$A$1:$E$2403,5,FALSE)</f>
        <v>0.81</v>
      </c>
      <c r="I174" s="41">
        <f>VLOOKUP($A174,'Youth Skills Data'!$A$1:$E$2403,4,FALSE)</f>
        <v>3.53</v>
      </c>
      <c r="J174" s="41">
        <f>VLOOKUP($A174,'Youth Skills Data'!$A$1:$E$2403,3,FALSE)</f>
        <v>7.58</v>
      </c>
      <c r="K174" s="41">
        <f t="shared" si="12"/>
        <v>11.92</v>
      </c>
      <c r="L174" s="41" t="s">
        <v>6</v>
      </c>
      <c r="M174" s="41" t="s">
        <v>6</v>
      </c>
      <c r="N174" s="41" t="str">
        <f t="shared" si="13"/>
        <v>No Impact at all</v>
      </c>
      <c r="O174" s="42"/>
      <c r="P174" s="42"/>
      <c r="Q174" s="42">
        <f t="shared" si="14"/>
        <v>0</v>
      </c>
    </row>
    <row r="175" spans="1:17" x14ac:dyDescent="0.35">
      <c r="A175" s="41" t="s">
        <v>196</v>
      </c>
      <c r="B175" s="41">
        <f>VLOOKUP($A:$A,'Youth Skills Data'!$A$1:$E$2403,2,FALSE)</f>
        <v>21</v>
      </c>
      <c r="C175" s="41" t="str">
        <f t="shared" si="11"/>
        <v>20 - 24 yrs</v>
      </c>
      <c r="D175" s="41" t="s">
        <v>3</v>
      </c>
      <c r="E175" s="41" t="str">
        <f>HLOOKUP($A175,'Sheet 4'!$A$2:$CNK$3,2,FALSE)</f>
        <v>Single</v>
      </c>
      <c r="F175" s="41" t="s">
        <v>118</v>
      </c>
      <c r="G175" s="41" t="str">
        <f t="shared" si="10"/>
        <v>Male/Single/Kotido</v>
      </c>
      <c r="H175" s="41">
        <f>VLOOKUP($A175,'Youth Skills Data'!$A$1:$E$2403,5,FALSE)</f>
        <v>0.81</v>
      </c>
      <c r="I175" s="41">
        <f>VLOOKUP($A175,'Youth Skills Data'!$A$1:$E$2403,4,FALSE)</f>
        <v>3.53</v>
      </c>
      <c r="J175" s="41">
        <f>VLOOKUP($A175,'Youth Skills Data'!$A$1:$E$2403,3,FALSE)</f>
        <v>7.58</v>
      </c>
      <c r="K175" s="41">
        <f t="shared" si="12"/>
        <v>11.92</v>
      </c>
      <c r="L175" s="41" t="s">
        <v>7</v>
      </c>
      <c r="M175" s="41" t="s">
        <v>5</v>
      </c>
      <c r="N175" s="41" t="str">
        <f t="shared" si="13"/>
        <v>Low Impact</v>
      </c>
      <c r="O175" s="42"/>
      <c r="P175" s="42">
        <v>75099</v>
      </c>
      <c r="Q175" s="42">
        <f t="shared" si="14"/>
        <v>75099</v>
      </c>
    </row>
    <row r="176" spans="1:17" x14ac:dyDescent="0.35">
      <c r="A176" s="41" t="s">
        <v>197</v>
      </c>
      <c r="B176" s="41">
        <f>VLOOKUP($A:$A,'Youth Skills Data'!$A$1:$E$2403,2,FALSE)</f>
        <v>20</v>
      </c>
      <c r="C176" s="41" t="str">
        <f t="shared" si="11"/>
        <v>20 - 24 yrs</v>
      </c>
      <c r="D176" s="41" t="s">
        <v>3</v>
      </c>
      <c r="E176" s="41" t="str">
        <f>HLOOKUP($A176,'Sheet 4'!$A$2:$CNK$3,2,FALSE)</f>
        <v>Single</v>
      </c>
      <c r="F176" s="41" t="s">
        <v>118</v>
      </c>
      <c r="G176" s="41" t="str">
        <f t="shared" si="10"/>
        <v>Male/Single/Kotido</v>
      </c>
      <c r="H176" s="41">
        <f>VLOOKUP($A176,'Youth Skills Data'!$A$1:$E$2403,5,FALSE)</f>
        <v>7.84</v>
      </c>
      <c r="I176" s="41">
        <f>VLOOKUP($A176,'Youth Skills Data'!$A$1:$E$2403,4,FALSE)</f>
        <v>2.2400000000000002</v>
      </c>
      <c r="J176" s="41">
        <f>VLOOKUP($A176,'Youth Skills Data'!$A$1:$E$2403,3,FALSE)</f>
        <v>8.09</v>
      </c>
      <c r="K176" s="41">
        <f t="shared" si="12"/>
        <v>18.170000000000002</v>
      </c>
      <c r="L176" s="41" t="s">
        <v>7</v>
      </c>
      <c r="M176" s="41" t="s">
        <v>5</v>
      </c>
      <c r="N176" s="41" t="str">
        <f t="shared" si="13"/>
        <v>Low Impact</v>
      </c>
      <c r="O176" s="42"/>
      <c r="P176" s="42">
        <v>1398</v>
      </c>
      <c r="Q176" s="42">
        <f t="shared" si="14"/>
        <v>1398</v>
      </c>
    </row>
    <row r="177" spans="1:17" x14ac:dyDescent="0.35">
      <c r="A177" s="41" t="s">
        <v>198</v>
      </c>
      <c r="B177" s="41">
        <f>VLOOKUP($A:$A,'Youth Skills Data'!$A$1:$E$2403,2,FALSE)</f>
        <v>22</v>
      </c>
      <c r="C177" s="41" t="str">
        <f t="shared" si="11"/>
        <v>20 - 24 yrs</v>
      </c>
      <c r="D177" s="41" t="s">
        <v>3</v>
      </c>
      <c r="E177" s="41" t="str">
        <f>HLOOKUP($A177,'Sheet 4'!$A$2:$CNK$3,2,FALSE)</f>
        <v>Single</v>
      </c>
      <c r="F177" s="41" t="s">
        <v>118</v>
      </c>
      <c r="G177" s="41" t="str">
        <f t="shared" si="10"/>
        <v>Male/Single/Kotido</v>
      </c>
      <c r="H177" s="41">
        <f>VLOOKUP($A177,'Youth Skills Data'!$A$1:$E$2403,5,FALSE)</f>
        <v>7.74</v>
      </c>
      <c r="I177" s="41">
        <f>VLOOKUP($A177,'Youth Skills Data'!$A$1:$E$2403,4,FALSE)</f>
        <v>5.57</v>
      </c>
      <c r="J177" s="41">
        <f>VLOOKUP($A177,'Youth Skills Data'!$A$1:$E$2403,3,FALSE)</f>
        <v>8.99</v>
      </c>
      <c r="K177" s="41">
        <f t="shared" si="12"/>
        <v>22.3</v>
      </c>
      <c r="L177" s="41" t="s">
        <v>6</v>
      </c>
      <c r="M177" s="41" t="s">
        <v>6</v>
      </c>
      <c r="N177" s="41" t="str">
        <f t="shared" si="13"/>
        <v>No Impact at all</v>
      </c>
      <c r="O177" s="42"/>
      <c r="P177" s="42"/>
      <c r="Q177" s="42">
        <f t="shared" si="14"/>
        <v>0</v>
      </c>
    </row>
    <row r="178" spans="1:17" x14ac:dyDescent="0.35">
      <c r="A178" s="41" t="s">
        <v>199</v>
      </c>
      <c r="B178" s="41">
        <f>VLOOKUP($A:$A,'Youth Skills Data'!$A$1:$E$2403,2,FALSE)</f>
        <v>25</v>
      </c>
      <c r="C178" s="41" t="str">
        <f t="shared" si="11"/>
        <v>25 yrs or more</v>
      </c>
      <c r="D178" s="41" t="s">
        <v>3</v>
      </c>
      <c r="E178" s="41" t="str">
        <f>HLOOKUP($A178,'Sheet 4'!$A$2:$CNK$3,2,FALSE)</f>
        <v>Single</v>
      </c>
      <c r="F178" s="41" t="s">
        <v>118</v>
      </c>
      <c r="G178" s="41" t="str">
        <f t="shared" si="10"/>
        <v>Male/Single/Kotido</v>
      </c>
      <c r="H178" s="41">
        <f>VLOOKUP($A178,'Youth Skills Data'!$A$1:$E$2403,5,FALSE)</f>
        <v>2.34</v>
      </c>
      <c r="I178" s="41">
        <f>VLOOKUP($A178,'Youth Skills Data'!$A$1:$E$2403,4,FALSE)</f>
        <v>4.0199999999999996</v>
      </c>
      <c r="J178" s="41">
        <f>VLOOKUP($A178,'Youth Skills Data'!$A$1:$E$2403,3,FALSE)</f>
        <v>8.5399999999999991</v>
      </c>
      <c r="K178" s="41">
        <f t="shared" si="12"/>
        <v>14.899999999999999</v>
      </c>
      <c r="L178" s="41" t="s">
        <v>7</v>
      </c>
      <c r="M178" s="41" t="s">
        <v>5</v>
      </c>
      <c r="N178" s="41" t="str">
        <f t="shared" si="13"/>
        <v>Low Impact</v>
      </c>
      <c r="O178" s="42"/>
      <c r="P178" s="42">
        <v>12198</v>
      </c>
      <c r="Q178" s="42">
        <f t="shared" si="14"/>
        <v>12198</v>
      </c>
    </row>
    <row r="179" spans="1:17" x14ac:dyDescent="0.35">
      <c r="A179" s="41" t="s">
        <v>200</v>
      </c>
      <c r="B179" s="41">
        <f>VLOOKUP($A:$A,'Youth Skills Data'!$A$1:$E$2403,2,FALSE)</f>
        <v>24</v>
      </c>
      <c r="C179" s="41" t="str">
        <f t="shared" si="11"/>
        <v>20 - 24 yrs</v>
      </c>
      <c r="D179" s="41" t="s">
        <v>3</v>
      </c>
      <c r="E179" s="41" t="str">
        <f>HLOOKUP($A179,'Sheet 4'!$A$2:$CNK$3,2,FALSE)</f>
        <v>Single</v>
      </c>
      <c r="F179" s="41" t="s">
        <v>120</v>
      </c>
      <c r="G179" s="41" t="str">
        <f t="shared" si="10"/>
        <v>Male/Single/Nakapiripiriti</v>
      </c>
      <c r="H179" s="41">
        <f>VLOOKUP($A179,'Youth Skills Data'!$A$1:$E$2403,5,FALSE)</f>
        <v>1.1000000000000001</v>
      </c>
      <c r="I179" s="41">
        <f>VLOOKUP($A179,'Youth Skills Data'!$A$1:$E$2403,4,FALSE)</f>
        <v>7.12</v>
      </c>
      <c r="J179" s="41">
        <f>VLOOKUP($A179,'Youth Skills Data'!$A$1:$E$2403,3,FALSE)</f>
        <v>1.62</v>
      </c>
      <c r="K179" s="41">
        <f t="shared" si="12"/>
        <v>9.84</v>
      </c>
      <c r="L179" s="41" t="s">
        <v>7</v>
      </c>
      <c r="M179" s="41" t="s">
        <v>5</v>
      </c>
      <c r="N179" s="41" t="str">
        <f t="shared" si="13"/>
        <v>Low Impact</v>
      </c>
      <c r="O179" s="42"/>
      <c r="P179" s="42">
        <v>60500</v>
      </c>
      <c r="Q179" s="42">
        <f t="shared" si="14"/>
        <v>60500</v>
      </c>
    </row>
    <row r="180" spans="1:17" x14ac:dyDescent="0.35">
      <c r="A180" s="41" t="s">
        <v>201</v>
      </c>
      <c r="B180" s="41">
        <f>VLOOKUP($A:$A,'Youth Skills Data'!$A$1:$E$2403,2,FALSE)</f>
        <v>14</v>
      </c>
      <c r="C180" s="41" t="str">
        <f t="shared" si="11"/>
        <v>15 - 19 yrs</v>
      </c>
      <c r="D180" s="41" t="s">
        <v>3</v>
      </c>
      <c r="E180" s="41" t="str">
        <f>HLOOKUP($A180,'Sheet 4'!$A$2:$CNK$3,2,FALSE)</f>
        <v>Single</v>
      </c>
      <c r="F180" s="41" t="s">
        <v>120</v>
      </c>
      <c r="G180" s="41" t="str">
        <f t="shared" si="10"/>
        <v>Male/Single/Nakapiripiriti</v>
      </c>
      <c r="H180" s="41">
        <f>VLOOKUP($A180,'Youth Skills Data'!$A$1:$E$2403,5,FALSE)</f>
        <v>8.42</v>
      </c>
      <c r="I180" s="41">
        <f>VLOOKUP($A180,'Youth Skills Data'!$A$1:$E$2403,4,FALSE)</f>
        <v>3.68</v>
      </c>
      <c r="J180" s="41">
        <f>VLOOKUP($A180,'Youth Skills Data'!$A$1:$E$2403,3,FALSE)</f>
        <v>0.54</v>
      </c>
      <c r="K180" s="41">
        <f t="shared" si="12"/>
        <v>12.64</v>
      </c>
      <c r="L180" s="41" t="s">
        <v>7</v>
      </c>
      <c r="M180" s="41" t="s">
        <v>7</v>
      </c>
      <c r="N180" s="41" t="str">
        <f t="shared" si="13"/>
        <v>No Impact at all</v>
      </c>
      <c r="O180" s="42"/>
      <c r="P180" s="42"/>
      <c r="Q180" s="42">
        <f t="shared" si="14"/>
        <v>0</v>
      </c>
    </row>
    <row r="181" spans="1:17" x14ac:dyDescent="0.35">
      <c r="A181" s="41" t="s">
        <v>202</v>
      </c>
      <c r="B181" s="41">
        <f>VLOOKUP($A:$A,'Youth Skills Data'!$A$1:$E$2403,2,FALSE)</f>
        <v>16</v>
      </c>
      <c r="C181" s="41" t="str">
        <f t="shared" si="11"/>
        <v>15 - 19 yrs</v>
      </c>
      <c r="D181" s="41" t="s">
        <v>3</v>
      </c>
      <c r="E181" s="41" t="str">
        <f>HLOOKUP($A181,'Sheet 4'!$A$2:$CNK$3,2,FALSE)</f>
        <v>Single</v>
      </c>
      <c r="F181" s="41" t="s">
        <v>120</v>
      </c>
      <c r="G181" s="41" t="str">
        <f t="shared" si="10"/>
        <v>Male/Single/Nakapiripiriti</v>
      </c>
      <c r="H181" s="41">
        <f>VLOOKUP($A181,'Youth Skills Data'!$A$1:$E$2403,5,FALSE)</f>
        <v>8.76</v>
      </c>
      <c r="I181" s="41">
        <f>VLOOKUP($A181,'Youth Skills Data'!$A$1:$E$2403,4,FALSE)</f>
        <v>3.81</v>
      </c>
      <c r="J181" s="41">
        <f>VLOOKUP($A181,'Youth Skills Data'!$A$1:$E$2403,3,FALSE)</f>
        <v>7.33</v>
      </c>
      <c r="K181" s="41">
        <f t="shared" si="12"/>
        <v>19.899999999999999</v>
      </c>
      <c r="L181" s="41" t="s">
        <v>5</v>
      </c>
      <c r="M181" s="41" t="s">
        <v>5</v>
      </c>
      <c r="N181" s="41" t="str">
        <f t="shared" si="13"/>
        <v>High Impact</v>
      </c>
      <c r="O181" s="42">
        <v>396</v>
      </c>
      <c r="P181" s="42">
        <v>176198</v>
      </c>
      <c r="Q181" s="42">
        <f t="shared" si="14"/>
        <v>176594</v>
      </c>
    </row>
    <row r="182" spans="1:17" x14ac:dyDescent="0.35">
      <c r="A182" s="41" t="s">
        <v>203</v>
      </c>
      <c r="B182" s="41">
        <f>VLOOKUP($A:$A,'Youth Skills Data'!$A$1:$E$2403,2,FALSE)</f>
        <v>20</v>
      </c>
      <c r="C182" s="41" t="str">
        <f t="shared" si="11"/>
        <v>20 - 24 yrs</v>
      </c>
      <c r="D182" s="41" t="s">
        <v>3</v>
      </c>
      <c r="E182" s="41" t="str">
        <f>HLOOKUP($A182,'Sheet 4'!$A$2:$CNK$3,2,FALSE)</f>
        <v>Separated</v>
      </c>
      <c r="F182" s="41" t="s">
        <v>120</v>
      </c>
      <c r="G182" s="41" t="str">
        <f t="shared" si="10"/>
        <v>Male/Separated/Nakapiripiriti</v>
      </c>
      <c r="H182" s="41">
        <f>VLOOKUP($A182,'Youth Skills Data'!$A$1:$E$2403,5,FALSE)</f>
        <v>2.15</v>
      </c>
      <c r="I182" s="41">
        <f>VLOOKUP($A182,'Youth Skills Data'!$A$1:$E$2403,4,FALSE)</f>
        <v>7.24</v>
      </c>
      <c r="J182" s="41">
        <f>VLOOKUP($A182,'Youth Skills Data'!$A$1:$E$2403,3,FALSE)</f>
        <v>5.42</v>
      </c>
      <c r="K182" s="41">
        <f t="shared" si="12"/>
        <v>14.81</v>
      </c>
      <c r="L182" s="41" t="s">
        <v>5</v>
      </c>
      <c r="M182" s="41" t="s">
        <v>5</v>
      </c>
      <c r="N182" s="41" t="str">
        <f t="shared" si="13"/>
        <v>High Impact</v>
      </c>
      <c r="O182" s="42">
        <v>30300</v>
      </c>
      <c r="P182" s="42">
        <v>1600</v>
      </c>
      <c r="Q182" s="42">
        <f t="shared" si="14"/>
        <v>31900</v>
      </c>
    </row>
    <row r="183" spans="1:17" x14ac:dyDescent="0.35">
      <c r="A183" s="41" t="s">
        <v>204</v>
      </c>
      <c r="B183" s="41">
        <f>VLOOKUP($A:$A,'Youth Skills Data'!$A$1:$E$2403,2,FALSE)</f>
        <v>22</v>
      </c>
      <c r="C183" s="41" t="str">
        <f t="shared" si="11"/>
        <v>20 - 24 yrs</v>
      </c>
      <c r="D183" s="41" t="s">
        <v>8</v>
      </c>
      <c r="E183" s="41" t="str">
        <f>HLOOKUP($A183,'Sheet 4'!$A$2:$CNK$3,2,FALSE)</f>
        <v>Separated</v>
      </c>
      <c r="F183" s="41" t="s">
        <v>120</v>
      </c>
      <c r="G183" s="41" t="str">
        <f t="shared" si="10"/>
        <v>Female/Separated/Nakapiripiriti</v>
      </c>
      <c r="H183" s="41">
        <f>VLOOKUP($A183,'Youth Skills Data'!$A$1:$E$2403,5,FALSE)</f>
        <v>7.74</v>
      </c>
      <c r="I183" s="41">
        <f>VLOOKUP($A183,'Youth Skills Data'!$A$1:$E$2403,4,FALSE)</f>
        <v>5.57</v>
      </c>
      <c r="J183" s="41">
        <f>VLOOKUP($A183,'Youth Skills Data'!$A$1:$E$2403,3,FALSE)</f>
        <v>8.99</v>
      </c>
      <c r="K183" s="41">
        <f t="shared" si="12"/>
        <v>22.3</v>
      </c>
      <c r="L183" s="41" t="s">
        <v>6</v>
      </c>
      <c r="M183" s="41" t="s">
        <v>6</v>
      </c>
      <c r="N183" s="41" t="str">
        <f t="shared" si="13"/>
        <v>No Impact at all</v>
      </c>
      <c r="O183" s="42"/>
      <c r="P183" s="42"/>
      <c r="Q183" s="42">
        <f t="shared" si="14"/>
        <v>0</v>
      </c>
    </row>
    <row r="184" spans="1:17" x14ac:dyDescent="0.35">
      <c r="A184" s="41" t="s">
        <v>205</v>
      </c>
      <c r="B184" s="41">
        <f>VLOOKUP($A:$A,'Youth Skills Data'!$A$1:$E$2403,2,FALSE)</f>
        <v>23</v>
      </c>
      <c r="C184" s="41" t="str">
        <f t="shared" si="11"/>
        <v>20 - 24 yrs</v>
      </c>
      <c r="D184" s="41" t="s">
        <v>8</v>
      </c>
      <c r="E184" s="41" t="str">
        <f>HLOOKUP($A184,'Sheet 4'!$A$2:$CNK$3,2,FALSE)</f>
        <v>Single</v>
      </c>
      <c r="F184" s="41" t="s">
        <v>120</v>
      </c>
      <c r="G184" s="41" t="str">
        <f t="shared" si="10"/>
        <v>Female/Single/Nakapiripiriti</v>
      </c>
      <c r="H184" s="41">
        <f>VLOOKUP($A184,'Youth Skills Data'!$A$1:$E$2403,5,FALSE)</f>
        <v>2.35</v>
      </c>
      <c r="I184" s="41">
        <f>VLOOKUP($A184,'Youth Skills Data'!$A$1:$E$2403,4,FALSE)</f>
        <v>7.9</v>
      </c>
      <c r="J184" s="41">
        <f>VLOOKUP($A184,'Youth Skills Data'!$A$1:$E$2403,3,FALSE)</f>
        <v>0.01</v>
      </c>
      <c r="K184" s="41">
        <f t="shared" si="12"/>
        <v>10.26</v>
      </c>
      <c r="L184" s="41" t="s">
        <v>6</v>
      </c>
      <c r="M184" s="41" t="s">
        <v>6</v>
      </c>
      <c r="N184" s="41" t="str">
        <f t="shared" si="13"/>
        <v>No Impact at all</v>
      </c>
      <c r="O184" s="42"/>
      <c r="P184" s="42"/>
      <c r="Q184" s="42">
        <f t="shared" si="14"/>
        <v>0</v>
      </c>
    </row>
    <row r="185" spans="1:17" x14ac:dyDescent="0.35">
      <c r="A185" s="41" t="s">
        <v>206</v>
      </c>
      <c r="B185" s="41">
        <f>VLOOKUP($A:$A,'Youth Skills Data'!$A$1:$E$2403,2,FALSE)</f>
        <v>12</v>
      </c>
      <c r="C185" s="41" t="str">
        <f t="shared" si="11"/>
        <v>10-14 yrs</v>
      </c>
      <c r="D185" s="41" t="s">
        <v>8</v>
      </c>
      <c r="E185" s="41" t="str">
        <f>HLOOKUP($A185,'Sheet 4'!$A$2:$CNK$3,2,FALSE)</f>
        <v>Married</v>
      </c>
      <c r="F185" s="41" t="s">
        <v>120</v>
      </c>
      <c r="G185" s="41" t="str">
        <f t="shared" si="10"/>
        <v>Female/Married/Nakapiripiriti</v>
      </c>
      <c r="H185" s="41">
        <f>VLOOKUP($A185,'Youth Skills Data'!$A$1:$E$2403,5,FALSE)</f>
        <v>7.84</v>
      </c>
      <c r="I185" s="41">
        <f>VLOOKUP($A185,'Youth Skills Data'!$A$1:$E$2403,4,FALSE)</f>
        <v>6.23</v>
      </c>
      <c r="J185" s="41">
        <f>VLOOKUP($A185,'Youth Skills Data'!$A$1:$E$2403,3,FALSE)</f>
        <v>5.87</v>
      </c>
      <c r="K185" s="41">
        <f t="shared" si="12"/>
        <v>19.940000000000001</v>
      </c>
      <c r="L185" s="41" t="s">
        <v>5</v>
      </c>
      <c r="M185" s="41" t="s">
        <v>5</v>
      </c>
      <c r="N185" s="41" t="str">
        <f t="shared" si="13"/>
        <v>High Impact</v>
      </c>
      <c r="O185" s="42">
        <v>38700</v>
      </c>
      <c r="P185" s="42">
        <v>50198</v>
      </c>
      <c r="Q185" s="42">
        <f t="shared" si="14"/>
        <v>88898</v>
      </c>
    </row>
    <row r="186" spans="1:17" x14ac:dyDescent="0.35">
      <c r="A186" s="41" t="s">
        <v>207</v>
      </c>
      <c r="B186" s="41">
        <f>VLOOKUP($A:$A,'Youth Skills Data'!$A$1:$E$2403,2,FALSE)</f>
        <v>14</v>
      </c>
      <c r="C186" s="41" t="str">
        <f t="shared" si="11"/>
        <v>15 - 19 yrs</v>
      </c>
      <c r="D186" s="41" t="s">
        <v>8</v>
      </c>
      <c r="E186" s="41" t="str">
        <f>HLOOKUP($A186,'Sheet 4'!$A$2:$CNK$3,2,FALSE)</f>
        <v>Single</v>
      </c>
      <c r="F186" s="41" t="s">
        <v>120</v>
      </c>
      <c r="G186" s="41" t="str">
        <f t="shared" si="10"/>
        <v>Female/Single/Nakapiripiriti</v>
      </c>
      <c r="H186" s="41">
        <f>VLOOKUP($A186,'Youth Skills Data'!$A$1:$E$2403,5,FALSE)</f>
        <v>8.9499999999999993</v>
      </c>
      <c r="I186" s="41">
        <f>VLOOKUP($A186,'Youth Skills Data'!$A$1:$E$2403,4,FALSE)</f>
        <v>9.2799999999999994</v>
      </c>
      <c r="J186" s="41">
        <f>VLOOKUP($A186,'Youth Skills Data'!$A$1:$E$2403,3,FALSE)</f>
        <v>7.99</v>
      </c>
      <c r="K186" s="41">
        <f t="shared" si="12"/>
        <v>26.22</v>
      </c>
      <c r="L186" s="41" t="s">
        <v>5</v>
      </c>
      <c r="M186" s="41" t="s">
        <v>5</v>
      </c>
      <c r="N186" s="41" t="str">
        <f t="shared" si="13"/>
        <v>High Impact</v>
      </c>
      <c r="O186" s="42">
        <v>29000</v>
      </c>
      <c r="P186" s="42">
        <v>30200</v>
      </c>
      <c r="Q186" s="42">
        <f t="shared" si="14"/>
        <v>59200</v>
      </c>
    </row>
    <row r="187" spans="1:17" x14ac:dyDescent="0.35">
      <c r="A187" s="41" t="s">
        <v>208</v>
      </c>
      <c r="B187" s="41">
        <f>VLOOKUP($A:$A,'Youth Skills Data'!$A$1:$E$2403,2,FALSE)</f>
        <v>15</v>
      </c>
      <c r="C187" s="41" t="str">
        <f t="shared" si="11"/>
        <v>15 - 19 yrs</v>
      </c>
      <c r="D187" s="41" t="s">
        <v>8</v>
      </c>
      <c r="E187" s="41" t="str">
        <f>HLOOKUP($A187,'Sheet 4'!$A$2:$CNK$3,2,FALSE)</f>
        <v>Separated</v>
      </c>
      <c r="F187" s="41" t="s">
        <v>120</v>
      </c>
      <c r="G187" s="41" t="str">
        <f t="shared" si="10"/>
        <v>Female/Separated/Nakapiripiriti</v>
      </c>
      <c r="H187" s="41">
        <f>VLOOKUP($A187,'Youth Skills Data'!$A$1:$E$2403,5,FALSE)</f>
        <v>3.26</v>
      </c>
      <c r="I187" s="41">
        <f>VLOOKUP($A187,'Youth Skills Data'!$A$1:$E$2403,4,FALSE)</f>
        <v>9.7200000000000006</v>
      </c>
      <c r="J187" s="41">
        <f>VLOOKUP($A187,'Youth Skills Data'!$A$1:$E$2403,3,FALSE)</f>
        <v>2</v>
      </c>
      <c r="K187" s="41">
        <f t="shared" si="12"/>
        <v>14.98</v>
      </c>
      <c r="L187" s="41" t="s">
        <v>5</v>
      </c>
      <c r="M187" s="41" t="s">
        <v>5</v>
      </c>
      <c r="N187" s="41" t="str">
        <f t="shared" si="13"/>
        <v>High Impact</v>
      </c>
      <c r="O187" s="42">
        <v>7200</v>
      </c>
      <c r="P187" s="42">
        <v>21000</v>
      </c>
      <c r="Q187" s="42">
        <f t="shared" si="14"/>
        <v>28200</v>
      </c>
    </row>
    <row r="188" spans="1:17" x14ac:dyDescent="0.35">
      <c r="A188" s="41" t="s">
        <v>209</v>
      </c>
      <c r="B188" s="41">
        <f>VLOOKUP($A:$A,'Youth Skills Data'!$A$1:$E$2403,2,FALSE)</f>
        <v>17</v>
      </c>
      <c r="C188" s="41" t="str">
        <f t="shared" si="11"/>
        <v>15 - 19 yrs</v>
      </c>
      <c r="D188" s="41" t="s">
        <v>8</v>
      </c>
      <c r="E188" s="41" t="str">
        <f>HLOOKUP($A188,'Sheet 4'!$A$2:$CNK$3,2,FALSE)</f>
        <v>Married</v>
      </c>
      <c r="F188" s="41" t="s">
        <v>120</v>
      </c>
      <c r="G188" s="41" t="str">
        <f t="shared" si="10"/>
        <v>Female/Married/Nakapiripiriti</v>
      </c>
      <c r="H188" s="41">
        <f>VLOOKUP($A188,'Youth Skills Data'!$A$1:$E$2403,5,FALSE)</f>
        <v>7.74</v>
      </c>
      <c r="I188" s="41">
        <f>VLOOKUP($A188,'Youth Skills Data'!$A$1:$E$2403,4,FALSE)</f>
        <v>5.57</v>
      </c>
      <c r="J188" s="41">
        <f>VLOOKUP($A188,'Youth Skills Data'!$A$1:$E$2403,3,FALSE)</f>
        <v>8.99</v>
      </c>
      <c r="K188" s="41">
        <f t="shared" si="12"/>
        <v>22.3</v>
      </c>
      <c r="L188" s="41" t="s">
        <v>5</v>
      </c>
      <c r="M188" s="41" t="s">
        <v>5</v>
      </c>
      <c r="N188" s="41" t="str">
        <f t="shared" si="13"/>
        <v>High Impact</v>
      </c>
      <c r="O188" s="42">
        <v>28000</v>
      </c>
      <c r="P188" s="42">
        <v>17099</v>
      </c>
      <c r="Q188" s="42">
        <f t="shared" si="14"/>
        <v>45099</v>
      </c>
    </row>
    <row r="189" spans="1:17" x14ac:dyDescent="0.35">
      <c r="A189" s="41" t="s">
        <v>210</v>
      </c>
      <c r="B189" s="41">
        <f>VLOOKUP($A:$A,'Youth Skills Data'!$A$1:$E$2403,2,FALSE)</f>
        <v>13</v>
      </c>
      <c r="C189" s="41" t="str">
        <f t="shared" si="11"/>
        <v>10-14 yrs</v>
      </c>
      <c r="D189" s="41" t="s">
        <v>8</v>
      </c>
      <c r="E189" s="41" t="str">
        <f>HLOOKUP($A189,'Sheet 4'!$A$2:$CNK$3,2,FALSE)</f>
        <v>Single</v>
      </c>
      <c r="F189" s="41" t="s">
        <v>120</v>
      </c>
      <c r="G189" s="41" t="str">
        <f t="shared" si="10"/>
        <v>Female/Single/Nakapiripiriti</v>
      </c>
      <c r="H189" s="41">
        <f>VLOOKUP($A189,'Youth Skills Data'!$A$1:$E$2403,5,FALSE)</f>
        <v>5.3</v>
      </c>
      <c r="I189" s="41">
        <f>VLOOKUP($A189,'Youth Skills Data'!$A$1:$E$2403,4,FALSE)</f>
        <v>2.52</v>
      </c>
      <c r="J189" s="41">
        <f>VLOOKUP($A189,'Youth Skills Data'!$A$1:$E$2403,3,FALSE)</f>
        <v>5.59</v>
      </c>
      <c r="K189" s="41">
        <f t="shared" si="12"/>
        <v>13.41</v>
      </c>
      <c r="L189" s="41" t="s">
        <v>5</v>
      </c>
      <c r="M189" s="41" t="s">
        <v>7</v>
      </c>
      <c r="N189" s="41" t="str">
        <f t="shared" si="13"/>
        <v>Moderate Impact</v>
      </c>
      <c r="O189" s="42">
        <v>7700</v>
      </c>
      <c r="P189" s="42"/>
      <c r="Q189" s="42">
        <f t="shared" si="14"/>
        <v>7700</v>
      </c>
    </row>
    <row r="190" spans="1:17" x14ac:dyDescent="0.35">
      <c r="A190" s="41" t="s">
        <v>211</v>
      </c>
      <c r="B190" s="41">
        <f>VLOOKUP($A:$A,'Youth Skills Data'!$A$1:$E$2403,2,FALSE)</f>
        <v>14</v>
      </c>
      <c r="C190" s="41" t="str">
        <f t="shared" si="11"/>
        <v>15 - 19 yrs</v>
      </c>
      <c r="D190" s="41" t="s">
        <v>3</v>
      </c>
      <c r="E190" s="41" t="str">
        <f>HLOOKUP($A190,'Sheet 4'!$A$2:$CNK$3,2,FALSE)</f>
        <v>Single</v>
      </c>
      <c r="F190" s="41" t="s">
        <v>120</v>
      </c>
      <c r="G190" s="41" t="str">
        <f t="shared" si="10"/>
        <v>Male/Single/Nakapiripiriti</v>
      </c>
      <c r="H190" s="41">
        <f>VLOOKUP($A190,'Youth Skills Data'!$A$1:$E$2403,5,FALSE)</f>
        <v>1.87</v>
      </c>
      <c r="I190" s="41">
        <f>VLOOKUP($A190,'Youth Skills Data'!$A$1:$E$2403,4,FALSE)</f>
        <v>2.88</v>
      </c>
      <c r="J190" s="41">
        <f>VLOOKUP($A190,'Youth Skills Data'!$A$1:$E$2403,3,FALSE)</f>
        <v>5.23</v>
      </c>
      <c r="K190" s="41">
        <f t="shared" si="12"/>
        <v>9.98</v>
      </c>
      <c r="L190" s="41" t="s">
        <v>5</v>
      </c>
      <c r="M190" s="41" t="s">
        <v>7</v>
      </c>
      <c r="N190" s="41" t="str">
        <f t="shared" si="13"/>
        <v>Moderate Impact</v>
      </c>
      <c r="O190" s="42">
        <v>25500</v>
      </c>
      <c r="P190" s="42"/>
      <c r="Q190" s="42">
        <f t="shared" si="14"/>
        <v>25500</v>
      </c>
    </row>
    <row r="191" spans="1:17" x14ac:dyDescent="0.35">
      <c r="A191" s="41" t="s">
        <v>212</v>
      </c>
      <c r="B191" s="41">
        <f>VLOOKUP($A:$A,'Youth Skills Data'!$A$1:$E$2403,2,FALSE)</f>
        <v>12</v>
      </c>
      <c r="C191" s="41" t="str">
        <f t="shared" si="11"/>
        <v>10-14 yrs</v>
      </c>
      <c r="D191" s="41" t="s">
        <v>8</v>
      </c>
      <c r="E191" s="41" t="str">
        <f>HLOOKUP($A191,'Sheet 4'!$A$2:$CNK$3,2,FALSE)</f>
        <v>Single</v>
      </c>
      <c r="F191" s="41" t="s">
        <v>120</v>
      </c>
      <c r="G191" s="41" t="str">
        <f t="shared" si="10"/>
        <v>Female/Single/Nakapiripiriti</v>
      </c>
      <c r="H191" s="41">
        <f>VLOOKUP($A191,'Youth Skills Data'!$A$1:$E$2403,5,FALSE)</f>
        <v>3.76</v>
      </c>
      <c r="I191" s="41">
        <f>VLOOKUP($A191,'Youth Skills Data'!$A$1:$E$2403,4,FALSE)</f>
        <v>0.56000000000000005</v>
      </c>
      <c r="J191" s="41">
        <f>VLOOKUP($A191,'Youth Skills Data'!$A$1:$E$2403,3,FALSE)</f>
        <v>9.81</v>
      </c>
      <c r="K191" s="41">
        <f t="shared" si="12"/>
        <v>14.13</v>
      </c>
      <c r="L191" s="41" t="s">
        <v>5</v>
      </c>
      <c r="M191" s="41" t="s">
        <v>7</v>
      </c>
      <c r="N191" s="41" t="str">
        <f t="shared" si="13"/>
        <v>Moderate Impact</v>
      </c>
      <c r="O191" s="42">
        <v>7000</v>
      </c>
      <c r="P191" s="42"/>
      <c r="Q191" s="42">
        <f t="shared" si="14"/>
        <v>7000</v>
      </c>
    </row>
    <row r="192" spans="1:17" x14ac:dyDescent="0.35">
      <c r="A192" s="41" t="s">
        <v>213</v>
      </c>
      <c r="B192" s="41">
        <f>VLOOKUP($A:$A,'Youth Skills Data'!$A$1:$E$2403,2,FALSE)</f>
        <v>10</v>
      </c>
      <c r="C192" s="41" t="str">
        <f t="shared" si="11"/>
        <v>Below 10 yrs</v>
      </c>
      <c r="D192" s="41" t="s">
        <v>8</v>
      </c>
      <c r="E192" s="41" t="str">
        <f>HLOOKUP($A192,'Sheet 4'!$A$2:$CNK$3,2,FALSE)</f>
        <v>Single</v>
      </c>
      <c r="F192" s="41" t="s">
        <v>119</v>
      </c>
      <c r="G192" s="41" t="str">
        <f t="shared" si="10"/>
        <v>Female/Single/Napak</v>
      </c>
      <c r="H192" s="41">
        <f>VLOOKUP($A192,'Youth Skills Data'!$A$1:$E$2403,5,FALSE)</f>
        <v>4.3499999999999996</v>
      </c>
      <c r="I192" s="41">
        <f>VLOOKUP($A192,'Youth Skills Data'!$A$1:$E$2403,4,FALSE)</f>
        <v>7.84</v>
      </c>
      <c r="J192" s="41">
        <f>VLOOKUP($A192,'Youth Skills Data'!$A$1:$E$2403,3,FALSE)</f>
        <v>6.4</v>
      </c>
      <c r="K192" s="41">
        <f t="shared" si="12"/>
        <v>18.59</v>
      </c>
      <c r="L192" s="41" t="s">
        <v>5</v>
      </c>
      <c r="M192" s="41" t="s">
        <v>7</v>
      </c>
      <c r="N192" s="41" t="str">
        <f t="shared" si="13"/>
        <v>Moderate Impact</v>
      </c>
      <c r="O192" s="42">
        <v>10398</v>
      </c>
      <c r="P192" s="42"/>
      <c r="Q192" s="42">
        <f t="shared" si="14"/>
        <v>10398</v>
      </c>
    </row>
    <row r="193" spans="1:17" x14ac:dyDescent="0.35">
      <c r="A193" s="41" t="s">
        <v>214</v>
      </c>
      <c r="B193" s="41">
        <f>VLOOKUP($A:$A,'Youth Skills Data'!$A$1:$E$2403,2,FALSE)</f>
        <v>18</v>
      </c>
      <c r="C193" s="41" t="str">
        <f t="shared" si="11"/>
        <v>15 - 19 yrs</v>
      </c>
      <c r="D193" s="41" t="s">
        <v>8</v>
      </c>
      <c r="E193" s="41" t="str">
        <f>HLOOKUP($A193,'Sheet 4'!$A$2:$CNK$3,2,FALSE)</f>
        <v>Married</v>
      </c>
      <c r="F193" s="41" t="s">
        <v>119</v>
      </c>
      <c r="G193" s="41" t="str">
        <f t="shared" si="10"/>
        <v>Female/Married/Napak</v>
      </c>
      <c r="H193" s="41">
        <f>VLOOKUP($A193,'Youth Skills Data'!$A$1:$E$2403,5,FALSE)</f>
        <v>5.76</v>
      </c>
      <c r="I193" s="41">
        <f>VLOOKUP($A193,'Youth Skills Data'!$A$1:$E$2403,4,FALSE)</f>
        <v>6.34</v>
      </c>
      <c r="J193" s="41">
        <f>VLOOKUP($A193,'Youth Skills Data'!$A$1:$E$2403,3,FALSE)</f>
        <v>1.01</v>
      </c>
      <c r="K193" s="41">
        <f t="shared" si="12"/>
        <v>13.11</v>
      </c>
      <c r="L193" s="41" t="s">
        <v>5</v>
      </c>
      <c r="M193" s="41" t="s">
        <v>5</v>
      </c>
      <c r="N193" s="41" t="str">
        <f t="shared" si="13"/>
        <v>High Impact</v>
      </c>
      <c r="O193" s="42">
        <v>797</v>
      </c>
      <c r="P193" s="42">
        <v>278000</v>
      </c>
      <c r="Q193" s="42">
        <f t="shared" si="14"/>
        <v>278797</v>
      </c>
    </row>
    <row r="194" spans="1:17" x14ac:dyDescent="0.35">
      <c r="A194" s="41" t="s">
        <v>215</v>
      </c>
      <c r="B194" s="41">
        <f>VLOOKUP($A:$A,'Youth Skills Data'!$A$1:$E$2403,2,FALSE)</f>
        <v>19</v>
      </c>
      <c r="C194" s="41" t="str">
        <f t="shared" si="11"/>
        <v>20 - 24 yrs</v>
      </c>
      <c r="D194" s="41" t="s">
        <v>8</v>
      </c>
      <c r="E194" s="41" t="str">
        <f>HLOOKUP($A194,'Sheet 4'!$A$2:$CNK$3,2,FALSE)</f>
        <v>Single</v>
      </c>
      <c r="F194" s="41" t="s">
        <v>119</v>
      </c>
      <c r="G194" s="41" t="str">
        <f t="shared" ref="G194:G257" si="15">CONCATENATE(D194,"/",E194,"/",F194,)</f>
        <v>Female/Single/Napak</v>
      </c>
      <c r="H194" s="41">
        <f>VLOOKUP($A194,'Youth Skills Data'!$A$1:$E$2403,5,FALSE)</f>
        <v>0.81</v>
      </c>
      <c r="I194" s="41">
        <f>VLOOKUP($A194,'Youth Skills Data'!$A$1:$E$2403,4,FALSE)</f>
        <v>3.53</v>
      </c>
      <c r="J194" s="41">
        <f>VLOOKUP($A194,'Youth Skills Data'!$A$1:$E$2403,3,FALSE)</f>
        <v>7.58</v>
      </c>
      <c r="K194" s="41">
        <f t="shared" si="12"/>
        <v>11.92</v>
      </c>
      <c r="L194" s="41" t="s">
        <v>7</v>
      </c>
      <c r="M194" s="41" t="s">
        <v>5</v>
      </c>
      <c r="N194" s="41" t="str">
        <f t="shared" si="13"/>
        <v>Low Impact</v>
      </c>
      <c r="O194" s="42"/>
      <c r="P194" s="42">
        <v>31099</v>
      </c>
      <c r="Q194" s="42">
        <f t="shared" si="14"/>
        <v>31099</v>
      </c>
    </row>
    <row r="195" spans="1:17" x14ac:dyDescent="0.35">
      <c r="A195" s="41" t="s">
        <v>216</v>
      </c>
      <c r="B195" s="41">
        <f>VLOOKUP($A:$A,'Youth Skills Data'!$A$1:$E$2403,2,FALSE)</f>
        <v>21</v>
      </c>
      <c r="C195" s="41" t="str">
        <f t="shared" ref="C195:C258" si="16">IF(B195&lt;=10,"Below 10 yrs",IF(B195&lt;14,"10-14 yrs",IF(B195&lt;19,"15 - 19 yrs",IF(B195&lt;=24,"20 - 24 yrs",IF(B195&gt;=25,"25 yrs or more")))))</f>
        <v>20 - 24 yrs</v>
      </c>
      <c r="D195" s="41" t="s">
        <v>8</v>
      </c>
      <c r="E195" s="41" t="str">
        <f>HLOOKUP($A195,'Sheet 4'!$A$2:$CNK$3,2,FALSE)</f>
        <v>Single</v>
      </c>
      <c r="F195" s="41" t="s">
        <v>119</v>
      </c>
      <c r="G195" s="41" t="str">
        <f t="shared" si="15"/>
        <v>Female/Single/Napak</v>
      </c>
      <c r="H195" s="41">
        <f>VLOOKUP($A195,'Youth Skills Data'!$A$1:$E$2403,5,FALSE)</f>
        <v>0.81</v>
      </c>
      <c r="I195" s="41">
        <f>VLOOKUP($A195,'Youth Skills Data'!$A$1:$E$2403,4,FALSE)</f>
        <v>3.53</v>
      </c>
      <c r="J195" s="41">
        <f>VLOOKUP($A195,'Youth Skills Data'!$A$1:$E$2403,3,FALSE)</f>
        <v>7.58</v>
      </c>
      <c r="K195" s="41">
        <f t="shared" ref="K195:K258" si="17">H195+I195+J195</f>
        <v>11.92</v>
      </c>
      <c r="L195" s="41" t="s">
        <v>7</v>
      </c>
      <c r="M195" s="41" t="s">
        <v>5</v>
      </c>
      <c r="N195" s="41" t="str">
        <f t="shared" ref="N195:N258" si="18">IF(AND(L195="Yes",M195="Yes"),"High Impact",IF(AND(L195="Yes",M195="No"),"Moderate Impact",IF(AND(L195="No",M195="Yes"),"Low Impact","No Impact at all")))</f>
        <v>Low Impact</v>
      </c>
      <c r="O195" s="42"/>
      <c r="P195" s="42">
        <v>77500</v>
      </c>
      <c r="Q195" s="42">
        <f t="shared" ref="Q195:Q258" si="19">P195+O195</f>
        <v>77500</v>
      </c>
    </row>
    <row r="196" spans="1:17" x14ac:dyDescent="0.35">
      <c r="A196" s="41" t="s">
        <v>217</v>
      </c>
      <c r="B196" s="41">
        <f>VLOOKUP($A:$A,'Youth Skills Data'!$A$1:$E$2403,2,FALSE)</f>
        <v>20</v>
      </c>
      <c r="C196" s="41" t="str">
        <f t="shared" si="16"/>
        <v>20 - 24 yrs</v>
      </c>
      <c r="D196" s="41" t="s">
        <v>8</v>
      </c>
      <c r="E196" s="41" t="str">
        <f>HLOOKUP($A196,'Sheet 4'!$A$2:$CNK$3,2,FALSE)</f>
        <v>Single</v>
      </c>
      <c r="F196" s="41" t="s">
        <v>119</v>
      </c>
      <c r="G196" s="41" t="str">
        <f t="shared" si="15"/>
        <v>Female/Single/Napak</v>
      </c>
      <c r="H196" s="41">
        <f>VLOOKUP($A196,'Youth Skills Data'!$A$1:$E$2403,5,FALSE)</f>
        <v>6.31</v>
      </c>
      <c r="I196" s="41">
        <f>VLOOKUP($A196,'Youth Skills Data'!$A$1:$E$2403,4,FALSE)</f>
        <v>1.92</v>
      </c>
      <c r="J196" s="41">
        <f>VLOOKUP($A196,'Youth Skills Data'!$A$1:$E$2403,3,FALSE)</f>
        <v>4.67</v>
      </c>
      <c r="K196" s="41">
        <f t="shared" si="17"/>
        <v>12.9</v>
      </c>
      <c r="L196" s="41" t="s">
        <v>7</v>
      </c>
      <c r="M196" s="41" t="s">
        <v>5</v>
      </c>
      <c r="N196" s="41" t="str">
        <f t="shared" si="18"/>
        <v>Low Impact</v>
      </c>
      <c r="O196" s="42"/>
      <c r="P196" s="42">
        <v>800000</v>
      </c>
      <c r="Q196" s="42">
        <f t="shared" si="19"/>
        <v>800000</v>
      </c>
    </row>
    <row r="197" spans="1:17" x14ac:dyDescent="0.35">
      <c r="A197" s="41" t="s">
        <v>218</v>
      </c>
      <c r="B197" s="41">
        <f>VLOOKUP($A:$A,'Youth Skills Data'!$A$1:$E$2403,2,FALSE)</f>
        <v>22</v>
      </c>
      <c r="C197" s="41" t="str">
        <f t="shared" si="16"/>
        <v>20 - 24 yrs</v>
      </c>
      <c r="D197" s="41" t="s">
        <v>8</v>
      </c>
      <c r="E197" s="41" t="str">
        <f>HLOOKUP($A197,'Sheet 4'!$A$2:$CNK$3,2,FALSE)</f>
        <v>Single</v>
      </c>
      <c r="F197" s="41" t="s">
        <v>119</v>
      </c>
      <c r="G197" s="41" t="str">
        <f t="shared" si="15"/>
        <v>Female/Single/Napak</v>
      </c>
      <c r="H197" s="41">
        <f>VLOOKUP($A197,'Youth Skills Data'!$A$1:$E$2403,5,FALSE)</f>
        <v>7.74</v>
      </c>
      <c r="I197" s="41">
        <f>VLOOKUP($A197,'Youth Skills Data'!$A$1:$E$2403,4,FALSE)</f>
        <v>5.57</v>
      </c>
      <c r="J197" s="41">
        <f>VLOOKUP($A197,'Youth Skills Data'!$A$1:$E$2403,3,FALSE)</f>
        <v>8.99</v>
      </c>
      <c r="K197" s="41">
        <f t="shared" si="17"/>
        <v>22.3</v>
      </c>
      <c r="L197" s="41" t="s">
        <v>7</v>
      </c>
      <c r="M197" s="41" t="s">
        <v>5</v>
      </c>
      <c r="N197" s="41" t="str">
        <f t="shared" si="18"/>
        <v>Low Impact</v>
      </c>
      <c r="O197" s="42"/>
      <c r="P197" s="42">
        <v>6240000</v>
      </c>
      <c r="Q197" s="42">
        <f t="shared" si="19"/>
        <v>6240000</v>
      </c>
    </row>
    <row r="198" spans="1:17" x14ac:dyDescent="0.35">
      <c r="A198" s="41" t="s">
        <v>219</v>
      </c>
      <c r="B198" s="41">
        <f>VLOOKUP($A:$A,'Youth Skills Data'!$A$1:$E$2403,2,FALSE)</f>
        <v>25</v>
      </c>
      <c r="C198" s="41" t="str">
        <f t="shared" si="16"/>
        <v>25 yrs or more</v>
      </c>
      <c r="D198" s="41" t="s">
        <v>8</v>
      </c>
      <c r="E198" s="41" t="str">
        <f>HLOOKUP($A198,'Sheet 4'!$A$2:$CNK$3,2,FALSE)</f>
        <v>Married</v>
      </c>
      <c r="F198" s="41" t="s">
        <v>119</v>
      </c>
      <c r="G198" s="41" t="str">
        <f t="shared" si="15"/>
        <v>Female/Married/Napak</v>
      </c>
      <c r="H198" s="41">
        <f>VLOOKUP($A198,'Youth Skills Data'!$A$1:$E$2403,5,FALSE)</f>
        <v>1.36</v>
      </c>
      <c r="I198" s="41">
        <f>VLOOKUP($A198,'Youth Skills Data'!$A$1:$E$2403,4,FALSE)</f>
        <v>1.74</v>
      </c>
      <c r="J198" s="41">
        <f>VLOOKUP($A198,'Youth Skills Data'!$A$1:$E$2403,3,FALSE)</f>
        <v>7.67</v>
      </c>
      <c r="K198" s="41">
        <f t="shared" si="17"/>
        <v>10.77</v>
      </c>
      <c r="L198" s="41" t="s">
        <v>7</v>
      </c>
      <c r="M198" s="41" t="s">
        <v>5</v>
      </c>
      <c r="N198" s="41" t="str">
        <f t="shared" si="18"/>
        <v>Low Impact</v>
      </c>
      <c r="O198" s="42"/>
      <c r="P198" s="42">
        <v>125000</v>
      </c>
      <c r="Q198" s="42">
        <f t="shared" si="19"/>
        <v>125000</v>
      </c>
    </row>
    <row r="199" spans="1:17" x14ac:dyDescent="0.35">
      <c r="A199" s="41" t="s">
        <v>220</v>
      </c>
      <c r="B199" s="41">
        <f>VLOOKUP($A:$A,'Youth Skills Data'!$A$1:$E$2403,2,FALSE)</f>
        <v>24</v>
      </c>
      <c r="C199" s="41" t="str">
        <f t="shared" si="16"/>
        <v>20 - 24 yrs</v>
      </c>
      <c r="D199" s="41" t="s">
        <v>8</v>
      </c>
      <c r="E199" s="41" t="str">
        <f>HLOOKUP($A199,'Sheet 4'!$A$2:$CNK$3,2,FALSE)</f>
        <v>Single</v>
      </c>
      <c r="F199" s="41" t="s">
        <v>119</v>
      </c>
      <c r="G199" s="41" t="str">
        <f t="shared" si="15"/>
        <v>Female/Single/Napak</v>
      </c>
      <c r="H199" s="41">
        <f>VLOOKUP($A199,'Youth Skills Data'!$A$1:$E$2403,5,FALSE)</f>
        <v>0.68</v>
      </c>
      <c r="I199" s="41">
        <f>VLOOKUP($A199,'Youth Skills Data'!$A$1:$E$2403,4,FALSE)</f>
        <v>1.57</v>
      </c>
      <c r="J199" s="41">
        <f>VLOOKUP($A199,'Youth Skills Data'!$A$1:$E$2403,3,FALSE)</f>
        <v>6.72</v>
      </c>
      <c r="K199" s="41">
        <f t="shared" si="17"/>
        <v>8.9699999999999989</v>
      </c>
      <c r="L199" s="41" t="s">
        <v>5</v>
      </c>
      <c r="M199" s="41" t="s">
        <v>5</v>
      </c>
      <c r="N199" s="41" t="str">
        <f t="shared" si="18"/>
        <v>High Impact</v>
      </c>
      <c r="O199" s="42">
        <v>552050</v>
      </c>
      <c r="P199" s="42">
        <v>1050000</v>
      </c>
      <c r="Q199" s="42">
        <f t="shared" si="19"/>
        <v>1602050</v>
      </c>
    </row>
    <row r="200" spans="1:17" x14ac:dyDescent="0.35">
      <c r="A200" s="41" t="s">
        <v>221</v>
      </c>
      <c r="B200" s="41">
        <f>VLOOKUP($A:$A,'Youth Skills Data'!$A$1:$E$2403,2,FALSE)</f>
        <v>14</v>
      </c>
      <c r="C200" s="41" t="str">
        <f t="shared" si="16"/>
        <v>15 - 19 yrs</v>
      </c>
      <c r="D200" s="41" t="s">
        <v>8</v>
      </c>
      <c r="E200" s="41" t="str">
        <f>HLOOKUP($A200,'Sheet 4'!$A$2:$CNK$3,2,FALSE)</f>
        <v>Single</v>
      </c>
      <c r="F200" s="41" t="s">
        <v>119</v>
      </c>
      <c r="G200" s="41" t="str">
        <f t="shared" si="15"/>
        <v>Female/Single/Napak</v>
      </c>
      <c r="H200" s="41">
        <f>VLOOKUP($A200,'Youth Skills Data'!$A$1:$E$2403,5,FALSE)</f>
        <v>8.42</v>
      </c>
      <c r="I200" s="41">
        <f>VLOOKUP($A200,'Youth Skills Data'!$A$1:$E$2403,4,FALSE)</f>
        <v>3.68</v>
      </c>
      <c r="J200" s="41">
        <f>VLOOKUP($A200,'Youth Skills Data'!$A$1:$E$2403,3,FALSE)</f>
        <v>0.54</v>
      </c>
      <c r="K200" s="41">
        <f t="shared" si="17"/>
        <v>12.64</v>
      </c>
      <c r="L200" s="41" t="s">
        <v>5</v>
      </c>
      <c r="M200" s="41" t="s">
        <v>7</v>
      </c>
      <c r="N200" s="41" t="str">
        <f t="shared" si="18"/>
        <v>Moderate Impact</v>
      </c>
      <c r="O200" s="42">
        <v>2005600</v>
      </c>
      <c r="P200" s="42"/>
      <c r="Q200" s="42">
        <f t="shared" si="19"/>
        <v>2005600</v>
      </c>
    </row>
    <row r="201" spans="1:17" x14ac:dyDescent="0.35">
      <c r="A201" s="41" t="s">
        <v>222</v>
      </c>
      <c r="B201" s="41">
        <f>VLOOKUP($A:$A,'Youth Skills Data'!$A$1:$E$2403,2,FALSE)</f>
        <v>16</v>
      </c>
      <c r="C201" s="41" t="str">
        <f t="shared" si="16"/>
        <v>15 - 19 yrs</v>
      </c>
      <c r="D201" s="41" t="s">
        <v>8</v>
      </c>
      <c r="E201" s="41" t="str">
        <f>HLOOKUP($A201,'Sheet 4'!$A$2:$CNK$3,2,FALSE)</f>
        <v>Single</v>
      </c>
      <c r="F201" s="41" t="s">
        <v>119</v>
      </c>
      <c r="G201" s="41" t="str">
        <f t="shared" si="15"/>
        <v>Female/Single/Napak</v>
      </c>
      <c r="H201" s="41">
        <f>VLOOKUP($A201,'Youth Skills Data'!$A$1:$E$2403,5,FALSE)</f>
        <v>5.76</v>
      </c>
      <c r="I201" s="41">
        <f>VLOOKUP($A201,'Youth Skills Data'!$A$1:$E$2403,4,FALSE)</f>
        <v>6.34</v>
      </c>
      <c r="J201" s="41">
        <f>VLOOKUP($A201,'Youth Skills Data'!$A$1:$E$2403,3,FALSE)</f>
        <v>1.01</v>
      </c>
      <c r="K201" s="41">
        <f t="shared" si="17"/>
        <v>13.11</v>
      </c>
      <c r="L201" s="41" t="s">
        <v>5</v>
      </c>
      <c r="M201" s="41" t="s">
        <v>5</v>
      </c>
      <c r="N201" s="41" t="str">
        <f t="shared" si="18"/>
        <v>High Impact</v>
      </c>
      <c r="O201" s="42">
        <v>48000</v>
      </c>
      <c r="P201" s="42">
        <v>480000</v>
      </c>
      <c r="Q201" s="42">
        <f t="shared" si="19"/>
        <v>528000</v>
      </c>
    </row>
    <row r="202" spans="1:17" x14ac:dyDescent="0.35">
      <c r="A202" s="41" t="s">
        <v>223</v>
      </c>
      <c r="B202" s="41">
        <f>VLOOKUP($A:$A,'Youth Skills Data'!$A$1:$E$2403,2,FALSE)</f>
        <v>20</v>
      </c>
      <c r="C202" s="41" t="str">
        <f t="shared" si="16"/>
        <v>20 - 24 yrs</v>
      </c>
      <c r="D202" s="41" t="s">
        <v>8</v>
      </c>
      <c r="E202" s="41" t="str">
        <f>HLOOKUP($A202,'Sheet 4'!$A$2:$CNK$3,2,FALSE)</f>
        <v>Separated</v>
      </c>
      <c r="F202" s="41" t="s">
        <v>116</v>
      </c>
      <c r="G202" s="41" t="str">
        <f t="shared" si="15"/>
        <v>Female/Separated/Moroto</v>
      </c>
      <c r="H202" s="41">
        <f>VLOOKUP($A202,'Youth Skills Data'!$A$1:$E$2403,5,FALSE)</f>
        <v>7.53</v>
      </c>
      <c r="I202" s="41">
        <f>VLOOKUP($A202,'Youth Skills Data'!$A$1:$E$2403,4,FALSE)</f>
        <v>1.85</v>
      </c>
      <c r="J202" s="41">
        <f>VLOOKUP($A202,'Youth Skills Data'!$A$1:$E$2403,3,FALSE)</f>
        <v>6.81</v>
      </c>
      <c r="K202" s="41">
        <f t="shared" si="17"/>
        <v>16.190000000000001</v>
      </c>
      <c r="L202" s="41" t="s">
        <v>5</v>
      </c>
      <c r="M202" s="41" t="s">
        <v>7</v>
      </c>
      <c r="N202" s="41" t="str">
        <f t="shared" si="18"/>
        <v>Moderate Impact</v>
      </c>
      <c r="O202" s="42">
        <v>21000</v>
      </c>
      <c r="P202" s="42"/>
      <c r="Q202" s="42">
        <f t="shared" si="19"/>
        <v>21000</v>
      </c>
    </row>
    <row r="203" spans="1:17" x14ac:dyDescent="0.35">
      <c r="A203" s="41" t="s">
        <v>224</v>
      </c>
      <c r="B203" s="41">
        <f>VLOOKUP($A:$A,'Youth Skills Data'!$A$1:$E$2403,2,FALSE)</f>
        <v>22</v>
      </c>
      <c r="C203" s="41" t="str">
        <f t="shared" si="16"/>
        <v>20 - 24 yrs</v>
      </c>
      <c r="D203" s="41" t="s">
        <v>8</v>
      </c>
      <c r="E203" s="41" t="str">
        <f>HLOOKUP($A203,'Sheet 4'!$A$2:$CNK$3,2,FALSE)</f>
        <v>Single</v>
      </c>
      <c r="F203" s="41" t="s">
        <v>116</v>
      </c>
      <c r="G203" s="41" t="str">
        <f t="shared" si="15"/>
        <v>Female/Single/Moroto</v>
      </c>
      <c r="H203" s="41">
        <f>VLOOKUP($A203,'Youth Skills Data'!$A$1:$E$2403,5,FALSE)</f>
        <v>7.74</v>
      </c>
      <c r="I203" s="41">
        <f>VLOOKUP($A203,'Youth Skills Data'!$A$1:$E$2403,4,FALSE)</f>
        <v>5.57</v>
      </c>
      <c r="J203" s="41">
        <f>VLOOKUP($A203,'Youth Skills Data'!$A$1:$E$2403,3,FALSE)</f>
        <v>8.99</v>
      </c>
      <c r="K203" s="41">
        <f t="shared" si="17"/>
        <v>22.3</v>
      </c>
      <c r="L203" s="41" t="s">
        <v>5</v>
      </c>
      <c r="M203" s="41" t="s">
        <v>7</v>
      </c>
      <c r="N203" s="41" t="str">
        <f t="shared" si="18"/>
        <v>Moderate Impact</v>
      </c>
      <c r="O203" s="42">
        <v>45500</v>
      </c>
      <c r="P203" s="42"/>
      <c r="Q203" s="42">
        <f t="shared" si="19"/>
        <v>45500</v>
      </c>
    </row>
    <row r="204" spans="1:17" x14ac:dyDescent="0.35">
      <c r="A204" s="41" t="s">
        <v>225</v>
      </c>
      <c r="B204" s="41">
        <f>VLOOKUP($A:$A,'Youth Skills Data'!$A$1:$E$2403,2,FALSE)</f>
        <v>23</v>
      </c>
      <c r="C204" s="41" t="str">
        <f t="shared" si="16"/>
        <v>20 - 24 yrs</v>
      </c>
      <c r="D204" s="41" t="s">
        <v>8</v>
      </c>
      <c r="E204" s="41" t="str">
        <f>HLOOKUP($A204,'Sheet 4'!$A$2:$CNK$3,2,FALSE)</f>
        <v>Single</v>
      </c>
      <c r="F204" s="41" t="s">
        <v>116</v>
      </c>
      <c r="G204" s="41" t="str">
        <f t="shared" si="15"/>
        <v>Female/Single/Moroto</v>
      </c>
      <c r="H204" s="41">
        <f>VLOOKUP($A204,'Youth Skills Data'!$A$1:$E$2403,5,FALSE)</f>
        <v>9.5</v>
      </c>
      <c r="I204" s="41">
        <f>VLOOKUP($A204,'Youth Skills Data'!$A$1:$E$2403,4,FALSE)</f>
        <v>2.74</v>
      </c>
      <c r="J204" s="41">
        <f>VLOOKUP($A204,'Youth Skills Data'!$A$1:$E$2403,3,FALSE)</f>
        <v>2.77</v>
      </c>
      <c r="K204" s="41">
        <f t="shared" si="17"/>
        <v>15.01</v>
      </c>
      <c r="L204" s="41" t="s">
        <v>5</v>
      </c>
      <c r="M204" s="41" t="s">
        <v>7</v>
      </c>
      <c r="N204" s="41" t="str">
        <f t="shared" si="18"/>
        <v>Moderate Impact</v>
      </c>
      <c r="O204" s="42">
        <v>37500</v>
      </c>
      <c r="P204" s="42"/>
      <c r="Q204" s="42">
        <f t="shared" si="19"/>
        <v>37500</v>
      </c>
    </row>
    <row r="205" spans="1:17" x14ac:dyDescent="0.35">
      <c r="A205" s="41" t="s">
        <v>226</v>
      </c>
      <c r="B205" s="41">
        <f>VLOOKUP($A:$A,'Youth Skills Data'!$A$1:$E$2403,2,FALSE)</f>
        <v>12</v>
      </c>
      <c r="C205" s="41" t="str">
        <f t="shared" si="16"/>
        <v>10-14 yrs</v>
      </c>
      <c r="D205" s="41" t="s">
        <v>8</v>
      </c>
      <c r="E205" s="41" t="str">
        <f>HLOOKUP($A205,'Sheet 4'!$A$2:$CNK$3,2,FALSE)</f>
        <v>Single</v>
      </c>
      <c r="F205" s="41" t="s">
        <v>116</v>
      </c>
      <c r="G205" s="41" t="str">
        <f t="shared" si="15"/>
        <v>Female/Single/Moroto</v>
      </c>
      <c r="H205" s="41">
        <f>VLOOKUP($A205,'Youth Skills Data'!$A$1:$E$2403,5,FALSE)</f>
        <v>7.84</v>
      </c>
      <c r="I205" s="41">
        <f>VLOOKUP($A205,'Youth Skills Data'!$A$1:$E$2403,4,FALSE)</f>
        <v>6.23</v>
      </c>
      <c r="J205" s="41">
        <f>VLOOKUP($A205,'Youth Skills Data'!$A$1:$E$2403,3,FALSE)</f>
        <v>5.87</v>
      </c>
      <c r="K205" s="41">
        <f t="shared" si="17"/>
        <v>19.940000000000001</v>
      </c>
      <c r="L205" s="41" t="s">
        <v>5</v>
      </c>
      <c r="M205" s="41" t="s">
        <v>7</v>
      </c>
      <c r="N205" s="41" t="str">
        <f t="shared" si="18"/>
        <v>Moderate Impact</v>
      </c>
      <c r="O205" s="42">
        <v>37000</v>
      </c>
      <c r="P205" s="42"/>
      <c r="Q205" s="42">
        <f t="shared" si="19"/>
        <v>37000</v>
      </c>
    </row>
    <row r="206" spans="1:17" x14ac:dyDescent="0.35">
      <c r="A206" s="41" t="s">
        <v>227</v>
      </c>
      <c r="B206" s="41">
        <f>VLOOKUP($A:$A,'Youth Skills Data'!$A$1:$E$2403,2,FALSE)</f>
        <v>14</v>
      </c>
      <c r="C206" s="41" t="str">
        <f t="shared" si="16"/>
        <v>15 - 19 yrs</v>
      </c>
      <c r="D206" s="41" t="s">
        <v>8</v>
      </c>
      <c r="E206" s="41" t="str">
        <f>HLOOKUP($A206,'Sheet 4'!$A$2:$CNK$3,2,FALSE)</f>
        <v>Single</v>
      </c>
      <c r="F206" s="41" t="s">
        <v>116</v>
      </c>
      <c r="G206" s="41" t="str">
        <f t="shared" si="15"/>
        <v>Female/Single/Moroto</v>
      </c>
      <c r="H206" s="41">
        <f>VLOOKUP($A206,'Youth Skills Data'!$A$1:$E$2403,5,FALSE)</f>
        <v>8.9499999999999993</v>
      </c>
      <c r="I206" s="41">
        <f>VLOOKUP($A206,'Youth Skills Data'!$A$1:$E$2403,4,FALSE)</f>
        <v>9.2799999999999994</v>
      </c>
      <c r="J206" s="41">
        <f>VLOOKUP($A206,'Youth Skills Data'!$A$1:$E$2403,3,FALSE)</f>
        <v>7.99</v>
      </c>
      <c r="K206" s="41">
        <f t="shared" si="17"/>
        <v>26.22</v>
      </c>
      <c r="L206" s="41" t="s">
        <v>5</v>
      </c>
      <c r="M206" s="41" t="s">
        <v>7</v>
      </c>
      <c r="N206" s="41" t="str">
        <f t="shared" si="18"/>
        <v>Moderate Impact</v>
      </c>
      <c r="O206" s="42">
        <v>396000</v>
      </c>
      <c r="P206" s="42"/>
      <c r="Q206" s="42">
        <f t="shared" si="19"/>
        <v>396000</v>
      </c>
    </row>
    <row r="207" spans="1:17" x14ac:dyDescent="0.35">
      <c r="A207" s="41" t="s">
        <v>228</v>
      </c>
      <c r="B207" s="41">
        <f>VLOOKUP($A:$A,'Youth Skills Data'!$A$1:$E$2403,2,FALSE)</f>
        <v>15</v>
      </c>
      <c r="C207" s="41" t="str">
        <f t="shared" si="16"/>
        <v>15 - 19 yrs</v>
      </c>
      <c r="D207" s="41" t="s">
        <v>3</v>
      </c>
      <c r="E207" s="41" t="str">
        <f>HLOOKUP($A207,'Sheet 4'!$A$2:$CNK$3,2,FALSE)</f>
        <v>Married</v>
      </c>
      <c r="F207" s="41" t="s">
        <v>116</v>
      </c>
      <c r="G207" s="41" t="str">
        <f t="shared" si="15"/>
        <v>Male/Married/Moroto</v>
      </c>
      <c r="H207" s="41">
        <f>VLOOKUP($A207,'Youth Skills Data'!$A$1:$E$2403,5,FALSE)</f>
        <v>3.26</v>
      </c>
      <c r="I207" s="41">
        <f>VLOOKUP($A207,'Youth Skills Data'!$A$1:$E$2403,4,FALSE)</f>
        <v>9.7200000000000006</v>
      </c>
      <c r="J207" s="41">
        <f>VLOOKUP($A207,'Youth Skills Data'!$A$1:$E$2403,3,FALSE)</f>
        <v>2</v>
      </c>
      <c r="K207" s="41">
        <f t="shared" si="17"/>
        <v>14.98</v>
      </c>
      <c r="L207" s="41" t="s">
        <v>5</v>
      </c>
      <c r="M207" s="41" t="s">
        <v>5</v>
      </c>
      <c r="N207" s="41" t="str">
        <f t="shared" si="18"/>
        <v>High Impact</v>
      </c>
      <c r="O207" s="42">
        <v>32000</v>
      </c>
      <c r="P207" s="42">
        <v>190000</v>
      </c>
      <c r="Q207" s="42">
        <f t="shared" si="19"/>
        <v>222000</v>
      </c>
    </row>
    <row r="208" spans="1:17" x14ac:dyDescent="0.35">
      <c r="A208" s="41" t="s">
        <v>229</v>
      </c>
      <c r="B208" s="41">
        <f>VLOOKUP($A:$A,'Youth Skills Data'!$A$1:$E$2403,2,FALSE)</f>
        <v>17</v>
      </c>
      <c r="C208" s="41" t="str">
        <f t="shared" si="16"/>
        <v>15 - 19 yrs</v>
      </c>
      <c r="D208" s="41" t="s">
        <v>3</v>
      </c>
      <c r="E208" s="41" t="str">
        <f>HLOOKUP($A208,'Sheet 4'!$A$2:$CNK$3,2,FALSE)</f>
        <v>Married</v>
      </c>
      <c r="F208" s="41" t="s">
        <v>116</v>
      </c>
      <c r="G208" s="41" t="str">
        <f t="shared" si="15"/>
        <v>Male/Married/Moroto</v>
      </c>
      <c r="H208" s="41">
        <f>VLOOKUP($A208,'Youth Skills Data'!$A$1:$E$2403,5,FALSE)</f>
        <v>7.74</v>
      </c>
      <c r="I208" s="41">
        <f>VLOOKUP($A208,'Youth Skills Data'!$A$1:$E$2403,4,FALSE)</f>
        <v>5.57</v>
      </c>
      <c r="J208" s="41">
        <f>VLOOKUP($A208,'Youth Skills Data'!$A$1:$E$2403,3,FALSE)</f>
        <v>8.99</v>
      </c>
      <c r="K208" s="41">
        <f t="shared" si="17"/>
        <v>22.3</v>
      </c>
      <c r="L208" s="41" t="s">
        <v>7</v>
      </c>
      <c r="M208" s="41" t="s">
        <v>5</v>
      </c>
      <c r="N208" s="41" t="str">
        <f t="shared" si="18"/>
        <v>Low Impact</v>
      </c>
      <c r="O208" s="42"/>
      <c r="P208" s="42">
        <v>280000</v>
      </c>
      <c r="Q208" s="42">
        <f t="shared" si="19"/>
        <v>280000</v>
      </c>
    </row>
    <row r="209" spans="1:17" x14ac:dyDescent="0.35">
      <c r="A209" s="41" t="s">
        <v>230</v>
      </c>
      <c r="B209" s="41">
        <f>VLOOKUP($A:$A,'Youth Skills Data'!$A$1:$E$2403,2,FALSE)</f>
        <v>13</v>
      </c>
      <c r="C209" s="41" t="str">
        <f t="shared" si="16"/>
        <v>10-14 yrs</v>
      </c>
      <c r="D209" s="41" t="s">
        <v>8</v>
      </c>
      <c r="E209" s="41" t="str">
        <f>HLOOKUP($A209,'Sheet 4'!$A$2:$CNK$3,2,FALSE)</f>
        <v>Single</v>
      </c>
      <c r="F209" s="41" t="s">
        <v>116</v>
      </c>
      <c r="G209" s="41" t="str">
        <f t="shared" si="15"/>
        <v>Female/Single/Moroto</v>
      </c>
      <c r="H209" s="41">
        <f>VLOOKUP($A209,'Youth Skills Data'!$A$1:$E$2403,5,FALSE)</f>
        <v>5.3</v>
      </c>
      <c r="I209" s="41">
        <f>VLOOKUP($A209,'Youth Skills Data'!$A$1:$E$2403,4,FALSE)</f>
        <v>2.52</v>
      </c>
      <c r="J209" s="41">
        <f>VLOOKUP($A209,'Youth Skills Data'!$A$1:$E$2403,3,FALSE)</f>
        <v>5.59</v>
      </c>
      <c r="K209" s="41">
        <f t="shared" si="17"/>
        <v>13.41</v>
      </c>
      <c r="L209" s="41" t="s">
        <v>7</v>
      </c>
      <c r="M209" s="41" t="s">
        <v>5</v>
      </c>
      <c r="N209" s="41" t="str">
        <f t="shared" si="18"/>
        <v>Low Impact</v>
      </c>
      <c r="O209" s="42"/>
      <c r="P209" s="42">
        <v>295000</v>
      </c>
      <c r="Q209" s="42">
        <f t="shared" si="19"/>
        <v>295000</v>
      </c>
    </row>
    <row r="210" spans="1:17" x14ac:dyDescent="0.35">
      <c r="A210" s="41" t="s">
        <v>231</v>
      </c>
      <c r="B210" s="41">
        <f>VLOOKUP($A:$A,'Youth Skills Data'!$A$1:$E$2403,2,FALSE)</f>
        <v>14</v>
      </c>
      <c r="C210" s="41" t="str">
        <f t="shared" si="16"/>
        <v>15 - 19 yrs</v>
      </c>
      <c r="D210" s="41" t="s">
        <v>3</v>
      </c>
      <c r="E210" s="41" t="str">
        <f>HLOOKUP($A210,'Sheet 4'!$A$2:$CNK$3,2,FALSE)</f>
        <v>Single</v>
      </c>
      <c r="F210" s="41" t="s">
        <v>116</v>
      </c>
      <c r="G210" s="41" t="str">
        <f t="shared" si="15"/>
        <v>Male/Single/Moroto</v>
      </c>
      <c r="H210" s="41">
        <f>VLOOKUP($A210,'Youth Skills Data'!$A$1:$E$2403,5,FALSE)</f>
        <v>1.87</v>
      </c>
      <c r="I210" s="41">
        <f>VLOOKUP($A210,'Youth Skills Data'!$A$1:$E$2403,4,FALSE)</f>
        <v>2.88</v>
      </c>
      <c r="J210" s="41">
        <f>VLOOKUP($A210,'Youth Skills Data'!$A$1:$E$2403,3,FALSE)</f>
        <v>5.23</v>
      </c>
      <c r="K210" s="41">
        <f t="shared" si="17"/>
        <v>9.98</v>
      </c>
      <c r="L210" s="41" t="s">
        <v>7</v>
      </c>
      <c r="M210" s="41" t="s">
        <v>5</v>
      </c>
      <c r="N210" s="41" t="str">
        <f t="shared" si="18"/>
        <v>Low Impact</v>
      </c>
      <c r="O210" s="42"/>
      <c r="P210" s="42">
        <v>0</v>
      </c>
      <c r="Q210" s="42">
        <f t="shared" si="19"/>
        <v>0</v>
      </c>
    </row>
    <row r="211" spans="1:17" x14ac:dyDescent="0.35">
      <c r="A211" s="41" t="s">
        <v>232</v>
      </c>
      <c r="B211" s="41">
        <f>VLOOKUP($A:$A,'Youth Skills Data'!$A$1:$E$2403,2,FALSE)</f>
        <v>12</v>
      </c>
      <c r="C211" s="41" t="str">
        <f t="shared" si="16"/>
        <v>10-14 yrs</v>
      </c>
      <c r="D211" s="41" t="s">
        <v>3</v>
      </c>
      <c r="E211" s="41" t="str">
        <f>HLOOKUP($A211,'Sheet 4'!$A$2:$CNK$3,2,FALSE)</f>
        <v>Single</v>
      </c>
      <c r="F211" s="41" t="s">
        <v>116</v>
      </c>
      <c r="G211" s="41" t="str">
        <f t="shared" si="15"/>
        <v>Male/Single/Moroto</v>
      </c>
      <c r="H211" s="41">
        <f>VLOOKUP($A211,'Youth Skills Data'!$A$1:$E$2403,5,FALSE)</f>
        <v>3.76</v>
      </c>
      <c r="I211" s="41">
        <f>VLOOKUP($A211,'Youth Skills Data'!$A$1:$E$2403,4,FALSE)</f>
        <v>0.56000000000000005</v>
      </c>
      <c r="J211" s="41">
        <f>VLOOKUP($A211,'Youth Skills Data'!$A$1:$E$2403,3,FALSE)</f>
        <v>9.81</v>
      </c>
      <c r="K211" s="41">
        <f t="shared" si="17"/>
        <v>14.13</v>
      </c>
      <c r="L211" s="41" t="s">
        <v>5</v>
      </c>
      <c r="M211" s="41" t="s">
        <v>5</v>
      </c>
      <c r="N211" s="41" t="str">
        <f t="shared" si="18"/>
        <v>High Impact</v>
      </c>
      <c r="O211" s="42">
        <v>55000</v>
      </c>
      <c r="P211" s="42">
        <v>23000</v>
      </c>
      <c r="Q211" s="42">
        <f t="shared" si="19"/>
        <v>78000</v>
      </c>
    </row>
    <row r="212" spans="1:17" x14ac:dyDescent="0.35">
      <c r="A212" s="41" t="s">
        <v>233</v>
      </c>
      <c r="B212" s="41">
        <f>VLOOKUP($A:$A,'Youth Skills Data'!$A$1:$E$2403,2,FALSE)</f>
        <v>10</v>
      </c>
      <c r="C212" s="41" t="str">
        <f t="shared" si="16"/>
        <v>Below 10 yrs</v>
      </c>
      <c r="D212" s="41" t="s">
        <v>3</v>
      </c>
      <c r="E212" s="41" t="str">
        <f>HLOOKUP($A212,'Sheet 4'!$A$2:$CNK$3,2,FALSE)</f>
        <v>Single</v>
      </c>
      <c r="F212" s="41" t="s">
        <v>116</v>
      </c>
      <c r="G212" s="41" t="str">
        <f t="shared" si="15"/>
        <v>Male/Single/Moroto</v>
      </c>
      <c r="H212" s="41">
        <f>VLOOKUP($A212,'Youth Skills Data'!$A$1:$E$2403,5,FALSE)</f>
        <v>4.3499999999999996</v>
      </c>
      <c r="I212" s="41">
        <f>VLOOKUP($A212,'Youth Skills Data'!$A$1:$E$2403,4,FALSE)</f>
        <v>7.84</v>
      </c>
      <c r="J212" s="41">
        <f>VLOOKUP($A212,'Youth Skills Data'!$A$1:$E$2403,3,FALSE)</f>
        <v>6.4</v>
      </c>
      <c r="K212" s="41">
        <f t="shared" si="17"/>
        <v>18.59</v>
      </c>
      <c r="L212" s="41" t="s">
        <v>6</v>
      </c>
      <c r="M212" s="41" t="s">
        <v>6</v>
      </c>
      <c r="N212" s="41" t="str">
        <f t="shared" si="18"/>
        <v>No Impact at all</v>
      </c>
      <c r="O212" s="42"/>
      <c r="P212" s="42"/>
      <c r="Q212" s="42">
        <f t="shared" si="19"/>
        <v>0</v>
      </c>
    </row>
    <row r="213" spans="1:17" x14ac:dyDescent="0.35">
      <c r="A213" s="41" t="s">
        <v>234</v>
      </c>
      <c r="B213" s="41">
        <f>VLOOKUP($A:$A,'Youth Skills Data'!$A$1:$E$2403,2,FALSE)</f>
        <v>18</v>
      </c>
      <c r="C213" s="41" t="str">
        <f t="shared" si="16"/>
        <v>15 - 19 yrs</v>
      </c>
      <c r="D213" s="41" t="s">
        <v>3</v>
      </c>
      <c r="E213" s="41" t="str">
        <f>HLOOKUP($A213,'Sheet 4'!$A$2:$CNK$3,2,FALSE)</f>
        <v>Single</v>
      </c>
      <c r="F213" s="41" t="s">
        <v>117</v>
      </c>
      <c r="G213" s="41" t="str">
        <f t="shared" si="15"/>
        <v>Male/Single/Kaabong</v>
      </c>
      <c r="H213" s="41">
        <f>VLOOKUP($A213,'Youth Skills Data'!$A$1:$E$2403,5,FALSE)</f>
        <v>4.04</v>
      </c>
      <c r="I213" s="41">
        <f>VLOOKUP($A213,'Youth Skills Data'!$A$1:$E$2403,4,FALSE)</f>
        <v>8.41</v>
      </c>
      <c r="J213" s="41">
        <f>VLOOKUP($A213,'Youth Skills Data'!$A$1:$E$2403,3,FALSE)</f>
        <v>8.57</v>
      </c>
      <c r="K213" s="41">
        <f t="shared" si="17"/>
        <v>21.02</v>
      </c>
      <c r="L213" s="41" t="s">
        <v>5</v>
      </c>
      <c r="M213" s="41" t="s">
        <v>6</v>
      </c>
      <c r="N213" s="41" t="str">
        <f t="shared" si="18"/>
        <v>Moderate Impact</v>
      </c>
      <c r="O213" s="42">
        <v>261000</v>
      </c>
      <c r="P213" s="42"/>
      <c r="Q213" s="42">
        <f t="shared" si="19"/>
        <v>261000</v>
      </c>
    </row>
    <row r="214" spans="1:17" x14ac:dyDescent="0.35">
      <c r="A214" s="41" t="s">
        <v>235</v>
      </c>
      <c r="B214" s="41">
        <f>VLOOKUP($A:$A,'Youth Skills Data'!$A$1:$E$2403,2,FALSE)</f>
        <v>19</v>
      </c>
      <c r="C214" s="41" t="str">
        <f t="shared" si="16"/>
        <v>20 - 24 yrs</v>
      </c>
      <c r="D214" s="41" t="s">
        <v>8</v>
      </c>
      <c r="E214" s="41" t="str">
        <f>HLOOKUP($A214,'Sheet 4'!$A$2:$CNK$3,2,FALSE)</f>
        <v>Single</v>
      </c>
      <c r="F214" s="41" t="s">
        <v>118</v>
      </c>
      <c r="G214" s="41" t="str">
        <f t="shared" si="15"/>
        <v>Female/Single/Kotido</v>
      </c>
      <c r="H214" s="41">
        <f>VLOOKUP($A214,'Youth Skills Data'!$A$1:$E$2403,5,FALSE)</f>
        <v>0.81</v>
      </c>
      <c r="I214" s="41">
        <f>VLOOKUP($A214,'Youth Skills Data'!$A$1:$E$2403,4,FALSE)</f>
        <v>3.53</v>
      </c>
      <c r="J214" s="41">
        <f>VLOOKUP($A214,'Youth Skills Data'!$A$1:$E$2403,3,FALSE)</f>
        <v>7.58</v>
      </c>
      <c r="K214" s="41">
        <f t="shared" si="17"/>
        <v>11.92</v>
      </c>
      <c r="L214" s="41" t="s">
        <v>6</v>
      </c>
      <c r="M214" s="41" t="s">
        <v>6</v>
      </c>
      <c r="N214" s="41" t="str">
        <f t="shared" si="18"/>
        <v>No Impact at all</v>
      </c>
      <c r="O214" s="42"/>
      <c r="P214" s="42"/>
      <c r="Q214" s="42">
        <f t="shared" si="19"/>
        <v>0</v>
      </c>
    </row>
    <row r="215" spans="1:17" x14ac:dyDescent="0.35">
      <c r="A215" s="41" t="s">
        <v>236</v>
      </c>
      <c r="B215" s="41">
        <f>VLOOKUP($A:$A,'Youth Skills Data'!$A$1:$E$2403,2,FALSE)</f>
        <v>21</v>
      </c>
      <c r="C215" s="41" t="str">
        <f t="shared" si="16"/>
        <v>20 - 24 yrs</v>
      </c>
      <c r="D215" s="41" t="s">
        <v>8</v>
      </c>
      <c r="E215" s="41" t="str">
        <f>HLOOKUP($A215,'Sheet 4'!$A$2:$CNK$3,2,FALSE)</f>
        <v>Separated</v>
      </c>
      <c r="F215" s="41" t="s">
        <v>119</v>
      </c>
      <c r="G215" s="41" t="str">
        <f t="shared" si="15"/>
        <v>Female/Separated/Napak</v>
      </c>
      <c r="H215" s="41">
        <f>VLOOKUP($A215,'Youth Skills Data'!$A$1:$E$2403,5,FALSE)</f>
        <v>0.81</v>
      </c>
      <c r="I215" s="41">
        <f>VLOOKUP($A215,'Youth Skills Data'!$A$1:$E$2403,4,FALSE)</f>
        <v>3.53</v>
      </c>
      <c r="J215" s="41">
        <f>VLOOKUP($A215,'Youth Skills Data'!$A$1:$E$2403,3,FALSE)</f>
        <v>7.58</v>
      </c>
      <c r="K215" s="41">
        <f t="shared" si="17"/>
        <v>11.92</v>
      </c>
      <c r="L215" s="41" t="s">
        <v>7</v>
      </c>
      <c r="M215" s="41" t="s">
        <v>7</v>
      </c>
      <c r="N215" s="41" t="str">
        <f t="shared" si="18"/>
        <v>No Impact at all</v>
      </c>
      <c r="O215" s="42"/>
      <c r="P215" s="42"/>
      <c r="Q215" s="42">
        <f t="shared" si="19"/>
        <v>0</v>
      </c>
    </row>
    <row r="216" spans="1:17" x14ac:dyDescent="0.35">
      <c r="A216" s="41" t="s">
        <v>237</v>
      </c>
      <c r="B216" s="41">
        <f>VLOOKUP($A:$A,'Youth Skills Data'!$A$1:$E$2403,2,FALSE)</f>
        <v>20</v>
      </c>
      <c r="C216" s="41" t="str">
        <f t="shared" si="16"/>
        <v>20 - 24 yrs</v>
      </c>
      <c r="D216" s="41" t="s">
        <v>8</v>
      </c>
      <c r="E216" s="41" t="str">
        <f>HLOOKUP($A216,'Sheet 4'!$A$2:$CNK$3,2,FALSE)</f>
        <v>Separated</v>
      </c>
      <c r="F216" s="41" t="s">
        <v>120</v>
      </c>
      <c r="G216" s="41" t="str">
        <f t="shared" si="15"/>
        <v>Female/Separated/Nakapiripiriti</v>
      </c>
      <c r="H216" s="41">
        <f>VLOOKUP($A216,'Youth Skills Data'!$A$1:$E$2403,5,FALSE)</f>
        <v>8.52</v>
      </c>
      <c r="I216" s="41">
        <f>VLOOKUP($A216,'Youth Skills Data'!$A$1:$E$2403,4,FALSE)</f>
        <v>2.89</v>
      </c>
      <c r="J216" s="41">
        <f>VLOOKUP($A216,'Youth Skills Data'!$A$1:$E$2403,3,FALSE)</f>
        <v>7.93</v>
      </c>
      <c r="K216" s="41">
        <f t="shared" si="17"/>
        <v>19.34</v>
      </c>
      <c r="L216" s="41" t="s">
        <v>5</v>
      </c>
      <c r="M216" s="41" t="s">
        <v>6</v>
      </c>
      <c r="N216" s="41" t="str">
        <f t="shared" si="18"/>
        <v>Moderate Impact</v>
      </c>
      <c r="O216" s="42">
        <v>159000</v>
      </c>
      <c r="P216" s="42"/>
      <c r="Q216" s="42">
        <f t="shared" si="19"/>
        <v>159000</v>
      </c>
    </row>
    <row r="217" spans="1:17" x14ac:dyDescent="0.35">
      <c r="A217" s="41" t="s">
        <v>238</v>
      </c>
      <c r="B217" s="41">
        <f>VLOOKUP($A:$A,'Youth Skills Data'!$A$1:$E$2403,2,FALSE)</f>
        <v>22</v>
      </c>
      <c r="C217" s="41" t="str">
        <f t="shared" si="16"/>
        <v>20 - 24 yrs</v>
      </c>
      <c r="D217" s="41" t="s">
        <v>8</v>
      </c>
      <c r="E217" s="41" t="str">
        <f>HLOOKUP($A217,'Sheet 4'!$A$2:$CNK$3,2,FALSE)</f>
        <v>Single</v>
      </c>
      <c r="F217" s="41" t="s">
        <v>121</v>
      </c>
      <c r="G217" s="41" t="str">
        <f t="shared" si="15"/>
        <v>Female/Single/Amudat</v>
      </c>
      <c r="H217" s="41">
        <f>VLOOKUP($A217,'Youth Skills Data'!$A$1:$E$2403,5,FALSE)</f>
        <v>7.74</v>
      </c>
      <c r="I217" s="41">
        <f>VLOOKUP($A217,'Youth Skills Data'!$A$1:$E$2403,4,FALSE)</f>
        <v>5.57</v>
      </c>
      <c r="J217" s="41">
        <f>VLOOKUP($A217,'Youth Skills Data'!$A$1:$E$2403,3,FALSE)</f>
        <v>8.99</v>
      </c>
      <c r="K217" s="41">
        <f t="shared" si="17"/>
        <v>22.3</v>
      </c>
      <c r="L217" s="41" t="s">
        <v>5</v>
      </c>
      <c r="M217" s="41" t="s">
        <v>5</v>
      </c>
      <c r="N217" s="41" t="str">
        <f t="shared" si="18"/>
        <v>High Impact</v>
      </c>
      <c r="O217" s="42">
        <v>129099</v>
      </c>
      <c r="P217" s="42">
        <v>125000</v>
      </c>
      <c r="Q217" s="42">
        <f t="shared" si="19"/>
        <v>254099</v>
      </c>
    </row>
    <row r="218" spans="1:17" x14ac:dyDescent="0.35">
      <c r="A218" s="41" t="s">
        <v>239</v>
      </c>
      <c r="B218" s="41">
        <f>VLOOKUP($A:$A,'Youth Skills Data'!$A$1:$E$2403,2,FALSE)</f>
        <v>25</v>
      </c>
      <c r="C218" s="41" t="str">
        <f t="shared" si="16"/>
        <v>25 yrs or more</v>
      </c>
      <c r="D218" s="41" t="s">
        <v>8</v>
      </c>
      <c r="E218" s="41" t="str">
        <f>HLOOKUP($A218,'Sheet 4'!$A$2:$CNK$3,2,FALSE)</f>
        <v>Single</v>
      </c>
      <c r="F218" s="41" t="s">
        <v>122</v>
      </c>
      <c r="G218" s="41" t="str">
        <f t="shared" si="15"/>
        <v>Female/Single/Abim</v>
      </c>
      <c r="H218" s="41">
        <f>VLOOKUP($A218,'Youth Skills Data'!$A$1:$E$2403,5,FALSE)</f>
        <v>3.88</v>
      </c>
      <c r="I218" s="41">
        <f>VLOOKUP($A218,'Youth Skills Data'!$A$1:$E$2403,4,FALSE)</f>
        <v>1.29</v>
      </c>
      <c r="J218" s="41">
        <f>VLOOKUP($A218,'Youth Skills Data'!$A$1:$E$2403,3,FALSE)</f>
        <v>9.16</v>
      </c>
      <c r="K218" s="41">
        <f t="shared" si="17"/>
        <v>14.33</v>
      </c>
      <c r="L218" s="41" t="s">
        <v>5</v>
      </c>
      <c r="M218" s="41" t="s">
        <v>5</v>
      </c>
      <c r="N218" s="41" t="str">
        <f t="shared" si="18"/>
        <v>High Impact</v>
      </c>
      <c r="O218" s="42">
        <v>33000</v>
      </c>
      <c r="P218" s="42">
        <v>2100000</v>
      </c>
      <c r="Q218" s="42">
        <f t="shared" si="19"/>
        <v>2133000</v>
      </c>
    </row>
    <row r="219" spans="1:17" x14ac:dyDescent="0.35">
      <c r="A219" s="41" t="s">
        <v>240</v>
      </c>
      <c r="B219" s="41">
        <f>VLOOKUP($A:$A,'Youth Skills Data'!$A$1:$E$2403,2,FALSE)</f>
        <v>24</v>
      </c>
      <c r="C219" s="41" t="str">
        <f t="shared" si="16"/>
        <v>20 - 24 yrs</v>
      </c>
      <c r="D219" s="41" t="s">
        <v>8</v>
      </c>
      <c r="E219" s="41" t="str">
        <f>HLOOKUP($A219,'Sheet 4'!$A$2:$CNK$3,2,FALSE)</f>
        <v>Married</v>
      </c>
      <c r="F219" s="41" t="s">
        <v>122</v>
      </c>
      <c r="G219" s="41" t="str">
        <f t="shared" si="15"/>
        <v>Female/Married/Abim</v>
      </c>
      <c r="H219" s="41">
        <f>VLOOKUP($A219,'Youth Skills Data'!$A$1:$E$2403,5,FALSE)</f>
        <v>3.88</v>
      </c>
      <c r="I219" s="41">
        <f>VLOOKUP($A219,'Youth Skills Data'!$A$1:$E$2403,4,FALSE)</f>
        <v>1.29</v>
      </c>
      <c r="J219" s="41">
        <f>VLOOKUP($A219,'Youth Skills Data'!$A$1:$E$2403,3,FALSE)</f>
        <v>9.16</v>
      </c>
      <c r="K219" s="41">
        <f t="shared" si="17"/>
        <v>14.33</v>
      </c>
      <c r="L219" s="41" t="s">
        <v>5</v>
      </c>
      <c r="M219" s="41" t="s">
        <v>5</v>
      </c>
      <c r="N219" s="41" t="str">
        <f t="shared" si="18"/>
        <v>High Impact</v>
      </c>
      <c r="O219" s="42">
        <v>1123698</v>
      </c>
      <c r="P219" s="42">
        <v>51000</v>
      </c>
      <c r="Q219" s="42">
        <f t="shared" si="19"/>
        <v>1174698</v>
      </c>
    </row>
    <row r="220" spans="1:17" x14ac:dyDescent="0.35">
      <c r="A220" s="41" t="s">
        <v>241</v>
      </c>
      <c r="B220" s="41">
        <f>VLOOKUP($A:$A,'Youth Skills Data'!$A$1:$E$2403,2,FALSE)</f>
        <v>14</v>
      </c>
      <c r="C220" s="41" t="str">
        <f t="shared" si="16"/>
        <v>15 - 19 yrs</v>
      </c>
      <c r="D220" s="41" t="s">
        <v>8</v>
      </c>
      <c r="E220" s="41" t="str">
        <f>HLOOKUP($A220,'Sheet 4'!$A$2:$CNK$3,2,FALSE)</f>
        <v>Married</v>
      </c>
      <c r="F220" s="41" t="s">
        <v>122</v>
      </c>
      <c r="G220" s="41" t="str">
        <f t="shared" si="15"/>
        <v>Female/Married/Abim</v>
      </c>
      <c r="H220" s="41">
        <f>VLOOKUP($A220,'Youth Skills Data'!$A$1:$E$2403,5,FALSE)</f>
        <v>8.42</v>
      </c>
      <c r="I220" s="41">
        <f>VLOOKUP($A220,'Youth Skills Data'!$A$1:$E$2403,4,FALSE)</f>
        <v>3.68</v>
      </c>
      <c r="J220" s="41">
        <f>VLOOKUP($A220,'Youth Skills Data'!$A$1:$E$2403,3,FALSE)</f>
        <v>0.54</v>
      </c>
      <c r="K220" s="41">
        <f t="shared" si="17"/>
        <v>12.64</v>
      </c>
      <c r="L220" s="41" t="s">
        <v>6</v>
      </c>
      <c r="M220" s="41" t="s">
        <v>6</v>
      </c>
      <c r="N220" s="41" t="str">
        <f t="shared" si="18"/>
        <v>No Impact at all</v>
      </c>
      <c r="O220" s="42"/>
      <c r="P220" s="42"/>
      <c r="Q220" s="42">
        <f t="shared" si="19"/>
        <v>0</v>
      </c>
    </row>
    <row r="221" spans="1:17" x14ac:dyDescent="0.35">
      <c r="A221" s="41" t="s">
        <v>242</v>
      </c>
      <c r="B221" s="41">
        <f>VLOOKUP($A:$A,'Youth Skills Data'!$A$1:$E$2403,2,FALSE)</f>
        <v>16</v>
      </c>
      <c r="C221" s="41" t="str">
        <f t="shared" si="16"/>
        <v>15 - 19 yrs</v>
      </c>
      <c r="D221" s="41" t="s">
        <v>3</v>
      </c>
      <c r="E221" s="41" t="str">
        <f>HLOOKUP($A221,'Sheet 4'!$A$2:$CNK$3,2,FALSE)</f>
        <v>Single</v>
      </c>
      <c r="F221" s="41" t="s">
        <v>122</v>
      </c>
      <c r="G221" s="41" t="str">
        <f t="shared" si="15"/>
        <v>Male/Single/Abim</v>
      </c>
      <c r="H221" s="41">
        <f>VLOOKUP($A221,'Youth Skills Data'!$A$1:$E$2403,5,FALSE)</f>
        <v>0.49</v>
      </c>
      <c r="I221" s="41">
        <f>VLOOKUP($A221,'Youth Skills Data'!$A$1:$E$2403,4,FALSE)</f>
        <v>3.97</v>
      </c>
      <c r="J221" s="41">
        <f>VLOOKUP($A221,'Youth Skills Data'!$A$1:$E$2403,3,FALSE)</f>
        <v>6.44</v>
      </c>
      <c r="K221" s="41">
        <f t="shared" si="17"/>
        <v>10.9</v>
      </c>
      <c r="L221" s="41" t="s">
        <v>5</v>
      </c>
      <c r="M221" s="41" t="s">
        <v>5</v>
      </c>
      <c r="N221" s="41" t="str">
        <f t="shared" si="18"/>
        <v>High Impact</v>
      </c>
      <c r="O221" s="42">
        <v>3198</v>
      </c>
      <c r="P221" s="42">
        <v>175000</v>
      </c>
      <c r="Q221" s="42">
        <f t="shared" si="19"/>
        <v>178198</v>
      </c>
    </row>
    <row r="222" spans="1:17" x14ac:dyDescent="0.35">
      <c r="A222" s="41" t="s">
        <v>243</v>
      </c>
      <c r="B222" s="41">
        <f>VLOOKUP($A:$A,'Youth Skills Data'!$A$1:$E$2403,2,FALSE)</f>
        <v>20</v>
      </c>
      <c r="C222" s="41" t="str">
        <f t="shared" si="16"/>
        <v>20 - 24 yrs</v>
      </c>
      <c r="D222" s="41" t="s">
        <v>3</v>
      </c>
      <c r="E222" s="41" t="str">
        <f>HLOOKUP($A222,'Sheet 4'!$A$2:$CNK$3,2,FALSE)</f>
        <v>Single</v>
      </c>
      <c r="F222" s="41" t="s">
        <v>122</v>
      </c>
      <c r="G222" s="41" t="str">
        <f t="shared" si="15"/>
        <v>Male/Single/Abim</v>
      </c>
      <c r="H222" s="41">
        <f>VLOOKUP($A222,'Youth Skills Data'!$A$1:$E$2403,5,FALSE)</f>
        <v>2.91</v>
      </c>
      <c r="I222" s="41">
        <f>VLOOKUP($A222,'Youth Skills Data'!$A$1:$E$2403,4,FALSE)</f>
        <v>2.04</v>
      </c>
      <c r="J222" s="41">
        <f>VLOOKUP($A222,'Youth Skills Data'!$A$1:$E$2403,3,FALSE)</f>
        <v>2.82</v>
      </c>
      <c r="K222" s="41">
        <f t="shared" si="17"/>
        <v>7.77</v>
      </c>
      <c r="L222" s="41" t="s">
        <v>6</v>
      </c>
      <c r="M222" s="41" t="s">
        <v>5</v>
      </c>
      <c r="N222" s="41" t="str">
        <f t="shared" si="18"/>
        <v>Low Impact</v>
      </c>
      <c r="O222" s="42"/>
      <c r="P222" s="42">
        <v>22500</v>
      </c>
      <c r="Q222" s="42">
        <f t="shared" si="19"/>
        <v>22500</v>
      </c>
    </row>
    <row r="223" spans="1:17" x14ac:dyDescent="0.35">
      <c r="A223" s="41" t="s">
        <v>244</v>
      </c>
      <c r="B223" s="41">
        <f>VLOOKUP($A:$A,'Youth Skills Data'!$A$1:$E$2403,2,FALSE)</f>
        <v>22</v>
      </c>
      <c r="C223" s="41" t="str">
        <f t="shared" si="16"/>
        <v>20 - 24 yrs</v>
      </c>
      <c r="D223" s="41" t="s">
        <v>3</v>
      </c>
      <c r="E223" s="41" t="str">
        <f>HLOOKUP($A223,'Sheet 4'!$A$2:$CNK$3,2,FALSE)</f>
        <v>Separated</v>
      </c>
      <c r="F223" s="41" t="s">
        <v>122</v>
      </c>
      <c r="G223" s="41" t="str">
        <f t="shared" si="15"/>
        <v>Male/Separated/Abim</v>
      </c>
      <c r="H223" s="41">
        <f>VLOOKUP($A223,'Youth Skills Data'!$A$1:$E$2403,5,FALSE)</f>
        <v>7.74</v>
      </c>
      <c r="I223" s="41">
        <f>VLOOKUP($A223,'Youth Skills Data'!$A$1:$E$2403,4,FALSE)</f>
        <v>5.57</v>
      </c>
      <c r="J223" s="41">
        <f>VLOOKUP($A223,'Youth Skills Data'!$A$1:$E$2403,3,FALSE)</f>
        <v>8.99</v>
      </c>
      <c r="K223" s="41">
        <f t="shared" si="17"/>
        <v>22.3</v>
      </c>
      <c r="L223" s="41" t="s">
        <v>6</v>
      </c>
      <c r="M223" s="41" t="s">
        <v>6</v>
      </c>
      <c r="N223" s="41" t="str">
        <f t="shared" si="18"/>
        <v>No Impact at all</v>
      </c>
      <c r="O223" s="42"/>
      <c r="P223" s="42"/>
      <c r="Q223" s="42">
        <f t="shared" si="19"/>
        <v>0</v>
      </c>
    </row>
    <row r="224" spans="1:17" x14ac:dyDescent="0.35">
      <c r="A224" s="41" t="s">
        <v>245</v>
      </c>
      <c r="B224" s="41">
        <f>VLOOKUP($A:$A,'Youth Skills Data'!$A$1:$E$2403,2,FALSE)</f>
        <v>23</v>
      </c>
      <c r="C224" s="41" t="str">
        <f t="shared" si="16"/>
        <v>20 - 24 yrs</v>
      </c>
      <c r="D224" s="41" t="s">
        <v>3</v>
      </c>
      <c r="E224" s="41" t="str">
        <f>HLOOKUP($A224,'Sheet 4'!$A$2:$CNK$3,2,FALSE)</f>
        <v>Married</v>
      </c>
      <c r="F224" s="41" t="s">
        <v>122</v>
      </c>
      <c r="G224" s="41" t="str">
        <f t="shared" si="15"/>
        <v>Male/Married/Abim</v>
      </c>
      <c r="H224" s="41">
        <f>VLOOKUP($A224,'Youth Skills Data'!$A$1:$E$2403,5,FALSE)</f>
        <v>2.78</v>
      </c>
      <c r="I224" s="41">
        <f>VLOOKUP($A224,'Youth Skills Data'!$A$1:$E$2403,4,FALSE)</f>
        <v>8.24</v>
      </c>
      <c r="J224" s="41">
        <f>VLOOKUP($A224,'Youth Skills Data'!$A$1:$E$2403,3,FALSE)</f>
        <v>6.27</v>
      </c>
      <c r="K224" s="41">
        <f t="shared" si="17"/>
        <v>17.29</v>
      </c>
      <c r="L224" s="41" t="s">
        <v>6</v>
      </c>
      <c r="M224" s="41" t="s">
        <v>6</v>
      </c>
      <c r="N224" s="41" t="str">
        <f t="shared" si="18"/>
        <v>No Impact at all</v>
      </c>
      <c r="O224" s="42"/>
      <c r="P224" s="42"/>
      <c r="Q224" s="42">
        <f t="shared" si="19"/>
        <v>0</v>
      </c>
    </row>
    <row r="225" spans="1:17" x14ac:dyDescent="0.35">
      <c r="A225" s="41" t="s">
        <v>246</v>
      </c>
      <c r="B225" s="41">
        <f>VLOOKUP($A:$A,'Youth Skills Data'!$A$1:$E$2403,2,FALSE)</f>
        <v>12</v>
      </c>
      <c r="C225" s="41" t="str">
        <f t="shared" si="16"/>
        <v>10-14 yrs</v>
      </c>
      <c r="D225" s="41" t="s">
        <v>3</v>
      </c>
      <c r="E225" s="41" t="str">
        <f>HLOOKUP($A225,'Sheet 4'!$A$2:$CNK$3,2,FALSE)</f>
        <v>Separated</v>
      </c>
      <c r="F225" s="41" t="s">
        <v>122</v>
      </c>
      <c r="G225" s="41" t="str">
        <f t="shared" si="15"/>
        <v>Male/Separated/Abim</v>
      </c>
      <c r="H225" s="41">
        <f>VLOOKUP($A225,'Youth Skills Data'!$A$1:$E$2403,5,FALSE)</f>
        <v>7.84</v>
      </c>
      <c r="I225" s="41">
        <f>VLOOKUP($A225,'Youth Skills Data'!$A$1:$E$2403,4,FALSE)</f>
        <v>6.23</v>
      </c>
      <c r="J225" s="41">
        <f>VLOOKUP($A225,'Youth Skills Data'!$A$1:$E$2403,3,FALSE)</f>
        <v>5.87</v>
      </c>
      <c r="K225" s="41">
        <f t="shared" si="17"/>
        <v>19.940000000000001</v>
      </c>
      <c r="L225" s="41" t="s">
        <v>6</v>
      </c>
      <c r="M225" s="41" t="s">
        <v>6</v>
      </c>
      <c r="N225" s="41" t="str">
        <f t="shared" si="18"/>
        <v>No Impact at all</v>
      </c>
      <c r="O225" s="42"/>
      <c r="P225" s="42"/>
      <c r="Q225" s="42">
        <f t="shared" si="19"/>
        <v>0</v>
      </c>
    </row>
    <row r="226" spans="1:17" x14ac:dyDescent="0.35">
      <c r="A226" s="41" t="s">
        <v>247</v>
      </c>
      <c r="B226" s="41">
        <f>VLOOKUP($A:$A,'Youth Skills Data'!$A$1:$E$2403,2,FALSE)</f>
        <v>14</v>
      </c>
      <c r="C226" s="41" t="str">
        <f t="shared" si="16"/>
        <v>15 - 19 yrs</v>
      </c>
      <c r="D226" s="41" t="s">
        <v>3</v>
      </c>
      <c r="E226" s="41" t="str">
        <f>HLOOKUP($A226,'Sheet 4'!$A$2:$CNK$3,2,FALSE)</f>
        <v>Single</v>
      </c>
      <c r="F226" s="41" t="s">
        <v>122</v>
      </c>
      <c r="G226" s="41" t="str">
        <f t="shared" si="15"/>
        <v>Male/Single/Abim</v>
      </c>
      <c r="H226" s="41">
        <f>VLOOKUP($A226,'Youth Skills Data'!$A$1:$E$2403,5,FALSE)</f>
        <v>8.9499999999999993</v>
      </c>
      <c r="I226" s="41">
        <f>VLOOKUP($A226,'Youth Skills Data'!$A$1:$E$2403,4,FALSE)</f>
        <v>9.2799999999999994</v>
      </c>
      <c r="J226" s="41">
        <f>VLOOKUP($A226,'Youth Skills Data'!$A$1:$E$2403,3,FALSE)</f>
        <v>7.99</v>
      </c>
      <c r="K226" s="41">
        <f t="shared" si="17"/>
        <v>26.22</v>
      </c>
      <c r="L226" s="41" t="s">
        <v>6</v>
      </c>
      <c r="M226" s="41" t="s">
        <v>6</v>
      </c>
      <c r="N226" s="41" t="str">
        <f t="shared" si="18"/>
        <v>No Impact at all</v>
      </c>
      <c r="O226" s="42"/>
      <c r="P226" s="42"/>
      <c r="Q226" s="42">
        <f t="shared" si="19"/>
        <v>0</v>
      </c>
    </row>
    <row r="227" spans="1:17" x14ac:dyDescent="0.35">
      <c r="A227" s="41" t="s">
        <v>248</v>
      </c>
      <c r="B227" s="41">
        <f>VLOOKUP($A:$A,'Youth Skills Data'!$A$1:$E$2403,2,FALSE)</f>
        <v>15</v>
      </c>
      <c r="C227" s="41" t="str">
        <f t="shared" si="16"/>
        <v>15 - 19 yrs</v>
      </c>
      <c r="D227" s="41" t="s">
        <v>8</v>
      </c>
      <c r="E227" s="41" t="str">
        <f>HLOOKUP($A227,'Sheet 4'!$A$2:$CNK$3,2,FALSE)</f>
        <v>Married</v>
      </c>
      <c r="F227" s="41" t="s">
        <v>122</v>
      </c>
      <c r="G227" s="41" t="str">
        <f t="shared" si="15"/>
        <v>Female/Married/Abim</v>
      </c>
      <c r="H227" s="41">
        <f>VLOOKUP($A227,'Youth Skills Data'!$A$1:$E$2403,5,FALSE)</f>
        <v>3.26</v>
      </c>
      <c r="I227" s="41">
        <f>VLOOKUP($A227,'Youth Skills Data'!$A$1:$E$2403,4,FALSE)</f>
        <v>9.7200000000000006</v>
      </c>
      <c r="J227" s="41">
        <f>VLOOKUP($A227,'Youth Skills Data'!$A$1:$E$2403,3,FALSE)</f>
        <v>2</v>
      </c>
      <c r="K227" s="41">
        <f t="shared" si="17"/>
        <v>14.98</v>
      </c>
      <c r="L227" s="41" t="s">
        <v>6</v>
      </c>
      <c r="M227" s="41" t="s">
        <v>6</v>
      </c>
      <c r="N227" s="41" t="str">
        <f t="shared" si="18"/>
        <v>No Impact at all</v>
      </c>
      <c r="O227" s="42"/>
      <c r="P227" s="42"/>
      <c r="Q227" s="42">
        <f t="shared" si="19"/>
        <v>0</v>
      </c>
    </row>
    <row r="228" spans="1:17" x14ac:dyDescent="0.35">
      <c r="A228" s="41" t="s">
        <v>249</v>
      </c>
      <c r="B228" s="41">
        <f>VLOOKUP($A:$A,'Youth Skills Data'!$A$1:$E$2403,2,FALSE)</f>
        <v>17</v>
      </c>
      <c r="C228" s="41" t="str">
        <f t="shared" si="16"/>
        <v>15 - 19 yrs</v>
      </c>
      <c r="D228" s="41" t="s">
        <v>3</v>
      </c>
      <c r="E228" s="41" t="str">
        <f>HLOOKUP($A228,'Sheet 4'!$A$2:$CNK$3,2,FALSE)</f>
        <v>Married</v>
      </c>
      <c r="F228" s="41" t="s">
        <v>122</v>
      </c>
      <c r="G228" s="41" t="str">
        <f t="shared" si="15"/>
        <v>Male/Married/Abim</v>
      </c>
      <c r="H228" s="41">
        <f>VLOOKUP($A228,'Youth Skills Data'!$A$1:$E$2403,5,FALSE)</f>
        <v>7.74</v>
      </c>
      <c r="I228" s="41">
        <f>VLOOKUP($A228,'Youth Skills Data'!$A$1:$E$2403,4,FALSE)</f>
        <v>5.57</v>
      </c>
      <c r="J228" s="41">
        <f>VLOOKUP($A228,'Youth Skills Data'!$A$1:$E$2403,3,FALSE)</f>
        <v>8.99</v>
      </c>
      <c r="K228" s="41">
        <f t="shared" si="17"/>
        <v>22.3</v>
      </c>
      <c r="L228" s="41" t="s">
        <v>6</v>
      </c>
      <c r="M228" s="41" t="s">
        <v>6</v>
      </c>
      <c r="N228" s="41" t="str">
        <f t="shared" si="18"/>
        <v>No Impact at all</v>
      </c>
      <c r="O228" s="42"/>
      <c r="P228" s="42"/>
      <c r="Q228" s="42">
        <f t="shared" si="19"/>
        <v>0</v>
      </c>
    </row>
    <row r="229" spans="1:17" x14ac:dyDescent="0.35">
      <c r="A229" s="41" t="s">
        <v>250</v>
      </c>
      <c r="B229" s="41">
        <f>VLOOKUP($A:$A,'Youth Skills Data'!$A$1:$E$2403,2,FALSE)</f>
        <v>13</v>
      </c>
      <c r="C229" s="41" t="str">
        <f t="shared" si="16"/>
        <v>10-14 yrs</v>
      </c>
      <c r="D229" s="41" t="s">
        <v>3</v>
      </c>
      <c r="E229" s="41" t="str">
        <f>HLOOKUP($A229,'Sheet 4'!$A$2:$CNK$3,2,FALSE)</f>
        <v>Single</v>
      </c>
      <c r="F229" s="41" t="s">
        <v>122</v>
      </c>
      <c r="G229" s="41" t="str">
        <f t="shared" si="15"/>
        <v>Male/Single/Abim</v>
      </c>
      <c r="H229" s="41">
        <f>VLOOKUP($A229,'Youth Skills Data'!$A$1:$E$2403,5,FALSE)</f>
        <v>5.3</v>
      </c>
      <c r="I229" s="41">
        <f>VLOOKUP($A229,'Youth Skills Data'!$A$1:$E$2403,4,FALSE)</f>
        <v>2.52</v>
      </c>
      <c r="J229" s="41">
        <f>VLOOKUP($A229,'Youth Skills Data'!$A$1:$E$2403,3,FALSE)</f>
        <v>5.59</v>
      </c>
      <c r="K229" s="41">
        <f t="shared" si="17"/>
        <v>13.41</v>
      </c>
      <c r="L229" s="41" t="s">
        <v>6</v>
      </c>
      <c r="M229" s="41" t="s">
        <v>6</v>
      </c>
      <c r="N229" s="41" t="str">
        <f t="shared" si="18"/>
        <v>No Impact at all</v>
      </c>
      <c r="O229" s="42"/>
      <c r="P229" s="42"/>
      <c r="Q229" s="42">
        <f t="shared" si="19"/>
        <v>0</v>
      </c>
    </row>
    <row r="230" spans="1:17" x14ac:dyDescent="0.35">
      <c r="A230" s="41" t="s">
        <v>251</v>
      </c>
      <c r="B230" s="41">
        <f>VLOOKUP($A:$A,'Youth Skills Data'!$A$1:$E$2403,2,FALSE)</f>
        <v>14</v>
      </c>
      <c r="C230" s="41" t="str">
        <f t="shared" si="16"/>
        <v>15 - 19 yrs</v>
      </c>
      <c r="D230" s="41" t="s">
        <v>8</v>
      </c>
      <c r="E230" s="41" t="str">
        <f>HLOOKUP($A230,'Sheet 4'!$A$2:$CNK$3,2,FALSE)</f>
        <v>Married</v>
      </c>
      <c r="F230" s="41" t="s">
        <v>122</v>
      </c>
      <c r="G230" s="41" t="str">
        <f t="shared" si="15"/>
        <v>Female/Married/Abim</v>
      </c>
      <c r="H230" s="41">
        <f>VLOOKUP($A230,'Youth Skills Data'!$A$1:$E$2403,5,FALSE)</f>
        <v>1.87</v>
      </c>
      <c r="I230" s="41">
        <f>VLOOKUP($A230,'Youth Skills Data'!$A$1:$E$2403,4,FALSE)</f>
        <v>2.88</v>
      </c>
      <c r="J230" s="41">
        <f>VLOOKUP($A230,'Youth Skills Data'!$A$1:$E$2403,3,FALSE)</f>
        <v>5.23</v>
      </c>
      <c r="K230" s="41">
        <f t="shared" si="17"/>
        <v>9.98</v>
      </c>
      <c r="L230" s="41" t="s">
        <v>6</v>
      </c>
      <c r="M230" s="41" t="s">
        <v>6</v>
      </c>
      <c r="N230" s="41" t="str">
        <f t="shared" si="18"/>
        <v>No Impact at all</v>
      </c>
      <c r="O230" s="42"/>
      <c r="P230" s="42"/>
      <c r="Q230" s="42">
        <f t="shared" si="19"/>
        <v>0</v>
      </c>
    </row>
    <row r="231" spans="1:17" x14ac:dyDescent="0.35">
      <c r="A231" s="41" t="s">
        <v>252</v>
      </c>
      <c r="B231" s="41">
        <f>VLOOKUP($A:$A,'Youth Skills Data'!$A$1:$E$2403,2,FALSE)</f>
        <v>12</v>
      </c>
      <c r="C231" s="41" t="str">
        <f t="shared" si="16"/>
        <v>10-14 yrs</v>
      </c>
      <c r="D231" s="41" t="s">
        <v>3</v>
      </c>
      <c r="E231" s="41" t="str">
        <f>HLOOKUP($A231,'Sheet 4'!$A$2:$CNK$3,2,FALSE)</f>
        <v>Single</v>
      </c>
      <c r="F231" s="41" t="s">
        <v>117</v>
      </c>
      <c r="G231" s="41" t="str">
        <f t="shared" si="15"/>
        <v>Male/Single/Kaabong</v>
      </c>
      <c r="H231" s="41">
        <f>VLOOKUP($A231,'Youth Skills Data'!$A$1:$E$2403,5,FALSE)</f>
        <v>3.76</v>
      </c>
      <c r="I231" s="41">
        <f>VLOOKUP($A231,'Youth Skills Data'!$A$1:$E$2403,4,FALSE)</f>
        <v>0.56000000000000005</v>
      </c>
      <c r="J231" s="41">
        <f>VLOOKUP($A231,'Youth Skills Data'!$A$1:$E$2403,3,FALSE)</f>
        <v>9.81</v>
      </c>
      <c r="K231" s="41">
        <f t="shared" si="17"/>
        <v>14.13</v>
      </c>
      <c r="L231" s="41" t="s">
        <v>6</v>
      </c>
      <c r="M231" s="41" t="s">
        <v>6</v>
      </c>
      <c r="N231" s="41" t="str">
        <f t="shared" si="18"/>
        <v>No Impact at all</v>
      </c>
      <c r="O231" s="42"/>
      <c r="P231" s="42"/>
      <c r="Q231" s="42">
        <f t="shared" si="19"/>
        <v>0</v>
      </c>
    </row>
    <row r="232" spans="1:17" x14ac:dyDescent="0.35">
      <c r="A232" s="41" t="s">
        <v>253</v>
      </c>
      <c r="B232" s="41">
        <f>VLOOKUP($A:$A,'Youth Skills Data'!$A$1:$E$2403,2,FALSE)</f>
        <v>10</v>
      </c>
      <c r="C232" s="41" t="str">
        <f t="shared" si="16"/>
        <v>Below 10 yrs</v>
      </c>
      <c r="D232" s="41" t="s">
        <v>8</v>
      </c>
      <c r="E232" s="41" t="str">
        <f>HLOOKUP($A232,'Sheet 4'!$A$2:$CNK$3,2,FALSE)</f>
        <v>Single</v>
      </c>
      <c r="F232" s="41" t="s">
        <v>117</v>
      </c>
      <c r="G232" s="41" t="str">
        <f t="shared" si="15"/>
        <v>Female/Single/Kaabong</v>
      </c>
      <c r="H232" s="41">
        <f>VLOOKUP($A232,'Youth Skills Data'!$A$1:$E$2403,5,FALSE)</f>
        <v>4.3499999999999996</v>
      </c>
      <c r="I232" s="41">
        <f>VLOOKUP($A232,'Youth Skills Data'!$A$1:$E$2403,4,FALSE)</f>
        <v>7.84</v>
      </c>
      <c r="J232" s="41">
        <f>VLOOKUP($A232,'Youth Skills Data'!$A$1:$E$2403,3,FALSE)</f>
        <v>6.4</v>
      </c>
      <c r="K232" s="41">
        <f t="shared" si="17"/>
        <v>18.59</v>
      </c>
      <c r="L232" s="41" t="s">
        <v>6</v>
      </c>
      <c r="M232" s="41" t="s">
        <v>6</v>
      </c>
      <c r="N232" s="41" t="str">
        <f t="shared" si="18"/>
        <v>No Impact at all</v>
      </c>
      <c r="O232" s="42"/>
      <c r="P232" s="42"/>
      <c r="Q232" s="42">
        <f t="shared" si="19"/>
        <v>0</v>
      </c>
    </row>
    <row r="233" spans="1:17" x14ac:dyDescent="0.35">
      <c r="A233" s="41" t="s">
        <v>254</v>
      </c>
      <c r="B233" s="41">
        <f>VLOOKUP($A:$A,'Youth Skills Data'!$A$1:$E$2403,2,FALSE)</f>
        <v>18</v>
      </c>
      <c r="C233" s="41" t="str">
        <f t="shared" si="16"/>
        <v>15 - 19 yrs</v>
      </c>
      <c r="D233" s="41" t="s">
        <v>8</v>
      </c>
      <c r="E233" s="41" t="str">
        <f>HLOOKUP($A233,'Sheet 4'!$A$2:$CNK$3,2,FALSE)</f>
        <v>Separated</v>
      </c>
      <c r="F233" s="41" t="s">
        <v>117</v>
      </c>
      <c r="G233" s="41" t="str">
        <f t="shared" si="15"/>
        <v>Female/Separated/Kaabong</v>
      </c>
      <c r="H233" s="41">
        <f>VLOOKUP($A233,'Youth Skills Data'!$A$1:$E$2403,5,FALSE)</f>
        <v>4.04</v>
      </c>
      <c r="I233" s="41">
        <f>VLOOKUP($A233,'Youth Skills Data'!$A$1:$E$2403,4,FALSE)</f>
        <v>8.41</v>
      </c>
      <c r="J233" s="41">
        <f>VLOOKUP($A233,'Youth Skills Data'!$A$1:$E$2403,3,FALSE)</f>
        <v>8.57</v>
      </c>
      <c r="K233" s="41">
        <f t="shared" si="17"/>
        <v>21.02</v>
      </c>
      <c r="L233" s="41" t="s">
        <v>5</v>
      </c>
      <c r="M233" s="41" t="s">
        <v>6</v>
      </c>
      <c r="N233" s="41" t="str">
        <f t="shared" si="18"/>
        <v>Moderate Impact</v>
      </c>
      <c r="O233" s="42">
        <v>9000</v>
      </c>
      <c r="P233" s="42"/>
      <c r="Q233" s="42">
        <f t="shared" si="19"/>
        <v>9000</v>
      </c>
    </row>
    <row r="234" spans="1:17" x14ac:dyDescent="0.35">
      <c r="A234" s="41" t="s">
        <v>255</v>
      </c>
      <c r="B234" s="41">
        <f>VLOOKUP($A:$A,'Youth Skills Data'!$A$1:$E$2403,2,FALSE)</f>
        <v>19</v>
      </c>
      <c r="C234" s="41" t="str">
        <f t="shared" si="16"/>
        <v>20 - 24 yrs</v>
      </c>
      <c r="D234" s="41" t="s">
        <v>8</v>
      </c>
      <c r="E234" s="41" t="str">
        <f>HLOOKUP($A234,'Sheet 4'!$A$2:$CNK$3,2,FALSE)</f>
        <v>Married</v>
      </c>
      <c r="F234" s="41" t="s">
        <v>117</v>
      </c>
      <c r="G234" s="41" t="str">
        <f t="shared" si="15"/>
        <v>Female/Married/Kaabong</v>
      </c>
      <c r="H234" s="41">
        <f>VLOOKUP($A234,'Youth Skills Data'!$A$1:$E$2403,5,FALSE)</f>
        <v>0.81</v>
      </c>
      <c r="I234" s="41">
        <f>VLOOKUP($A234,'Youth Skills Data'!$A$1:$E$2403,4,FALSE)</f>
        <v>3.53</v>
      </c>
      <c r="J234" s="41">
        <f>VLOOKUP($A234,'Youth Skills Data'!$A$1:$E$2403,3,FALSE)</f>
        <v>7.58</v>
      </c>
      <c r="K234" s="41">
        <f t="shared" si="17"/>
        <v>11.92</v>
      </c>
      <c r="L234" s="41" t="s">
        <v>5</v>
      </c>
      <c r="M234" s="41" t="s">
        <v>6</v>
      </c>
      <c r="N234" s="41" t="str">
        <f t="shared" si="18"/>
        <v>Moderate Impact</v>
      </c>
      <c r="O234" s="42">
        <v>85200</v>
      </c>
      <c r="P234" s="42"/>
      <c r="Q234" s="42">
        <f t="shared" si="19"/>
        <v>85200</v>
      </c>
    </row>
    <row r="235" spans="1:17" x14ac:dyDescent="0.35">
      <c r="A235" s="41" t="s">
        <v>256</v>
      </c>
      <c r="B235" s="41">
        <f>VLOOKUP($A:$A,'Youth Skills Data'!$A$1:$E$2403,2,FALSE)</f>
        <v>21</v>
      </c>
      <c r="C235" s="41" t="str">
        <f t="shared" si="16"/>
        <v>20 - 24 yrs</v>
      </c>
      <c r="D235" s="41" t="s">
        <v>3</v>
      </c>
      <c r="E235" s="41" t="str">
        <f>HLOOKUP($A235,'Sheet 4'!$A$2:$CNK$3,2,FALSE)</f>
        <v>Single</v>
      </c>
      <c r="F235" s="41" t="s">
        <v>117</v>
      </c>
      <c r="G235" s="41" t="str">
        <f t="shared" si="15"/>
        <v>Male/Single/Kaabong</v>
      </c>
      <c r="H235" s="41">
        <f>VLOOKUP($A235,'Youth Skills Data'!$A$1:$E$2403,5,FALSE)</f>
        <v>0.81</v>
      </c>
      <c r="I235" s="41">
        <f>VLOOKUP($A235,'Youth Skills Data'!$A$1:$E$2403,4,FALSE)</f>
        <v>3.53</v>
      </c>
      <c r="J235" s="41">
        <f>VLOOKUP($A235,'Youth Skills Data'!$A$1:$E$2403,3,FALSE)</f>
        <v>7.58</v>
      </c>
      <c r="K235" s="41">
        <f t="shared" si="17"/>
        <v>11.92</v>
      </c>
      <c r="L235" s="41" t="s">
        <v>6</v>
      </c>
      <c r="M235" s="41" t="s">
        <v>6</v>
      </c>
      <c r="N235" s="41" t="str">
        <f t="shared" si="18"/>
        <v>No Impact at all</v>
      </c>
      <c r="O235" s="42"/>
      <c r="P235" s="42"/>
      <c r="Q235" s="42">
        <f t="shared" si="19"/>
        <v>0</v>
      </c>
    </row>
    <row r="236" spans="1:17" x14ac:dyDescent="0.35">
      <c r="A236" s="41" t="s">
        <v>257</v>
      </c>
      <c r="B236" s="41">
        <f>VLOOKUP($A:$A,'Youth Skills Data'!$A$1:$E$2403,2,FALSE)</f>
        <v>20</v>
      </c>
      <c r="C236" s="41" t="str">
        <f t="shared" si="16"/>
        <v>20 - 24 yrs</v>
      </c>
      <c r="D236" s="41" t="s">
        <v>3</v>
      </c>
      <c r="E236" s="41" t="str">
        <f>HLOOKUP($A236,'Sheet 4'!$A$2:$CNK$3,2,FALSE)</f>
        <v>Single</v>
      </c>
      <c r="F236" s="41" t="s">
        <v>117</v>
      </c>
      <c r="G236" s="41" t="str">
        <f t="shared" si="15"/>
        <v>Male/Single/Kaabong</v>
      </c>
      <c r="H236" s="41">
        <f>VLOOKUP($A236,'Youth Skills Data'!$A$1:$E$2403,5,FALSE)</f>
        <v>8.3000000000000007</v>
      </c>
      <c r="I236" s="41">
        <f>VLOOKUP($A236,'Youth Skills Data'!$A$1:$E$2403,4,FALSE)</f>
        <v>6.79</v>
      </c>
      <c r="J236" s="41">
        <f>VLOOKUP($A236,'Youth Skills Data'!$A$1:$E$2403,3,FALSE)</f>
        <v>1.88</v>
      </c>
      <c r="K236" s="41">
        <f t="shared" si="17"/>
        <v>16.97</v>
      </c>
      <c r="L236" s="41" t="s">
        <v>5</v>
      </c>
      <c r="M236" s="41" t="s">
        <v>6</v>
      </c>
      <c r="N236" s="41" t="str">
        <f t="shared" si="18"/>
        <v>Moderate Impact</v>
      </c>
      <c r="O236" s="42">
        <v>6198</v>
      </c>
      <c r="P236" s="42"/>
      <c r="Q236" s="42">
        <f t="shared" si="19"/>
        <v>6198</v>
      </c>
    </row>
    <row r="237" spans="1:17" x14ac:dyDescent="0.35">
      <c r="A237" s="41" t="s">
        <v>258</v>
      </c>
      <c r="B237" s="41">
        <f>VLOOKUP($A:$A,'Youth Skills Data'!$A$1:$E$2403,2,FALSE)</f>
        <v>22</v>
      </c>
      <c r="C237" s="41" t="str">
        <f t="shared" si="16"/>
        <v>20 - 24 yrs</v>
      </c>
      <c r="D237" s="41" t="s">
        <v>3</v>
      </c>
      <c r="E237" s="41" t="str">
        <f>HLOOKUP($A237,'Sheet 4'!$A$2:$CNK$3,2,FALSE)</f>
        <v>Single</v>
      </c>
      <c r="F237" s="41" t="s">
        <v>120</v>
      </c>
      <c r="G237" s="41" t="str">
        <f t="shared" si="15"/>
        <v>Male/Single/Nakapiripiriti</v>
      </c>
      <c r="H237" s="41">
        <f>VLOOKUP($A237,'Youth Skills Data'!$A$1:$E$2403,5,FALSE)</f>
        <v>7.74</v>
      </c>
      <c r="I237" s="41">
        <f>VLOOKUP($A237,'Youth Skills Data'!$A$1:$E$2403,4,FALSE)</f>
        <v>5.57</v>
      </c>
      <c r="J237" s="41">
        <f>VLOOKUP($A237,'Youth Skills Data'!$A$1:$E$2403,3,FALSE)</f>
        <v>8.99</v>
      </c>
      <c r="K237" s="41">
        <f t="shared" si="17"/>
        <v>22.3</v>
      </c>
      <c r="L237" s="41" t="s">
        <v>6</v>
      </c>
      <c r="M237" s="41" t="s">
        <v>6</v>
      </c>
      <c r="N237" s="41" t="str">
        <f t="shared" si="18"/>
        <v>No Impact at all</v>
      </c>
      <c r="O237" s="42"/>
      <c r="P237" s="42"/>
      <c r="Q237" s="42">
        <f t="shared" si="19"/>
        <v>0</v>
      </c>
    </row>
    <row r="238" spans="1:17" x14ac:dyDescent="0.35">
      <c r="A238" s="41" t="s">
        <v>259</v>
      </c>
      <c r="B238" s="41">
        <f>VLOOKUP($A:$A,'Youth Skills Data'!$A$1:$E$2403,2,FALSE)</f>
        <v>25</v>
      </c>
      <c r="C238" s="41" t="str">
        <f t="shared" si="16"/>
        <v>25 yrs or more</v>
      </c>
      <c r="D238" s="41" t="s">
        <v>3</v>
      </c>
      <c r="E238" s="41" t="str">
        <f>HLOOKUP($A238,'Sheet 4'!$A$2:$CNK$3,2,FALSE)</f>
        <v>Single</v>
      </c>
      <c r="F238" s="41" t="s">
        <v>120</v>
      </c>
      <c r="G238" s="41" t="str">
        <f t="shared" si="15"/>
        <v>Male/Single/Nakapiripiriti</v>
      </c>
      <c r="H238" s="41">
        <f>VLOOKUP($A238,'Youth Skills Data'!$A$1:$E$2403,5,FALSE)</f>
        <v>7.53</v>
      </c>
      <c r="I238" s="41">
        <f>VLOOKUP($A238,'Youth Skills Data'!$A$1:$E$2403,4,FALSE)</f>
        <v>1.85</v>
      </c>
      <c r="J238" s="41">
        <f>VLOOKUP($A238,'Youth Skills Data'!$A$1:$E$2403,3,FALSE)</f>
        <v>6.81</v>
      </c>
      <c r="K238" s="41">
        <f t="shared" si="17"/>
        <v>16.190000000000001</v>
      </c>
      <c r="L238" s="41" t="s">
        <v>5</v>
      </c>
      <c r="M238" s="41" t="s">
        <v>6</v>
      </c>
      <c r="N238" s="41" t="str">
        <f t="shared" si="18"/>
        <v>Moderate Impact</v>
      </c>
      <c r="O238" s="42">
        <v>23500</v>
      </c>
      <c r="P238" s="42"/>
      <c r="Q238" s="42">
        <f t="shared" si="19"/>
        <v>23500</v>
      </c>
    </row>
    <row r="239" spans="1:17" x14ac:dyDescent="0.35">
      <c r="A239" s="41" t="s">
        <v>260</v>
      </c>
      <c r="B239" s="41">
        <f>VLOOKUP($A:$A,'Youth Skills Data'!$A$1:$E$2403,2,FALSE)</f>
        <v>24</v>
      </c>
      <c r="C239" s="41" t="str">
        <f t="shared" si="16"/>
        <v>20 - 24 yrs</v>
      </c>
      <c r="D239" s="41" t="s">
        <v>3</v>
      </c>
      <c r="E239" s="41" t="str">
        <f>HLOOKUP($A239,'Sheet 4'!$A$2:$CNK$3,2,FALSE)</f>
        <v>Single</v>
      </c>
      <c r="F239" s="41" t="s">
        <v>120</v>
      </c>
      <c r="G239" s="41" t="str">
        <f t="shared" si="15"/>
        <v>Male/Single/Nakapiripiriti</v>
      </c>
      <c r="H239" s="41">
        <f>VLOOKUP($A239,'Youth Skills Data'!$A$1:$E$2403,5,FALSE)</f>
        <v>7.87</v>
      </c>
      <c r="I239" s="41">
        <f>VLOOKUP($A239,'Youth Skills Data'!$A$1:$E$2403,4,FALSE)</f>
        <v>0.23</v>
      </c>
      <c r="J239" s="41">
        <f>VLOOKUP($A239,'Youth Skills Data'!$A$1:$E$2403,3,FALSE)</f>
        <v>6.63</v>
      </c>
      <c r="K239" s="41">
        <f t="shared" si="17"/>
        <v>14.73</v>
      </c>
      <c r="L239" s="41" t="s">
        <v>5</v>
      </c>
      <c r="M239" s="41" t="s">
        <v>6</v>
      </c>
      <c r="N239" s="41" t="str">
        <f t="shared" si="18"/>
        <v>Moderate Impact</v>
      </c>
      <c r="O239" s="42">
        <v>80100</v>
      </c>
      <c r="P239" s="42"/>
      <c r="Q239" s="42">
        <f t="shared" si="19"/>
        <v>80100</v>
      </c>
    </row>
    <row r="240" spans="1:17" x14ac:dyDescent="0.35">
      <c r="A240" s="41" t="s">
        <v>261</v>
      </c>
      <c r="B240" s="41">
        <f>VLOOKUP($A:$A,'Youth Skills Data'!$A$1:$E$2403,2,FALSE)</f>
        <v>14</v>
      </c>
      <c r="C240" s="41" t="str">
        <f t="shared" si="16"/>
        <v>15 - 19 yrs</v>
      </c>
      <c r="D240" s="41" t="s">
        <v>3</v>
      </c>
      <c r="E240" s="41" t="str">
        <f>HLOOKUP($A240,'Sheet 4'!$A$2:$CNK$3,2,FALSE)</f>
        <v>Separated</v>
      </c>
      <c r="F240" s="41" t="s">
        <v>120</v>
      </c>
      <c r="G240" s="41" t="str">
        <f t="shared" si="15"/>
        <v>Male/Separated/Nakapiripiriti</v>
      </c>
      <c r="H240" s="41">
        <f>VLOOKUP($A240,'Youth Skills Data'!$A$1:$E$2403,5,FALSE)</f>
        <v>8.42</v>
      </c>
      <c r="I240" s="41">
        <f>VLOOKUP($A240,'Youth Skills Data'!$A$1:$E$2403,4,FALSE)</f>
        <v>3.68</v>
      </c>
      <c r="J240" s="41">
        <f>VLOOKUP($A240,'Youth Skills Data'!$A$1:$E$2403,3,FALSE)</f>
        <v>0.54</v>
      </c>
      <c r="K240" s="41">
        <f t="shared" si="17"/>
        <v>12.64</v>
      </c>
      <c r="L240" s="41" t="s">
        <v>5</v>
      </c>
      <c r="M240" s="41" t="s">
        <v>5</v>
      </c>
      <c r="N240" s="41" t="str">
        <f t="shared" si="18"/>
        <v>High Impact</v>
      </c>
      <c r="O240" s="42">
        <v>60198</v>
      </c>
      <c r="P240" s="42">
        <v>980000</v>
      </c>
      <c r="Q240" s="42">
        <f t="shared" si="19"/>
        <v>1040198</v>
      </c>
    </row>
    <row r="241" spans="1:17" x14ac:dyDescent="0.35">
      <c r="A241" s="41" t="s">
        <v>262</v>
      </c>
      <c r="B241" s="41">
        <f>VLOOKUP($A:$A,'Youth Skills Data'!$A$1:$E$2403,2,FALSE)</f>
        <v>16</v>
      </c>
      <c r="C241" s="41" t="str">
        <f t="shared" si="16"/>
        <v>15 - 19 yrs</v>
      </c>
      <c r="D241" s="41" t="s">
        <v>8</v>
      </c>
      <c r="E241" s="41" t="str">
        <f>HLOOKUP($A241,'Sheet 4'!$A$2:$CNK$3,2,FALSE)</f>
        <v>Single</v>
      </c>
      <c r="F241" s="41" t="s">
        <v>120</v>
      </c>
      <c r="G241" s="41" t="str">
        <f t="shared" si="15"/>
        <v>Female/Single/Nakapiripiriti</v>
      </c>
      <c r="H241" s="41">
        <f>VLOOKUP($A241,'Youth Skills Data'!$A$1:$E$2403,5,FALSE)</f>
        <v>0.49</v>
      </c>
      <c r="I241" s="41">
        <f>VLOOKUP($A241,'Youth Skills Data'!$A$1:$E$2403,4,FALSE)</f>
        <v>3.97</v>
      </c>
      <c r="J241" s="41">
        <f>VLOOKUP($A241,'Youth Skills Data'!$A$1:$E$2403,3,FALSE)</f>
        <v>6.44</v>
      </c>
      <c r="K241" s="41">
        <f t="shared" si="17"/>
        <v>10.9</v>
      </c>
      <c r="L241" s="41" t="s">
        <v>5</v>
      </c>
      <c r="M241" s="41" t="s">
        <v>5</v>
      </c>
      <c r="N241" s="41" t="str">
        <f t="shared" si="18"/>
        <v>High Impact</v>
      </c>
      <c r="O241" s="42">
        <v>1500198</v>
      </c>
      <c r="P241" s="42">
        <v>870000</v>
      </c>
      <c r="Q241" s="42">
        <f t="shared" si="19"/>
        <v>2370198</v>
      </c>
    </row>
    <row r="242" spans="1:17" x14ac:dyDescent="0.35">
      <c r="A242" s="41" t="s">
        <v>263</v>
      </c>
      <c r="B242" s="41">
        <f>VLOOKUP($A:$A,'Youth Skills Data'!$A$1:$E$2403,2,FALSE)</f>
        <v>19</v>
      </c>
      <c r="C242" s="41" t="str">
        <f t="shared" si="16"/>
        <v>20 - 24 yrs</v>
      </c>
      <c r="D242" s="41" t="s">
        <v>3</v>
      </c>
      <c r="E242" s="41" t="str">
        <f>HLOOKUP($A242,'Sheet 4'!$A$2:$CNK$3,2,FALSE)</f>
        <v>Married</v>
      </c>
      <c r="F242" s="41" t="s">
        <v>120</v>
      </c>
      <c r="G242" s="41" t="str">
        <f t="shared" si="15"/>
        <v>Male/Married/Nakapiripiriti</v>
      </c>
      <c r="H242" s="41">
        <f>VLOOKUP($A242,'Youth Skills Data'!$A$1:$E$2403,5,FALSE)</f>
        <v>5.15</v>
      </c>
      <c r="I242" s="41">
        <f>VLOOKUP($A242,'Youth Skills Data'!$A$1:$E$2403,4,FALSE)</f>
        <v>4.2300000000000004</v>
      </c>
      <c r="J242" s="41">
        <f>VLOOKUP($A242,'Youth Skills Data'!$A$1:$E$2403,3,FALSE)</f>
        <v>3.55</v>
      </c>
      <c r="K242" s="41">
        <f t="shared" si="17"/>
        <v>12.93</v>
      </c>
      <c r="L242" s="41" t="s">
        <v>5</v>
      </c>
      <c r="M242" s="41" t="s">
        <v>5</v>
      </c>
      <c r="N242" s="41" t="str">
        <f t="shared" si="18"/>
        <v>High Impact</v>
      </c>
      <c r="O242" s="42">
        <v>35000</v>
      </c>
      <c r="P242" s="42">
        <v>100000</v>
      </c>
      <c r="Q242" s="42">
        <f t="shared" si="19"/>
        <v>135000</v>
      </c>
    </row>
    <row r="243" spans="1:17" x14ac:dyDescent="0.35">
      <c r="A243" s="41" t="s">
        <v>264</v>
      </c>
      <c r="B243" s="41">
        <f>VLOOKUP($A:$A,'Youth Skills Data'!$A$1:$E$2403,2,FALSE)</f>
        <v>21</v>
      </c>
      <c r="C243" s="41" t="str">
        <f t="shared" si="16"/>
        <v>20 - 24 yrs</v>
      </c>
      <c r="D243" s="41" t="s">
        <v>3</v>
      </c>
      <c r="E243" s="41" t="str">
        <f>HLOOKUP($A243,'Sheet 4'!$A$2:$CNK$3,2,FALSE)</f>
        <v>Separated</v>
      </c>
      <c r="F243" s="41" t="s">
        <v>120</v>
      </c>
      <c r="G243" s="41" t="str">
        <f t="shared" si="15"/>
        <v>Male/Separated/Nakapiripiriti</v>
      </c>
      <c r="H243" s="41">
        <f>VLOOKUP($A243,'Youth Skills Data'!$A$1:$E$2403,5,FALSE)</f>
        <v>0.81</v>
      </c>
      <c r="I243" s="41">
        <f>VLOOKUP($A243,'Youth Skills Data'!$A$1:$E$2403,4,FALSE)</f>
        <v>3.53</v>
      </c>
      <c r="J243" s="41">
        <f>VLOOKUP($A243,'Youth Skills Data'!$A$1:$E$2403,3,FALSE)</f>
        <v>7.58</v>
      </c>
      <c r="K243" s="41">
        <f t="shared" si="17"/>
        <v>11.92</v>
      </c>
      <c r="L243" s="41" t="s">
        <v>5</v>
      </c>
      <c r="M243" s="41" t="s">
        <v>5</v>
      </c>
      <c r="N243" s="41" t="str">
        <f t="shared" si="18"/>
        <v>High Impact</v>
      </c>
      <c r="O243" s="42">
        <v>218500</v>
      </c>
      <c r="P243" s="42">
        <v>35500</v>
      </c>
      <c r="Q243" s="42">
        <f t="shared" si="19"/>
        <v>254000</v>
      </c>
    </row>
    <row r="244" spans="1:17" x14ac:dyDescent="0.35">
      <c r="A244" s="41" t="s">
        <v>265</v>
      </c>
      <c r="B244" s="41">
        <f>VLOOKUP($A:$A,'Youth Skills Data'!$A$1:$E$2403,2,FALSE)</f>
        <v>24</v>
      </c>
      <c r="C244" s="41" t="str">
        <f t="shared" si="16"/>
        <v>20 - 24 yrs</v>
      </c>
      <c r="D244" s="41" t="s">
        <v>3</v>
      </c>
      <c r="E244" s="41" t="str">
        <f>HLOOKUP($A244,'Sheet 4'!$A$2:$CNK$3,2,FALSE)</f>
        <v>Single</v>
      </c>
      <c r="F244" s="41" t="s">
        <v>120</v>
      </c>
      <c r="G244" s="41" t="str">
        <f t="shared" si="15"/>
        <v>Male/Single/Nakapiripiriti</v>
      </c>
      <c r="H244" s="41">
        <f>VLOOKUP($A244,'Youth Skills Data'!$A$1:$E$2403,5,FALSE)</f>
        <v>4.3499999999999996</v>
      </c>
      <c r="I244" s="41">
        <f>VLOOKUP($A244,'Youth Skills Data'!$A$1:$E$2403,4,FALSE)</f>
        <v>7.84</v>
      </c>
      <c r="J244" s="41">
        <f>VLOOKUP($A244,'Youth Skills Data'!$A$1:$E$2403,3,FALSE)</f>
        <v>6.4</v>
      </c>
      <c r="K244" s="41">
        <f t="shared" si="17"/>
        <v>18.59</v>
      </c>
      <c r="L244" s="41" t="s">
        <v>5</v>
      </c>
      <c r="M244" s="41" t="s">
        <v>5</v>
      </c>
      <c r="N244" s="41" t="str">
        <f t="shared" si="18"/>
        <v>High Impact</v>
      </c>
      <c r="O244" s="42">
        <v>1500198</v>
      </c>
      <c r="P244" s="42">
        <v>72099</v>
      </c>
      <c r="Q244" s="42">
        <f t="shared" si="19"/>
        <v>1572297</v>
      </c>
    </row>
    <row r="245" spans="1:17" x14ac:dyDescent="0.35">
      <c r="A245" s="41" t="s">
        <v>266</v>
      </c>
      <c r="B245" s="41">
        <f>VLOOKUP($A:$A,'Youth Skills Data'!$A$1:$E$2403,2,FALSE)</f>
        <v>20</v>
      </c>
      <c r="C245" s="41" t="str">
        <f t="shared" si="16"/>
        <v>20 - 24 yrs</v>
      </c>
      <c r="D245" s="41" t="s">
        <v>8</v>
      </c>
      <c r="E245" s="41" t="str">
        <f>HLOOKUP($A245,'Sheet 4'!$A$2:$CNK$3,2,FALSE)</f>
        <v>Married</v>
      </c>
      <c r="F245" s="41" t="s">
        <v>120</v>
      </c>
      <c r="G245" s="41" t="str">
        <f t="shared" si="15"/>
        <v>Female/Married/Nakapiripiriti</v>
      </c>
      <c r="H245" s="41">
        <f>VLOOKUP($A245,'Youth Skills Data'!$A$1:$E$2403,5,FALSE)</f>
        <v>5.3</v>
      </c>
      <c r="I245" s="41">
        <f>VLOOKUP($A245,'Youth Skills Data'!$A$1:$E$2403,4,FALSE)</f>
        <v>2.52</v>
      </c>
      <c r="J245" s="41">
        <f>VLOOKUP($A245,'Youth Skills Data'!$A$1:$E$2403,3,FALSE)</f>
        <v>5.59</v>
      </c>
      <c r="K245" s="41">
        <f t="shared" si="17"/>
        <v>13.41</v>
      </c>
      <c r="L245" s="41" t="s">
        <v>5</v>
      </c>
      <c r="M245" s="41" t="s">
        <v>5</v>
      </c>
      <c r="N245" s="41" t="str">
        <f t="shared" si="18"/>
        <v>High Impact</v>
      </c>
      <c r="O245" s="42">
        <v>157000</v>
      </c>
      <c r="P245" s="42">
        <v>400000</v>
      </c>
      <c r="Q245" s="42">
        <f t="shared" si="19"/>
        <v>557000</v>
      </c>
    </row>
    <row r="246" spans="1:17" x14ac:dyDescent="0.35">
      <c r="A246" s="41" t="s">
        <v>267</v>
      </c>
      <c r="B246" s="41">
        <f>VLOOKUP($A:$A,'Youth Skills Data'!$A$1:$E$2403,2,FALSE)</f>
        <v>23</v>
      </c>
      <c r="C246" s="41" t="str">
        <f t="shared" si="16"/>
        <v>20 - 24 yrs</v>
      </c>
      <c r="D246" s="41" t="s">
        <v>8</v>
      </c>
      <c r="E246" s="41" t="str">
        <f>HLOOKUP($A246,'Sheet 4'!$A$2:$CNK$3,2,FALSE)</f>
        <v>Married</v>
      </c>
      <c r="F246" s="41" t="s">
        <v>120</v>
      </c>
      <c r="G246" s="41" t="str">
        <f t="shared" si="15"/>
        <v>Female/Married/Nakapiripiriti</v>
      </c>
      <c r="H246" s="41">
        <f>VLOOKUP($A246,'Youth Skills Data'!$A$1:$E$2403,5,FALSE)</f>
        <v>5.36</v>
      </c>
      <c r="I246" s="41">
        <f>VLOOKUP($A246,'Youth Skills Data'!$A$1:$E$2403,4,FALSE)</f>
        <v>4.3600000000000003</v>
      </c>
      <c r="J246" s="41">
        <f>VLOOKUP($A246,'Youth Skills Data'!$A$1:$E$2403,3,FALSE)</f>
        <v>7.46</v>
      </c>
      <c r="K246" s="41">
        <f t="shared" si="17"/>
        <v>17.18</v>
      </c>
      <c r="L246" s="41" t="s">
        <v>5</v>
      </c>
      <c r="M246" s="41" t="s">
        <v>5</v>
      </c>
      <c r="N246" s="41" t="str">
        <f t="shared" si="18"/>
        <v>High Impact</v>
      </c>
      <c r="O246" s="42">
        <v>82200</v>
      </c>
      <c r="P246" s="42">
        <v>2800000</v>
      </c>
      <c r="Q246" s="42">
        <f t="shared" si="19"/>
        <v>2882200</v>
      </c>
    </row>
    <row r="247" spans="1:17" x14ac:dyDescent="0.35">
      <c r="A247" s="41" t="s">
        <v>268</v>
      </c>
      <c r="B247" s="41">
        <f>VLOOKUP($A:$A,'Youth Skills Data'!$A$1:$E$2403,2,FALSE)</f>
        <v>19</v>
      </c>
      <c r="C247" s="41" t="str">
        <f t="shared" si="16"/>
        <v>20 - 24 yrs</v>
      </c>
      <c r="D247" s="41" t="s">
        <v>3</v>
      </c>
      <c r="E247" s="41" t="str">
        <f>HLOOKUP($A247,'Sheet 4'!$A$2:$CNK$3,2,FALSE)</f>
        <v>Separated</v>
      </c>
      <c r="F247" s="41" t="s">
        <v>120</v>
      </c>
      <c r="G247" s="41" t="str">
        <f t="shared" si="15"/>
        <v>Male/Separated/Nakapiripiriti</v>
      </c>
      <c r="H247" s="41">
        <f>VLOOKUP($A247,'Youth Skills Data'!$A$1:$E$2403,5,FALSE)</f>
        <v>5.3</v>
      </c>
      <c r="I247" s="41">
        <f>VLOOKUP($A247,'Youth Skills Data'!$A$1:$E$2403,4,FALSE)</f>
        <v>2.52</v>
      </c>
      <c r="J247" s="41">
        <f>VLOOKUP($A247,'Youth Skills Data'!$A$1:$E$2403,3,FALSE)</f>
        <v>5.59</v>
      </c>
      <c r="K247" s="41">
        <f t="shared" si="17"/>
        <v>13.41</v>
      </c>
      <c r="L247" s="41" t="s">
        <v>5</v>
      </c>
      <c r="M247" s="41" t="s">
        <v>5</v>
      </c>
      <c r="N247" s="41" t="str">
        <f t="shared" si="18"/>
        <v>High Impact</v>
      </c>
      <c r="O247" s="42">
        <v>310000</v>
      </c>
      <c r="P247" s="42">
        <v>400000</v>
      </c>
      <c r="Q247" s="42">
        <f t="shared" si="19"/>
        <v>710000</v>
      </c>
    </row>
    <row r="248" spans="1:17" x14ac:dyDescent="0.35">
      <c r="A248" s="41" t="s">
        <v>269</v>
      </c>
      <c r="B248" s="41">
        <f>VLOOKUP($A:$A,'Youth Skills Data'!$A$1:$E$2403,2,FALSE)</f>
        <v>29</v>
      </c>
      <c r="C248" s="41" t="str">
        <f t="shared" si="16"/>
        <v>25 yrs or more</v>
      </c>
      <c r="D248" s="41" t="s">
        <v>3</v>
      </c>
      <c r="E248" s="41" t="str">
        <f>HLOOKUP($A248,'Sheet 4'!$A$2:$CNK$3,2,FALSE)</f>
        <v>Single</v>
      </c>
      <c r="F248" s="41" t="s">
        <v>121</v>
      </c>
      <c r="G248" s="41" t="str">
        <f t="shared" si="15"/>
        <v>Male/Single/Amudat</v>
      </c>
      <c r="H248" s="41">
        <f>VLOOKUP($A248,'Youth Skills Data'!$A$1:$E$2403,5,FALSE)</f>
        <v>1.1000000000000001</v>
      </c>
      <c r="I248" s="41">
        <f>VLOOKUP($A248,'Youth Skills Data'!$A$1:$E$2403,4,FALSE)</f>
        <v>7.12</v>
      </c>
      <c r="J248" s="41">
        <f>VLOOKUP($A248,'Youth Skills Data'!$A$1:$E$2403,3,FALSE)</f>
        <v>1.62</v>
      </c>
      <c r="K248" s="41">
        <f t="shared" si="17"/>
        <v>9.84</v>
      </c>
      <c r="L248" s="41" t="s">
        <v>5</v>
      </c>
      <c r="M248" s="41" t="s">
        <v>5</v>
      </c>
      <c r="N248" s="41" t="str">
        <f t="shared" si="18"/>
        <v>High Impact</v>
      </c>
      <c r="O248" s="42">
        <v>475000</v>
      </c>
      <c r="P248" s="42">
        <v>620000</v>
      </c>
      <c r="Q248" s="42">
        <f t="shared" si="19"/>
        <v>1095000</v>
      </c>
    </row>
    <row r="249" spans="1:17" x14ac:dyDescent="0.35">
      <c r="A249" s="41" t="s">
        <v>270</v>
      </c>
      <c r="B249" s="41">
        <f>VLOOKUP($A:$A,'Youth Skills Data'!$A$1:$E$2403,2,FALSE)</f>
        <v>21</v>
      </c>
      <c r="C249" s="41" t="str">
        <f t="shared" si="16"/>
        <v>20 - 24 yrs</v>
      </c>
      <c r="D249" s="41" t="s">
        <v>3</v>
      </c>
      <c r="E249" s="41" t="str">
        <f>HLOOKUP($A249,'Sheet 4'!$A$2:$CNK$3,2,FALSE)</f>
        <v>Separated</v>
      </c>
      <c r="F249" s="41" t="s">
        <v>121</v>
      </c>
      <c r="G249" s="41" t="str">
        <f t="shared" si="15"/>
        <v>Male/Separated/Amudat</v>
      </c>
      <c r="H249" s="41">
        <f>VLOOKUP($A249,'Youth Skills Data'!$A$1:$E$2403,5,FALSE)</f>
        <v>5.6</v>
      </c>
      <c r="I249" s="41">
        <f>VLOOKUP($A249,'Youth Skills Data'!$A$1:$E$2403,4,FALSE)</f>
        <v>5.94</v>
      </c>
      <c r="J249" s="41">
        <f>VLOOKUP($A249,'Youth Skills Data'!$A$1:$E$2403,3,FALSE)</f>
        <v>1.83</v>
      </c>
      <c r="K249" s="41">
        <f t="shared" si="17"/>
        <v>13.37</v>
      </c>
      <c r="L249" s="41" t="s">
        <v>5</v>
      </c>
      <c r="M249" s="41" t="s">
        <v>6</v>
      </c>
      <c r="N249" s="41" t="str">
        <f t="shared" si="18"/>
        <v>Moderate Impact</v>
      </c>
      <c r="O249" s="42">
        <v>30297</v>
      </c>
      <c r="P249" s="42"/>
      <c r="Q249" s="42">
        <f t="shared" si="19"/>
        <v>30297</v>
      </c>
    </row>
    <row r="250" spans="1:17" x14ac:dyDescent="0.35">
      <c r="A250" s="41" t="s">
        <v>271</v>
      </c>
      <c r="B250" s="41">
        <f>VLOOKUP($A:$A,'Youth Skills Data'!$A$1:$E$2403,2,FALSE)</f>
        <v>21</v>
      </c>
      <c r="C250" s="41" t="str">
        <f t="shared" si="16"/>
        <v>20 - 24 yrs</v>
      </c>
      <c r="D250" s="41" t="s">
        <v>3</v>
      </c>
      <c r="E250" s="41" t="str">
        <f>HLOOKUP($A250,'Sheet 4'!$A$2:$CNK$3,2,FALSE)</f>
        <v>Single</v>
      </c>
      <c r="F250" s="41" t="s">
        <v>121</v>
      </c>
      <c r="G250" s="41" t="str">
        <f t="shared" si="15"/>
        <v>Male/Single/Amudat</v>
      </c>
      <c r="H250" s="41">
        <f>VLOOKUP($A250,'Youth Skills Data'!$A$1:$E$2403,5,FALSE)</f>
        <v>3.76</v>
      </c>
      <c r="I250" s="41">
        <f>VLOOKUP($A250,'Youth Skills Data'!$A$1:$E$2403,4,FALSE)</f>
        <v>0.56000000000000005</v>
      </c>
      <c r="J250" s="41">
        <f>VLOOKUP($A250,'Youth Skills Data'!$A$1:$E$2403,3,FALSE)</f>
        <v>9.81</v>
      </c>
      <c r="K250" s="41">
        <f t="shared" si="17"/>
        <v>14.13</v>
      </c>
      <c r="L250" s="41" t="s">
        <v>5</v>
      </c>
      <c r="M250" s="41" t="s">
        <v>6</v>
      </c>
      <c r="N250" s="41" t="str">
        <f t="shared" si="18"/>
        <v>Moderate Impact</v>
      </c>
      <c r="O250" s="42">
        <v>47099</v>
      </c>
      <c r="P250" s="42"/>
      <c r="Q250" s="42">
        <f t="shared" si="19"/>
        <v>47099</v>
      </c>
    </row>
    <row r="251" spans="1:17" x14ac:dyDescent="0.35">
      <c r="A251" s="41" t="s">
        <v>272</v>
      </c>
      <c r="B251" s="41">
        <f>VLOOKUP($A:$A,'Youth Skills Data'!$A$1:$E$2403,2,FALSE)</f>
        <v>17</v>
      </c>
      <c r="C251" s="41" t="str">
        <f t="shared" si="16"/>
        <v>15 - 19 yrs</v>
      </c>
      <c r="D251" s="41" t="s">
        <v>3</v>
      </c>
      <c r="E251" s="41" t="str">
        <f>HLOOKUP($A251,'Sheet 4'!$A$2:$CNK$3,2,FALSE)</f>
        <v>Single</v>
      </c>
      <c r="F251" s="41" t="s">
        <v>121</v>
      </c>
      <c r="G251" s="41" t="str">
        <f t="shared" si="15"/>
        <v>Male/Single/Amudat</v>
      </c>
      <c r="H251" s="41">
        <f>VLOOKUP($A251,'Youth Skills Data'!$A$1:$E$2403,5,FALSE)</f>
        <v>1.87</v>
      </c>
      <c r="I251" s="41">
        <f>VLOOKUP($A251,'Youth Skills Data'!$A$1:$E$2403,4,FALSE)</f>
        <v>2.88</v>
      </c>
      <c r="J251" s="41">
        <f>VLOOKUP($A251,'Youth Skills Data'!$A$1:$E$2403,3,FALSE)</f>
        <v>5.23</v>
      </c>
      <c r="K251" s="41">
        <f t="shared" si="17"/>
        <v>9.98</v>
      </c>
      <c r="L251" s="41" t="s">
        <v>5</v>
      </c>
      <c r="M251" s="41" t="s">
        <v>6</v>
      </c>
      <c r="N251" s="41" t="str">
        <f t="shared" si="18"/>
        <v>Moderate Impact</v>
      </c>
      <c r="O251" s="42">
        <v>120099</v>
      </c>
      <c r="P251" s="42"/>
      <c r="Q251" s="42">
        <f t="shared" si="19"/>
        <v>120099</v>
      </c>
    </row>
    <row r="252" spans="1:17" x14ac:dyDescent="0.35">
      <c r="A252" s="41" t="s">
        <v>273</v>
      </c>
      <c r="B252" s="41">
        <f>VLOOKUP($A:$A,'Youth Skills Data'!$A$1:$E$2403,2,FALSE)</f>
        <v>21</v>
      </c>
      <c r="C252" s="41" t="str">
        <f t="shared" si="16"/>
        <v>20 - 24 yrs</v>
      </c>
      <c r="D252" s="41" t="s">
        <v>3</v>
      </c>
      <c r="E252" s="41" t="str">
        <f>HLOOKUP($A252,'Sheet 4'!$A$2:$CNK$3,2,FALSE)</f>
        <v>Single</v>
      </c>
      <c r="F252" s="41" t="s">
        <v>121</v>
      </c>
      <c r="G252" s="41" t="str">
        <f t="shared" si="15"/>
        <v>Male/Single/Amudat</v>
      </c>
      <c r="H252" s="41">
        <f>VLOOKUP($A252,'Youth Skills Data'!$A$1:$E$2403,5,FALSE)</f>
        <v>0.81</v>
      </c>
      <c r="I252" s="41">
        <f>VLOOKUP($A252,'Youth Skills Data'!$A$1:$E$2403,4,FALSE)</f>
        <v>3.53</v>
      </c>
      <c r="J252" s="41">
        <f>VLOOKUP($A252,'Youth Skills Data'!$A$1:$E$2403,3,FALSE)</f>
        <v>7.58</v>
      </c>
      <c r="K252" s="41">
        <f t="shared" si="17"/>
        <v>11.92</v>
      </c>
      <c r="L252" s="41" t="s">
        <v>5</v>
      </c>
      <c r="M252" s="41" t="s">
        <v>6</v>
      </c>
      <c r="N252" s="41" t="str">
        <f t="shared" si="18"/>
        <v>Moderate Impact</v>
      </c>
      <c r="O252" s="42">
        <v>55198</v>
      </c>
      <c r="P252" s="42"/>
      <c r="Q252" s="42">
        <f t="shared" si="19"/>
        <v>55198</v>
      </c>
    </row>
    <row r="253" spans="1:17" x14ac:dyDescent="0.35">
      <c r="A253" s="41" t="s">
        <v>274</v>
      </c>
      <c r="B253" s="41">
        <f>VLOOKUP($A:$A,'Youth Skills Data'!$A$1:$E$2403,2,FALSE)</f>
        <v>23</v>
      </c>
      <c r="C253" s="41" t="str">
        <f t="shared" si="16"/>
        <v>20 - 24 yrs</v>
      </c>
      <c r="D253" s="41" t="s">
        <v>3</v>
      </c>
      <c r="E253" s="41" t="str">
        <f>HLOOKUP($A253,'Sheet 4'!$A$2:$CNK$3,2,FALSE)</f>
        <v>Single</v>
      </c>
      <c r="F253" s="41" t="s">
        <v>121</v>
      </c>
      <c r="G253" s="41" t="str">
        <f t="shared" si="15"/>
        <v>Male/Single/Amudat</v>
      </c>
      <c r="H253" s="41">
        <f>VLOOKUP($A253,'Youth Skills Data'!$A$1:$E$2403,5,FALSE)</f>
        <v>9.24</v>
      </c>
      <c r="I253" s="41">
        <f>VLOOKUP($A253,'Youth Skills Data'!$A$1:$E$2403,4,FALSE)</f>
        <v>8.2100000000000009</v>
      </c>
      <c r="J253" s="41">
        <f>VLOOKUP($A253,'Youth Skills Data'!$A$1:$E$2403,3,FALSE)</f>
        <v>2.08</v>
      </c>
      <c r="K253" s="41">
        <f t="shared" si="17"/>
        <v>19.53</v>
      </c>
      <c r="L253" s="41" t="s">
        <v>5</v>
      </c>
      <c r="M253" s="41" t="s">
        <v>5</v>
      </c>
      <c r="N253" s="41" t="str">
        <f t="shared" si="18"/>
        <v>High Impact</v>
      </c>
      <c r="O253" s="42">
        <v>73000</v>
      </c>
      <c r="P253" s="42">
        <v>12198</v>
      </c>
      <c r="Q253" s="42">
        <f t="shared" si="19"/>
        <v>85198</v>
      </c>
    </row>
    <row r="254" spans="1:17" x14ac:dyDescent="0.35">
      <c r="A254" s="41" t="s">
        <v>275</v>
      </c>
      <c r="B254" s="41">
        <f>VLOOKUP($A:$A,'Youth Skills Data'!$A$1:$E$2403,2,FALSE)</f>
        <v>15</v>
      </c>
      <c r="C254" s="41" t="str">
        <f t="shared" si="16"/>
        <v>15 - 19 yrs</v>
      </c>
      <c r="D254" s="41" t="s">
        <v>3</v>
      </c>
      <c r="E254" s="41" t="str">
        <f>HLOOKUP($A254,'Sheet 4'!$A$2:$CNK$3,2,FALSE)</f>
        <v>Married</v>
      </c>
      <c r="F254" s="41" t="s">
        <v>121</v>
      </c>
      <c r="G254" s="41" t="str">
        <f t="shared" si="15"/>
        <v>Male/Married/Amudat</v>
      </c>
      <c r="H254" s="41">
        <f>VLOOKUP($A254,'Youth Skills Data'!$A$1:$E$2403,5,FALSE)</f>
        <v>8.9499999999999993</v>
      </c>
      <c r="I254" s="41">
        <f>VLOOKUP($A254,'Youth Skills Data'!$A$1:$E$2403,4,FALSE)</f>
        <v>9.2799999999999994</v>
      </c>
      <c r="J254" s="41">
        <f>VLOOKUP($A254,'Youth Skills Data'!$A$1:$E$2403,3,FALSE)</f>
        <v>7.99</v>
      </c>
      <c r="K254" s="41">
        <f t="shared" si="17"/>
        <v>26.22</v>
      </c>
      <c r="L254" s="41" t="s">
        <v>5</v>
      </c>
      <c r="M254" s="41" t="s">
        <v>6</v>
      </c>
      <c r="N254" s="41" t="str">
        <f t="shared" si="18"/>
        <v>Moderate Impact</v>
      </c>
      <c r="O254" s="42">
        <v>90198</v>
      </c>
      <c r="P254" s="42"/>
      <c r="Q254" s="42">
        <f t="shared" si="19"/>
        <v>90198</v>
      </c>
    </row>
    <row r="255" spans="1:17" x14ac:dyDescent="0.35">
      <c r="A255" s="41" t="s">
        <v>276</v>
      </c>
      <c r="B255" s="41">
        <f>VLOOKUP($A:$A,'Youth Skills Data'!$A$1:$E$2403,2,FALSE)</f>
        <v>25</v>
      </c>
      <c r="C255" s="41" t="str">
        <f t="shared" si="16"/>
        <v>25 yrs or more</v>
      </c>
      <c r="D255" s="41" t="s">
        <v>3</v>
      </c>
      <c r="E255" s="41" t="str">
        <f>HLOOKUP($A255,'Sheet 4'!$A$2:$CNK$3,2,FALSE)</f>
        <v>Single</v>
      </c>
      <c r="F255" s="41" t="s">
        <v>121</v>
      </c>
      <c r="G255" s="41" t="str">
        <f t="shared" si="15"/>
        <v>Male/Single/Amudat</v>
      </c>
      <c r="H255" s="41">
        <f>VLOOKUP($A255,'Youth Skills Data'!$A$1:$E$2403,5,FALSE)</f>
        <v>4.4000000000000004</v>
      </c>
      <c r="I255" s="41">
        <f>VLOOKUP($A255,'Youth Skills Data'!$A$1:$E$2403,4,FALSE)</f>
        <v>8.08</v>
      </c>
      <c r="J255" s="41">
        <f>VLOOKUP($A255,'Youth Skills Data'!$A$1:$E$2403,3,FALSE)</f>
        <v>2.2999999999999998</v>
      </c>
      <c r="K255" s="41">
        <f t="shared" si="17"/>
        <v>14.780000000000001</v>
      </c>
      <c r="L255" s="41" t="s">
        <v>5</v>
      </c>
      <c r="M255" s="41" t="s">
        <v>5</v>
      </c>
      <c r="N255" s="41" t="str">
        <f t="shared" si="18"/>
        <v>High Impact</v>
      </c>
      <c r="O255" s="42">
        <v>35198</v>
      </c>
      <c r="P255" s="42">
        <v>335000</v>
      </c>
      <c r="Q255" s="42">
        <f t="shared" si="19"/>
        <v>370198</v>
      </c>
    </row>
    <row r="256" spans="1:17" x14ac:dyDescent="0.35">
      <c r="A256" s="41" t="s">
        <v>277</v>
      </c>
      <c r="B256" s="41">
        <f>VLOOKUP($A:$A,'Youth Skills Data'!$A$1:$E$2403,2,FALSE)</f>
        <v>10</v>
      </c>
      <c r="C256" s="41" t="str">
        <f t="shared" si="16"/>
        <v>Below 10 yrs</v>
      </c>
      <c r="D256" s="41" t="s">
        <v>3</v>
      </c>
      <c r="E256" s="41" t="str">
        <f>HLOOKUP($A256,'Sheet 4'!$A$2:$CNK$3,2,FALSE)</f>
        <v>Separated</v>
      </c>
      <c r="F256" s="41" t="s">
        <v>121</v>
      </c>
      <c r="G256" s="41" t="str">
        <f t="shared" si="15"/>
        <v>Male/Separated/Amudat</v>
      </c>
      <c r="H256" s="41">
        <f>VLOOKUP($A256,'Youth Skills Data'!$A$1:$E$2403,5,FALSE)</f>
        <v>2.15</v>
      </c>
      <c r="I256" s="41">
        <f>VLOOKUP($A256,'Youth Skills Data'!$A$1:$E$2403,4,FALSE)</f>
        <v>7.24</v>
      </c>
      <c r="J256" s="41">
        <f>VLOOKUP($A256,'Youth Skills Data'!$A$1:$E$2403,3,FALSE)</f>
        <v>5.42</v>
      </c>
      <c r="K256" s="41">
        <f t="shared" si="17"/>
        <v>14.81</v>
      </c>
      <c r="L256" s="41" t="s">
        <v>5</v>
      </c>
      <c r="M256" s="41" t="s">
        <v>5</v>
      </c>
      <c r="N256" s="41" t="str">
        <f t="shared" si="18"/>
        <v>High Impact</v>
      </c>
      <c r="O256" s="42">
        <v>55099</v>
      </c>
      <c r="P256" s="42">
        <v>16200</v>
      </c>
      <c r="Q256" s="42">
        <f t="shared" si="19"/>
        <v>71299</v>
      </c>
    </row>
    <row r="257" spans="1:17" x14ac:dyDescent="0.35">
      <c r="A257" s="41" t="s">
        <v>278</v>
      </c>
      <c r="B257" s="41">
        <f>VLOOKUP($A:$A,'Youth Skills Data'!$A$1:$E$2403,2,FALSE)</f>
        <v>15</v>
      </c>
      <c r="C257" s="41" t="str">
        <f t="shared" si="16"/>
        <v>15 - 19 yrs</v>
      </c>
      <c r="D257" s="41" t="s">
        <v>8</v>
      </c>
      <c r="E257" s="41" t="str">
        <f>HLOOKUP($A257,'Sheet 4'!$A$2:$CNK$3,2,FALSE)</f>
        <v>Separated</v>
      </c>
      <c r="F257" s="41" t="s">
        <v>121</v>
      </c>
      <c r="G257" s="41" t="str">
        <f t="shared" si="15"/>
        <v>Female/Separated/Amudat</v>
      </c>
      <c r="H257" s="41">
        <f>VLOOKUP($A257,'Youth Skills Data'!$A$1:$E$2403,5,FALSE)</f>
        <v>1.1000000000000001</v>
      </c>
      <c r="I257" s="41">
        <f>VLOOKUP($A257,'Youth Skills Data'!$A$1:$E$2403,4,FALSE)</f>
        <v>7.12</v>
      </c>
      <c r="J257" s="41">
        <f>VLOOKUP($A257,'Youth Skills Data'!$A$1:$E$2403,3,FALSE)</f>
        <v>1.62</v>
      </c>
      <c r="K257" s="41">
        <f t="shared" si="17"/>
        <v>9.84</v>
      </c>
      <c r="L257" s="41" t="s">
        <v>5</v>
      </c>
      <c r="M257" s="41" t="s">
        <v>5</v>
      </c>
      <c r="N257" s="41" t="str">
        <f t="shared" si="18"/>
        <v>High Impact</v>
      </c>
      <c r="O257" s="42">
        <v>85000</v>
      </c>
      <c r="P257" s="42">
        <v>38000</v>
      </c>
      <c r="Q257" s="42">
        <f t="shared" si="19"/>
        <v>123000</v>
      </c>
    </row>
    <row r="258" spans="1:17" x14ac:dyDescent="0.35">
      <c r="A258" s="41" t="s">
        <v>279</v>
      </c>
      <c r="B258" s="41">
        <f>VLOOKUP($A:$A,'Youth Skills Data'!$A$1:$E$2403,2,FALSE)</f>
        <v>17</v>
      </c>
      <c r="C258" s="41" t="str">
        <f t="shared" si="16"/>
        <v>15 - 19 yrs</v>
      </c>
      <c r="D258" s="41" t="s">
        <v>3</v>
      </c>
      <c r="E258" s="41" t="str">
        <f>HLOOKUP($A258,'Sheet 4'!$A$2:$CNK$3,2,FALSE)</f>
        <v>Single</v>
      </c>
      <c r="F258" s="41" t="s">
        <v>121</v>
      </c>
      <c r="G258" s="41" t="str">
        <f t="shared" ref="G258:G321" si="20">CONCATENATE(D258,"/",E258,"/",F258,)</f>
        <v>Male/Single/Amudat</v>
      </c>
      <c r="H258" s="41">
        <f>VLOOKUP($A258,'Youth Skills Data'!$A$1:$E$2403,5,FALSE)</f>
        <v>5.6</v>
      </c>
      <c r="I258" s="41">
        <f>VLOOKUP($A258,'Youth Skills Data'!$A$1:$E$2403,4,FALSE)</f>
        <v>5.94</v>
      </c>
      <c r="J258" s="41">
        <f>VLOOKUP($A258,'Youth Skills Data'!$A$1:$E$2403,3,FALSE)</f>
        <v>1.83</v>
      </c>
      <c r="K258" s="41">
        <f t="shared" si="17"/>
        <v>13.37</v>
      </c>
      <c r="L258" s="41" t="s">
        <v>5</v>
      </c>
      <c r="M258" s="41" t="s">
        <v>5</v>
      </c>
      <c r="N258" s="41" t="str">
        <f t="shared" si="18"/>
        <v>High Impact</v>
      </c>
      <c r="O258" s="42">
        <v>41000</v>
      </c>
      <c r="P258" s="42">
        <v>3200</v>
      </c>
      <c r="Q258" s="42">
        <f t="shared" si="19"/>
        <v>44200</v>
      </c>
    </row>
    <row r="259" spans="1:17" x14ac:dyDescent="0.35">
      <c r="A259" s="41" t="s">
        <v>280</v>
      </c>
      <c r="B259" s="41">
        <f>VLOOKUP($A:$A,'Youth Skills Data'!$A$1:$E$2403,2,FALSE)</f>
        <v>19</v>
      </c>
      <c r="C259" s="41" t="str">
        <f t="shared" ref="C259:C322" si="21">IF(B259&lt;=10,"Below 10 yrs",IF(B259&lt;14,"10-14 yrs",IF(B259&lt;19,"15 - 19 yrs",IF(B259&lt;=24,"20 - 24 yrs",IF(B259&gt;=25,"25 yrs or more")))))</f>
        <v>20 - 24 yrs</v>
      </c>
      <c r="D259" s="41" t="s">
        <v>3</v>
      </c>
      <c r="E259" s="41" t="str">
        <f>HLOOKUP($A259,'Sheet 4'!$A$2:$CNK$3,2,FALSE)</f>
        <v>Married</v>
      </c>
      <c r="F259" s="41" t="s">
        <v>121</v>
      </c>
      <c r="G259" s="41" t="str">
        <f t="shared" si="20"/>
        <v>Male/Married/Amudat</v>
      </c>
      <c r="H259" s="41">
        <f>VLOOKUP($A259,'Youth Skills Data'!$A$1:$E$2403,5,FALSE)</f>
        <v>0.74</v>
      </c>
      <c r="I259" s="41">
        <f>VLOOKUP($A259,'Youth Skills Data'!$A$1:$E$2403,4,FALSE)</f>
        <v>4.91</v>
      </c>
      <c r="J259" s="41">
        <f>VLOOKUP($A259,'Youth Skills Data'!$A$1:$E$2403,3,FALSE)</f>
        <v>1.95</v>
      </c>
      <c r="K259" s="41">
        <f t="shared" ref="K259:K322" si="22">H259+I259+J259</f>
        <v>7.6000000000000005</v>
      </c>
      <c r="L259" s="41" t="s">
        <v>5</v>
      </c>
      <c r="M259" s="41" t="s">
        <v>5</v>
      </c>
      <c r="N259" s="41" t="str">
        <f t="shared" ref="N259:N322" si="23">IF(AND(L259="Yes",M259="Yes"),"High Impact",IF(AND(L259="Yes",M259="No"),"Moderate Impact",IF(AND(L259="No",M259="Yes"),"Low Impact","No Impact at all")))</f>
        <v>High Impact</v>
      </c>
      <c r="O259" s="42">
        <v>32500</v>
      </c>
      <c r="P259" s="42">
        <v>130000</v>
      </c>
      <c r="Q259" s="42">
        <f t="shared" ref="Q259:Q322" si="24">P259+O259</f>
        <v>162500</v>
      </c>
    </row>
    <row r="260" spans="1:17" x14ac:dyDescent="0.35">
      <c r="A260" s="41" t="s">
        <v>281</v>
      </c>
      <c r="B260" s="41">
        <f>VLOOKUP($A:$A,'Youth Skills Data'!$A$1:$E$2403,2,FALSE)</f>
        <v>21</v>
      </c>
      <c r="C260" s="41" t="str">
        <f t="shared" si="21"/>
        <v>20 - 24 yrs</v>
      </c>
      <c r="D260" s="41" t="s">
        <v>8</v>
      </c>
      <c r="E260" s="41" t="str">
        <f>HLOOKUP($A260,'Sheet 4'!$A$2:$CNK$3,2,FALSE)</f>
        <v>Single</v>
      </c>
      <c r="F260" s="41" t="s">
        <v>121</v>
      </c>
      <c r="G260" s="41" t="str">
        <f t="shared" si="20"/>
        <v>Female/Single/Amudat</v>
      </c>
      <c r="H260" s="41">
        <f>VLOOKUP($A260,'Youth Skills Data'!$A$1:$E$2403,5,FALSE)</f>
        <v>0.81</v>
      </c>
      <c r="I260" s="41">
        <f>VLOOKUP($A260,'Youth Skills Data'!$A$1:$E$2403,4,FALSE)</f>
        <v>3.53</v>
      </c>
      <c r="J260" s="41">
        <f>VLOOKUP($A260,'Youth Skills Data'!$A$1:$E$2403,3,FALSE)</f>
        <v>7.58</v>
      </c>
      <c r="K260" s="41">
        <f t="shared" si="22"/>
        <v>11.92</v>
      </c>
      <c r="L260" s="41" t="s">
        <v>5</v>
      </c>
      <c r="M260" s="41" t="s">
        <v>6</v>
      </c>
      <c r="N260" s="41" t="str">
        <f t="shared" si="23"/>
        <v>Moderate Impact</v>
      </c>
      <c r="O260" s="42">
        <v>18000</v>
      </c>
      <c r="P260" s="42"/>
      <c r="Q260" s="42">
        <f t="shared" si="24"/>
        <v>18000</v>
      </c>
    </row>
    <row r="261" spans="1:17" x14ac:dyDescent="0.35">
      <c r="A261" s="41" t="s">
        <v>282</v>
      </c>
      <c r="B261" s="41">
        <f>VLOOKUP($A:$A,'Youth Skills Data'!$A$1:$E$2403,2,FALSE)</f>
        <v>24</v>
      </c>
      <c r="C261" s="41" t="str">
        <f t="shared" si="21"/>
        <v>20 - 24 yrs</v>
      </c>
      <c r="D261" s="41" t="s">
        <v>3</v>
      </c>
      <c r="E261" s="41" t="str">
        <f>HLOOKUP($A261,'Sheet 4'!$A$2:$CNK$3,2,FALSE)</f>
        <v>Separated</v>
      </c>
      <c r="F261" s="41" t="s">
        <v>121</v>
      </c>
      <c r="G261" s="41" t="str">
        <f t="shared" si="20"/>
        <v>Male/Separated/Amudat</v>
      </c>
      <c r="H261" s="41">
        <f>VLOOKUP($A261,'Youth Skills Data'!$A$1:$E$2403,5,FALSE)</f>
        <v>4.3499999999999996</v>
      </c>
      <c r="I261" s="41">
        <f>VLOOKUP($A261,'Youth Skills Data'!$A$1:$E$2403,4,FALSE)</f>
        <v>7.84</v>
      </c>
      <c r="J261" s="41">
        <f>VLOOKUP($A261,'Youth Skills Data'!$A$1:$E$2403,3,FALSE)</f>
        <v>6.4</v>
      </c>
      <c r="K261" s="41">
        <f t="shared" si="22"/>
        <v>18.59</v>
      </c>
      <c r="L261" s="41" t="s">
        <v>5</v>
      </c>
      <c r="M261" s="41" t="s">
        <v>5</v>
      </c>
      <c r="N261" s="41" t="str">
        <f t="shared" si="23"/>
        <v>High Impact</v>
      </c>
      <c r="O261" s="42">
        <v>55099</v>
      </c>
      <c r="P261" s="42">
        <v>30297</v>
      </c>
      <c r="Q261" s="42">
        <f t="shared" si="24"/>
        <v>85396</v>
      </c>
    </row>
    <row r="262" spans="1:17" x14ac:dyDescent="0.35">
      <c r="A262" s="41" t="s">
        <v>283</v>
      </c>
      <c r="B262" s="41">
        <f>VLOOKUP($A:$A,'Youth Skills Data'!$A$1:$E$2403,2,FALSE)</f>
        <v>20</v>
      </c>
      <c r="C262" s="41" t="str">
        <f t="shared" si="21"/>
        <v>20 - 24 yrs</v>
      </c>
      <c r="D262" s="41" t="s">
        <v>3</v>
      </c>
      <c r="E262" s="41" t="str">
        <f>HLOOKUP($A262,'Sheet 4'!$A$2:$CNK$3,2,FALSE)</f>
        <v>Separated</v>
      </c>
      <c r="F262" s="41" t="s">
        <v>120</v>
      </c>
      <c r="G262" s="41" t="str">
        <f t="shared" si="20"/>
        <v>Male/Separated/Nakapiripiriti</v>
      </c>
      <c r="H262" s="41">
        <f>VLOOKUP($A262,'Youth Skills Data'!$A$1:$E$2403,5,FALSE)</f>
        <v>8.9499999999999993</v>
      </c>
      <c r="I262" s="41">
        <f>VLOOKUP($A262,'Youth Skills Data'!$A$1:$E$2403,4,FALSE)</f>
        <v>9.2799999999999994</v>
      </c>
      <c r="J262" s="41">
        <f>VLOOKUP($A262,'Youth Skills Data'!$A$1:$E$2403,3,FALSE)</f>
        <v>7.99</v>
      </c>
      <c r="K262" s="41">
        <f t="shared" si="22"/>
        <v>26.22</v>
      </c>
      <c r="L262" s="41" t="s">
        <v>5</v>
      </c>
      <c r="M262" s="41" t="s">
        <v>5</v>
      </c>
      <c r="N262" s="41" t="str">
        <f t="shared" si="23"/>
        <v>High Impact</v>
      </c>
      <c r="O262" s="42">
        <v>70198</v>
      </c>
      <c r="P262" s="42">
        <v>17099</v>
      </c>
      <c r="Q262" s="42">
        <f t="shared" si="24"/>
        <v>87297</v>
      </c>
    </row>
    <row r="263" spans="1:17" x14ac:dyDescent="0.35">
      <c r="A263" s="41" t="s">
        <v>284</v>
      </c>
      <c r="B263" s="41">
        <f>VLOOKUP($A:$A,'Youth Skills Data'!$A$1:$E$2403,2,FALSE)</f>
        <v>23</v>
      </c>
      <c r="C263" s="41" t="str">
        <f t="shared" si="21"/>
        <v>20 - 24 yrs</v>
      </c>
      <c r="D263" s="41" t="s">
        <v>3</v>
      </c>
      <c r="E263" s="41" t="str">
        <f>HLOOKUP($A263,'Sheet 4'!$A$2:$CNK$3,2,FALSE)</f>
        <v>Separated</v>
      </c>
      <c r="F263" s="41" t="s">
        <v>120</v>
      </c>
      <c r="G263" s="41" t="str">
        <f t="shared" si="20"/>
        <v>Male/Separated/Nakapiripiriti</v>
      </c>
      <c r="H263" s="41">
        <f>VLOOKUP($A263,'Youth Skills Data'!$A$1:$E$2403,5,FALSE)</f>
        <v>1.25</v>
      </c>
      <c r="I263" s="41">
        <f>VLOOKUP($A263,'Youth Skills Data'!$A$1:$E$2403,4,FALSE)</f>
        <v>1.23</v>
      </c>
      <c r="J263" s="41">
        <f>VLOOKUP($A263,'Youth Skills Data'!$A$1:$E$2403,3,FALSE)</f>
        <v>9.6</v>
      </c>
      <c r="K263" s="41">
        <f t="shared" si="22"/>
        <v>12.08</v>
      </c>
      <c r="L263" s="41" t="s">
        <v>5</v>
      </c>
      <c r="M263" s="41" t="s">
        <v>5</v>
      </c>
      <c r="N263" s="41" t="str">
        <f t="shared" si="23"/>
        <v>High Impact</v>
      </c>
      <c r="O263" s="42">
        <v>10297</v>
      </c>
      <c r="P263" s="42">
        <v>15198</v>
      </c>
      <c r="Q263" s="42">
        <f t="shared" si="24"/>
        <v>25495</v>
      </c>
    </row>
    <row r="264" spans="1:17" x14ac:dyDescent="0.35">
      <c r="A264" s="41" t="s">
        <v>285</v>
      </c>
      <c r="B264" s="41">
        <f>VLOOKUP($A:$A,'Youth Skills Data'!$A$1:$E$2403,2,FALSE)</f>
        <v>19</v>
      </c>
      <c r="C264" s="41" t="str">
        <f t="shared" si="21"/>
        <v>20 - 24 yrs</v>
      </c>
      <c r="D264" s="41" t="s">
        <v>8</v>
      </c>
      <c r="E264" s="41" t="str">
        <f>HLOOKUP($A264,'Sheet 4'!$A$2:$CNK$3,2,FALSE)</f>
        <v>Single</v>
      </c>
      <c r="F264" s="41" t="s">
        <v>120</v>
      </c>
      <c r="G264" s="41" t="str">
        <f t="shared" si="20"/>
        <v>Female/Single/Nakapiripiriti</v>
      </c>
      <c r="H264" s="41">
        <f>VLOOKUP($A264,'Youth Skills Data'!$A$1:$E$2403,5,FALSE)</f>
        <v>5.3</v>
      </c>
      <c r="I264" s="41">
        <f>VLOOKUP($A264,'Youth Skills Data'!$A$1:$E$2403,4,FALSE)</f>
        <v>2.52</v>
      </c>
      <c r="J264" s="41">
        <f>VLOOKUP($A264,'Youth Skills Data'!$A$1:$E$2403,3,FALSE)</f>
        <v>5.59</v>
      </c>
      <c r="K264" s="41">
        <f t="shared" si="22"/>
        <v>13.41</v>
      </c>
      <c r="L264" s="41" t="s">
        <v>7</v>
      </c>
      <c r="M264" s="41" t="s">
        <v>7</v>
      </c>
      <c r="N264" s="41" t="str">
        <f t="shared" si="23"/>
        <v>No Impact at all</v>
      </c>
      <c r="O264" s="42"/>
      <c r="P264" s="42"/>
      <c r="Q264" s="42">
        <f t="shared" si="24"/>
        <v>0</v>
      </c>
    </row>
    <row r="265" spans="1:17" x14ac:dyDescent="0.35">
      <c r="A265" s="41" t="s">
        <v>286</v>
      </c>
      <c r="B265" s="41">
        <f>VLOOKUP($A:$A,'Youth Skills Data'!$A$1:$E$2403,2,FALSE)</f>
        <v>29</v>
      </c>
      <c r="C265" s="41" t="str">
        <f t="shared" si="21"/>
        <v>25 yrs or more</v>
      </c>
      <c r="D265" s="41" t="s">
        <v>3</v>
      </c>
      <c r="E265" s="41" t="str">
        <f>HLOOKUP($A265,'Sheet 4'!$A$2:$CNK$3,2,FALSE)</f>
        <v>Single</v>
      </c>
      <c r="F265" s="41" t="s">
        <v>120</v>
      </c>
      <c r="G265" s="41" t="str">
        <f t="shared" si="20"/>
        <v>Male/Single/Nakapiripiriti</v>
      </c>
      <c r="H265" s="41">
        <f>VLOOKUP($A265,'Youth Skills Data'!$A$1:$E$2403,5,FALSE)</f>
        <v>0.68</v>
      </c>
      <c r="I265" s="41">
        <f>VLOOKUP($A265,'Youth Skills Data'!$A$1:$E$2403,4,FALSE)</f>
        <v>1.57</v>
      </c>
      <c r="J265" s="41">
        <f>VLOOKUP($A265,'Youth Skills Data'!$A$1:$E$2403,3,FALSE)</f>
        <v>6.72</v>
      </c>
      <c r="K265" s="41">
        <f t="shared" si="22"/>
        <v>8.9699999999999989</v>
      </c>
      <c r="L265" s="41" t="s">
        <v>5</v>
      </c>
      <c r="M265" s="41" t="s">
        <v>5</v>
      </c>
      <c r="N265" s="41" t="str">
        <f t="shared" si="23"/>
        <v>High Impact</v>
      </c>
      <c r="O265" s="42">
        <v>22599</v>
      </c>
      <c r="P265" s="42">
        <v>48000</v>
      </c>
      <c r="Q265" s="42">
        <f t="shared" si="24"/>
        <v>70599</v>
      </c>
    </row>
    <row r="266" spans="1:17" x14ac:dyDescent="0.35">
      <c r="A266" s="41" t="s">
        <v>287</v>
      </c>
      <c r="B266" s="41">
        <f>VLOOKUP($A:$A,'Youth Skills Data'!$A$1:$E$2403,2,FALSE)</f>
        <v>21</v>
      </c>
      <c r="C266" s="41" t="str">
        <f t="shared" si="21"/>
        <v>20 - 24 yrs</v>
      </c>
      <c r="D266" s="41" t="s">
        <v>8</v>
      </c>
      <c r="E266" s="41" t="str">
        <f>HLOOKUP($A266,'Sheet 4'!$A$2:$CNK$3,2,FALSE)</f>
        <v>Single</v>
      </c>
      <c r="F266" s="41" t="s">
        <v>120</v>
      </c>
      <c r="G266" s="41" t="str">
        <f t="shared" si="20"/>
        <v>Female/Single/Nakapiripiriti</v>
      </c>
      <c r="H266" s="41">
        <f>VLOOKUP($A266,'Youth Skills Data'!$A$1:$E$2403,5,FALSE)</f>
        <v>2.4300000000000002</v>
      </c>
      <c r="I266" s="41">
        <f>VLOOKUP($A266,'Youth Skills Data'!$A$1:$E$2403,4,FALSE)</f>
        <v>2.88</v>
      </c>
      <c r="J266" s="41">
        <f>VLOOKUP($A266,'Youth Skills Data'!$A$1:$E$2403,3,FALSE)</f>
        <v>4.04</v>
      </c>
      <c r="K266" s="41">
        <f t="shared" si="22"/>
        <v>9.3500000000000014</v>
      </c>
      <c r="L266" s="41" t="s">
        <v>5</v>
      </c>
      <c r="M266" s="41" t="s">
        <v>5</v>
      </c>
      <c r="N266" s="41" t="str">
        <f t="shared" si="23"/>
        <v>High Impact</v>
      </c>
      <c r="O266" s="42">
        <v>45198</v>
      </c>
      <c r="P266" s="42">
        <v>235000</v>
      </c>
      <c r="Q266" s="42">
        <f t="shared" si="24"/>
        <v>280198</v>
      </c>
    </row>
    <row r="267" spans="1:17" x14ac:dyDescent="0.35">
      <c r="A267" s="41" t="s">
        <v>288</v>
      </c>
      <c r="B267" s="41">
        <f>VLOOKUP($A:$A,'Youth Skills Data'!$A$1:$E$2403,2,FALSE)</f>
        <v>21</v>
      </c>
      <c r="C267" s="41" t="str">
        <f t="shared" si="21"/>
        <v>20 - 24 yrs</v>
      </c>
      <c r="D267" s="41" t="s">
        <v>8</v>
      </c>
      <c r="E267" s="41" t="str">
        <f>HLOOKUP($A267,'Sheet 4'!$A$2:$CNK$3,2,FALSE)</f>
        <v>Separated</v>
      </c>
      <c r="F267" s="41" t="s">
        <v>120</v>
      </c>
      <c r="G267" s="41" t="str">
        <f t="shared" si="20"/>
        <v>Female/Separated/Nakapiripiriti</v>
      </c>
      <c r="H267" s="41">
        <f>VLOOKUP($A267,'Youth Skills Data'!$A$1:$E$2403,5,FALSE)</f>
        <v>7.84</v>
      </c>
      <c r="I267" s="41">
        <f>VLOOKUP($A267,'Youth Skills Data'!$A$1:$E$2403,4,FALSE)</f>
        <v>6.23</v>
      </c>
      <c r="J267" s="41">
        <f>VLOOKUP($A267,'Youth Skills Data'!$A$1:$E$2403,3,FALSE)</f>
        <v>5.87</v>
      </c>
      <c r="K267" s="41">
        <f t="shared" si="22"/>
        <v>19.940000000000001</v>
      </c>
      <c r="L267" s="41" t="s">
        <v>5</v>
      </c>
      <c r="M267" s="41" t="s">
        <v>5</v>
      </c>
      <c r="N267" s="41" t="str">
        <f t="shared" si="23"/>
        <v>High Impact</v>
      </c>
      <c r="O267" s="42">
        <v>136000</v>
      </c>
      <c r="P267" s="42">
        <v>11000</v>
      </c>
      <c r="Q267" s="42">
        <f t="shared" si="24"/>
        <v>147000</v>
      </c>
    </row>
    <row r="268" spans="1:17" x14ac:dyDescent="0.35">
      <c r="A268" s="41" t="s">
        <v>289</v>
      </c>
      <c r="B268" s="41">
        <f>VLOOKUP($A:$A,'Youth Skills Data'!$A$1:$E$2403,2,FALSE)</f>
        <v>17</v>
      </c>
      <c r="C268" s="41" t="str">
        <f t="shared" si="21"/>
        <v>15 - 19 yrs</v>
      </c>
      <c r="D268" s="41" t="s">
        <v>8</v>
      </c>
      <c r="E268" s="41" t="str">
        <f>HLOOKUP($A268,'Sheet 4'!$A$2:$CNK$3,2,FALSE)</f>
        <v>Single</v>
      </c>
      <c r="F268" s="41" t="s">
        <v>120</v>
      </c>
      <c r="G268" s="41" t="str">
        <f t="shared" si="20"/>
        <v>Female/Single/Nakapiripiriti</v>
      </c>
      <c r="H268" s="41">
        <f>VLOOKUP($A268,'Youth Skills Data'!$A$1:$E$2403,5,FALSE)</f>
        <v>8.42</v>
      </c>
      <c r="I268" s="41">
        <f>VLOOKUP($A268,'Youth Skills Data'!$A$1:$E$2403,4,FALSE)</f>
        <v>3.68</v>
      </c>
      <c r="J268" s="41">
        <f>VLOOKUP($A268,'Youth Skills Data'!$A$1:$E$2403,3,FALSE)</f>
        <v>0.54</v>
      </c>
      <c r="K268" s="41">
        <f t="shared" si="22"/>
        <v>12.64</v>
      </c>
      <c r="L268" s="41" t="s">
        <v>5</v>
      </c>
      <c r="M268" s="41" t="s">
        <v>5</v>
      </c>
      <c r="N268" s="41" t="str">
        <f t="shared" si="23"/>
        <v>High Impact</v>
      </c>
      <c r="O268" s="42">
        <v>90500</v>
      </c>
      <c r="P268" s="42">
        <v>60000</v>
      </c>
      <c r="Q268" s="42">
        <f t="shared" si="24"/>
        <v>150500</v>
      </c>
    </row>
    <row r="269" spans="1:17" x14ac:dyDescent="0.35">
      <c r="A269" s="41" t="s">
        <v>290</v>
      </c>
      <c r="B269" s="41">
        <f>VLOOKUP($A:$A,'Youth Skills Data'!$A$1:$E$2403,2,FALSE)</f>
        <v>21</v>
      </c>
      <c r="C269" s="41" t="str">
        <f t="shared" si="21"/>
        <v>20 - 24 yrs</v>
      </c>
      <c r="D269" s="41" t="s">
        <v>3</v>
      </c>
      <c r="E269" s="41" t="str">
        <f>HLOOKUP($A269,'Sheet 4'!$A$2:$CNK$3,2,FALSE)</f>
        <v>Single</v>
      </c>
      <c r="F269" s="41" t="s">
        <v>120</v>
      </c>
      <c r="G269" s="41" t="str">
        <f t="shared" si="20"/>
        <v>Male/Single/Nakapiripiriti</v>
      </c>
      <c r="H269" s="41">
        <f>VLOOKUP($A269,'Youth Skills Data'!$A$1:$E$2403,5,FALSE)</f>
        <v>0.81</v>
      </c>
      <c r="I269" s="41">
        <f>VLOOKUP($A269,'Youth Skills Data'!$A$1:$E$2403,4,FALSE)</f>
        <v>3.53</v>
      </c>
      <c r="J269" s="41">
        <f>VLOOKUP($A269,'Youth Skills Data'!$A$1:$E$2403,3,FALSE)</f>
        <v>7.58</v>
      </c>
      <c r="K269" s="41">
        <f t="shared" si="22"/>
        <v>11.92</v>
      </c>
      <c r="L269" s="41" t="s">
        <v>5</v>
      </c>
      <c r="M269" s="41" t="s">
        <v>5</v>
      </c>
      <c r="N269" s="41" t="str">
        <f t="shared" si="23"/>
        <v>High Impact</v>
      </c>
      <c r="O269" s="42">
        <v>4650</v>
      </c>
      <c r="P269" s="42">
        <v>35198</v>
      </c>
      <c r="Q269" s="42">
        <f t="shared" si="24"/>
        <v>39848</v>
      </c>
    </row>
    <row r="270" spans="1:17" x14ac:dyDescent="0.35">
      <c r="A270" s="41" t="s">
        <v>291</v>
      </c>
      <c r="B270" s="41">
        <f>VLOOKUP($A:$A,'Youth Skills Data'!$A$1:$E$2403,2,FALSE)</f>
        <v>23</v>
      </c>
      <c r="C270" s="41" t="str">
        <f t="shared" si="21"/>
        <v>20 - 24 yrs</v>
      </c>
      <c r="D270" s="41" t="s">
        <v>3</v>
      </c>
      <c r="E270" s="41" t="str">
        <f>HLOOKUP($A270,'Sheet 4'!$A$2:$CNK$3,2,FALSE)</f>
        <v>Single</v>
      </c>
      <c r="F270" s="41" t="s">
        <v>120</v>
      </c>
      <c r="G270" s="41" t="str">
        <f t="shared" si="20"/>
        <v>Male/Single/Nakapiripiriti</v>
      </c>
      <c r="H270" s="41">
        <f>VLOOKUP($A270,'Youth Skills Data'!$A$1:$E$2403,5,FALSE)</f>
        <v>3.68</v>
      </c>
      <c r="I270" s="41">
        <f>VLOOKUP($A270,'Youth Skills Data'!$A$1:$E$2403,4,FALSE)</f>
        <v>6.89</v>
      </c>
      <c r="J270" s="41">
        <f>VLOOKUP($A270,'Youth Skills Data'!$A$1:$E$2403,3,FALSE)</f>
        <v>6.27</v>
      </c>
      <c r="K270" s="41">
        <f t="shared" si="22"/>
        <v>16.84</v>
      </c>
      <c r="L270" s="41" t="s">
        <v>5</v>
      </c>
      <c r="M270" s="41" t="s">
        <v>5</v>
      </c>
      <c r="N270" s="41" t="str">
        <f t="shared" si="23"/>
        <v>High Impact</v>
      </c>
      <c r="O270" s="42">
        <v>130000</v>
      </c>
      <c r="P270" s="42">
        <v>41000</v>
      </c>
      <c r="Q270" s="42">
        <f t="shared" si="24"/>
        <v>171000</v>
      </c>
    </row>
    <row r="271" spans="1:17" x14ac:dyDescent="0.35">
      <c r="A271" s="41" t="s">
        <v>292</v>
      </c>
      <c r="B271" s="41">
        <f>VLOOKUP($A:$A,'Youth Skills Data'!$A$1:$E$2403,2,FALSE)</f>
        <v>15</v>
      </c>
      <c r="C271" s="41" t="str">
        <f t="shared" si="21"/>
        <v>15 - 19 yrs</v>
      </c>
      <c r="D271" s="41" t="s">
        <v>3</v>
      </c>
      <c r="E271" s="41" t="str">
        <f>HLOOKUP($A271,'Sheet 4'!$A$2:$CNK$3,2,FALSE)</f>
        <v>Single</v>
      </c>
      <c r="F271" s="41" t="s">
        <v>120</v>
      </c>
      <c r="G271" s="41" t="str">
        <f t="shared" si="20"/>
        <v>Male/Single/Nakapiripiriti</v>
      </c>
      <c r="H271" s="41">
        <f>VLOOKUP($A271,'Youth Skills Data'!$A$1:$E$2403,5,FALSE)</f>
        <v>1.87</v>
      </c>
      <c r="I271" s="41">
        <f>VLOOKUP($A271,'Youth Skills Data'!$A$1:$E$2403,4,FALSE)</f>
        <v>2.88</v>
      </c>
      <c r="J271" s="41">
        <f>VLOOKUP($A271,'Youth Skills Data'!$A$1:$E$2403,3,FALSE)</f>
        <v>5.23</v>
      </c>
      <c r="K271" s="41">
        <f t="shared" si="22"/>
        <v>9.98</v>
      </c>
      <c r="L271" s="41" t="s">
        <v>5</v>
      </c>
      <c r="M271" s="41" t="s">
        <v>5</v>
      </c>
      <c r="N271" s="41" t="str">
        <f t="shared" si="23"/>
        <v>High Impact</v>
      </c>
      <c r="O271" s="42">
        <v>30200</v>
      </c>
      <c r="P271" s="42">
        <v>15198</v>
      </c>
      <c r="Q271" s="42">
        <f t="shared" si="24"/>
        <v>45398</v>
      </c>
    </row>
    <row r="272" spans="1:17" x14ac:dyDescent="0.35">
      <c r="A272" s="41" t="s">
        <v>293</v>
      </c>
      <c r="B272" s="41">
        <f>VLOOKUP($A:$A,'Youth Skills Data'!$A$1:$E$2403,2,FALSE)</f>
        <v>25</v>
      </c>
      <c r="C272" s="41" t="str">
        <f t="shared" si="21"/>
        <v>25 yrs or more</v>
      </c>
      <c r="D272" s="41" t="s">
        <v>3</v>
      </c>
      <c r="E272" s="41" t="str">
        <f>HLOOKUP($A272,'Sheet 4'!$A$2:$CNK$3,2,FALSE)</f>
        <v>Single</v>
      </c>
      <c r="F272" s="41" t="s">
        <v>118</v>
      </c>
      <c r="G272" s="41" t="str">
        <f t="shared" si="20"/>
        <v>Male/Single/Kotido</v>
      </c>
      <c r="H272" s="41">
        <f>VLOOKUP($A272,'Youth Skills Data'!$A$1:$E$2403,5,FALSE)</f>
        <v>2.91</v>
      </c>
      <c r="I272" s="41">
        <f>VLOOKUP($A272,'Youth Skills Data'!$A$1:$E$2403,4,FALSE)</f>
        <v>2.04</v>
      </c>
      <c r="J272" s="41">
        <f>VLOOKUP($A272,'Youth Skills Data'!$A$1:$E$2403,3,FALSE)</f>
        <v>2.82</v>
      </c>
      <c r="K272" s="41">
        <f t="shared" si="22"/>
        <v>7.77</v>
      </c>
      <c r="L272" s="41" t="s">
        <v>5</v>
      </c>
      <c r="M272" s="41" t="s">
        <v>5</v>
      </c>
      <c r="N272" s="41" t="str">
        <f t="shared" si="23"/>
        <v>High Impact</v>
      </c>
      <c r="O272" s="42">
        <v>60297</v>
      </c>
      <c r="P272" s="42">
        <v>40198</v>
      </c>
      <c r="Q272" s="42">
        <f t="shared" si="24"/>
        <v>100495</v>
      </c>
    </row>
    <row r="273" spans="1:17" x14ac:dyDescent="0.35">
      <c r="A273" s="41" t="s">
        <v>294</v>
      </c>
      <c r="B273" s="41">
        <f>VLOOKUP($A:$A,'Youth Skills Data'!$A$1:$E$2403,2,FALSE)</f>
        <v>10</v>
      </c>
      <c r="C273" s="41" t="str">
        <f t="shared" si="21"/>
        <v>Below 10 yrs</v>
      </c>
      <c r="D273" s="41" t="s">
        <v>8</v>
      </c>
      <c r="E273" s="41" t="str">
        <f>HLOOKUP($A273,'Sheet 4'!$A$2:$CNK$3,2,FALSE)</f>
        <v>Single</v>
      </c>
      <c r="F273" s="41" t="s">
        <v>118</v>
      </c>
      <c r="G273" s="41" t="str">
        <f t="shared" si="20"/>
        <v>Female/Single/Kotido</v>
      </c>
      <c r="H273" s="41">
        <f>VLOOKUP($A273,'Youth Skills Data'!$A$1:$E$2403,5,FALSE)</f>
        <v>6.31</v>
      </c>
      <c r="I273" s="41">
        <f>VLOOKUP($A273,'Youth Skills Data'!$A$1:$E$2403,4,FALSE)</f>
        <v>1.92</v>
      </c>
      <c r="J273" s="41">
        <f>VLOOKUP($A273,'Youth Skills Data'!$A$1:$E$2403,3,FALSE)</f>
        <v>4.67</v>
      </c>
      <c r="K273" s="41">
        <f t="shared" si="22"/>
        <v>12.9</v>
      </c>
      <c r="L273" s="41" t="s">
        <v>5</v>
      </c>
      <c r="M273" s="41" t="s">
        <v>5</v>
      </c>
      <c r="N273" s="41" t="str">
        <f t="shared" si="23"/>
        <v>High Impact</v>
      </c>
      <c r="O273" s="42">
        <v>11500</v>
      </c>
      <c r="P273" s="42">
        <v>67000</v>
      </c>
      <c r="Q273" s="42">
        <f t="shared" si="24"/>
        <v>78500</v>
      </c>
    </row>
    <row r="274" spans="1:17" x14ac:dyDescent="0.35">
      <c r="A274" s="41" t="s">
        <v>295</v>
      </c>
      <c r="B274" s="41">
        <f>VLOOKUP($A:$A,'Youth Skills Data'!$A$1:$E$2403,2,FALSE)</f>
        <v>15</v>
      </c>
      <c r="C274" s="41" t="str">
        <f t="shared" si="21"/>
        <v>15 - 19 yrs</v>
      </c>
      <c r="D274" s="41" t="s">
        <v>8</v>
      </c>
      <c r="E274" s="41" t="str">
        <f>HLOOKUP($A274,'Sheet 4'!$A$2:$CNK$3,2,FALSE)</f>
        <v>Married</v>
      </c>
      <c r="F274" s="41" t="s">
        <v>118</v>
      </c>
      <c r="G274" s="41" t="str">
        <f t="shared" si="20"/>
        <v>Female/Married/Kotido</v>
      </c>
      <c r="H274" s="41">
        <f>VLOOKUP($A274,'Youth Skills Data'!$A$1:$E$2403,5,FALSE)</f>
        <v>0.68</v>
      </c>
      <c r="I274" s="41">
        <f>VLOOKUP($A274,'Youth Skills Data'!$A$1:$E$2403,4,FALSE)</f>
        <v>1.57</v>
      </c>
      <c r="J274" s="41">
        <f>VLOOKUP($A274,'Youth Skills Data'!$A$1:$E$2403,3,FALSE)</f>
        <v>6.72</v>
      </c>
      <c r="K274" s="41">
        <f t="shared" si="22"/>
        <v>8.9699999999999989</v>
      </c>
      <c r="L274" s="41" t="s">
        <v>5</v>
      </c>
      <c r="M274" s="41" t="s">
        <v>5</v>
      </c>
      <c r="N274" s="41" t="str">
        <f t="shared" si="23"/>
        <v>High Impact</v>
      </c>
      <c r="O274" s="42">
        <v>37000</v>
      </c>
      <c r="P274" s="42">
        <v>7198</v>
      </c>
      <c r="Q274" s="42">
        <f t="shared" si="24"/>
        <v>44198</v>
      </c>
    </row>
    <row r="275" spans="1:17" x14ac:dyDescent="0.35">
      <c r="A275" s="41" t="s">
        <v>296</v>
      </c>
      <c r="B275" s="41">
        <f>VLOOKUP($A:$A,'Youth Skills Data'!$A$1:$E$2403,2,FALSE)</f>
        <v>17</v>
      </c>
      <c r="C275" s="41" t="str">
        <f t="shared" si="21"/>
        <v>15 - 19 yrs</v>
      </c>
      <c r="D275" s="41" t="s">
        <v>3</v>
      </c>
      <c r="E275" s="41" t="str">
        <f>HLOOKUP($A275,'Sheet 4'!$A$2:$CNK$3,2,FALSE)</f>
        <v>Single</v>
      </c>
      <c r="F275" s="41" t="s">
        <v>118</v>
      </c>
      <c r="G275" s="41" t="str">
        <f t="shared" si="20"/>
        <v>Male/Single/Kotido</v>
      </c>
      <c r="H275" s="41">
        <f>VLOOKUP($A275,'Youth Skills Data'!$A$1:$E$2403,5,FALSE)</f>
        <v>2.4300000000000002</v>
      </c>
      <c r="I275" s="41">
        <f>VLOOKUP($A275,'Youth Skills Data'!$A$1:$E$2403,4,FALSE)</f>
        <v>2.88</v>
      </c>
      <c r="J275" s="41">
        <f>VLOOKUP($A275,'Youth Skills Data'!$A$1:$E$2403,3,FALSE)</f>
        <v>4.04</v>
      </c>
      <c r="K275" s="41">
        <f t="shared" si="22"/>
        <v>9.3500000000000014</v>
      </c>
      <c r="L275" s="41" t="s">
        <v>5</v>
      </c>
      <c r="M275" s="41" t="s">
        <v>5</v>
      </c>
      <c r="N275" s="41" t="str">
        <f t="shared" si="23"/>
        <v>High Impact</v>
      </c>
      <c r="O275" s="42">
        <v>49599</v>
      </c>
      <c r="P275" s="42">
        <v>12200</v>
      </c>
      <c r="Q275" s="42">
        <f t="shared" si="24"/>
        <v>61799</v>
      </c>
    </row>
    <row r="276" spans="1:17" x14ac:dyDescent="0.35">
      <c r="A276" s="41" t="s">
        <v>297</v>
      </c>
      <c r="B276" s="41">
        <f>VLOOKUP($A:$A,'Youth Skills Data'!$A$1:$E$2403,2,FALSE)</f>
        <v>19</v>
      </c>
      <c r="C276" s="41" t="str">
        <f t="shared" si="21"/>
        <v>20 - 24 yrs</v>
      </c>
      <c r="D276" s="41" t="s">
        <v>3</v>
      </c>
      <c r="E276" s="41" t="str">
        <f>HLOOKUP($A276,'Sheet 4'!$A$2:$CNK$3,2,FALSE)</f>
        <v>Married</v>
      </c>
      <c r="F276" s="41" t="s">
        <v>118</v>
      </c>
      <c r="G276" s="41" t="str">
        <f t="shared" si="20"/>
        <v>Male/Married/Kotido</v>
      </c>
      <c r="H276" s="41">
        <f>VLOOKUP($A276,'Youth Skills Data'!$A$1:$E$2403,5,FALSE)</f>
        <v>2.34</v>
      </c>
      <c r="I276" s="41">
        <f>VLOOKUP($A276,'Youth Skills Data'!$A$1:$E$2403,4,FALSE)</f>
        <v>4.0199999999999996</v>
      </c>
      <c r="J276" s="41">
        <f>VLOOKUP($A276,'Youth Skills Data'!$A$1:$E$2403,3,FALSE)</f>
        <v>8.5399999999999991</v>
      </c>
      <c r="K276" s="41">
        <f t="shared" si="22"/>
        <v>14.899999999999999</v>
      </c>
      <c r="L276" s="41" t="s">
        <v>5</v>
      </c>
      <c r="M276" s="41" t="s">
        <v>5</v>
      </c>
      <c r="N276" s="41" t="str">
        <f t="shared" si="23"/>
        <v>High Impact</v>
      </c>
      <c r="O276" s="42">
        <v>29500</v>
      </c>
      <c r="P276" s="42">
        <v>71500</v>
      </c>
      <c r="Q276" s="42">
        <f t="shared" si="24"/>
        <v>101000</v>
      </c>
    </row>
    <row r="277" spans="1:17" x14ac:dyDescent="0.35">
      <c r="A277" s="41" t="s">
        <v>298</v>
      </c>
      <c r="B277" s="41">
        <f>VLOOKUP($A:$A,'Youth Skills Data'!$A$1:$E$2403,2,FALSE)</f>
        <v>21</v>
      </c>
      <c r="C277" s="41" t="str">
        <f t="shared" si="21"/>
        <v>20 - 24 yrs</v>
      </c>
      <c r="D277" s="41" t="s">
        <v>3</v>
      </c>
      <c r="E277" s="41" t="str">
        <f>HLOOKUP($A277,'Sheet 4'!$A$2:$CNK$3,2,FALSE)</f>
        <v>Single</v>
      </c>
      <c r="F277" s="41" t="s">
        <v>118</v>
      </c>
      <c r="G277" s="41" t="str">
        <f t="shared" si="20"/>
        <v>Male/Single/Kotido</v>
      </c>
      <c r="H277" s="41">
        <f>VLOOKUP($A277,'Youth Skills Data'!$A$1:$E$2403,5,FALSE)</f>
        <v>0.81</v>
      </c>
      <c r="I277" s="41">
        <f>VLOOKUP($A277,'Youth Skills Data'!$A$1:$E$2403,4,FALSE)</f>
        <v>3.53</v>
      </c>
      <c r="J277" s="41">
        <f>VLOOKUP($A277,'Youth Skills Data'!$A$1:$E$2403,3,FALSE)</f>
        <v>7.58</v>
      </c>
      <c r="K277" s="41">
        <f t="shared" si="22"/>
        <v>11.92</v>
      </c>
      <c r="L277" s="41" t="s">
        <v>5</v>
      </c>
      <c r="M277" s="41" t="s">
        <v>5</v>
      </c>
      <c r="N277" s="41" t="str">
        <f t="shared" si="23"/>
        <v>High Impact</v>
      </c>
      <c r="O277" s="42">
        <v>670500</v>
      </c>
      <c r="P277" s="42">
        <v>18099</v>
      </c>
      <c r="Q277" s="42">
        <f t="shared" si="24"/>
        <v>688599</v>
      </c>
    </row>
    <row r="278" spans="1:17" x14ac:dyDescent="0.35">
      <c r="A278" s="41" t="s">
        <v>299</v>
      </c>
      <c r="B278" s="41">
        <f>VLOOKUP($A:$A,'Youth Skills Data'!$A$1:$E$2403,2,FALSE)</f>
        <v>24</v>
      </c>
      <c r="C278" s="41" t="str">
        <f t="shared" si="21"/>
        <v>20 - 24 yrs</v>
      </c>
      <c r="D278" s="41" t="s">
        <v>3</v>
      </c>
      <c r="E278" s="41" t="str">
        <f>HLOOKUP($A278,'Sheet 4'!$A$2:$CNK$3,2,FALSE)</f>
        <v>Married</v>
      </c>
      <c r="F278" s="41" t="s">
        <v>118</v>
      </c>
      <c r="G278" s="41" t="str">
        <f t="shared" si="20"/>
        <v>Male/Married/Kotido</v>
      </c>
      <c r="H278" s="41">
        <f>VLOOKUP($A278,'Youth Skills Data'!$A$1:$E$2403,5,FALSE)</f>
        <v>4.3499999999999996</v>
      </c>
      <c r="I278" s="41">
        <f>VLOOKUP($A278,'Youth Skills Data'!$A$1:$E$2403,4,FALSE)</f>
        <v>7.84</v>
      </c>
      <c r="J278" s="41">
        <f>VLOOKUP($A278,'Youth Skills Data'!$A$1:$E$2403,3,FALSE)</f>
        <v>6.4</v>
      </c>
      <c r="K278" s="41">
        <f t="shared" si="22"/>
        <v>18.59</v>
      </c>
      <c r="L278" s="41" t="s">
        <v>5</v>
      </c>
      <c r="M278" s="41" t="s">
        <v>5</v>
      </c>
      <c r="N278" s="41" t="str">
        <f t="shared" si="23"/>
        <v>High Impact</v>
      </c>
      <c r="O278" s="42">
        <v>63000</v>
      </c>
      <c r="P278" s="42">
        <v>192099</v>
      </c>
      <c r="Q278" s="42">
        <f t="shared" si="24"/>
        <v>255099</v>
      </c>
    </row>
    <row r="279" spans="1:17" x14ac:dyDescent="0.35">
      <c r="A279" s="41" t="s">
        <v>300</v>
      </c>
      <c r="B279" s="41">
        <f>VLOOKUP($A:$A,'Youth Skills Data'!$A$1:$E$2403,2,FALSE)</f>
        <v>20</v>
      </c>
      <c r="C279" s="41" t="str">
        <f t="shared" si="21"/>
        <v>20 - 24 yrs</v>
      </c>
      <c r="D279" s="41" t="s">
        <v>3</v>
      </c>
      <c r="E279" s="41" t="str">
        <f>HLOOKUP($A279,'Sheet 4'!$A$2:$CNK$3,2,FALSE)</f>
        <v>Single</v>
      </c>
      <c r="F279" s="41" t="s">
        <v>118</v>
      </c>
      <c r="G279" s="41" t="str">
        <f t="shared" si="20"/>
        <v>Male/Single/Kotido</v>
      </c>
      <c r="H279" s="41">
        <f>VLOOKUP($A279,'Youth Skills Data'!$A$1:$E$2403,5,FALSE)</f>
        <v>1.87</v>
      </c>
      <c r="I279" s="41">
        <f>VLOOKUP($A279,'Youth Skills Data'!$A$1:$E$2403,4,FALSE)</f>
        <v>2.88</v>
      </c>
      <c r="J279" s="41">
        <f>VLOOKUP($A279,'Youth Skills Data'!$A$1:$E$2403,3,FALSE)</f>
        <v>5.23</v>
      </c>
      <c r="K279" s="41">
        <f t="shared" si="22"/>
        <v>9.98</v>
      </c>
      <c r="L279" s="41" t="s">
        <v>6</v>
      </c>
      <c r="M279" s="41" t="s">
        <v>6</v>
      </c>
      <c r="N279" s="41" t="str">
        <f t="shared" si="23"/>
        <v>No Impact at all</v>
      </c>
      <c r="O279" s="42"/>
      <c r="P279" s="42"/>
      <c r="Q279" s="42">
        <f t="shared" si="24"/>
        <v>0</v>
      </c>
    </row>
    <row r="280" spans="1:17" x14ac:dyDescent="0.35">
      <c r="A280" s="41" t="s">
        <v>301</v>
      </c>
      <c r="B280" s="41">
        <f>VLOOKUP($A:$A,'Youth Skills Data'!$A$1:$E$2403,2,FALSE)</f>
        <v>23</v>
      </c>
      <c r="C280" s="41" t="str">
        <f t="shared" si="21"/>
        <v>20 - 24 yrs</v>
      </c>
      <c r="D280" s="41" t="s">
        <v>3</v>
      </c>
      <c r="E280" s="41" t="str">
        <f>HLOOKUP($A280,'Sheet 4'!$A$2:$CNK$3,2,FALSE)</f>
        <v>Single</v>
      </c>
      <c r="F280" s="41" t="s">
        <v>118</v>
      </c>
      <c r="G280" s="41" t="str">
        <f t="shared" si="20"/>
        <v>Male/Single/Kotido</v>
      </c>
      <c r="H280" s="41">
        <f>VLOOKUP($A280,'Youth Skills Data'!$A$1:$E$2403,5,FALSE)</f>
        <v>5.24</v>
      </c>
      <c r="I280" s="41">
        <f>VLOOKUP($A280,'Youth Skills Data'!$A$1:$E$2403,4,FALSE)</f>
        <v>4.01</v>
      </c>
      <c r="J280" s="41">
        <f>VLOOKUP($A280,'Youth Skills Data'!$A$1:$E$2403,3,FALSE)</f>
        <v>5.53</v>
      </c>
      <c r="K280" s="41">
        <f t="shared" si="22"/>
        <v>14.780000000000001</v>
      </c>
      <c r="L280" s="41" t="s">
        <v>7</v>
      </c>
      <c r="M280" s="41" t="s">
        <v>5</v>
      </c>
      <c r="N280" s="41" t="str">
        <f t="shared" si="23"/>
        <v>Low Impact</v>
      </c>
      <c r="O280" s="42"/>
      <c r="P280" s="42">
        <v>75099</v>
      </c>
      <c r="Q280" s="42">
        <f t="shared" si="24"/>
        <v>75099</v>
      </c>
    </row>
    <row r="281" spans="1:17" x14ac:dyDescent="0.35">
      <c r="A281" s="41" t="s">
        <v>302</v>
      </c>
      <c r="B281" s="41">
        <f>VLOOKUP($A:$A,'Youth Skills Data'!$A$1:$E$2403,2,FALSE)</f>
        <v>19</v>
      </c>
      <c r="C281" s="41" t="str">
        <f t="shared" si="21"/>
        <v>20 - 24 yrs</v>
      </c>
      <c r="D281" s="41" t="s">
        <v>3</v>
      </c>
      <c r="E281" s="41" t="str">
        <f>HLOOKUP($A281,'Sheet 4'!$A$2:$CNK$3,2,FALSE)</f>
        <v>Single</v>
      </c>
      <c r="F281" s="41" t="s">
        <v>118</v>
      </c>
      <c r="G281" s="41" t="str">
        <f t="shared" si="20"/>
        <v>Male/Single/Kotido</v>
      </c>
      <c r="H281" s="41">
        <f>VLOOKUP($A281,'Youth Skills Data'!$A$1:$E$2403,5,FALSE)</f>
        <v>5.3</v>
      </c>
      <c r="I281" s="41">
        <f>VLOOKUP($A281,'Youth Skills Data'!$A$1:$E$2403,4,FALSE)</f>
        <v>2.52</v>
      </c>
      <c r="J281" s="41">
        <f>VLOOKUP($A281,'Youth Skills Data'!$A$1:$E$2403,3,FALSE)</f>
        <v>5.59</v>
      </c>
      <c r="K281" s="41">
        <f t="shared" si="22"/>
        <v>13.41</v>
      </c>
      <c r="L281" s="41" t="s">
        <v>7</v>
      </c>
      <c r="M281" s="41" t="s">
        <v>5</v>
      </c>
      <c r="N281" s="41" t="str">
        <f t="shared" si="23"/>
        <v>Low Impact</v>
      </c>
      <c r="O281" s="42"/>
      <c r="P281" s="42">
        <v>1398</v>
      </c>
      <c r="Q281" s="42">
        <f t="shared" si="24"/>
        <v>1398</v>
      </c>
    </row>
    <row r="282" spans="1:17" x14ac:dyDescent="0.35">
      <c r="A282" s="41" t="s">
        <v>303</v>
      </c>
      <c r="B282" s="41">
        <f>VLOOKUP($A:$A,'Youth Skills Data'!$A$1:$E$2403,2,FALSE)</f>
        <v>29</v>
      </c>
      <c r="C282" s="41" t="str">
        <f t="shared" si="21"/>
        <v>25 yrs or more</v>
      </c>
      <c r="D282" s="41" t="s">
        <v>3</v>
      </c>
      <c r="E282" s="41" t="str">
        <f>HLOOKUP($A282,'Sheet 4'!$A$2:$CNK$3,2,FALSE)</f>
        <v>Single</v>
      </c>
      <c r="F282" s="41" t="s">
        <v>118</v>
      </c>
      <c r="G282" s="41" t="str">
        <f t="shared" si="20"/>
        <v>Male/Single/Kotido</v>
      </c>
      <c r="H282" s="41">
        <f>VLOOKUP($A282,'Youth Skills Data'!$A$1:$E$2403,5,FALSE)</f>
        <v>3.88</v>
      </c>
      <c r="I282" s="41">
        <f>VLOOKUP($A282,'Youth Skills Data'!$A$1:$E$2403,4,FALSE)</f>
        <v>1.29</v>
      </c>
      <c r="J282" s="41">
        <f>VLOOKUP($A282,'Youth Skills Data'!$A$1:$E$2403,3,FALSE)</f>
        <v>9.16</v>
      </c>
      <c r="K282" s="41">
        <f t="shared" si="22"/>
        <v>14.33</v>
      </c>
      <c r="L282" s="41" t="s">
        <v>6</v>
      </c>
      <c r="M282" s="41" t="s">
        <v>6</v>
      </c>
      <c r="N282" s="41" t="str">
        <f t="shared" si="23"/>
        <v>No Impact at all</v>
      </c>
      <c r="O282" s="42"/>
      <c r="P282" s="42"/>
      <c r="Q282" s="42">
        <f t="shared" si="24"/>
        <v>0</v>
      </c>
    </row>
    <row r="283" spans="1:17" x14ac:dyDescent="0.35">
      <c r="A283" s="41" t="s">
        <v>304</v>
      </c>
      <c r="B283" s="41">
        <f>VLOOKUP($A:$A,'Youth Skills Data'!$A$1:$E$2403,2,FALSE)</f>
        <v>21</v>
      </c>
      <c r="C283" s="41" t="str">
        <f t="shared" si="21"/>
        <v>20 - 24 yrs</v>
      </c>
      <c r="D283" s="41" t="s">
        <v>3</v>
      </c>
      <c r="E283" s="41" t="str">
        <f>HLOOKUP($A283,'Sheet 4'!$A$2:$CNK$3,2,FALSE)</f>
        <v>Single</v>
      </c>
      <c r="F283" s="41" t="s">
        <v>118</v>
      </c>
      <c r="G283" s="41" t="str">
        <f t="shared" si="20"/>
        <v>Male/Single/Kotido</v>
      </c>
      <c r="H283" s="41">
        <f>VLOOKUP($A283,'Youth Skills Data'!$A$1:$E$2403,5,FALSE)</f>
        <v>3.36</v>
      </c>
      <c r="I283" s="41">
        <f>VLOOKUP($A283,'Youth Skills Data'!$A$1:$E$2403,4,FALSE)</f>
        <v>2.02</v>
      </c>
      <c r="J283" s="41">
        <f>VLOOKUP($A283,'Youth Skills Data'!$A$1:$E$2403,3,FALSE)</f>
        <v>9.85</v>
      </c>
      <c r="K283" s="41">
        <f t="shared" si="22"/>
        <v>15.23</v>
      </c>
      <c r="L283" s="41" t="s">
        <v>7</v>
      </c>
      <c r="M283" s="41" t="s">
        <v>5</v>
      </c>
      <c r="N283" s="41" t="str">
        <f t="shared" si="23"/>
        <v>Low Impact</v>
      </c>
      <c r="O283" s="42"/>
      <c r="P283" s="42">
        <v>12198</v>
      </c>
      <c r="Q283" s="42">
        <f t="shared" si="24"/>
        <v>12198</v>
      </c>
    </row>
    <row r="284" spans="1:17" x14ac:dyDescent="0.35">
      <c r="A284" s="41" t="s">
        <v>305</v>
      </c>
      <c r="B284" s="41">
        <f>VLOOKUP($A:$A,'Youth Skills Data'!$A$1:$E$2403,2,FALSE)</f>
        <v>21</v>
      </c>
      <c r="C284" s="41" t="str">
        <f t="shared" si="21"/>
        <v>20 - 24 yrs</v>
      </c>
      <c r="D284" s="41" t="s">
        <v>3</v>
      </c>
      <c r="E284" s="41" t="str">
        <f>HLOOKUP($A284,'Sheet 4'!$A$2:$CNK$3,2,FALSE)</f>
        <v>Single</v>
      </c>
      <c r="F284" s="41" t="s">
        <v>120</v>
      </c>
      <c r="G284" s="41" t="str">
        <f t="shared" si="20"/>
        <v>Male/Single/Nakapiripiriti</v>
      </c>
      <c r="H284" s="41">
        <f>VLOOKUP($A284,'Youth Skills Data'!$A$1:$E$2403,5,FALSE)</f>
        <v>3.76</v>
      </c>
      <c r="I284" s="41">
        <f>VLOOKUP($A284,'Youth Skills Data'!$A$1:$E$2403,4,FALSE)</f>
        <v>0.56000000000000005</v>
      </c>
      <c r="J284" s="41">
        <f>VLOOKUP($A284,'Youth Skills Data'!$A$1:$E$2403,3,FALSE)</f>
        <v>9.81</v>
      </c>
      <c r="K284" s="41">
        <f t="shared" si="22"/>
        <v>14.13</v>
      </c>
      <c r="L284" s="41" t="s">
        <v>7</v>
      </c>
      <c r="M284" s="41" t="s">
        <v>5</v>
      </c>
      <c r="N284" s="41" t="str">
        <f t="shared" si="23"/>
        <v>Low Impact</v>
      </c>
      <c r="O284" s="42"/>
      <c r="P284" s="42">
        <v>60500</v>
      </c>
      <c r="Q284" s="42">
        <f t="shared" si="24"/>
        <v>60500</v>
      </c>
    </row>
    <row r="285" spans="1:17" x14ac:dyDescent="0.35">
      <c r="A285" s="41" t="s">
        <v>306</v>
      </c>
      <c r="B285" s="41">
        <f>VLOOKUP($A:$A,'Youth Skills Data'!$A$1:$E$2403,2,FALSE)</f>
        <v>17</v>
      </c>
      <c r="C285" s="41" t="str">
        <f t="shared" si="21"/>
        <v>15 - 19 yrs</v>
      </c>
      <c r="D285" s="41" t="s">
        <v>3</v>
      </c>
      <c r="E285" s="41" t="str">
        <f>HLOOKUP($A285,'Sheet 4'!$A$2:$CNK$3,2,FALSE)</f>
        <v>Single</v>
      </c>
      <c r="F285" s="41" t="s">
        <v>120</v>
      </c>
      <c r="G285" s="41" t="str">
        <f t="shared" si="20"/>
        <v>Male/Single/Nakapiripiriti</v>
      </c>
      <c r="H285" s="41">
        <f>VLOOKUP($A285,'Youth Skills Data'!$A$1:$E$2403,5,FALSE)</f>
        <v>8.9499999999999993</v>
      </c>
      <c r="I285" s="41">
        <f>VLOOKUP($A285,'Youth Skills Data'!$A$1:$E$2403,4,FALSE)</f>
        <v>9.2799999999999994</v>
      </c>
      <c r="J285" s="41">
        <f>VLOOKUP($A285,'Youth Skills Data'!$A$1:$E$2403,3,FALSE)</f>
        <v>7.99</v>
      </c>
      <c r="K285" s="41">
        <f t="shared" si="22"/>
        <v>26.22</v>
      </c>
      <c r="L285" s="41" t="s">
        <v>7</v>
      </c>
      <c r="M285" s="41" t="s">
        <v>7</v>
      </c>
      <c r="N285" s="41" t="str">
        <f t="shared" si="23"/>
        <v>No Impact at all</v>
      </c>
      <c r="O285" s="42"/>
      <c r="P285" s="42"/>
      <c r="Q285" s="42">
        <f t="shared" si="24"/>
        <v>0</v>
      </c>
    </row>
    <row r="286" spans="1:17" x14ac:dyDescent="0.35">
      <c r="A286" s="41" t="s">
        <v>307</v>
      </c>
      <c r="B286" s="41">
        <f>VLOOKUP($A:$A,'Youth Skills Data'!$A$1:$E$2403,2,FALSE)</f>
        <v>21</v>
      </c>
      <c r="C286" s="41" t="str">
        <f t="shared" si="21"/>
        <v>20 - 24 yrs</v>
      </c>
      <c r="D286" s="41" t="s">
        <v>3</v>
      </c>
      <c r="E286" s="41" t="str">
        <f>HLOOKUP($A286,'Sheet 4'!$A$2:$CNK$3,2,FALSE)</f>
        <v>Single</v>
      </c>
      <c r="F286" s="41" t="s">
        <v>120</v>
      </c>
      <c r="G286" s="41" t="str">
        <f t="shared" si="20"/>
        <v>Male/Single/Nakapiripiriti</v>
      </c>
      <c r="H286" s="41">
        <f>VLOOKUP($A286,'Youth Skills Data'!$A$1:$E$2403,5,FALSE)</f>
        <v>0.81</v>
      </c>
      <c r="I286" s="41">
        <f>VLOOKUP($A286,'Youth Skills Data'!$A$1:$E$2403,4,FALSE)</f>
        <v>3.53</v>
      </c>
      <c r="J286" s="41">
        <f>VLOOKUP($A286,'Youth Skills Data'!$A$1:$E$2403,3,FALSE)</f>
        <v>7.58</v>
      </c>
      <c r="K286" s="41">
        <f t="shared" si="22"/>
        <v>11.92</v>
      </c>
      <c r="L286" s="41" t="s">
        <v>5</v>
      </c>
      <c r="M286" s="41" t="s">
        <v>5</v>
      </c>
      <c r="N286" s="41" t="str">
        <f t="shared" si="23"/>
        <v>High Impact</v>
      </c>
      <c r="O286" s="42">
        <v>396</v>
      </c>
      <c r="P286" s="42">
        <v>176198</v>
      </c>
      <c r="Q286" s="42">
        <f t="shared" si="24"/>
        <v>176594</v>
      </c>
    </row>
    <row r="287" spans="1:17" x14ac:dyDescent="0.35">
      <c r="A287" s="41" t="s">
        <v>308</v>
      </c>
      <c r="B287" s="41">
        <f>VLOOKUP($A:$A,'Youth Skills Data'!$A$1:$E$2403,2,FALSE)</f>
        <v>23</v>
      </c>
      <c r="C287" s="41" t="str">
        <f t="shared" si="21"/>
        <v>20 - 24 yrs</v>
      </c>
      <c r="D287" s="41" t="s">
        <v>3</v>
      </c>
      <c r="E287" s="41" t="str">
        <f>HLOOKUP($A287,'Sheet 4'!$A$2:$CNK$3,2,FALSE)</f>
        <v>Separated</v>
      </c>
      <c r="F287" s="41" t="s">
        <v>120</v>
      </c>
      <c r="G287" s="41" t="str">
        <f t="shared" si="20"/>
        <v>Male/Separated/Nakapiripiriti</v>
      </c>
      <c r="H287" s="41">
        <f>VLOOKUP($A287,'Youth Skills Data'!$A$1:$E$2403,5,FALSE)</f>
        <v>7.83</v>
      </c>
      <c r="I287" s="41">
        <f>VLOOKUP($A287,'Youth Skills Data'!$A$1:$E$2403,4,FALSE)</f>
        <v>8.0299999999999994</v>
      </c>
      <c r="J287" s="41">
        <f>VLOOKUP($A287,'Youth Skills Data'!$A$1:$E$2403,3,FALSE)</f>
        <v>9.25</v>
      </c>
      <c r="K287" s="41">
        <f t="shared" si="22"/>
        <v>25.11</v>
      </c>
      <c r="L287" s="41" t="s">
        <v>5</v>
      </c>
      <c r="M287" s="41" t="s">
        <v>5</v>
      </c>
      <c r="N287" s="41" t="str">
        <f t="shared" si="23"/>
        <v>High Impact</v>
      </c>
      <c r="O287" s="42">
        <v>30300</v>
      </c>
      <c r="P287" s="42">
        <v>1600</v>
      </c>
      <c r="Q287" s="42">
        <f t="shared" si="24"/>
        <v>31900</v>
      </c>
    </row>
    <row r="288" spans="1:17" x14ac:dyDescent="0.35">
      <c r="A288" s="41" t="s">
        <v>309</v>
      </c>
      <c r="B288" s="41">
        <f>VLOOKUP($A:$A,'Youth Skills Data'!$A$1:$E$2403,2,FALSE)</f>
        <v>15</v>
      </c>
      <c r="C288" s="41" t="str">
        <f t="shared" si="21"/>
        <v>15 - 19 yrs</v>
      </c>
      <c r="D288" s="41" t="s">
        <v>8</v>
      </c>
      <c r="E288" s="41" t="str">
        <f>HLOOKUP($A288,'Sheet 4'!$A$2:$CNK$3,2,FALSE)</f>
        <v>Separated</v>
      </c>
      <c r="F288" s="41" t="s">
        <v>120</v>
      </c>
      <c r="G288" s="41" t="str">
        <f t="shared" si="20"/>
        <v>Female/Separated/Nakapiripiriti</v>
      </c>
      <c r="H288" s="41">
        <f>VLOOKUP($A288,'Youth Skills Data'!$A$1:$E$2403,5,FALSE)</f>
        <v>8.42</v>
      </c>
      <c r="I288" s="41">
        <f>VLOOKUP($A288,'Youth Skills Data'!$A$1:$E$2403,4,FALSE)</f>
        <v>3.68</v>
      </c>
      <c r="J288" s="41">
        <f>VLOOKUP($A288,'Youth Skills Data'!$A$1:$E$2403,3,FALSE)</f>
        <v>0.54</v>
      </c>
      <c r="K288" s="41">
        <f t="shared" si="22"/>
        <v>12.64</v>
      </c>
      <c r="L288" s="41" t="s">
        <v>6</v>
      </c>
      <c r="M288" s="41" t="s">
        <v>6</v>
      </c>
      <c r="N288" s="41" t="str">
        <f t="shared" si="23"/>
        <v>No Impact at all</v>
      </c>
      <c r="O288" s="42"/>
      <c r="P288" s="42"/>
      <c r="Q288" s="42">
        <f t="shared" si="24"/>
        <v>0</v>
      </c>
    </row>
    <row r="289" spans="1:17" x14ac:dyDescent="0.35">
      <c r="A289" s="41" t="s">
        <v>310</v>
      </c>
      <c r="B289" s="41">
        <f>VLOOKUP($A:$A,'Youth Skills Data'!$A$1:$E$2403,2,FALSE)</f>
        <v>25</v>
      </c>
      <c r="C289" s="41" t="str">
        <f t="shared" si="21"/>
        <v>25 yrs or more</v>
      </c>
      <c r="D289" s="41" t="s">
        <v>8</v>
      </c>
      <c r="E289" s="41" t="str">
        <f>HLOOKUP($A289,'Sheet 4'!$A$2:$CNK$3,2,FALSE)</f>
        <v>Single</v>
      </c>
      <c r="F289" s="41" t="s">
        <v>120</v>
      </c>
      <c r="G289" s="41" t="str">
        <f t="shared" si="20"/>
        <v>Female/Single/Nakapiripiriti</v>
      </c>
      <c r="H289" s="41">
        <f>VLOOKUP($A289,'Youth Skills Data'!$A$1:$E$2403,5,FALSE)</f>
        <v>8.3000000000000007</v>
      </c>
      <c r="I289" s="41">
        <f>VLOOKUP($A289,'Youth Skills Data'!$A$1:$E$2403,4,FALSE)</f>
        <v>6.79</v>
      </c>
      <c r="J289" s="41">
        <f>VLOOKUP($A289,'Youth Skills Data'!$A$1:$E$2403,3,FALSE)</f>
        <v>1.88</v>
      </c>
      <c r="K289" s="41">
        <f t="shared" si="22"/>
        <v>16.97</v>
      </c>
      <c r="L289" s="41" t="s">
        <v>6</v>
      </c>
      <c r="M289" s="41" t="s">
        <v>6</v>
      </c>
      <c r="N289" s="41" t="str">
        <f t="shared" si="23"/>
        <v>No Impact at all</v>
      </c>
      <c r="O289" s="42"/>
      <c r="P289" s="42"/>
      <c r="Q289" s="42">
        <f t="shared" si="24"/>
        <v>0</v>
      </c>
    </row>
    <row r="290" spans="1:17" x14ac:dyDescent="0.35">
      <c r="A290" s="41" t="s">
        <v>311</v>
      </c>
      <c r="B290" s="41">
        <f>VLOOKUP($A:$A,'Youth Skills Data'!$A$1:$E$2403,2,FALSE)</f>
        <v>10</v>
      </c>
      <c r="C290" s="41" t="str">
        <f t="shared" si="21"/>
        <v>Below 10 yrs</v>
      </c>
      <c r="D290" s="41" t="s">
        <v>8</v>
      </c>
      <c r="E290" s="41" t="str">
        <f>HLOOKUP($A290,'Sheet 4'!$A$2:$CNK$3,2,FALSE)</f>
        <v>Married</v>
      </c>
      <c r="F290" s="41" t="s">
        <v>120</v>
      </c>
      <c r="G290" s="41" t="str">
        <f t="shared" si="20"/>
        <v>Female/Married/Nakapiripiriti</v>
      </c>
      <c r="H290" s="41">
        <f>VLOOKUP($A290,'Youth Skills Data'!$A$1:$E$2403,5,FALSE)</f>
        <v>7.53</v>
      </c>
      <c r="I290" s="41">
        <f>VLOOKUP($A290,'Youth Skills Data'!$A$1:$E$2403,4,FALSE)</f>
        <v>1.85</v>
      </c>
      <c r="J290" s="41">
        <f>VLOOKUP($A290,'Youth Skills Data'!$A$1:$E$2403,3,FALSE)</f>
        <v>6.81</v>
      </c>
      <c r="K290" s="41">
        <f t="shared" si="22"/>
        <v>16.190000000000001</v>
      </c>
      <c r="L290" s="41" t="s">
        <v>5</v>
      </c>
      <c r="M290" s="41" t="s">
        <v>5</v>
      </c>
      <c r="N290" s="41" t="str">
        <f t="shared" si="23"/>
        <v>High Impact</v>
      </c>
      <c r="O290" s="42">
        <v>38700</v>
      </c>
      <c r="P290" s="42">
        <v>50198</v>
      </c>
      <c r="Q290" s="42">
        <f t="shared" si="24"/>
        <v>88898</v>
      </c>
    </row>
    <row r="291" spans="1:17" x14ac:dyDescent="0.35">
      <c r="A291" s="41" t="s">
        <v>312</v>
      </c>
      <c r="B291" s="41">
        <f>VLOOKUP($A:$A,'Youth Skills Data'!$A$1:$E$2403,2,FALSE)</f>
        <v>15</v>
      </c>
      <c r="C291" s="41" t="str">
        <f t="shared" si="21"/>
        <v>15 - 19 yrs</v>
      </c>
      <c r="D291" s="41" t="s">
        <v>8</v>
      </c>
      <c r="E291" s="41" t="str">
        <f>HLOOKUP($A291,'Sheet 4'!$A$2:$CNK$3,2,FALSE)</f>
        <v>Single</v>
      </c>
      <c r="F291" s="41" t="s">
        <v>120</v>
      </c>
      <c r="G291" s="41" t="str">
        <f t="shared" si="20"/>
        <v>Female/Single/Nakapiripiriti</v>
      </c>
      <c r="H291" s="41">
        <f>VLOOKUP($A291,'Youth Skills Data'!$A$1:$E$2403,5,FALSE)</f>
        <v>3.88</v>
      </c>
      <c r="I291" s="41">
        <f>VLOOKUP($A291,'Youth Skills Data'!$A$1:$E$2403,4,FALSE)</f>
        <v>1.29</v>
      </c>
      <c r="J291" s="41">
        <f>VLOOKUP($A291,'Youth Skills Data'!$A$1:$E$2403,3,FALSE)</f>
        <v>9.16</v>
      </c>
      <c r="K291" s="41">
        <f t="shared" si="22"/>
        <v>14.33</v>
      </c>
      <c r="L291" s="41" t="s">
        <v>5</v>
      </c>
      <c r="M291" s="41" t="s">
        <v>5</v>
      </c>
      <c r="N291" s="41" t="str">
        <f t="shared" si="23"/>
        <v>High Impact</v>
      </c>
      <c r="O291" s="42">
        <v>29000</v>
      </c>
      <c r="P291" s="42">
        <v>30200</v>
      </c>
      <c r="Q291" s="42">
        <f t="shared" si="24"/>
        <v>59200</v>
      </c>
    </row>
    <row r="292" spans="1:17" x14ac:dyDescent="0.35">
      <c r="A292" s="41" t="s">
        <v>313</v>
      </c>
      <c r="B292" s="41">
        <f>VLOOKUP($A:$A,'Youth Skills Data'!$A$1:$E$2403,2,FALSE)</f>
        <v>17</v>
      </c>
      <c r="C292" s="41" t="str">
        <f t="shared" si="21"/>
        <v>15 - 19 yrs</v>
      </c>
      <c r="D292" s="41" t="s">
        <v>8</v>
      </c>
      <c r="E292" s="41" t="str">
        <f>HLOOKUP($A292,'Sheet 4'!$A$2:$CNK$3,2,FALSE)</f>
        <v>Separated</v>
      </c>
      <c r="F292" s="41" t="s">
        <v>120</v>
      </c>
      <c r="G292" s="41" t="str">
        <f t="shared" si="20"/>
        <v>Female/Separated/Nakapiripiriti</v>
      </c>
      <c r="H292" s="41">
        <f>VLOOKUP($A292,'Youth Skills Data'!$A$1:$E$2403,5,FALSE)</f>
        <v>3.36</v>
      </c>
      <c r="I292" s="41">
        <f>VLOOKUP($A292,'Youth Skills Data'!$A$1:$E$2403,4,FALSE)</f>
        <v>2.02</v>
      </c>
      <c r="J292" s="41">
        <f>VLOOKUP($A292,'Youth Skills Data'!$A$1:$E$2403,3,FALSE)</f>
        <v>9.85</v>
      </c>
      <c r="K292" s="41">
        <f t="shared" si="22"/>
        <v>15.23</v>
      </c>
      <c r="L292" s="41" t="s">
        <v>5</v>
      </c>
      <c r="M292" s="41" t="s">
        <v>5</v>
      </c>
      <c r="N292" s="41" t="str">
        <f t="shared" si="23"/>
        <v>High Impact</v>
      </c>
      <c r="O292" s="42">
        <v>7200</v>
      </c>
      <c r="P292" s="42">
        <v>21000</v>
      </c>
      <c r="Q292" s="42">
        <f t="shared" si="24"/>
        <v>28200</v>
      </c>
    </row>
    <row r="293" spans="1:17" x14ac:dyDescent="0.35">
      <c r="A293" s="41" t="s">
        <v>314</v>
      </c>
      <c r="B293" s="41">
        <f>VLOOKUP($A:$A,'Youth Skills Data'!$A$1:$E$2403,2,FALSE)</f>
        <v>19</v>
      </c>
      <c r="C293" s="41" t="str">
        <f t="shared" si="21"/>
        <v>20 - 24 yrs</v>
      </c>
      <c r="D293" s="41" t="s">
        <v>8</v>
      </c>
      <c r="E293" s="41" t="str">
        <f>HLOOKUP($A293,'Sheet 4'!$A$2:$CNK$3,2,FALSE)</f>
        <v>Married</v>
      </c>
      <c r="F293" s="41" t="s">
        <v>120</v>
      </c>
      <c r="G293" s="41" t="str">
        <f t="shared" si="20"/>
        <v>Female/Married/Nakapiripiriti</v>
      </c>
      <c r="H293" s="41">
        <f>VLOOKUP($A293,'Youth Skills Data'!$A$1:$E$2403,5,FALSE)</f>
        <v>1.36</v>
      </c>
      <c r="I293" s="41">
        <f>VLOOKUP($A293,'Youth Skills Data'!$A$1:$E$2403,4,FALSE)</f>
        <v>1.74</v>
      </c>
      <c r="J293" s="41">
        <f>VLOOKUP($A293,'Youth Skills Data'!$A$1:$E$2403,3,FALSE)</f>
        <v>7.67</v>
      </c>
      <c r="K293" s="41">
        <f t="shared" si="22"/>
        <v>10.77</v>
      </c>
      <c r="L293" s="41" t="s">
        <v>5</v>
      </c>
      <c r="M293" s="41" t="s">
        <v>5</v>
      </c>
      <c r="N293" s="41" t="str">
        <f t="shared" si="23"/>
        <v>High Impact</v>
      </c>
      <c r="O293" s="42">
        <v>28000</v>
      </c>
      <c r="P293" s="42">
        <v>17099</v>
      </c>
      <c r="Q293" s="42">
        <f t="shared" si="24"/>
        <v>45099</v>
      </c>
    </row>
    <row r="294" spans="1:17" x14ac:dyDescent="0.35">
      <c r="A294" s="41" t="s">
        <v>315</v>
      </c>
      <c r="B294" s="41">
        <f>VLOOKUP($A:$A,'Youth Skills Data'!$A$1:$E$2403,2,FALSE)</f>
        <v>21</v>
      </c>
      <c r="C294" s="41" t="str">
        <f t="shared" si="21"/>
        <v>20 - 24 yrs</v>
      </c>
      <c r="D294" s="41" t="s">
        <v>8</v>
      </c>
      <c r="E294" s="41" t="str">
        <f>HLOOKUP($A294,'Sheet 4'!$A$2:$CNK$3,2,FALSE)</f>
        <v>Single</v>
      </c>
      <c r="F294" s="41" t="s">
        <v>120</v>
      </c>
      <c r="G294" s="41" t="str">
        <f t="shared" si="20"/>
        <v>Female/Single/Nakapiripiriti</v>
      </c>
      <c r="H294" s="41">
        <f>VLOOKUP($A294,'Youth Skills Data'!$A$1:$E$2403,5,FALSE)</f>
        <v>5.15</v>
      </c>
      <c r="I294" s="41">
        <f>VLOOKUP($A294,'Youth Skills Data'!$A$1:$E$2403,4,FALSE)</f>
        <v>4.2300000000000004</v>
      </c>
      <c r="J294" s="41">
        <f>VLOOKUP($A294,'Youth Skills Data'!$A$1:$E$2403,3,FALSE)</f>
        <v>3.55</v>
      </c>
      <c r="K294" s="41">
        <f t="shared" si="22"/>
        <v>12.93</v>
      </c>
      <c r="L294" s="41" t="s">
        <v>5</v>
      </c>
      <c r="M294" s="41" t="s">
        <v>7</v>
      </c>
      <c r="N294" s="41" t="str">
        <f t="shared" si="23"/>
        <v>Moderate Impact</v>
      </c>
      <c r="O294" s="42">
        <v>7700</v>
      </c>
      <c r="P294" s="42"/>
      <c r="Q294" s="42">
        <f t="shared" si="24"/>
        <v>7700</v>
      </c>
    </row>
    <row r="295" spans="1:17" x14ac:dyDescent="0.35">
      <c r="A295" s="41" t="s">
        <v>316</v>
      </c>
      <c r="B295" s="41">
        <f>VLOOKUP($A:$A,'Youth Skills Data'!$A$1:$E$2403,2,FALSE)</f>
        <v>24</v>
      </c>
      <c r="C295" s="41" t="str">
        <f t="shared" si="21"/>
        <v>20 - 24 yrs</v>
      </c>
      <c r="D295" s="41" t="s">
        <v>3</v>
      </c>
      <c r="E295" s="41" t="str">
        <f>HLOOKUP($A295,'Sheet 4'!$A$2:$CNK$3,2,FALSE)</f>
        <v>Single</v>
      </c>
      <c r="F295" s="41" t="s">
        <v>120</v>
      </c>
      <c r="G295" s="41" t="str">
        <f t="shared" si="20"/>
        <v>Male/Single/Nakapiripiriti</v>
      </c>
      <c r="H295" s="41">
        <f>VLOOKUP($A295,'Youth Skills Data'!$A$1:$E$2403,5,FALSE)</f>
        <v>4.3499999999999996</v>
      </c>
      <c r="I295" s="41">
        <f>VLOOKUP($A295,'Youth Skills Data'!$A$1:$E$2403,4,FALSE)</f>
        <v>7.84</v>
      </c>
      <c r="J295" s="41">
        <f>VLOOKUP($A295,'Youth Skills Data'!$A$1:$E$2403,3,FALSE)</f>
        <v>6.4</v>
      </c>
      <c r="K295" s="41">
        <f t="shared" si="22"/>
        <v>18.59</v>
      </c>
      <c r="L295" s="41" t="s">
        <v>5</v>
      </c>
      <c r="M295" s="41" t="s">
        <v>7</v>
      </c>
      <c r="N295" s="41" t="str">
        <f t="shared" si="23"/>
        <v>Moderate Impact</v>
      </c>
      <c r="O295" s="42">
        <v>25500</v>
      </c>
      <c r="P295" s="42"/>
      <c r="Q295" s="42">
        <f t="shared" si="24"/>
        <v>25500</v>
      </c>
    </row>
    <row r="296" spans="1:17" x14ac:dyDescent="0.35">
      <c r="A296" s="41" t="s">
        <v>317</v>
      </c>
      <c r="B296" s="41">
        <f>VLOOKUP($A:$A,'Youth Skills Data'!$A$1:$E$2403,2,FALSE)</f>
        <v>20</v>
      </c>
      <c r="C296" s="41" t="str">
        <f t="shared" si="21"/>
        <v>20 - 24 yrs</v>
      </c>
      <c r="D296" s="41" t="s">
        <v>8</v>
      </c>
      <c r="E296" s="41" t="str">
        <f>HLOOKUP($A296,'Sheet 4'!$A$2:$CNK$3,2,FALSE)</f>
        <v>Single</v>
      </c>
      <c r="F296" s="41" t="s">
        <v>120</v>
      </c>
      <c r="G296" s="41" t="str">
        <f t="shared" si="20"/>
        <v>Female/Single/Nakapiripiriti</v>
      </c>
      <c r="H296" s="41">
        <f>VLOOKUP($A296,'Youth Skills Data'!$A$1:$E$2403,5,FALSE)</f>
        <v>8.42</v>
      </c>
      <c r="I296" s="41">
        <f>VLOOKUP($A296,'Youth Skills Data'!$A$1:$E$2403,4,FALSE)</f>
        <v>3.68</v>
      </c>
      <c r="J296" s="41">
        <f>VLOOKUP($A296,'Youth Skills Data'!$A$1:$E$2403,3,FALSE)</f>
        <v>0.54</v>
      </c>
      <c r="K296" s="41">
        <f t="shared" si="22"/>
        <v>12.64</v>
      </c>
      <c r="L296" s="41" t="s">
        <v>5</v>
      </c>
      <c r="M296" s="41" t="s">
        <v>7</v>
      </c>
      <c r="N296" s="41" t="str">
        <f t="shared" si="23"/>
        <v>Moderate Impact</v>
      </c>
      <c r="O296" s="42">
        <v>7000</v>
      </c>
      <c r="P296" s="42"/>
      <c r="Q296" s="42">
        <f t="shared" si="24"/>
        <v>7000</v>
      </c>
    </row>
    <row r="297" spans="1:17" x14ac:dyDescent="0.35">
      <c r="A297" s="41" t="s">
        <v>318</v>
      </c>
      <c r="B297" s="41">
        <f>VLOOKUP($A:$A,'Youth Skills Data'!$A$1:$E$2403,2,FALSE)</f>
        <v>23</v>
      </c>
      <c r="C297" s="41" t="str">
        <f t="shared" si="21"/>
        <v>20 - 24 yrs</v>
      </c>
      <c r="D297" s="41" t="s">
        <v>8</v>
      </c>
      <c r="E297" s="41" t="str">
        <f>HLOOKUP($A297,'Sheet 4'!$A$2:$CNK$3,2,FALSE)</f>
        <v>Single</v>
      </c>
      <c r="F297" s="41" t="s">
        <v>119</v>
      </c>
      <c r="G297" s="41" t="str">
        <f t="shared" si="20"/>
        <v>Female/Single/Napak</v>
      </c>
      <c r="H297" s="41">
        <f>VLOOKUP($A297,'Youth Skills Data'!$A$1:$E$2403,5,FALSE)</f>
        <v>7.84</v>
      </c>
      <c r="I297" s="41">
        <f>VLOOKUP($A297,'Youth Skills Data'!$A$1:$E$2403,4,FALSE)</f>
        <v>2.2400000000000002</v>
      </c>
      <c r="J297" s="41">
        <f>VLOOKUP($A297,'Youth Skills Data'!$A$1:$E$2403,3,FALSE)</f>
        <v>8.09</v>
      </c>
      <c r="K297" s="41">
        <f t="shared" si="22"/>
        <v>18.170000000000002</v>
      </c>
      <c r="L297" s="41" t="s">
        <v>5</v>
      </c>
      <c r="M297" s="41" t="s">
        <v>7</v>
      </c>
      <c r="N297" s="41" t="str">
        <f t="shared" si="23"/>
        <v>Moderate Impact</v>
      </c>
      <c r="O297" s="42">
        <v>10398</v>
      </c>
      <c r="P297" s="42"/>
      <c r="Q297" s="42">
        <f t="shared" si="24"/>
        <v>10398</v>
      </c>
    </row>
    <row r="298" spans="1:17" x14ac:dyDescent="0.35">
      <c r="A298" s="41" t="s">
        <v>319</v>
      </c>
      <c r="B298" s="41">
        <f>VLOOKUP($A:$A,'Youth Skills Data'!$A$1:$E$2403,2,FALSE)</f>
        <v>19</v>
      </c>
      <c r="C298" s="41" t="str">
        <f t="shared" si="21"/>
        <v>20 - 24 yrs</v>
      </c>
      <c r="D298" s="41" t="s">
        <v>8</v>
      </c>
      <c r="E298" s="41" t="str">
        <f>HLOOKUP($A298,'Sheet 4'!$A$2:$CNK$3,2,FALSE)</f>
        <v>Married</v>
      </c>
      <c r="F298" s="41" t="s">
        <v>119</v>
      </c>
      <c r="G298" s="41" t="str">
        <f t="shared" si="20"/>
        <v>Female/Married/Napak</v>
      </c>
      <c r="H298" s="41">
        <f>VLOOKUP($A298,'Youth Skills Data'!$A$1:$E$2403,5,FALSE)</f>
        <v>5.3</v>
      </c>
      <c r="I298" s="41">
        <f>VLOOKUP($A298,'Youth Skills Data'!$A$1:$E$2403,4,FALSE)</f>
        <v>2.52</v>
      </c>
      <c r="J298" s="41">
        <f>VLOOKUP($A298,'Youth Skills Data'!$A$1:$E$2403,3,FALSE)</f>
        <v>5.59</v>
      </c>
      <c r="K298" s="41">
        <f t="shared" si="22"/>
        <v>13.41</v>
      </c>
      <c r="L298" s="41" t="s">
        <v>5</v>
      </c>
      <c r="M298" s="41" t="s">
        <v>5</v>
      </c>
      <c r="N298" s="41" t="str">
        <f t="shared" si="23"/>
        <v>High Impact</v>
      </c>
      <c r="O298" s="42">
        <v>797</v>
      </c>
      <c r="P298" s="42">
        <v>278000</v>
      </c>
      <c r="Q298" s="42">
        <f t="shared" si="24"/>
        <v>278797</v>
      </c>
    </row>
    <row r="299" spans="1:17" x14ac:dyDescent="0.35">
      <c r="A299" s="41" t="s">
        <v>320</v>
      </c>
      <c r="B299" s="41">
        <f>VLOOKUP($A:$A,'Youth Skills Data'!$A$1:$E$2403,2,FALSE)</f>
        <v>29</v>
      </c>
      <c r="C299" s="41" t="str">
        <f t="shared" si="21"/>
        <v>25 yrs or more</v>
      </c>
      <c r="D299" s="41" t="s">
        <v>8</v>
      </c>
      <c r="E299" s="41" t="str">
        <f>HLOOKUP($A299,'Sheet 4'!$A$2:$CNK$3,2,FALSE)</f>
        <v>Single</v>
      </c>
      <c r="F299" s="41" t="s">
        <v>119</v>
      </c>
      <c r="G299" s="41" t="str">
        <f t="shared" si="20"/>
        <v>Female/Single/Napak</v>
      </c>
      <c r="H299" s="41">
        <f>VLOOKUP($A299,'Youth Skills Data'!$A$1:$E$2403,5,FALSE)</f>
        <v>0.7</v>
      </c>
      <c r="I299" s="41">
        <f>VLOOKUP($A299,'Youth Skills Data'!$A$1:$E$2403,4,FALSE)</f>
        <v>1.79</v>
      </c>
      <c r="J299" s="41">
        <f>VLOOKUP($A299,'Youth Skills Data'!$A$1:$E$2403,3,FALSE)</f>
        <v>6.8</v>
      </c>
      <c r="K299" s="41">
        <f t="shared" si="22"/>
        <v>9.2899999999999991</v>
      </c>
      <c r="L299" s="41" t="s">
        <v>7</v>
      </c>
      <c r="M299" s="41" t="s">
        <v>5</v>
      </c>
      <c r="N299" s="41" t="str">
        <f t="shared" si="23"/>
        <v>Low Impact</v>
      </c>
      <c r="O299" s="42"/>
      <c r="P299" s="42">
        <v>31099</v>
      </c>
      <c r="Q299" s="42">
        <f t="shared" si="24"/>
        <v>31099</v>
      </c>
    </row>
    <row r="300" spans="1:17" x14ac:dyDescent="0.35">
      <c r="A300" s="41" t="s">
        <v>321</v>
      </c>
      <c r="B300" s="41">
        <f>VLOOKUP($A:$A,'Youth Skills Data'!$A$1:$E$2403,2,FALSE)</f>
        <v>21</v>
      </c>
      <c r="C300" s="41" t="str">
        <f t="shared" si="21"/>
        <v>20 - 24 yrs</v>
      </c>
      <c r="D300" s="41" t="s">
        <v>8</v>
      </c>
      <c r="E300" s="41" t="str">
        <f>HLOOKUP($A300,'Sheet 4'!$A$2:$CNK$3,2,FALSE)</f>
        <v>Single</v>
      </c>
      <c r="F300" s="41" t="s">
        <v>119</v>
      </c>
      <c r="G300" s="41" t="str">
        <f t="shared" si="20"/>
        <v>Female/Single/Napak</v>
      </c>
      <c r="H300" s="41">
        <f>VLOOKUP($A300,'Youth Skills Data'!$A$1:$E$2403,5,FALSE)</f>
        <v>0.7</v>
      </c>
      <c r="I300" s="41">
        <f>VLOOKUP($A300,'Youth Skills Data'!$A$1:$E$2403,4,FALSE)</f>
        <v>1.79</v>
      </c>
      <c r="J300" s="41">
        <f>VLOOKUP($A300,'Youth Skills Data'!$A$1:$E$2403,3,FALSE)</f>
        <v>6.8</v>
      </c>
      <c r="K300" s="41">
        <f t="shared" si="22"/>
        <v>9.2899999999999991</v>
      </c>
      <c r="L300" s="41" t="s">
        <v>7</v>
      </c>
      <c r="M300" s="41" t="s">
        <v>5</v>
      </c>
      <c r="N300" s="41" t="str">
        <f t="shared" si="23"/>
        <v>Low Impact</v>
      </c>
      <c r="O300" s="42"/>
      <c r="P300" s="42">
        <v>77500</v>
      </c>
      <c r="Q300" s="42">
        <f t="shared" si="24"/>
        <v>77500</v>
      </c>
    </row>
    <row r="301" spans="1:17" x14ac:dyDescent="0.35">
      <c r="A301" s="41" t="s">
        <v>322</v>
      </c>
      <c r="B301" s="41">
        <f>VLOOKUP($A:$A,'Youth Skills Data'!$A$1:$E$2403,2,FALSE)</f>
        <v>21</v>
      </c>
      <c r="C301" s="41" t="str">
        <f t="shared" si="21"/>
        <v>20 - 24 yrs</v>
      </c>
      <c r="D301" s="41" t="s">
        <v>8</v>
      </c>
      <c r="E301" s="41" t="str">
        <f>HLOOKUP($A301,'Sheet 4'!$A$2:$CNK$3,2,FALSE)</f>
        <v>Single</v>
      </c>
      <c r="F301" s="41" t="s">
        <v>119</v>
      </c>
      <c r="G301" s="41" t="str">
        <f t="shared" si="20"/>
        <v>Female/Single/Napak</v>
      </c>
      <c r="H301" s="41">
        <f>VLOOKUP($A301,'Youth Skills Data'!$A$1:$E$2403,5,FALSE)</f>
        <v>7.84</v>
      </c>
      <c r="I301" s="41">
        <f>VLOOKUP($A301,'Youth Skills Data'!$A$1:$E$2403,4,FALSE)</f>
        <v>6.23</v>
      </c>
      <c r="J301" s="41">
        <f>VLOOKUP($A301,'Youth Skills Data'!$A$1:$E$2403,3,FALSE)</f>
        <v>5.87</v>
      </c>
      <c r="K301" s="41">
        <f t="shared" si="22"/>
        <v>19.940000000000001</v>
      </c>
      <c r="L301" s="41" t="s">
        <v>7</v>
      </c>
      <c r="M301" s="41" t="s">
        <v>5</v>
      </c>
      <c r="N301" s="41" t="str">
        <f t="shared" si="23"/>
        <v>Low Impact</v>
      </c>
      <c r="O301" s="42"/>
      <c r="P301" s="42">
        <v>800000</v>
      </c>
      <c r="Q301" s="42">
        <f t="shared" si="24"/>
        <v>800000</v>
      </c>
    </row>
    <row r="302" spans="1:17" x14ac:dyDescent="0.35">
      <c r="A302" s="41" t="s">
        <v>323</v>
      </c>
      <c r="B302" s="41">
        <f>VLOOKUP($A:$A,'Youth Skills Data'!$A$1:$E$2403,2,FALSE)</f>
        <v>17</v>
      </c>
      <c r="C302" s="41" t="str">
        <f t="shared" si="21"/>
        <v>15 - 19 yrs</v>
      </c>
      <c r="D302" s="41" t="s">
        <v>8</v>
      </c>
      <c r="E302" s="41" t="str">
        <f>HLOOKUP($A302,'Sheet 4'!$A$2:$CNK$3,2,FALSE)</f>
        <v>Single</v>
      </c>
      <c r="F302" s="41" t="s">
        <v>119</v>
      </c>
      <c r="G302" s="41" t="str">
        <f t="shared" si="20"/>
        <v>Female/Single/Napak</v>
      </c>
      <c r="H302" s="41">
        <f>VLOOKUP($A302,'Youth Skills Data'!$A$1:$E$2403,5,FALSE)</f>
        <v>1.87</v>
      </c>
      <c r="I302" s="41">
        <f>VLOOKUP($A302,'Youth Skills Data'!$A$1:$E$2403,4,FALSE)</f>
        <v>2.88</v>
      </c>
      <c r="J302" s="41">
        <f>VLOOKUP($A302,'Youth Skills Data'!$A$1:$E$2403,3,FALSE)</f>
        <v>5.23</v>
      </c>
      <c r="K302" s="41">
        <f t="shared" si="22"/>
        <v>9.98</v>
      </c>
      <c r="L302" s="41" t="s">
        <v>7</v>
      </c>
      <c r="M302" s="41" t="s">
        <v>5</v>
      </c>
      <c r="N302" s="41" t="str">
        <f t="shared" si="23"/>
        <v>Low Impact</v>
      </c>
      <c r="O302" s="42"/>
      <c r="P302" s="42">
        <v>6240000</v>
      </c>
      <c r="Q302" s="42">
        <f t="shared" si="24"/>
        <v>6240000</v>
      </c>
    </row>
    <row r="303" spans="1:17" x14ac:dyDescent="0.35">
      <c r="A303" s="41" t="s">
        <v>324</v>
      </c>
      <c r="B303" s="41">
        <f>VLOOKUP($A:$A,'Youth Skills Data'!$A$1:$E$2403,2,FALSE)</f>
        <v>21</v>
      </c>
      <c r="C303" s="41" t="str">
        <f t="shared" si="21"/>
        <v>20 - 24 yrs</v>
      </c>
      <c r="D303" s="41" t="s">
        <v>8</v>
      </c>
      <c r="E303" s="41" t="str">
        <f>HLOOKUP($A303,'Sheet 4'!$A$2:$CNK$3,2,FALSE)</f>
        <v>Married</v>
      </c>
      <c r="F303" s="41" t="s">
        <v>119</v>
      </c>
      <c r="G303" s="41" t="str">
        <f t="shared" si="20"/>
        <v>Female/Married/Napak</v>
      </c>
      <c r="H303" s="41">
        <f>VLOOKUP($A303,'Youth Skills Data'!$A$1:$E$2403,5,FALSE)</f>
        <v>0.74</v>
      </c>
      <c r="I303" s="41">
        <f>VLOOKUP($A303,'Youth Skills Data'!$A$1:$E$2403,4,FALSE)</f>
        <v>4.91</v>
      </c>
      <c r="J303" s="41">
        <f>VLOOKUP($A303,'Youth Skills Data'!$A$1:$E$2403,3,FALSE)</f>
        <v>1.95</v>
      </c>
      <c r="K303" s="41">
        <f t="shared" si="22"/>
        <v>7.6000000000000005</v>
      </c>
      <c r="L303" s="41" t="s">
        <v>7</v>
      </c>
      <c r="M303" s="41" t="s">
        <v>5</v>
      </c>
      <c r="N303" s="41" t="str">
        <f t="shared" si="23"/>
        <v>Low Impact</v>
      </c>
      <c r="O303" s="42"/>
      <c r="P303" s="42">
        <v>125000</v>
      </c>
      <c r="Q303" s="42">
        <f t="shared" si="24"/>
        <v>125000</v>
      </c>
    </row>
    <row r="304" spans="1:17" x14ac:dyDescent="0.35">
      <c r="A304" s="41" t="s">
        <v>325</v>
      </c>
      <c r="B304" s="41">
        <f>VLOOKUP($A:$A,'Youth Skills Data'!$A$1:$E$2403,2,FALSE)</f>
        <v>23</v>
      </c>
      <c r="C304" s="41" t="str">
        <f t="shared" si="21"/>
        <v>20 - 24 yrs</v>
      </c>
      <c r="D304" s="41" t="s">
        <v>8</v>
      </c>
      <c r="E304" s="41" t="str">
        <f>HLOOKUP($A304,'Sheet 4'!$A$2:$CNK$3,2,FALSE)</f>
        <v>Single</v>
      </c>
      <c r="F304" s="41" t="s">
        <v>119</v>
      </c>
      <c r="G304" s="41" t="str">
        <f t="shared" si="20"/>
        <v>Female/Single/Napak</v>
      </c>
      <c r="H304" s="41">
        <f>VLOOKUP($A304,'Youth Skills Data'!$A$1:$E$2403,5,FALSE)</f>
        <v>2.66</v>
      </c>
      <c r="I304" s="41">
        <f>VLOOKUP($A304,'Youth Skills Data'!$A$1:$E$2403,4,FALSE)</f>
        <v>1.4</v>
      </c>
      <c r="J304" s="41">
        <f>VLOOKUP($A304,'Youth Skills Data'!$A$1:$E$2403,3,FALSE)</f>
        <v>8.5</v>
      </c>
      <c r="K304" s="41">
        <f t="shared" si="22"/>
        <v>12.56</v>
      </c>
      <c r="L304" s="41" t="s">
        <v>5</v>
      </c>
      <c r="M304" s="41" t="s">
        <v>5</v>
      </c>
      <c r="N304" s="41" t="str">
        <f t="shared" si="23"/>
        <v>High Impact</v>
      </c>
      <c r="O304" s="42">
        <v>552050</v>
      </c>
      <c r="P304" s="42">
        <v>1050000</v>
      </c>
      <c r="Q304" s="42">
        <f t="shared" si="24"/>
        <v>1602050</v>
      </c>
    </row>
    <row r="305" spans="1:17" x14ac:dyDescent="0.35">
      <c r="A305" s="41" t="s">
        <v>326</v>
      </c>
      <c r="B305" s="41">
        <f>VLOOKUP($A:$A,'Youth Skills Data'!$A$1:$E$2403,2,FALSE)</f>
        <v>15</v>
      </c>
      <c r="C305" s="41" t="str">
        <f t="shared" si="21"/>
        <v>15 - 19 yrs</v>
      </c>
      <c r="D305" s="41" t="s">
        <v>8</v>
      </c>
      <c r="E305" s="41" t="str">
        <f>HLOOKUP($A305,'Sheet 4'!$A$2:$CNK$3,2,FALSE)</f>
        <v>Single</v>
      </c>
      <c r="F305" s="41" t="s">
        <v>119</v>
      </c>
      <c r="G305" s="41" t="str">
        <f t="shared" si="20"/>
        <v>Female/Single/Napak</v>
      </c>
      <c r="H305" s="41">
        <f>VLOOKUP($A305,'Youth Skills Data'!$A$1:$E$2403,5,FALSE)</f>
        <v>3.26</v>
      </c>
      <c r="I305" s="41">
        <f>VLOOKUP($A305,'Youth Skills Data'!$A$1:$E$2403,4,FALSE)</f>
        <v>9.7200000000000006</v>
      </c>
      <c r="J305" s="41">
        <f>VLOOKUP($A305,'Youth Skills Data'!$A$1:$E$2403,3,FALSE)</f>
        <v>2</v>
      </c>
      <c r="K305" s="41">
        <f t="shared" si="22"/>
        <v>14.98</v>
      </c>
      <c r="L305" s="41" t="s">
        <v>5</v>
      </c>
      <c r="M305" s="41" t="s">
        <v>7</v>
      </c>
      <c r="N305" s="41" t="str">
        <f t="shared" si="23"/>
        <v>Moderate Impact</v>
      </c>
      <c r="O305" s="42">
        <v>2005600</v>
      </c>
      <c r="P305" s="42"/>
      <c r="Q305" s="42">
        <f t="shared" si="24"/>
        <v>2005600</v>
      </c>
    </row>
    <row r="306" spans="1:17" x14ac:dyDescent="0.35">
      <c r="A306" s="41" t="s">
        <v>327</v>
      </c>
      <c r="B306" s="41">
        <f>VLOOKUP($A:$A,'Youth Skills Data'!$A$1:$E$2403,2,FALSE)</f>
        <v>25</v>
      </c>
      <c r="C306" s="41" t="str">
        <f t="shared" si="21"/>
        <v>25 yrs or more</v>
      </c>
      <c r="D306" s="41" t="s">
        <v>8</v>
      </c>
      <c r="E306" s="41" t="str">
        <f>HLOOKUP($A306,'Sheet 4'!$A$2:$CNK$3,2,FALSE)</f>
        <v>Single</v>
      </c>
      <c r="F306" s="41" t="s">
        <v>119</v>
      </c>
      <c r="G306" s="41" t="str">
        <f t="shared" si="20"/>
        <v>Female/Single/Napak</v>
      </c>
      <c r="H306" s="41">
        <f>VLOOKUP($A306,'Youth Skills Data'!$A$1:$E$2403,5,FALSE)</f>
        <v>0.26</v>
      </c>
      <c r="I306" s="41">
        <f>VLOOKUP($A306,'Youth Skills Data'!$A$1:$E$2403,4,FALSE)</f>
        <v>0.97</v>
      </c>
      <c r="J306" s="41">
        <f>VLOOKUP($A306,'Youth Skills Data'!$A$1:$E$2403,3,FALSE)</f>
        <v>9.8000000000000007</v>
      </c>
      <c r="K306" s="41">
        <f t="shared" si="22"/>
        <v>11.030000000000001</v>
      </c>
      <c r="L306" s="41" t="s">
        <v>5</v>
      </c>
      <c r="M306" s="41" t="s">
        <v>5</v>
      </c>
      <c r="N306" s="41" t="str">
        <f t="shared" si="23"/>
        <v>High Impact</v>
      </c>
      <c r="O306" s="42">
        <v>48000</v>
      </c>
      <c r="P306" s="42">
        <v>480000</v>
      </c>
      <c r="Q306" s="42">
        <f t="shared" si="24"/>
        <v>528000</v>
      </c>
    </row>
    <row r="307" spans="1:17" x14ac:dyDescent="0.35">
      <c r="A307" s="41" t="s">
        <v>328</v>
      </c>
      <c r="B307" s="41">
        <f>VLOOKUP($A:$A,'Youth Skills Data'!$A$1:$E$2403,2,FALSE)</f>
        <v>10</v>
      </c>
      <c r="C307" s="41" t="str">
        <f t="shared" si="21"/>
        <v>Below 10 yrs</v>
      </c>
      <c r="D307" s="41" t="s">
        <v>8</v>
      </c>
      <c r="E307" s="41" t="str">
        <f>HLOOKUP($A307,'Sheet 4'!$A$2:$CNK$3,2,FALSE)</f>
        <v>Separated</v>
      </c>
      <c r="F307" s="41" t="s">
        <v>116</v>
      </c>
      <c r="G307" s="41" t="str">
        <f t="shared" si="20"/>
        <v>Female/Separated/Moroto</v>
      </c>
      <c r="H307" s="41">
        <f>VLOOKUP($A307,'Youth Skills Data'!$A$1:$E$2403,5,FALSE)</f>
        <v>8.52</v>
      </c>
      <c r="I307" s="41">
        <f>VLOOKUP($A307,'Youth Skills Data'!$A$1:$E$2403,4,FALSE)</f>
        <v>2.89</v>
      </c>
      <c r="J307" s="41">
        <f>VLOOKUP($A307,'Youth Skills Data'!$A$1:$E$2403,3,FALSE)</f>
        <v>7.93</v>
      </c>
      <c r="K307" s="41">
        <f t="shared" si="22"/>
        <v>19.34</v>
      </c>
      <c r="L307" s="41" t="s">
        <v>5</v>
      </c>
      <c r="M307" s="41" t="s">
        <v>7</v>
      </c>
      <c r="N307" s="41" t="str">
        <f t="shared" si="23"/>
        <v>Moderate Impact</v>
      </c>
      <c r="O307" s="42">
        <v>21000</v>
      </c>
      <c r="P307" s="42"/>
      <c r="Q307" s="42">
        <f t="shared" si="24"/>
        <v>21000</v>
      </c>
    </row>
    <row r="308" spans="1:17" x14ac:dyDescent="0.35">
      <c r="A308" s="41" t="s">
        <v>329</v>
      </c>
      <c r="B308" s="41">
        <f>VLOOKUP($A:$A,'Youth Skills Data'!$A$1:$E$2403,2,FALSE)</f>
        <v>10</v>
      </c>
      <c r="C308" s="41" t="str">
        <f t="shared" si="21"/>
        <v>Below 10 yrs</v>
      </c>
      <c r="D308" s="41" t="s">
        <v>8</v>
      </c>
      <c r="E308" s="41" t="str">
        <f>HLOOKUP($A308,'Sheet 4'!$A$2:$CNK$3,2,FALSE)</f>
        <v>Single</v>
      </c>
      <c r="F308" s="41" t="s">
        <v>116</v>
      </c>
      <c r="G308" s="41" t="str">
        <f t="shared" si="20"/>
        <v>Female/Single/Moroto</v>
      </c>
      <c r="H308" s="41">
        <f>VLOOKUP($A308,'Youth Skills Data'!$A$1:$E$2403,5,FALSE)</f>
        <v>2.91</v>
      </c>
      <c r="I308" s="41">
        <f>VLOOKUP($A308,'Youth Skills Data'!$A$1:$E$2403,4,FALSE)</f>
        <v>2.04</v>
      </c>
      <c r="J308" s="41">
        <f>VLOOKUP($A308,'Youth Skills Data'!$A$1:$E$2403,3,FALSE)</f>
        <v>2.82</v>
      </c>
      <c r="K308" s="41">
        <f t="shared" si="22"/>
        <v>7.77</v>
      </c>
      <c r="L308" s="41" t="s">
        <v>5</v>
      </c>
      <c r="M308" s="41" t="s">
        <v>7</v>
      </c>
      <c r="N308" s="41" t="str">
        <f t="shared" si="23"/>
        <v>Moderate Impact</v>
      </c>
      <c r="O308" s="42">
        <v>45500</v>
      </c>
      <c r="P308" s="42"/>
      <c r="Q308" s="42">
        <f t="shared" si="24"/>
        <v>45500</v>
      </c>
    </row>
    <row r="309" spans="1:17" x14ac:dyDescent="0.35">
      <c r="A309" s="41" t="s">
        <v>330</v>
      </c>
      <c r="B309" s="41">
        <f>VLOOKUP($A:$A,'Youth Skills Data'!$A$1:$E$2403,2,FALSE)</f>
        <v>15</v>
      </c>
      <c r="C309" s="41" t="str">
        <f t="shared" si="21"/>
        <v>15 - 19 yrs</v>
      </c>
      <c r="D309" s="41" t="s">
        <v>8</v>
      </c>
      <c r="E309" s="41" t="str">
        <f>HLOOKUP($A309,'Sheet 4'!$A$2:$CNK$3,2,FALSE)</f>
        <v>Single</v>
      </c>
      <c r="F309" s="41" t="s">
        <v>116</v>
      </c>
      <c r="G309" s="41" t="str">
        <f t="shared" si="20"/>
        <v>Female/Single/Moroto</v>
      </c>
      <c r="H309" s="41">
        <f>VLOOKUP($A309,'Youth Skills Data'!$A$1:$E$2403,5,FALSE)</f>
        <v>0.7</v>
      </c>
      <c r="I309" s="41">
        <f>VLOOKUP($A309,'Youth Skills Data'!$A$1:$E$2403,4,FALSE)</f>
        <v>1.79</v>
      </c>
      <c r="J309" s="41">
        <f>VLOOKUP($A309,'Youth Skills Data'!$A$1:$E$2403,3,FALSE)</f>
        <v>6.8</v>
      </c>
      <c r="K309" s="41">
        <f t="shared" si="22"/>
        <v>9.2899999999999991</v>
      </c>
      <c r="L309" s="41" t="s">
        <v>5</v>
      </c>
      <c r="M309" s="41" t="s">
        <v>7</v>
      </c>
      <c r="N309" s="41" t="str">
        <f t="shared" si="23"/>
        <v>Moderate Impact</v>
      </c>
      <c r="O309" s="42">
        <v>37500</v>
      </c>
      <c r="P309" s="42"/>
      <c r="Q309" s="42">
        <f t="shared" si="24"/>
        <v>37500</v>
      </c>
    </row>
    <row r="310" spans="1:17" x14ac:dyDescent="0.35">
      <c r="A310" s="41" t="s">
        <v>331</v>
      </c>
      <c r="B310" s="41">
        <f>VLOOKUP($A:$A,'Youth Skills Data'!$A$1:$E$2403,2,FALSE)</f>
        <v>17</v>
      </c>
      <c r="C310" s="41" t="str">
        <f t="shared" si="21"/>
        <v>15 - 19 yrs</v>
      </c>
      <c r="D310" s="41" t="s">
        <v>8</v>
      </c>
      <c r="E310" s="41" t="str">
        <f>HLOOKUP($A310,'Sheet 4'!$A$2:$CNK$3,2,FALSE)</f>
        <v>Single</v>
      </c>
      <c r="F310" s="41" t="s">
        <v>116</v>
      </c>
      <c r="G310" s="41" t="str">
        <f t="shared" si="20"/>
        <v>Female/Single/Moroto</v>
      </c>
      <c r="H310" s="41">
        <f>VLOOKUP($A310,'Youth Skills Data'!$A$1:$E$2403,5,FALSE)</f>
        <v>8.76</v>
      </c>
      <c r="I310" s="41">
        <f>VLOOKUP($A310,'Youth Skills Data'!$A$1:$E$2403,4,FALSE)</f>
        <v>3.81</v>
      </c>
      <c r="J310" s="41">
        <f>VLOOKUP($A310,'Youth Skills Data'!$A$1:$E$2403,3,FALSE)</f>
        <v>7.33</v>
      </c>
      <c r="K310" s="41">
        <f t="shared" si="22"/>
        <v>19.899999999999999</v>
      </c>
      <c r="L310" s="41" t="s">
        <v>5</v>
      </c>
      <c r="M310" s="41" t="s">
        <v>7</v>
      </c>
      <c r="N310" s="41" t="str">
        <f t="shared" si="23"/>
        <v>Moderate Impact</v>
      </c>
      <c r="O310" s="42">
        <v>37000</v>
      </c>
      <c r="P310" s="42"/>
      <c r="Q310" s="42">
        <f t="shared" si="24"/>
        <v>37000</v>
      </c>
    </row>
    <row r="311" spans="1:17" x14ac:dyDescent="0.35">
      <c r="A311" s="41" t="s">
        <v>332</v>
      </c>
      <c r="B311" s="41">
        <f>VLOOKUP($A:$A,'Youth Skills Data'!$A$1:$E$2403,2,FALSE)</f>
        <v>19</v>
      </c>
      <c r="C311" s="41" t="str">
        <f t="shared" si="21"/>
        <v>20 - 24 yrs</v>
      </c>
      <c r="D311" s="41" t="s">
        <v>8</v>
      </c>
      <c r="E311" s="41" t="str">
        <f>HLOOKUP($A311,'Sheet 4'!$A$2:$CNK$3,2,FALSE)</f>
        <v>Single</v>
      </c>
      <c r="F311" s="41" t="s">
        <v>116</v>
      </c>
      <c r="G311" s="41" t="str">
        <f t="shared" si="20"/>
        <v>Female/Single/Moroto</v>
      </c>
      <c r="H311" s="41">
        <f>VLOOKUP($A311,'Youth Skills Data'!$A$1:$E$2403,5,FALSE)</f>
        <v>3.88</v>
      </c>
      <c r="I311" s="41">
        <f>VLOOKUP($A311,'Youth Skills Data'!$A$1:$E$2403,4,FALSE)</f>
        <v>1.29</v>
      </c>
      <c r="J311" s="41">
        <f>VLOOKUP($A311,'Youth Skills Data'!$A$1:$E$2403,3,FALSE)</f>
        <v>9.16</v>
      </c>
      <c r="K311" s="41">
        <f t="shared" si="22"/>
        <v>14.33</v>
      </c>
      <c r="L311" s="41" t="s">
        <v>5</v>
      </c>
      <c r="M311" s="41" t="s">
        <v>7</v>
      </c>
      <c r="N311" s="41" t="str">
        <f t="shared" si="23"/>
        <v>Moderate Impact</v>
      </c>
      <c r="O311" s="42">
        <v>396000</v>
      </c>
      <c r="P311" s="42"/>
      <c r="Q311" s="42">
        <f t="shared" si="24"/>
        <v>396000</v>
      </c>
    </row>
    <row r="312" spans="1:17" x14ac:dyDescent="0.35">
      <c r="A312" s="41" t="s">
        <v>333</v>
      </c>
      <c r="B312" s="41">
        <f>VLOOKUP($A:$A,'Youth Skills Data'!$A$1:$E$2403,2,FALSE)</f>
        <v>21</v>
      </c>
      <c r="C312" s="41" t="str">
        <f t="shared" si="21"/>
        <v>20 - 24 yrs</v>
      </c>
      <c r="D312" s="41" t="s">
        <v>3</v>
      </c>
      <c r="E312" s="41" t="str">
        <f>HLOOKUP($A312,'Sheet 4'!$A$2:$CNK$3,2,FALSE)</f>
        <v>Married</v>
      </c>
      <c r="F312" s="41" t="s">
        <v>116</v>
      </c>
      <c r="G312" s="41" t="str">
        <f t="shared" si="20"/>
        <v>Male/Married/Moroto</v>
      </c>
      <c r="H312" s="41">
        <f>VLOOKUP($A312,'Youth Skills Data'!$A$1:$E$2403,5,FALSE)</f>
        <v>2.34</v>
      </c>
      <c r="I312" s="41">
        <f>VLOOKUP($A312,'Youth Skills Data'!$A$1:$E$2403,4,FALSE)</f>
        <v>4.0199999999999996</v>
      </c>
      <c r="J312" s="41">
        <f>VLOOKUP($A312,'Youth Skills Data'!$A$1:$E$2403,3,FALSE)</f>
        <v>8.5399999999999991</v>
      </c>
      <c r="K312" s="41">
        <f t="shared" si="22"/>
        <v>14.899999999999999</v>
      </c>
      <c r="L312" s="41" t="s">
        <v>5</v>
      </c>
      <c r="M312" s="41" t="s">
        <v>5</v>
      </c>
      <c r="N312" s="41" t="str">
        <f t="shared" si="23"/>
        <v>High Impact</v>
      </c>
      <c r="O312" s="42">
        <v>32000</v>
      </c>
      <c r="P312" s="42">
        <v>190000</v>
      </c>
      <c r="Q312" s="42">
        <f t="shared" si="24"/>
        <v>222000</v>
      </c>
    </row>
    <row r="313" spans="1:17" x14ac:dyDescent="0.35">
      <c r="A313" s="41" t="s">
        <v>334</v>
      </c>
      <c r="B313" s="41">
        <f>VLOOKUP($A:$A,'Youth Skills Data'!$A$1:$E$2403,2,FALSE)</f>
        <v>24</v>
      </c>
      <c r="C313" s="41" t="str">
        <f t="shared" si="21"/>
        <v>20 - 24 yrs</v>
      </c>
      <c r="D313" s="41" t="s">
        <v>3</v>
      </c>
      <c r="E313" s="41" t="str">
        <f>HLOOKUP($A313,'Sheet 4'!$A$2:$CNK$3,2,FALSE)</f>
        <v>Married</v>
      </c>
      <c r="F313" s="41" t="s">
        <v>116</v>
      </c>
      <c r="G313" s="41" t="str">
        <f t="shared" si="20"/>
        <v>Male/Married/Moroto</v>
      </c>
      <c r="H313" s="41">
        <f>VLOOKUP($A313,'Youth Skills Data'!$A$1:$E$2403,5,FALSE)</f>
        <v>4.3499999999999996</v>
      </c>
      <c r="I313" s="41">
        <f>VLOOKUP($A313,'Youth Skills Data'!$A$1:$E$2403,4,FALSE)</f>
        <v>7.84</v>
      </c>
      <c r="J313" s="41">
        <f>VLOOKUP($A313,'Youth Skills Data'!$A$1:$E$2403,3,FALSE)</f>
        <v>6.4</v>
      </c>
      <c r="K313" s="41">
        <f t="shared" si="22"/>
        <v>18.59</v>
      </c>
      <c r="L313" s="41" t="s">
        <v>7</v>
      </c>
      <c r="M313" s="41" t="s">
        <v>5</v>
      </c>
      <c r="N313" s="41" t="str">
        <f t="shared" si="23"/>
        <v>Low Impact</v>
      </c>
      <c r="O313" s="42"/>
      <c r="P313" s="42">
        <v>280000</v>
      </c>
      <c r="Q313" s="42">
        <f t="shared" si="24"/>
        <v>280000</v>
      </c>
    </row>
    <row r="314" spans="1:17" x14ac:dyDescent="0.35">
      <c r="A314" s="41" t="s">
        <v>335</v>
      </c>
      <c r="B314" s="41">
        <f>VLOOKUP($A:$A,'Youth Skills Data'!$A$1:$E$2403,2,FALSE)</f>
        <v>20</v>
      </c>
      <c r="C314" s="41" t="str">
        <f t="shared" si="21"/>
        <v>20 - 24 yrs</v>
      </c>
      <c r="D314" s="41" t="s">
        <v>8</v>
      </c>
      <c r="E314" s="41" t="str">
        <f>HLOOKUP($A314,'Sheet 4'!$A$2:$CNK$3,2,FALSE)</f>
        <v>Single</v>
      </c>
      <c r="F314" s="41" t="s">
        <v>116</v>
      </c>
      <c r="G314" s="41" t="str">
        <f t="shared" si="20"/>
        <v>Female/Single/Moroto</v>
      </c>
      <c r="H314" s="41">
        <f>VLOOKUP($A314,'Youth Skills Data'!$A$1:$E$2403,5,FALSE)</f>
        <v>8.9499999999999993</v>
      </c>
      <c r="I314" s="41">
        <f>VLOOKUP($A314,'Youth Skills Data'!$A$1:$E$2403,4,FALSE)</f>
        <v>9.2799999999999994</v>
      </c>
      <c r="J314" s="41">
        <f>VLOOKUP($A314,'Youth Skills Data'!$A$1:$E$2403,3,FALSE)</f>
        <v>7.99</v>
      </c>
      <c r="K314" s="41">
        <f t="shared" si="22"/>
        <v>26.22</v>
      </c>
      <c r="L314" s="41" t="s">
        <v>7</v>
      </c>
      <c r="M314" s="41" t="s">
        <v>5</v>
      </c>
      <c r="N314" s="41" t="str">
        <f t="shared" si="23"/>
        <v>Low Impact</v>
      </c>
      <c r="O314" s="42"/>
      <c r="P314" s="42">
        <v>295000</v>
      </c>
      <c r="Q314" s="42">
        <f t="shared" si="24"/>
        <v>295000</v>
      </c>
    </row>
    <row r="315" spans="1:17" x14ac:dyDescent="0.35">
      <c r="A315" s="41" t="s">
        <v>336</v>
      </c>
      <c r="B315" s="41">
        <f>VLOOKUP($A:$A,'Youth Skills Data'!$A$1:$E$2403,2,FALSE)</f>
        <v>23</v>
      </c>
      <c r="C315" s="41" t="str">
        <f t="shared" si="21"/>
        <v>20 - 24 yrs</v>
      </c>
      <c r="D315" s="41" t="s">
        <v>3</v>
      </c>
      <c r="E315" s="41" t="str">
        <f>HLOOKUP($A315,'Sheet 4'!$A$2:$CNK$3,2,FALSE)</f>
        <v>Single</v>
      </c>
      <c r="F315" s="41" t="s">
        <v>116</v>
      </c>
      <c r="G315" s="41" t="str">
        <f t="shared" si="20"/>
        <v>Male/Single/Moroto</v>
      </c>
      <c r="H315" s="41">
        <f>VLOOKUP($A315,'Youth Skills Data'!$A$1:$E$2403,5,FALSE)</f>
        <v>2.15</v>
      </c>
      <c r="I315" s="41">
        <f>VLOOKUP($A315,'Youth Skills Data'!$A$1:$E$2403,4,FALSE)</f>
        <v>7.24</v>
      </c>
      <c r="J315" s="41">
        <f>VLOOKUP($A315,'Youth Skills Data'!$A$1:$E$2403,3,FALSE)</f>
        <v>5.42</v>
      </c>
      <c r="K315" s="41">
        <f t="shared" si="22"/>
        <v>14.81</v>
      </c>
      <c r="L315" s="41" t="s">
        <v>7</v>
      </c>
      <c r="M315" s="41" t="s">
        <v>5</v>
      </c>
      <c r="N315" s="41" t="str">
        <f t="shared" si="23"/>
        <v>Low Impact</v>
      </c>
      <c r="O315" s="42"/>
      <c r="P315" s="42">
        <v>0</v>
      </c>
      <c r="Q315" s="42">
        <f t="shared" si="24"/>
        <v>0</v>
      </c>
    </row>
    <row r="316" spans="1:17" x14ac:dyDescent="0.35">
      <c r="A316" s="41" t="s">
        <v>337</v>
      </c>
      <c r="B316" s="41">
        <f>VLOOKUP($A:$A,'Youth Skills Data'!$A$1:$E$2403,2,FALSE)</f>
        <v>19</v>
      </c>
      <c r="C316" s="41" t="str">
        <f t="shared" si="21"/>
        <v>20 - 24 yrs</v>
      </c>
      <c r="D316" s="41" t="s">
        <v>3</v>
      </c>
      <c r="E316" s="41" t="str">
        <f>HLOOKUP($A316,'Sheet 4'!$A$2:$CNK$3,2,FALSE)</f>
        <v>Single</v>
      </c>
      <c r="F316" s="41" t="s">
        <v>116</v>
      </c>
      <c r="G316" s="41" t="str">
        <f t="shared" si="20"/>
        <v>Male/Single/Moroto</v>
      </c>
      <c r="H316" s="41">
        <f>VLOOKUP($A316,'Youth Skills Data'!$A$1:$E$2403,5,FALSE)</f>
        <v>5.3</v>
      </c>
      <c r="I316" s="41">
        <f>VLOOKUP($A316,'Youth Skills Data'!$A$1:$E$2403,4,FALSE)</f>
        <v>2.52</v>
      </c>
      <c r="J316" s="41">
        <f>VLOOKUP($A316,'Youth Skills Data'!$A$1:$E$2403,3,FALSE)</f>
        <v>5.59</v>
      </c>
      <c r="K316" s="41">
        <f t="shared" si="22"/>
        <v>13.41</v>
      </c>
      <c r="L316" s="41" t="s">
        <v>5</v>
      </c>
      <c r="M316" s="41" t="s">
        <v>5</v>
      </c>
      <c r="N316" s="41" t="str">
        <f t="shared" si="23"/>
        <v>High Impact</v>
      </c>
      <c r="O316" s="42">
        <v>55000</v>
      </c>
      <c r="P316" s="42">
        <v>23000</v>
      </c>
      <c r="Q316" s="42">
        <f t="shared" si="24"/>
        <v>78000</v>
      </c>
    </row>
    <row r="317" spans="1:17" x14ac:dyDescent="0.35">
      <c r="A317" s="41" t="s">
        <v>338</v>
      </c>
      <c r="B317" s="41">
        <f>VLOOKUP($A:$A,'Youth Skills Data'!$A$1:$E$2403,2,FALSE)</f>
        <v>29</v>
      </c>
      <c r="C317" s="41" t="str">
        <f t="shared" si="21"/>
        <v>25 yrs or more</v>
      </c>
      <c r="D317" s="41" t="s">
        <v>3</v>
      </c>
      <c r="E317" s="41" t="str">
        <f>HLOOKUP($A317,'Sheet 4'!$A$2:$CNK$3,2,FALSE)</f>
        <v>Single</v>
      </c>
      <c r="F317" s="41" t="s">
        <v>116</v>
      </c>
      <c r="G317" s="41" t="str">
        <f t="shared" si="20"/>
        <v>Male/Single/Moroto</v>
      </c>
      <c r="H317" s="41">
        <f>VLOOKUP($A317,'Youth Skills Data'!$A$1:$E$2403,5,FALSE)</f>
        <v>5.36</v>
      </c>
      <c r="I317" s="41">
        <f>VLOOKUP($A317,'Youth Skills Data'!$A$1:$E$2403,4,FALSE)</f>
        <v>4.3600000000000003</v>
      </c>
      <c r="J317" s="41">
        <f>VLOOKUP($A317,'Youth Skills Data'!$A$1:$E$2403,3,FALSE)</f>
        <v>7.46</v>
      </c>
      <c r="K317" s="41">
        <f t="shared" si="22"/>
        <v>17.18</v>
      </c>
      <c r="L317" s="41" t="s">
        <v>6</v>
      </c>
      <c r="M317" s="41" t="s">
        <v>6</v>
      </c>
      <c r="N317" s="41" t="str">
        <f t="shared" si="23"/>
        <v>No Impact at all</v>
      </c>
      <c r="O317" s="42"/>
      <c r="P317" s="42"/>
      <c r="Q317" s="42">
        <f t="shared" si="24"/>
        <v>0</v>
      </c>
    </row>
    <row r="318" spans="1:17" x14ac:dyDescent="0.35">
      <c r="A318" s="41" t="s">
        <v>339</v>
      </c>
      <c r="B318" s="41">
        <f>VLOOKUP($A:$A,'Youth Skills Data'!$A$1:$E$2403,2,FALSE)</f>
        <v>21</v>
      </c>
      <c r="C318" s="41" t="str">
        <f t="shared" si="21"/>
        <v>20 - 24 yrs</v>
      </c>
      <c r="D318" s="41" t="s">
        <v>3</v>
      </c>
      <c r="E318" s="41" t="str">
        <f>HLOOKUP($A318,'Sheet 4'!$A$2:$CNK$3,2,FALSE)</f>
        <v>Single</v>
      </c>
      <c r="F318" s="41" t="s">
        <v>117</v>
      </c>
      <c r="G318" s="41" t="str">
        <f t="shared" si="20"/>
        <v>Male/Single/Kaabong</v>
      </c>
      <c r="H318" s="41">
        <f>VLOOKUP($A318,'Youth Skills Data'!$A$1:$E$2403,5,FALSE)</f>
        <v>5.6</v>
      </c>
      <c r="I318" s="41">
        <f>VLOOKUP($A318,'Youth Skills Data'!$A$1:$E$2403,4,FALSE)</f>
        <v>5.94</v>
      </c>
      <c r="J318" s="41">
        <f>VLOOKUP($A318,'Youth Skills Data'!$A$1:$E$2403,3,FALSE)</f>
        <v>1.83</v>
      </c>
      <c r="K318" s="41">
        <f t="shared" si="22"/>
        <v>13.37</v>
      </c>
      <c r="L318" s="41" t="s">
        <v>5</v>
      </c>
      <c r="M318" s="41" t="s">
        <v>6</v>
      </c>
      <c r="N318" s="41" t="str">
        <f t="shared" si="23"/>
        <v>Moderate Impact</v>
      </c>
      <c r="O318" s="42">
        <v>261000</v>
      </c>
      <c r="P318" s="42"/>
      <c r="Q318" s="42">
        <f t="shared" si="24"/>
        <v>261000</v>
      </c>
    </row>
    <row r="319" spans="1:17" x14ac:dyDescent="0.35">
      <c r="A319" s="41" t="s">
        <v>340</v>
      </c>
      <c r="B319" s="41">
        <f>VLOOKUP($A:$A,'Youth Skills Data'!$A$1:$E$2403,2,FALSE)</f>
        <v>21</v>
      </c>
      <c r="C319" s="41" t="str">
        <f t="shared" si="21"/>
        <v>20 - 24 yrs</v>
      </c>
      <c r="D319" s="41" t="s">
        <v>8</v>
      </c>
      <c r="E319" s="41" t="str">
        <f>HLOOKUP($A319,'Sheet 4'!$A$2:$CNK$3,2,FALSE)</f>
        <v>Single</v>
      </c>
      <c r="F319" s="41" t="s">
        <v>118</v>
      </c>
      <c r="G319" s="41" t="str">
        <f t="shared" si="20"/>
        <v>Female/Single/Kotido</v>
      </c>
      <c r="H319" s="41">
        <f>VLOOKUP($A319,'Youth Skills Data'!$A$1:$E$2403,5,FALSE)</f>
        <v>3.76</v>
      </c>
      <c r="I319" s="41">
        <f>VLOOKUP($A319,'Youth Skills Data'!$A$1:$E$2403,4,FALSE)</f>
        <v>0.56000000000000005</v>
      </c>
      <c r="J319" s="41">
        <f>VLOOKUP($A319,'Youth Skills Data'!$A$1:$E$2403,3,FALSE)</f>
        <v>9.81</v>
      </c>
      <c r="K319" s="41">
        <f t="shared" si="22"/>
        <v>14.13</v>
      </c>
      <c r="L319" s="41" t="s">
        <v>6</v>
      </c>
      <c r="M319" s="41" t="s">
        <v>6</v>
      </c>
      <c r="N319" s="41" t="str">
        <f t="shared" si="23"/>
        <v>No Impact at all</v>
      </c>
      <c r="O319" s="42"/>
      <c r="P319" s="42"/>
      <c r="Q319" s="42">
        <f t="shared" si="24"/>
        <v>0</v>
      </c>
    </row>
    <row r="320" spans="1:17" x14ac:dyDescent="0.35">
      <c r="A320" s="41" t="s">
        <v>341</v>
      </c>
      <c r="B320" s="41">
        <f>VLOOKUP($A:$A,'Youth Skills Data'!$A$1:$E$2403,2,FALSE)</f>
        <v>17</v>
      </c>
      <c r="C320" s="41" t="str">
        <f t="shared" si="21"/>
        <v>15 - 19 yrs</v>
      </c>
      <c r="D320" s="41" t="s">
        <v>8</v>
      </c>
      <c r="E320" s="41" t="str">
        <f>HLOOKUP($A320,'Sheet 4'!$A$2:$CNK$3,2,FALSE)</f>
        <v>Separated</v>
      </c>
      <c r="F320" s="41" t="s">
        <v>119</v>
      </c>
      <c r="G320" s="41" t="str">
        <f t="shared" si="20"/>
        <v>Female/Separated/Napak</v>
      </c>
      <c r="H320" s="41">
        <f>VLOOKUP($A320,'Youth Skills Data'!$A$1:$E$2403,5,FALSE)</f>
        <v>8.42</v>
      </c>
      <c r="I320" s="41">
        <f>VLOOKUP($A320,'Youth Skills Data'!$A$1:$E$2403,4,FALSE)</f>
        <v>3.68</v>
      </c>
      <c r="J320" s="41">
        <f>VLOOKUP($A320,'Youth Skills Data'!$A$1:$E$2403,3,FALSE)</f>
        <v>0.54</v>
      </c>
      <c r="K320" s="41">
        <f t="shared" si="22"/>
        <v>12.64</v>
      </c>
      <c r="L320" s="41" t="s">
        <v>7</v>
      </c>
      <c r="M320" s="41" t="s">
        <v>7</v>
      </c>
      <c r="N320" s="41" t="str">
        <f t="shared" si="23"/>
        <v>No Impact at all</v>
      </c>
      <c r="O320" s="42"/>
      <c r="P320" s="42"/>
      <c r="Q320" s="42">
        <f t="shared" si="24"/>
        <v>0</v>
      </c>
    </row>
    <row r="321" spans="1:17" x14ac:dyDescent="0.35">
      <c r="A321" s="41" t="s">
        <v>342</v>
      </c>
      <c r="B321" s="41">
        <f>VLOOKUP($A:$A,'Youth Skills Data'!$A$1:$E$2403,2,FALSE)</f>
        <v>21</v>
      </c>
      <c r="C321" s="41" t="str">
        <f t="shared" si="21"/>
        <v>20 - 24 yrs</v>
      </c>
      <c r="D321" s="41" t="s">
        <v>8</v>
      </c>
      <c r="E321" s="41" t="str">
        <f>HLOOKUP($A321,'Sheet 4'!$A$2:$CNK$3,2,FALSE)</f>
        <v>Separated</v>
      </c>
      <c r="F321" s="41" t="s">
        <v>120</v>
      </c>
      <c r="G321" s="41" t="str">
        <f t="shared" si="20"/>
        <v>Female/Separated/Nakapiripiriti</v>
      </c>
      <c r="H321" s="41">
        <f>VLOOKUP($A321,'Youth Skills Data'!$A$1:$E$2403,5,FALSE)</f>
        <v>1.36</v>
      </c>
      <c r="I321" s="41">
        <f>VLOOKUP($A321,'Youth Skills Data'!$A$1:$E$2403,4,FALSE)</f>
        <v>1.74</v>
      </c>
      <c r="J321" s="41">
        <f>VLOOKUP($A321,'Youth Skills Data'!$A$1:$E$2403,3,FALSE)</f>
        <v>7.67</v>
      </c>
      <c r="K321" s="41">
        <f t="shared" si="22"/>
        <v>10.77</v>
      </c>
      <c r="L321" s="41" t="s">
        <v>5</v>
      </c>
      <c r="M321" s="41" t="s">
        <v>6</v>
      </c>
      <c r="N321" s="41" t="str">
        <f t="shared" si="23"/>
        <v>Moderate Impact</v>
      </c>
      <c r="O321" s="42">
        <v>159000</v>
      </c>
      <c r="P321" s="42"/>
      <c r="Q321" s="42">
        <f t="shared" si="24"/>
        <v>159000</v>
      </c>
    </row>
    <row r="322" spans="1:17" x14ac:dyDescent="0.35">
      <c r="A322" s="41" t="s">
        <v>343</v>
      </c>
      <c r="B322" s="41">
        <f>VLOOKUP($A:$A,'Youth Skills Data'!$A$1:$E$2403,2,FALSE)</f>
        <v>23</v>
      </c>
      <c r="C322" s="41" t="str">
        <f t="shared" si="21"/>
        <v>20 - 24 yrs</v>
      </c>
      <c r="D322" s="41" t="s">
        <v>8</v>
      </c>
      <c r="E322" s="41" t="str">
        <f>HLOOKUP($A322,'Sheet 4'!$A$2:$CNK$3,2,FALSE)</f>
        <v>Single</v>
      </c>
      <c r="F322" s="41" t="s">
        <v>121</v>
      </c>
      <c r="G322" s="41" t="str">
        <f t="shared" ref="G322:G385" si="25">CONCATENATE(D322,"/",E322,"/",F322,)</f>
        <v>Female/Single/Amudat</v>
      </c>
      <c r="H322" s="41">
        <f>VLOOKUP($A322,'Youth Skills Data'!$A$1:$E$2403,5,FALSE)</f>
        <v>2.54</v>
      </c>
      <c r="I322" s="41">
        <f>VLOOKUP($A322,'Youth Skills Data'!$A$1:$E$2403,4,FALSE)</f>
        <v>9.89</v>
      </c>
      <c r="J322" s="41">
        <f>VLOOKUP($A322,'Youth Skills Data'!$A$1:$E$2403,3,FALSE)</f>
        <v>3.16</v>
      </c>
      <c r="K322" s="41">
        <f t="shared" si="22"/>
        <v>15.59</v>
      </c>
      <c r="L322" s="41" t="s">
        <v>5</v>
      </c>
      <c r="M322" s="41" t="s">
        <v>5</v>
      </c>
      <c r="N322" s="41" t="str">
        <f t="shared" si="23"/>
        <v>High Impact</v>
      </c>
      <c r="O322" s="42">
        <v>129099</v>
      </c>
      <c r="P322" s="42">
        <v>125000</v>
      </c>
      <c r="Q322" s="42">
        <f t="shared" si="24"/>
        <v>254099</v>
      </c>
    </row>
    <row r="323" spans="1:17" x14ac:dyDescent="0.35">
      <c r="A323" s="41" t="s">
        <v>344</v>
      </c>
      <c r="B323" s="41">
        <f>VLOOKUP($A:$A,'Youth Skills Data'!$A$1:$E$2403,2,FALSE)</f>
        <v>15</v>
      </c>
      <c r="C323" s="41" t="str">
        <f t="shared" ref="C323:C386" si="26">IF(B323&lt;=10,"Below 10 yrs",IF(B323&lt;14,"10-14 yrs",IF(B323&lt;19,"15 - 19 yrs",IF(B323&lt;=24,"20 - 24 yrs",IF(B323&gt;=25,"25 yrs or more")))))</f>
        <v>15 - 19 yrs</v>
      </c>
      <c r="D323" s="41" t="s">
        <v>8</v>
      </c>
      <c r="E323" s="41" t="str">
        <f>HLOOKUP($A323,'Sheet 4'!$A$2:$CNK$3,2,FALSE)</f>
        <v>Single</v>
      </c>
      <c r="F323" s="41" t="s">
        <v>122</v>
      </c>
      <c r="G323" s="41" t="str">
        <f t="shared" si="25"/>
        <v>Female/Single/Abim</v>
      </c>
      <c r="H323" s="41">
        <f>VLOOKUP($A323,'Youth Skills Data'!$A$1:$E$2403,5,FALSE)</f>
        <v>3.26</v>
      </c>
      <c r="I323" s="41">
        <f>VLOOKUP($A323,'Youth Skills Data'!$A$1:$E$2403,4,FALSE)</f>
        <v>9.7200000000000006</v>
      </c>
      <c r="J323" s="41">
        <f>VLOOKUP($A323,'Youth Skills Data'!$A$1:$E$2403,3,FALSE)</f>
        <v>2</v>
      </c>
      <c r="K323" s="41">
        <f t="shared" ref="K323:K386" si="27">H323+I323+J323</f>
        <v>14.98</v>
      </c>
      <c r="L323" s="41" t="s">
        <v>5</v>
      </c>
      <c r="M323" s="41" t="s">
        <v>5</v>
      </c>
      <c r="N323" s="41" t="str">
        <f t="shared" ref="N323:N386" si="28">IF(AND(L323="Yes",M323="Yes"),"High Impact",IF(AND(L323="Yes",M323="No"),"Moderate Impact",IF(AND(L323="No",M323="Yes"),"Low Impact","No Impact at all")))</f>
        <v>High Impact</v>
      </c>
      <c r="O323" s="42">
        <v>33000</v>
      </c>
      <c r="P323" s="42">
        <v>2100000</v>
      </c>
      <c r="Q323" s="42">
        <f t="shared" ref="Q323:Q386" si="29">P323+O323</f>
        <v>2133000</v>
      </c>
    </row>
    <row r="324" spans="1:17" x14ac:dyDescent="0.35">
      <c r="A324" s="41" t="s">
        <v>345</v>
      </c>
      <c r="B324" s="41">
        <f>VLOOKUP($A:$A,'Youth Skills Data'!$A$1:$E$2403,2,FALSE)</f>
        <v>25</v>
      </c>
      <c r="C324" s="41" t="str">
        <f t="shared" si="26"/>
        <v>25 yrs or more</v>
      </c>
      <c r="D324" s="41" t="s">
        <v>8</v>
      </c>
      <c r="E324" s="41" t="str">
        <f>HLOOKUP($A324,'Sheet 4'!$A$2:$CNK$3,2,FALSE)</f>
        <v>Married</v>
      </c>
      <c r="F324" s="41" t="s">
        <v>122</v>
      </c>
      <c r="G324" s="41" t="str">
        <f t="shared" si="25"/>
        <v>Female/Married/Abim</v>
      </c>
      <c r="H324" s="41">
        <f>VLOOKUP($A324,'Youth Skills Data'!$A$1:$E$2403,5,FALSE)</f>
        <v>4.43</v>
      </c>
      <c r="I324" s="41">
        <f>VLOOKUP($A324,'Youth Skills Data'!$A$1:$E$2403,4,FALSE)</f>
        <v>7.64</v>
      </c>
      <c r="J324" s="41">
        <f>VLOOKUP($A324,'Youth Skills Data'!$A$1:$E$2403,3,FALSE)</f>
        <v>6.39</v>
      </c>
      <c r="K324" s="41">
        <f t="shared" si="27"/>
        <v>18.46</v>
      </c>
      <c r="L324" s="41" t="s">
        <v>5</v>
      </c>
      <c r="M324" s="41" t="s">
        <v>5</v>
      </c>
      <c r="N324" s="41" t="str">
        <f t="shared" si="28"/>
        <v>High Impact</v>
      </c>
      <c r="O324" s="42">
        <v>1123698</v>
      </c>
      <c r="P324" s="42">
        <v>51000</v>
      </c>
      <c r="Q324" s="42">
        <f t="shared" si="29"/>
        <v>1174698</v>
      </c>
    </row>
    <row r="325" spans="1:17" x14ac:dyDescent="0.35">
      <c r="A325" s="41" t="s">
        <v>346</v>
      </c>
      <c r="B325" s="41">
        <f>VLOOKUP($A:$A,'Youth Skills Data'!$A$1:$E$2403,2,FALSE)</f>
        <v>10</v>
      </c>
      <c r="C325" s="41" t="str">
        <f t="shared" si="26"/>
        <v>Below 10 yrs</v>
      </c>
      <c r="D325" s="41" t="s">
        <v>8</v>
      </c>
      <c r="E325" s="41" t="str">
        <f>HLOOKUP($A325,'Sheet 4'!$A$2:$CNK$3,2,FALSE)</f>
        <v>Married</v>
      </c>
      <c r="F325" s="41" t="s">
        <v>122</v>
      </c>
      <c r="G325" s="41" t="str">
        <f t="shared" si="25"/>
        <v>Female/Married/Abim</v>
      </c>
      <c r="H325" s="41">
        <f>VLOOKUP($A325,'Youth Skills Data'!$A$1:$E$2403,5,FALSE)</f>
        <v>8.3000000000000007</v>
      </c>
      <c r="I325" s="41">
        <f>VLOOKUP($A325,'Youth Skills Data'!$A$1:$E$2403,4,FALSE)</f>
        <v>6.79</v>
      </c>
      <c r="J325" s="41">
        <f>VLOOKUP($A325,'Youth Skills Data'!$A$1:$E$2403,3,FALSE)</f>
        <v>1.88</v>
      </c>
      <c r="K325" s="41">
        <f t="shared" si="27"/>
        <v>16.97</v>
      </c>
      <c r="L325" s="41" t="s">
        <v>6</v>
      </c>
      <c r="M325" s="41" t="s">
        <v>6</v>
      </c>
      <c r="N325" s="41" t="str">
        <f t="shared" si="28"/>
        <v>No Impact at all</v>
      </c>
      <c r="O325" s="42"/>
      <c r="P325" s="42"/>
      <c r="Q325" s="42">
        <f t="shared" si="29"/>
        <v>0</v>
      </c>
    </row>
    <row r="326" spans="1:17" x14ac:dyDescent="0.35">
      <c r="A326" s="41" t="s">
        <v>347</v>
      </c>
      <c r="B326" s="41">
        <f>VLOOKUP($A:$A,'Youth Skills Data'!$A$1:$E$2403,2,FALSE)</f>
        <v>15</v>
      </c>
      <c r="C326" s="41" t="str">
        <f t="shared" si="26"/>
        <v>15 - 19 yrs</v>
      </c>
      <c r="D326" s="41" t="s">
        <v>3</v>
      </c>
      <c r="E326" s="41" t="str">
        <f>HLOOKUP($A326,'Sheet 4'!$A$2:$CNK$3,2,FALSE)</f>
        <v>Single</v>
      </c>
      <c r="F326" s="41" t="s">
        <v>122</v>
      </c>
      <c r="G326" s="41" t="str">
        <f t="shared" si="25"/>
        <v>Male/Single/Abim</v>
      </c>
      <c r="H326" s="41">
        <f>VLOOKUP($A326,'Youth Skills Data'!$A$1:$E$2403,5,FALSE)</f>
        <v>5.36</v>
      </c>
      <c r="I326" s="41">
        <f>VLOOKUP($A326,'Youth Skills Data'!$A$1:$E$2403,4,FALSE)</f>
        <v>4.3600000000000003</v>
      </c>
      <c r="J326" s="41">
        <f>VLOOKUP($A326,'Youth Skills Data'!$A$1:$E$2403,3,FALSE)</f>
        <v>7.46</v>
      </c>
      <c r="K326" s="41">
        <f t="shared" si="27"/>
        <v>17.18</v>
      </c>
      <c r="L326" s="41" t="s">
        <v>5</v>
      </c>
      <c r="M326" s="41" t="s">
        <v>5</v>
      </c>
      <c r="N326" s="41" t="str">
        <f t="shared" si="28"/>
        <v>High Impact</v>
      </c>
      <c r="O326" s="42">
        <v>3198</v>
      </c>
      <c r="P326" s="42">
        <v>175000</v>
      </c>
      <c r="Q326" s="42">
        <f t="shared" si="29"/>
        <v>178198</v>
      </c>
    </row>
    <row r="327" spans="1:17" x14ac:dyDescent="0.35">
      <c r="A327" s="41" t="s">
        <v>348</v>
      </c>
      <c r="B327" s="41">
        <f>VLOOKUP($A:$A,'Youth Skills Data'!$A$1:$E$2403,2,FALSE)</f>
        <v>17</v>
      </c>
      <c r="C327" s="41" t="str">
        <f t="shared" si="26"/>
        <v>15 - 19 yrs</v>
      </c>
      <c r="D327" s="41" t="s">
        <v>3</v>
      </c>
      <c r="E327" s="41" t="str">
        <f>HLOOKUP($A327,'Sheet 4'!$A$2:$CNK$3,2,FALSE)</f>
        <v>Single</v>
      </c>
      <c r="F327" s="41" t="s">
        <v>122</v>
      </c>
      <c r="G327" s="41" t="str">
        <f t="shared" si="25"/>
        <v>Male/Single/Abim</v>
      </c>
      <c r="H327" s="41">
        <f>VLOOKUP($A327,'Youth Skills Data'!$A$1:$E$2403,5,FALSE)</f>
        <v>0.76</v>
      </c>
      <c r="I327" s="41">
        <f>VLOOKUP($A327,'Youth Skills Data'!$A$1:$E$2403,4,FALSE)</f>
        <v>5.29</v>
      </c>
      <c r="J327" s="41">
        <f>VLOOKUP($A327,'Youth Skills Data'!$A$1:$E$2403,3,FALSE)</f>
        <v>8.09</v>
      </c>
      <c r="K327" s="41">
        <f t="shared" si="27"/>
        <v>14.14</v>
      </c>
      <c r="L327" s="41" t="s">
        <v>6</v>
      </c>
      <c r="M327" s="41" t="s">
        <v>5</v>
      </c>
      <c r="N327" s="41" t="str">
        <f t="shared" si="28"/>
        <v>Low Impact</v>
      </c>
      <c r="O327" s="42"/>
      <c r="P327" s="42">
        <v>22500</v>
      </c>
      <c r="Q327" s="42">
        <f t="shared" si="29"/>
        <v>22500</v>
      </c>
    </row>
    <row r="328" spans="1:17" x14ac:dyDescent="0.35">
      <c r="A328" s="41" t="s">
        <v>349</v>
      </c>
      <c r="B328" s="41">
        <f>VLOOKUP($A:$A,'Youth Skills Data'!$A$1:$E$2403,2,FALSE)</f>
        <v>19</v>
      </c>
      <c r="C328" s="41" t="str">
        <f t="shared" si="26"/>
        <v>20 - 24 yrs</v>
      </c>
      <c r="D328" s="41" t="s">
        <v>3</v>
      </c>
      <c r="E328" s="41" t="str">
        <f>HLOOKUP($A328,'Sheet 4'!$A$2:$CNK$3,2,FALSE)</f>
        <v>Separated</v>
      </c>
      <c r="F328" s="41" t="s">
        <v>122</v>
      </c>
      <c r="G328" s="41" t="str">
        <f t="shared" si="25"/>
        <v>Male/Separated/Abim</v>
      </c>
      <c r="H328" s="41">
        <f>VLOOKUP($A328,'Youth Skills Data'!$A$1:$E$2403,5,FALSE)</f>
        <v>7.53</v>
      </c>
      <c r="I328" s="41">
        <f>VLOOKUP($A328,'Youth Skills Data'!$A$1:$E$2403,4,FALSE)</f>
        <v>1.85</v>
      </c>
      <c r="J328" s="41">
        <f>VLOOKUP($A328,'Youth Skills Data'!$A$1:$E$2403,3,FALSE)</f>
        <v>6.81</v>
      </c>
      <c r="K328" s="41">
        <f t="shared" si="27"/>
        <v>16.190000000000001</v>
      </c>
      <c r="L328" s="41" t="s">
        <v>6</v>
      </c>
      <c r="M328" s="41" t="s">
        <v>6</v>
      </c>
      <c r="N328" s="41" t="str">
        <f t="shared" si="28"/>
        <v>No Impact at all</v>
      </c>
      <c r="O328" s="42"/>
      <c r="P328" s="42"/>
      <c r="Q328" s="42">
        <f t="shared" si="29"/>
        <v>0</v>
      </c>
    </row>
    <row r="329" spans="1:17" x14ac:dyDescent="0.35">
      <c r="A329" s="41" t="s">
        <v>350</v>
      </c>
      <c r="B329" s="41">
        <f>VLOOKUP($A:$A,'Youth Skills Data'!$A$1:$E$2403,2,FALSE)</f>
        <v>21</v>
      </c>
      <c r="C329" s="41" t="str">
        <f t="shared" si="26"/>
        <v>20 - 24 yrs</v>
      </c>
      <c r="D329" s="41" t="s">
        <v>3</v>
      </c>
      <c r="E329" s="41" t="str">
        <f>HLOOKUP($A329,'Sheet 4'!$A$2:$CNK$3,2,FALSE)</f>
        <v>Married</v>
      </c>
      <c r="F329" s="41" t="s">
        <v>122</v>
      </c>
      <c r="G329" s="41" t="str">
        <f t="shared" si="25"/>
        <v>Male/Married/Abim</v>
      </c>
      <c r="H329" s="41">
        <f>VLOOKUP($A329,'Youth Skills Data'!$A$1:$E$2403,5,FALSE)</f>
        <v>3.88</v>
      </c>
      <c r="I329" s="41">
        <f>VLOOKUP($A329,'Youth Skills Data'!$A$1:$E$2403,4,FALSE)</f>
        <v>1.29</v>
      </c>
      <c r="J329" s="41">
        <f>VLOOKUP($A329,'Youth Skills Data'!$A$1:$E$2403,3,FALSE)</f>
        <v>9.16</v>
      </c>
      <c r="K329" s="41">
        <f t="shared" si="27"/>
        <v>14.33</v>
      </c>
      <c r="L329" s="41" t="s">
        <v>6</v>
      </c>
      <c r="M329" s="41" t="s">
        <v>6</v>
      </c>
      <c r="N329" s="41" t="str">
        <f t="shared" si="28"/>
        <v>No Impact at all</v>
      </c>
      <c r="O329" s="42"/>
      <c r="P329" s="42"/>
      <c r="Q329" s="42">
        <f t="shared" si="29"/>
        <v>0</v>
      </c>
    </row>
    <row r="330" spans="1:17" x14ac:dyDescent="0.35">
      <c r="A330" s="41" t="s">
        <v>351</v>
      </c>
      <c r="B330" s="41">
        <f>VLOOKUP($A:$A,'Youth Skills Data'!$A$1:$E$2403,2,FALSE)</f>
        <v>24</v>
      </c>
      <c r="C330" s="41" t="str">
        <f t="shared" si="26"/>
        <v>20 - 24 yrs</v>
      </c>
      <c r="D330" s="41" t="s">
        <v>3</v>
      </c>
      <c r="E330" s="41" t="str">
        <f>HLOOKUP($A330,'Sheet 4'!$A$2:$CNK$3,2,FALSE)</f>
        <v>Separated</v>
      </c>
      <c r="F330" s="41" t="s">
        <v>122</v>
      </c>
      <c r="G330" s="41" t="str">
        <f t="shared" si="25"/>
        <v>Male/Separated/Abim</v>
      </c>
      <c r="H330" s="41">
        <f>VLOOKUP($A330,'Youth Skills Data'!$A$1:$E$2403,5,FALSE)</f>
        <v>4.3499999999999996</v>
      </c>
      <c r="I330" s="41">
        <f>VLOOKUP($A330,'Youth Skills Data'!$A$1:$E$2403,4,FALSE)</f>
        <v>7.84</v>
      </c>
      <c r="J330" s="41">
        <f>VLOOKUP($A330,'Youth Skills Data'!$A$1:$E$2403,3,FALSE)</f>
        <v>6.4</v>
      </c>
      <c r="K330" s="41">
        <f t="shared" si="27"/>
        <v>18.59</v>
      </c>
      <c r="L330" s="41" t="s">
        <v>6</v>
      </c>
      <c r="M330" s="41" t="s">
        <v>6</v>
      </c>
      <c r="N330" s="41" t="str">
        <f t="shared" si="28"/>
        <v>No Impact at all</v>
      </c>
      <c r="O330" s="42"/>
      <c r="P330" s="42"/>
      <c r="Q330" s="42">
        <f t="shared" si="29"/>
        <v>0</v>
      </c>
    </row>
    <row r="331" spans="1:17" x14ac:dyDescent="0.35">
      <c r="A331" s="41" t="s">
        <v>352</v>
      </c>
      <c r="B331" s="41">
        <f>VLOOKUP($A:$A,'Youth Skills Data'!$A$1:$E$2403,2,FALSE)</f>
        <v>20</v>
      </c>
      <c r="C331" s="41" t="str">
        <f t="shared" si="26"/>
        <v>20 - 24 yrs</v>
      </c>
      <c r="D331" s="41" t="s">
        <v>3</v>
      </c>
      <c r="E331" s="41" t="str">
        <f>HLOOKUP($A331,'Sheet 4'!$A$2:$CNK$3,2,FALSE)</f>
        <v>Single</v>
      </c>
      <c r="F331" s="41" t="s">
        <v>122</v>
      </c>
      <c r="G331" s="41" t="str">
        <f t="shared" si="25"/>
        <v>Male/Single/Abim</v>
      </c>
      <c r="H331" s="41">
        <f>VLOOKUP($A331,'Youth Skills Data'!$A$1:$E$2403,5,FALSE)</f>
        <v>1.87</v>
      </c>
      <c r="I331" s="41">
        <f>VLOOKUP($A331,'Youth Skills Data'!$A$1:$E$2403,4,FALSE)</f>
        <v>2.88</v>
      </c>
      <c r="J331" s="41">
        <f>VLOOKUP($A331,'Youth Skills Data'!$A$1:$E$2403,3,FALSE)</f>
        <v>5.23</v>
      </c>
      <c r="K331" s="41">
        <f t="shared" si="27"/>
        <v>9.98</v>
      </c>
      <c r="L331" s="41" t="s">
        <v>6</v>
      </c>
      <c r="M331" s="41" t="s">
        <v>6</v>
      </c>
      <c r="N331" s="41" t="str">
        <f t="shared" si="28"/>
        <v>No Impact at all</v>
      </c>
      <c r="O331" s="42"/>
      <c r="P331" s="42"/>
      <c r="Q331" s="42">
        <f t="shared" si="29"/>
        <v>0</v>
      </c>
    </row>
    <row r="332" spans="1:17" x14ac:dyDescent="0.35">
      <c r="A332" s="41" t="s">
        <v>353</v>
      </c>
      <c r="B332" s="41">
        <f>VLOOKUP($A:$A,'Youth Skills Data'!$A$1:$E$2403,2,FALSE)</f>
        <v>23</v>
      </c>
      <c r="C332" s="41" t="str">
        <f t="shared" si="26"/>
        <v>20 - 24 yrs</v>
      </c>
      <c r="D332" s="41" t="s">
        <v>8</v>
      </c>
      <c r="E332" s="41" t="str">
        <f>HLOOKUP($A332,'Sheet 4'!$A$2:$CNK$3,2,FALSE)</f>
        <v>Married</v>
      </c>
      <c r="F332" s="41" t="s">
        <v>122</v>
      </c>
      <c r="G332" s="41" t="str">
        <f t="shared" si="25"/>
        <v>Female/Married/Abim</v>
      </c>
      <c r="H332" s="41">
        <f>VLOOKUP($A332,'Youth Skills Data'!$A$1:$E$2403,5,FALSE)</f>
        <v>6.31</v>
      </c>
      <c r="I332" s="41">
        <f>VLOOKUP($A332,'Youth Skills Data'!$A$1:$E$2403,4,FALSE)</f>
        <v>1.92</v>
      </c>
      <c r="J332" s="41">
        <f>VLOOKUP($A332,'Youth Skills Data'!$A$1:$E$2403,3,FALSE)</f>
        <v>4.67</v>
      </c>
      <c r="K332" s="41">
        <f t="shared" si="27"/>
        <v>12.9</v>
      </c>
      <c r="L332" s="41" t="s">
        <v>6</v>
      </c>
      <c r="M332" s="41" t="s">
        <v>6</v>
      </c>
      <c r="N332" s="41" t="str">
        <f t="shared" si="28"/>
        <v>No Impact at all</v>
      </c>
      <c r="O332" s="42"/>
      <c r="P332" s="42"/>
      <c r="Q332" s="42">
        <f t="shared" si="29"/>
        <v>0</v>
      </c>
    </row>
    <row r="333" spans="1:17" x14ac:dyDescent="0.35">
      <c r="A333" s="41" t="s">
        <v>354</v>
      </c>
      <c r="B333" s="41">
        <f>VLOOKUP($A:$A,'Youth Skills Data'!$A$1:$E$2403,2,FALSE)</f>
        <v>19</v>
      </c>
      <c r="C333" s="41" t="str">
        <f t="shared" si="26"/>
        <v>20 - 24 yrs</v>
      </c>
      <c r="D333" s="41" t="s">
        <v>3</v>
      </c>
      <c r="E333" s="41" t="str">
        <f>HLOOKUP($A333,'Sheet 4'!$A$2:$CNK$3,2,FALSE)</f>
        <v>Married</v>
      </c>
      <c r="F333" s="41" t="s">
        <v>122</v>
      </c>
      <c r="G333" s="41" t="str">
        <f t="shared" si="25"/>
        <v>Male/Married/Abim</v>
      </c>
      <c r="H333" s="41">
        <f>VLOOKUP($A333,'Youth Skills Data'!$A$1:$E$2403,5,FALSE)</f>
        <v>5.3</v>
      </c>
      <c r="I333" s="41">
        <f>VLOOKUP($A333,'Youth Skills Data'!$A$1:$E$2403,4,FALSE)</f>
        <v>2.52</v>
      </c>
      <c r="J333" s="41">
        <f>VLOOKUP($A333,'Youth Skills Data'!$A$1:$E$2403,3,FALSE)</f>
        <v>5.59</v>
      </c>
      <c r="K333" s="41">
        <f t="shared" si="27"/>
        <v>13.41</v>
      </c>
      <c r="L333" s="41" t="s">
        <v>6</v>
      </c>
      <c r="M333" s="41" t="s">
        <v>6</v>
      </c>
      <c r="N333" s="41" t="str">
        <f t="shared" si="28"/>
        <v>No Impact at all</v>
      </c>
      <c r="O333" s="42"/>
      <c r="P333" s="42"/>
      <c r="Q333" s="42">
        <f t="shared" si="29"/>
        <v>0</v>
      </c>
    </row>
    <row r="334" spans="1:17" x14ac:dyDescent="0.35">
      <c r="A334" s="41" t="s">
        <v>355</v>
      </c>
      <c r="B334" s="41">
        <f>VLOOKUP($A:$A,'Youth Skills Data'!$A$1:$E$2403,2,FALSE)</f>
        <v>29</v>
      </c>
      <c r="C334" s="41" t="str">
        <f t="shared" si="26"/>
        <v>25 yrs or more</v>
      </c>
      <c r="D334" s="41" t="s">
        <v>3</v>
      </c>
      <c r="E334" s="41" t="str">
        <f>HLOOKUP($A334,'Sheet 4'!$A$2:$CNK$3,2,FALSE)</f>
        <v>Single</v>
      </c>
      <c r="F334" s="41" t="s">
        <v>122</v>
      </c>
      <c r="G334" s="41" t="str">
        <f t="shared" si="25"/>
        <v>Male/Single/Abim</v>
      </c>
      <c r="H334" s="41">
        <f>VLOOKUP($A334,'Youth Skills Data'!$A$1:$E$2403,5,FALSE)</f>
        <v>1.25</v>
      </c>
      <c r="I334" s="41">
        <f>VLOOKUP($A334,'Youth Skills Data'!$A$1:$E$2403,4,FALSE)</f>
        <v>1.23</v>
      </c>
      <c r="J334" s="41">
        <f>VLOOKUP($A334,'Youth Skills Data'!$A$1:$E$2403,3,FALSE)</f>
        <v>9.6</v>
      </c>
      <c r="K334" s="41">
        <f t="shared" si="27"/>
        <v>12.08</v>
      </c>
      <c r="L334" s="41" t="s">
        <v>6</v>
      </c>
      <c r="M334" s="41" t="s">
        <v>6</v>
      </c>
      <c r="N334" s="41" t="str">
        <f t="shared" si="28"/>
        <v>No Impact at all</v>
      </c>
      <c r="O334" s="42"/>
      <c r="P334" s="42"/>
      <c r="Q334" s="42">
        <f t="shared" si="29"/>
        <v>0</v>
      </c>
    </row>
    <row r="335" spans="1:17" x14ac:dyDescent="0.35">
      <c r="A335" s="41" t="s">
        <v>356</v>
      </c>
      <c r="B335" s="41">
        <f>VLOOKUP($A:$A,'Youth Skills Data'!$A$1:$E$2403,2,FALSE)</f>
        <v>21</v>
      </c>
      <c r="C335" s="41" t="str">
        <f t="shared" si="26"/>
        <v>20 - 24 yrs</v>
      </c>
      <c r="D335" s="41" t="s">
        <v>8</v>
      </c>
      <c r="E335" s="41" t="str">
        <f>HLOOKUP($A335,'Sheet 4'!$A$2:$CNK$3,2,FALSE)</f>
        <v>Married</v>
      </c>
      <c r="F335" s="41" t="s">
        <v>122</v>
      </c>
      <c r="G335" s="41" t="str">
        <f t="shared" si="25"/>
        <v>Female/Married/Abim</v>
      </c>
      <c r="H335" s="41">
        <f>VLOOKUP($A335,'Youth Skills Data'!$A$1:$E$2403,5,FALSE)</f>
        <v>2.4300000000000002</v>
      </c>
      <c r="I335" s="41">
        <f>VLOOKUP($A335,'Youth Skills Data'!$A$1:$E$2403,4,FALSE)</f>
        <v>2.88</v>
      </c>
      <c r="J335" s="41">
        <f>VLOOKUP($A335,'Youth Skills Data'!$A$1:$E$2403,3,FALSE)</f>
        <v>4.04</v>
      </c>
      <c r="K335" s="41">
        <f t="shared" si="27"/>
        <v>9.3500000000000014</v>
      </c>
      <c r="L335" s="41" t="s">
        <v>6</v>
      </c>
      <c r="M335" s="41" t="s">
        <v>6</v>
      </c>
      <c r="N335" s="41" t="str">
        <f t="shared" si="28"/>
        <v>No Impact at all</v>
      </c>
      <c r="O335" s="42"/>
      <c r="P335" s="42"/>
      <c r="Q335" s="42">
        <f t="shared" si="29"/>
        <v>0</v>
      </c>
    </row>
    <row r="336" spans="1:17" x14ac:dyDescent="0.35">
      <c r="A336" s="41" t="s">
        <v>357</v>
      </c>
      <c r="B336" s="41">
        <f>VLOOKUP($A:$A,'Youth Skills Data'!$A$1:$E$2403,2,FALSE)</f>
        <v>21</v>
      </c>
      <c r="C336" s="41" t="str">
        <f t="shared" si="26"/>
        <v>20 - 24 yrs</v>
      </c>
      <c r="D336" s="41" t="s">
        <v>3</v>
      </c>
      <c r="E336" s="41" t="str">
        <f>HLOOKUP($A336,'Sheet 4'!$A$2:$CNK$3,2,FALSE)</f>
        <v>Single</v>
      </c>
      <c r="F336" s="41" t="s">
        <v>117</v>
      </c>
      <c r="G336" s="41" t="str">
        <f t="shared" si="25"/>
        <v>Male/Single/Kaabong</v>
      </c>
      <c r="H336" s="41">
        <f>VLOOKUP($A336,'Youth Skills Data'!$A$1:$E$2403,5,FALSE)</f>
        <v>7.84</v>
      </c>
      <c r="I336" s="41">
        <f>VLOOKUP($A336,'Youth Skills Data'!$A$1:$E$2403,4,FALSE)</f>
        <v>6.23</v>
      </c>
      <c r="J336" s="41">
        <f>VLOOKUP($A336,'Youth Skills Data'!$A$1:$E$2403,3,FALSE)</f>
        <v>5.87</v>
      </c>
      <c r="K336" s="41">
        <f t="shared" si="27"/>
        <v>19.940000000000001</v>
      </c>
      <c r="L336" s="41" t="s">
        <v>6</v>
      </c>
      <c r="M336" s="41" t="s">
        <v>6</v>
      </c>
      <c r="N336" s="41" t="str">
        <f t="shared" si="28"/>
        <v>No Impact at all</v>
      </c>
      <c r="O336" s="42"/>
      <c r="P336" s="42"/>
      <c r="Q336" s="42">
        <f t="shared" si="29"/>
        <v>0</v>
      </c>
    </row>
    <row r="337" spans="1:17" x14ac:dyDescent="0.35">
      <c r="A337" s="41" t="s">
        <v>358</v>
      </c>
      <c r="B337" s="41">
        <f>VLOOKUP($A:$A,'Youth Skills Data'!$A$1:$E$2403,2,FALSE)</f>
        <v>17</v>
      </c>
      <c r="C337" s="41" t="str">
        <f t="shared" si="26"/>
        <v>15 - 19 yrs</v>
      </c>
      <c r="D337" s="41" t="s">
        <v>8</v>
      </c>
      <c r="E337" s="41" t="str">
        <f>HLOOKUP($A337,'Sheet 4'!$A$2:$CNK$3,2,FALSE)</f>
        <v>Single</v>
      </c>
      <c r="F337" s="41" t="s">
        <v>117</v>
      </c>
      <c r="G337" s="41" t="str">
        <f t="shared" si="25"/>
        <v>Female/Single/Kaabong</v>
      </c>
      <c r="H337" s="41">
        <f>VLOOKUP($A337,'Youth Skills Data'!$A$1:$E$2403,5,FALSE)</f>
        <v>3.26</v>
      </c>
      <c r="I337" s="41">
        <f>VLOOKUP($A337,'Youth Skills Data'!$A$1:$E$2403,4,FALSE)</f>
        <v>9.7200000000000006</v>
      </c>
      <c r="J337" s="41">
        <f>VLOOKUP($A337,'Youth Skills Data'!$A$1:$E$2403,3,FALSE)</f>
        <v>2</v>
      </c>
      <c r="K337" s="41">
        <f t="shared" si="27"/>
        <v>14.98</v>
      </c>
      <c r="L337" s="41" t="s">
        <v>6</v>
      </c>
      <c r="M337" s="41" t="s">
        <v>6</v>
      </c>
      <c r="N337" s="41" t="str">
        <f t="shared" si="28"/>
        <v>No Impact at all</v>
      </c>
      <c r="O337" s="42"/>
      <c r="P337" s="42"/>
      <c r="Q337" s="42">
        <f t="shared" si="29"/>
        <v>0</v>
      </c>
    </row>
    <row r="338" spans="1:17" x14ac:dyDescent="0.35">
      <c r="A338" s="41" t="s">
        <v>359</v>
      </c>
      <c r="B338" s="41">
        <f>VLOOKUP($A:$A,'Youth Skills Data'!$A$1:$E$2403,2,FALSE)</f>
        <v>21</v>
      </c>
      <c r="C338" s="41" t="str">
        <f t="shared" si="26"/>
        <v>20 - 24 yrs</v>
      </c>
      <c r="D338" s="41" t="s">
        <v>8</v>
      </c>
      <c r="E338" s="41" t="str">
        <f>HLOOKUP($A338,'Sheet 4'!$A$2:$CNK$3,2,FALSE)</f>
        <v>Separated</v>
      </c>
      <c r="F338" s="41" t="s">
        <v>117</v>
      </c>
      <c r="G338" s="41" t="str">
        <f t="shared" si="25"/>
        <v>Female/Separated/Kaabong</v>
      </c>
      <c r="H338" s="41">
        <f>VLOOKUP($A338,'Youth Skills Data'!$A$1:$E$2403,5,FALSE)</f>
        <v>7.53</v>
      </c>
      <c r="I338" s="41">
        <f>VLOOKUP($A338,'Youth Skills Data'!$A$1:$E$2403,4,FALSE)</f>
        <v>1.85</v>
      </c>
      <c r="J338" s="41">
        <f>VLOOKUP($A338,'Youth Skills Data'!$A$1:$E$2403,3,FALSE)</f>
        <v>6.81</v>
      </c>
      <c r="K338" s="41">
        <f t="shared" si="27"/>
        <v>16.190000000000001</v>
      </c>
      <c r="L338" s="41" t="s">
        <v>5</v>
      </c>
      <c r="M338" s="41" t="s">
        <v>6</v>
      </c>
      <c r="N338" s="41" t="str">
        <f t="shared" si="28"/>
        <v>Moderate Impact</v>
      </c>
      <c r="O338" s="42">
        <v>9000</v>
      </c>
      <c r="P338" s="42"/>
      <c r="Q338" s="42">
        <f t="shared" si="29"/>
        <v>9000</v>
      </c>
    </row>
    <row r="339" spans="1:17" x14ac:dyDescent="0.35">
      <c r="A339" s="41" t="s">
        <v>360</v>
      </c>
      <c r="B339" s="41">
        <f>VLOOKUP($A:$A,'Youth Skills Data'!$A$1:$E$2403,2,FALSE)</f>
        <v>23</v>
      </c>
      <c r="C339" s="41" t="str">
        <f t="shared" si="26"/>
        <v>20 - 24 yrs</v>
      </c>
      <c r="D339" s="41" t="s">
        <v>8</v>
      </c>
      <c r="E339" s="41" t="str">
        <f>HLOOKUP($A339,'Sheet 4'!$A$2:$CNK$3,2,FALSE)</f>
        <v>Married</v>
      </c>
      <c r="F339" s="41" t="s">
        <v>117</v>
      </c>
      <c r="G339" s="41" t="str">
        <f t="shared" si="25"/>
        <v>Female/Married/Kaabong</v>
      </c>
      <c r="H339" s="41">
        <f>VLOOKUP($A339,'Youth Skills Data'!$A$1:$E$2403,5,FALSE)</f>
        <v>7.32</v>
      </c>
      <c r="I339" s="41">
        <f>VLOOKUP($A339,'Youth Skills Data'!$A$1:$E$2403,4,FALSE)</f>
        <v>7.12</v>
      </c>
      <c r="J339" s="41">
        <f>VLOOKUP($A339,'Youth Skills Data'!$A$1:$E$2403,3,FALSE)</f>
        <v>0.69</v>
      </c>
      <c r="K339" s="41">
        <f t="shared" si="27"/>
        <v>15.13</v>
      </c>
      <c r="L339" s="41" t="s">
        <v>5</v>
      </c>
      <c r="M339" s="41" t="s">
        <v>6</v>
      </c>
      <c r="N339" s="41" t="str">
        <f t="shared" si="28"/>
        <v>Moderate Impact</v>
      </c>
      <c r="O339" s="42">
        <v>85200</v>
      </c>
      <c r="P339" s="42"/>
      <c r="Q339" s="42">
        <f t="shared" si="29"/>
        <v>85200</v>
      </c>
    </row>
    <row r="340" spans="1:17" x14ac:dyDescent="0.35">
      <c r="A340" s="41" t="s">
        <v>361</v>
      </c>
      <c r="B340" s="41">
        <f>VLOOKUP($A:$A,'Youth Skills Data'!$A$1:$E$2403,2,FALSE)</f>
        <v>15</v>
      </c>
      <c r="C340" s="41" t="str">
        <f t="shared" si="26"/>
        <v>15 - 19 yrs</v>
      </c>
      <c r="D340" s="41" t="s">
        <v>3</v>
      </c>
      <c r="E340" s="41" t="str">
        <f>HLOOKUP($A340,'Sheet 4'!$A$2:$CNK$3,2,FALSE)</f>
        <v>Single</v>
      </c>
      <c r="F340" s="41" t="s">
        <v>117</v>
      </c>
      <c r="G340" s="41" t="str">
        <f t="shared" si="25"/>
        <v>Male/Single/Kaabong</v>
      </c>
      <c r="H340" s="41">
        <f>VLOOKUP($A340,'Youth Skills Data'!$A$1:$E$2403,5,FALSE)</f>
        <v>3.26</v>
      </c>
      <c r="I340" s="41">
        <f>VLOOKUP($A340,'Youth Skills Data'!$A$1:$E$2403,4,FALSE)</f>
        <v>9.7200000000000006</v>
      </c>
      <c r="J340" s="41">
        <f>VLOOKUP($A340,'Youth Skills Data'!$A$1:$E$2403,3,FALSE)</f>
        <v>2</v>
      </c>
      <c r="K340" s="41">
        <f t="shared" si="27"/>
        <v>14.98</v>
      </c>
      <c r="L340" s="41" t="s">
        <v>6</v>
      </c>
      <c r="M340" s="41" t="s">
        <v>6</v>
      </c>
      <c r="N340" s="41" t="str">
        <f t="shared" si="28"/>
        <v>No Impact at all</v>
      </c>
      <c r="O340" s="42"/>
      <c r="P340" s="42"/>
      <c r="Q340" s="42">
        <f t="shared" si="29"/>
        <v>0</v>
      </c>
    </row>
    <row r="341" spans="1:17" x14ac:dyDescent="0.35">
      <c r="A341" s="41" t="s">
        <v>362</v>
      </c>
      <c r="B341" s="41">
        <f>VLOOKUP($A:$A,'Youth Skills Data'!$A$1:$E$2403,2,FALSE)</f>
        <v>25</v>
      </c>
      <c r="C341" s="41" t="str">
        <f t="shared" si="26"/>
        <v>25 yrs or more</v>
      </c>
      <c r="D341" s="41" t="s">
        <v>3</v>
      </c>
      <c r="E341" s="41" t="str">
        <f>HLOOKUP($A341,'Sheet 4'!$A$2:$CNK$3,2,FALSE)</f>
        <v>Single</v>
      </c>
      <c r="F341" s="41" t="s">
        <v>117</v>
      </c>
      <c r="G341" s="41" t="str">
        <f t="shared" si="25"/>
        <v>Male/Single/Kaabong</v>
      </c>
      <c r="H341" s="41">
        <f>VLOOKUP($A341,'Youth Skills Data'!$A$1:$E$2403,5,FALSE)</f>
        <v>9.11</v>
      </c>
      <c r="I341" s="41">
        <f>VLOOKUP($A341,'Youth Skills Data'!$A$1:$E$2403,4,FALSE)</f>
        <v>8.1</v>
      </c>
      <c r="J341" s="41">
        <f>VLOOKUP($A341,'Youth Skills Data'!$A$1:$E$2403,3,FALSE)</f>
        <v>5.4</v>
      </c>
      <c r="K341" s="41">
        <f t="shared" si="27"/>
        <v>22.61</v>
      </c>
      <c r="L341" s="41" t="s">
        <v>5</v>
      </c>
      <c r="M341" s="41" t="s">
        <v>6</v>
      </c>
      <c r="N341" s="41" t="str">
        <f t="shared" si="28"/>
        <v>Moderate Impact</v>
      </c>
      <c r="O341" s="42">
        <v>6198</v>
      </c>
      <c r="P341" s="42"/>
      <c r="Q341" s="42">
        <f t="shared" si="29"/>
        <v>6198</v>
      </c>
    </row>
    <row r="342" spans="1:17" x14ac:dyDescent="0.35">
      <c r="A342" s="41" t="s">
        <v>363</v>
      </c>
      <c r="B342" s="41">
        <f>VLOOKUP($A:$A,'Youth Skills Data'!$A$1:$E$2403,2,FALSE)</f>
        <v>10</v>
      </c>
      <c r="C342" s="41" t="str">
        <f t="shared" si="26"/>
        <v>Below 10 yrs</v>
      </c>
      <c r="D342" s="41" t="s">
        <v>3</v>
      </c>
      <c r="E342" s="41" t="str">
        <f>HLOOKUP($A342,'Sheet 4'!$A$2:$CNK$3,2,FALSE)</f>
        <v>Single</v>
      </c>
      <c r="F342" s="41" t="s">
        <v>120</v>
      </c>
      <c r="G342" s="41" t="str">
        <f t="shared" si="25"/>
        <v>Male/Single/Nakapiripiriti</v>
      </c>
      <c r="H342" s="41">
        <f>VLOOKUP($A342,'Youth Skills Data'!$A$1:$E$2403,5,FALSE)</f>
        <v>2.34</v>
      </c>
      <c r="I342" s="41">
        <f>VLOOKUP($A342,'Youth Skills Data'!$A$1:$E$2403,4,FALSE)</f>
        <v>4.0199999999999996</v>
      </c>
      <c r="J342" s="41">
        <f>VLOOKUP($A342,'Youth Skills Data'!$A$1:$E$2403,3,FALSE)</f>
        <v>8.5399999999999991</v>
      </c>
      <c r="K342" s="41">
        <f t="shared" si="27"/>
        <v>14.899999999999999</v>
      </c>
      <c r="L342" s="41" t="s">
        <v>6</v>
      </c>
      <c r="M342" s="41" t="s">
        <v>6</v>
      </c>
      <c r="N342" s="41" t="str">
        <f t="shared" si="28"/>
        <v>No Impact at all</v>
      </c>
      <c r="O342" s="42"/>
      <c r="P342" s="42"/>
      <c r="Q342" s="42">
        <f t="shared" si="29"/>
        <v>0</v>
      </c>
    </row>
    <row r="343" spans="1:17" x14ac:dyDescent="0.35">
      <c r="A343" s="41" t="s">
        <v>364</v>
      </c>
      <c r="B343" s="41">
        <f>VLOOKUP($A:$A,'Youth Skills Data'!$A$1:$E$2403,2,FALSE)</f>
        <v>15</v>
      </c>
      <c r="C343" s="41" t="str">
        <f t="shared" si="26"/>
        <v>15 - 19 yrs</v>
      </c>
      <c r="D343" s="41" t="s">
        <v>3</v>
      </c>
      <c r="E343" s="41" t="str">
        <f>HLOOKUP($A343,'Sheet 4'!$A$2:$CNK$3,2,FALSE)</f>
        <v>Single</v>
      </c>
      <c r="F343" s="41" t="s">
        <v>120</v>
      </c>
      <c r="G343" s="41" t="str">
        <f t="shared" si="25"/>
        <v>Male/Single/Nakapiripiriti</v>
      </c>
      <c r="H343" s="41">
        <f>VLOOKUP($A343,'Youth Skills Data'!$A$1:$E$2403,5,FALSE)</f>
        <v>1.25</v>
      </c>
      <c r="I343" s="41">
        <f>VLOOKUP($A343,'Youth Skills Data'!$A$1:$E$2403,4,FALSE)</f>
        <v>1.23</v>
      </c>
      <c r="J343" s="41">
        <f>VLOOKUP($A343,'Youth Skills Data'!$A$1:$E$2403,3,FALSE)</f>
        <v>9.6</v>
      </c>
      <c r="K343" s="41">
        <f t="shared" si="27"/>
        <v>12.08</v>
      </c>
      <c r="L343" s="41" t="s">
        <v>5</v>
      </c>
      <c r="M343" s="41" t="s">
        <v>6</v>
      </c>
      <c r="N343" s="41" t="str">
        <f t="shared" si="28"/>
        <v>Moderate Impact</v>
      </c>
      <c r="O343" s="42">
        <v>23500</v>
      </c>
      <c r="P343" s="42"/>
      <c r="Q343" s="42">
        <f t="shared" si="29"/>
        <v>23500</v>
      </c>
    </row>
    <row r="344" spans="1:17" x14ac:dyDescent="0.35">
      <c r="A344" s="41" t="s">
        <v>365</v>
      </c>
      <c r="B344" s="41">
        <f>VLOOKUP($A:$A,'Youth Skills Data'!$A$1:$E$2403,2,FALSE)</f>
        <v>17</v>
      </c>
      <c r="C344" s="41" t="str">
        <f t="shared" si="26"/>
        <v>15 - 19 yrs</v>
      </c>
      <c r="D344" s="41" t="s">
        <v>3</v>
      </c>
      <c r="E344" s="41" t="str">
        <f>HLOOKUP($A344,'Sheet 4'!$A$2:$CNK$3,2,FALSE)</f>
        <v>Single</v>
      </c>
      <c r="F344" s="41" t="s">
        <v>120</v>
      </c>
      <c r="G344" s="41" t="str">
        <f t="shared" si="25"/>
        <v>Male/Single/Nakapiripiriti</v>
      </c>
      <c r="H344" s="41">
        <f>VLOOKUP($A344,'Youth Skills Data'!$A$1:$E$2403,5,FALSE)</f>
        <v>2.35</v>
      </c>
      <c r="I344" s="41">
        <f>VLOOKUP($A344,'Youth Skills Data'!$A$1:$E$2403,4,FALSE)</f>
        <v>7.9</v>
      </c>
      <c r="J344" s="41">
        <f>VLOOKUP($A344,'Youth Skills Data'!$A$1:$E$2403,3,FALSE)</f>
        <v>0.01</v>
      </c>
      <c r="K344" s="41">
        <f t="shared" si="27"/>
        <v>10.26</v>
      </c>
      <c r="L344" s="41" t="s">
        <v>5</v>
      </c>
      <c r="M344" s="41" t="s">
        <v>6</v>
      </c>
      <c r="N344" s="41" t="str">
        <f t="shared" si="28"/>
        <v>Moderate Impact</v>
      </c>
      <c r="O344" s="42">
        <v>80100</v>
      </c>
      <c r="P344" s="42"/>
      <c r="Q344" s="42">
        <f t="shared" si="29"/>
        <v>80100</v>
      </c>
    </row>
    <row r="345" spans="1:17" x14ac:dyDescent="0.35">
      <c r="A345" s="41" t="s">
        <v>366</v>
      </c>
      <c r="B345" s="41">
        <f>VLOOKUP($A:$A,'Youth Skills Data'!$A$1:$E$2403,2,FALSE)</f>
        <v>19</v>
      </c>
      <c r="C345" s="41" t="str">
        <f t="shared" si="26"/>
        <v>20 - 24 yrs</v>
      </c>
      <c r="D345" s="41" t="s">
        <v>3</v>
      </c>
      <c r="E345" s="41" t="str">
        <f>HLOOKUP($A345,'Sheet 4'!$A$2:$CNK$3,2,FALSE)</f>
        <v>Separated</v>
      </c>
      <c r="F345" s="41" t="s">
        <v>120</v>
      </c>
      <c r="G345" s="41" t="str">
        <f t="shared" si="25"/>
        <v>Male/Separated/Nakapiripiriti</v>
      </c>
      <c r="H345" s="41">
        <f>VLOOKUP($A345,'Youth Skills Data'!$A$1:$E$2403,5,FALSE)</f>
        <v>4.4000000000000004</v>
      </c>
      <c r="I345" s="41">
        <f>VLOOKUP($A345,'Youth Skills Data'!$A$1:$E$2403,4,FALSE)</f>
        <v>8.08</v>
      </c>
      <c r="J345" s="41">
        <f>VLOOKUP($A345,'Youth Skills Data'!$A$1:$E$2403,3,FALSE)</f>
        <v>2.2999999999999998</v>
      </c>
      <c r="K345" s="41">
        <f t="shared" si="27"/>
        <v>14.780000000000001</v>
      </c>
      <c r="L345" s="41" t="s">
        <v>5</v>
      </c>
      <c r="M345" s="41" t="s">
        <v>5</v>
      </c>
      <c r="N345" s="41" t="str">
        <f t="shared" si="28"/>
        <v>High Impact</v>
      </c>
      <c r="O345" s="42">
        <v>60198</v>
      </c>
      <c r="P345" s="42">
        <v>980000</v>
      </c>
      <c r="Q345" s="42">
        <f t="shared" si="29"/>
        <v>1040198</v>
      </c>
    </row>
    <row r="346" spans="1:17" x14ac:dyDescent="0.35">
      <c r="A346" s="41" t="s">
        <v>367</v>
      </c>
      <c r="B346" s="41">
        <f>VLOOKUP($A:$A,'Youth Skills Data'!$A$1:$E$2403,2,FALSE)</f>
        <v>21</v>
      </c>
      <c r="C346" s="41" t="str">
        <f t="shared" si="26"/>
        <v>20 - 24 yrs</v>
      </c>
      <c r="D346" s="41" t="s">
        <v>8</v>
      </c>
      <c r="E346" s="41" t="str">
        <f>HLOOKUP($A346,'Sheet 4'!$A$2:$CNK$3,2,FALSE)</f>
        <v>Single</v>
      </c>
      <c r="F346" s="41" t="s">
        <v>120</v>
      </c>
      <c r="G346" s="41" t="str">
        <f t="shared" si="25"/>
        <v>Female/Single/Nakapiripiriti</v>
      </c>
      <c r="H346" s="41">
        <f>VLOOKUP($A346,'Youth Skills Data'!$A$1:$E$2403,5,FALSE)</f>
        <v>4.4000000000000004</v>
      </c>
      <c r="I346" s="41">
        <f>VLOOKUP($A346,'Youth Skills Data'!$A$1:$E$2403,4,FALSE)</f>
        <v>8.08</v>
      </c>
      <c r="J346" s="41">
        <f>VLOOKUP($A346,'Youth Skills Data'!$A$1:$E$2403,3,FALSE)</f>
        <v>2.2999999999999998</v>
      </c>
      <c r="K346" s="41">
        <f t="shared" si="27"/>
        <v>14.780000000000001</v>
      </c>
      <c r="L346" s="41" t="s">
        <v>5</v>
      </c>
      <c r="M346" s="41" t="s">
        <v>5</v>
      </c>
      <c r="N346" s="41" t="str">
        <f t="shared" si="28"/>
        <v>High Impact</v>
      </c>
      <c r="O346" s="42">
        <v>1500198</v>
      </c>
      <c r="P346" s="42">
        <v>870000</v>
      </c>
      <c r="Q346" s="42">
        <f t="shared" si="29"/>
        <v>2370198</v>
      </c>
    </row>
    <row r="347" spans="1:17" x14ac:dyDescent="0.35">
      <c r="A347" s="41" t="s">
        <v>368</v>
      </c>
      <c r="B347" s="41">
        <f>VLOOKUP($A:$A,'Youth Skills Data'!$A$1:$E$2403,2,FALSE)</f>
        <v>24</v>
      </c>
      <c r="C347" s="41" t="str">
        <f t="shared" si="26"/>
        <v>20 - 24 yrs</v>
      </c>
      <c r="D347" s="41" t="s">
        <v>3</v>
      </c>
      <c r="E347" s="41" t="str">
        <f>HLOOKUP($A347,'Sheet 4'!$A$2:$CNK$3,2,FALSE)</f>
        <v>Married</v>
      </c>
      <c r="F347" s="41" t="s">
        <v>120</v>
      </c>
      <c r="G347" s="41" t="str">
        <f t="shared" si="25"/>
        <v>Male/Married/Nakapiripiriti</v>
      </c>
      <c r="H347" s="41">
        <f>VLOOKUP($A347,'Youth Skills Data'!$A$1:$E$2403,5,FALSE)</f>
        <v>4.3499999999999996</v>
      </c>
      <c r="I347" s="41">
        <f>VLOOKUP($A347,'Youth Skills Data'!$A$1:$E$2403,4,FALSE)</f>
        <v>7.84</v>
      </c>
      <c r="J347" s="41">
        <f>VLOOKUP($A347,'Youth Skills Data'!$A$1:$E$2403,3,FALSE)</f>
        <v>6.4</v>
      </c>
      <c r="K347" s="41">
        <f t="shared" si="27"/>
        <v>18.59</v>
      </c>
      <c r="L347" s="41" t="s">
        <v>5</v>
      </c>
      <c r="M347" s="41" t="s">
        <v>5</v>
      </c>
      <c r="N347" s="41" t="str">
        <f t="shared" si="28"/>
        <v>High Impact</v>
      </c>
      <c r="O347" s="42">
        <v>35000</v>
      </c>
      <c r="P347" s="42">
        <v>100000</v>
      </c>
      <c r="Q347" s="42">
        <f t="shared" si="29"/>
        <v>135000</v>
      </c>
    </row>
    <row r="348" spans="1:17" x14ac:dyDescent="0.35">
      <c r="A348" s="41" t="s">
        <v>369</v>
      </c>
      <c r="B348" s="41">
        <f>VLOOKUP($A:$A,'Youth Skills Data'!$A$1:$E$2403,2,FALSE)</f>
        <v>20</v>
      </c>
      <c r="C348" s="41" t="str">
        <f t="shared" si="26"/>
        <v>20 - 24 yrs</v>
      </c>
      <c r="D348" s="41" t="s">
        <v>3</v>
      </c>
      <c r="E348" s="41" t="str">
        <f>HLOOKUP($A348,'Sheet 4'!$A$2:$CNK$3,2,FALSE)</f>
        <v>Separated</v>
      </c>
      <c r="F348" s="41" t="s">
        <v>120</v>
      </c>
      <c r="G348" s="41" t="str">
        <f t="shared" si="25"/>
        <v>Male/Separated/Nakapiripiriti</v>
      </c>
      <c r="H348" s="41">
        <f>VLOOKUP($A348,'Youth Skills Data'!$A$1:$E$2403,5,FALSE)</f>
        <v>8.42</v>
      </c>
      <c r="I348" s="41">
        <f>VLOOKUP($A348,'Youth Skills Data'!$A$1:$E$2403,4,FALSE)</f>
        <v>3.68</v>
      </c>
      <c r="J348" s="41">
        <f>VLOOKUP($A348,'Youth Skills Data'!$A$1:$E$2403,3,FALSE)</f>
        <v>0.54</v>
      </c>
      <c r="K348" s="41">
        <f t="shared" si="27"/>
        <v>12.64</v>
      </c>
      <c r="L348" s="41" t="s">
        <v>5</v>
      </c>
      <c r="M348" s="41" t="s">
        <v>5</v>
      </c>
      <c r="N348" s="41" t="str">
        <f t="shared" si="28"/>
        <v>High Impact</v>
      </c>
      <c r="O348" s="42">
        <v>218500</v>
      </c>
      <c r="P348" s="42">
        <v>35500</v>
      </c>
      <c r="Q348" s="42">
        <f t="shared" si="29"/>
        <v>254000</v>
      </c>
    </row>
    <row r="349" spans="1:17" x14ac:dyDescent="0.35">
      <c r="A349" s="41" t="s">
        <v>370</v>
      </c>
      <c r="B349" s="41">
        <f>VLOOKUP($A:$A,'Youth Skills Data'!$A$1:$E$2403,2,FALSE)</f>
        <v>23</v>
      </c>
      <c r="C349" s="41" t="str">
        <f t="shared" si="26"/>
        <v>20 - 24 yrs</v>
      </c>
      <c r="D349" s="41" t="s">
        <v>3</v>
      </c>
      <c r="E349" s="41" t="str">
        <f>HLOOKUP($A349,'Sheet 4'!$A$2:$CNK$3,2,FALSE)</f>
        <v>Single</v>
      </c>
      <c r="F349" s="41" t="s">
        <v>120</v>
      </c>
      <c r="G349" s="41" t="str">
        <f t="shared" si="25"/>
        <v>Male/Single/Nakapiripiriti</v>
      </c>
      <c r="H349" s="41">
        <f>VLOOKUP($A349,'Youth Skills Data'!$A$1:$E$2403,5,FALSE)</f>
        <v>7.53</v>
      </c>
      <c r="I349" s="41">
        <f>VLOOKUP($A349,'Youth Skills Data'!$A$1:$E$2403,4,FALSE)</f>
        <v>1.85</v>
      </c>
      <c r="J349" s="41">
        <f>VLOOKUP($A349,'Youth Skills Data'!$A$1:$E$2403,3,FALSE)</f>
        <v>6.81</v>
      </c>
      <c r="K349" s="41">
        <f t="shared" si="27"/>
        <v>16.190000000000001</v>
      </c>
      <c r="L349" s="41" t="s">
        <v>5</v>
      </c>
      <c r="M349" s="41" t="s">
        <v>5</v>
      </c>
      <c r="N349" s="41" t="str">
        <f t="shared" si="28"/>
        <v>High Impact</v>
      </c>
      <c r="O349" s="42">
        <v>1500198</v>
      </c>
      <c r="P349" s="42">
        <v>72099</v>
      </c>
      <c r="Q349" s="42">
        <f t="shared" si="29"/>
        <v>1572297</v>
      </c>
    </row>
    <row r="350" spans="1:17" x14ac:dyDescent="0.35">
      <c r="A350" s="41" t="s">
        <v>371</v>
      </c>
      <c r="B350" s="41">
        <f>VLOOKUP($A:$A,'Youth Skills Data'!$A$1:$E$2403,2,FALSE)</f>
        <v>19</v>
      </c>
      <c r="C350" s="41" t="str">
        <f t="shared" si="26"/>
        <v>20 - 24 yrs</v>
      </c>
      <c r="D350" s="41" t="s">
        <v>8</v>
      </c>
      <c r="E350" s="41" t="str">
        <f>HLOOKUP($A350,'Sheet 4'!$A$2:$CNK$3,2,FALSE)</f>
        <v>Married</v>
      </c>
      <c r="F350" s="41" t="s">
        <v>120</v>
      </c>
      <c r="G350" s="41" t="str">
        <f t="shared" si="25"/>
        <v>Female/Married/Nakapiripiriti</v>
      </c>
      <c r="H350" s="41">
        <f>VLOOKUP($A350,'Youth Skills Data'!$A$1:$E$2403,5,FALSE)</f>
        <v>5.3</v>
      </c>
      <c r="I350" s="41">
        <f>VLOOKUP($A350,'Youth Skills Data'!$A$1:$E$2403,4,FALSE)</f>
        <v>2.52</v>
      </c>
      <c r="J350" s="41">
        <f>VLOOKUP($A350,'Youth Skills Data'!$A$1:$E$2403,3,FALSE)</f>
        <v>5.59</v>
      </c>
      <c r="K350" s="41">
        <f t="shared" si="27"/>
        <v>13.41</v>
      </c>
      <c r="L350" s="41" t="s">
        <v>5</v>
      </c>
      <c r="M350" s="41" t="s">
        <v>5</v>
      </c>
      <c r="N350" s="41" t="str">
        <f t="shared" si="28"/>
        <v>High Impact</v>
      </c>
      <c r="O350" s="42">
        <v>157000</v>
      </c>
      <c r="P350" s="42">
        <v>400000</v>
      </c>
      <c r="Q350" s="42">
        <f t="shared" si="29"/>
        <v>557000</v>
      </c>
    </row>
    <row r="351" spans="1:17" x14ac:dyDescent="0.35">
      <c r="A351" s="41" t="s">
        <v>372</v>
      </c>
      <c r="B351" s="41">
        <f>VLOOKUP($A:$A,'Youth Skills Data'!$A$1:$E$2403,2,FALSE)</f>
        <v>29</v>
      </c>
      <c r="C351" s="41" t="str">
        <f t="shared" si="26"/>
        <v>25 yrs or more</v>
      </c>
      <c r="D351" s="41" t="s">
        <v>8</v>
      </c>
      <c r="E351" s="41" t="str">
        <f>HLOOKUP($A351,'Sheet 4'!$A$2:$CNK$3,2,FALSE)</f>
        <v>Married</v>
      </c>
      <c r="F351" s="41" t="s">
        <v>120</v>
      </c>
      <c r="G351" s="41" t="str">
        <f t="shared" si="25"/>
        <v>Female/Married/Nakapiripiriti</v>
      </c>
      <c r="H351" s="41">
        <f>VLOOKUP($A351,'Youth Skills Data'!$A$1:$E$2403,5,FALSE)</f>
        <v>5.24</v>
      </c>
      <c r="I351" s="41">
        <f>VLOOKUP($A351,'Youth Skills Data'!$A$1:$E$2403,4,FALSE)</f>
        <v>4.01</v>
      </c>
      <c r="J351" s="41">
        <f>VLOOKUP($A351,'Youth Skills Data'!$A$1:$E$2403,3,FALSE)</f>
        <v>5.53</v>
      </c>
      <c r="K351" s="41">
        <f t="shared" si="27"/>
        <v>14.780000000000001</v>
      </c>
      <c r="L351" s="41" t="s">
        <v>5</v>
      </c>
      <c r="M351" s="41" t="s">
        <v>5</v>
      </c>
      <c r="N351" s="41" t="str">
        <f t="shared" si="28"/>
        <v>High Impact</v>
      </c>
      <c r="O351" s="42">
        <v>82200</v>
      </c>
      <c r="P351" s="42">
        <v>2800000</v>
      </c>
      <c r="Q351" s="42">
        <f t="shared" si="29"/>
        <v>2882200</v>
      </c>
    </row>
    <row r="352" spans="1:17" x14ac:dyDescent="0.35">
      <c r="A352" s="41" t="s">
        <v>373</v>
      </c>
      <c r="B352" s="41">
        <f>VLOOKUP($A:$A,'Youth Skills Data'!$A$1:$E$2403,2,FALSE)</f>
        <v>21</v>
      </c>
      <c r="C352" s="41" t="str">
        <f t="shared" si="26"/>
        <v>20 - 24 yrs</v>
      </c>
      <c r="D352" s="41" t="s">
        <v>3</v>
      </c>
      <c r="E352" s="41" t="str">
        <f>HLOOKUP($A352,'Sheet 4'!$A$2:$CNK$3,2,FALSE)</f>
        <v>Separated</v>
      </c>
      <c r="F352" s="41" t="s">
        <v>120</v>
      </c>
      <c r="G352" s="41" t="str">
        <f t="shared" si="25"/>
        <v>Male/Separated/Nakapiripiriti</v>
      </c>
      <c r="H352" s="41">
        <f>VLOOKUP($A352,'Youth Skills Data'!$A$1:$E$2403,5,FALSE)</f>
        <v>3.36</v>
      </c>
      <c r="I352" s="41">
        <f>VLOOKUP($A352,'Youth Skills Data'!$A$1:$E$2403,4,FALSE)</f>
        <v>2.02</v>
      </c>
      <c r="J352" s="41">
        <f>VLOOKUP($A352,'Youth Skills Data'!$A$1:$E$2403,3,FALSE)</f>
        <v>9.85</v>
      </c>
      <c r="K352" s="41">
        <f t="shared" si="27"/>
        <v>15.23</v>
      </c>
      <c r="L352" s="41" t="s">
        <v>5</v>
      </c>
      <c r="M352" s="41" t="s">
        <v>5</v>
      </c>
      <c r="N352" s="41" t="str">
        <f t="shared" si="28"/>
        <v>High Impact</v>
      </c>
      <c r="O352" s="42">
        <v>310000</v>
      </c>
      <c r="P352" s="42">
        <v>400000</v>
      </c>
      <c r="Q352" s="42">
        <f t="shared" si="29"/>
        <v>710000</v>
      </c>
    </row>
    <row r="353" spans="1:17" x14ac:dyDescent="0.35">
      <c r="A353" s="41" t="s">
        <v>374</v>
      </c>
      <c r="B353" s="41">
        <f>VLOOKUP($A:$A,'Youth Skills Data'!$A$1:$E$2403,2,FALSE)</f>
        <v>21</v>
      </c>
      <c r="C353" s="41" t="str">
        <f t="shared" si="26"/>
        <v>20 - 24 yrs</v>
      </c>
      <c r="D353" s="41" t="s">
        <v>3</v>
      </c>
      <c r="E353" s="41" t="str">
        <f>HLOOKUP($A353,'Sheet 4'!$A$2:$CNK$3,2,FALSE)</f>
        <v>Single</v>
      </c>
      <c r="F353" s="41" t="s">
        <v>121</v>
      </c>
      <c r="G353" s="41" t="str">
        <f t="shared" si="25"/>
        <v>Male/Single/Amudat</v>
      </c>
      <c r="H353" s="41">
        <f>VLOOKUP($A353,'Youth Skills Data'!$A$1:$E$2403,5,FALSE)</f>
        <v>3.76</v>
      </c>
      <c r="I353" s="41">
        <f>VLOOKUP($A353,'Youth Skills Data'!$A$1:$E$2403,4,FALSE)</f>
        <v>0.56000000000000005</v>
      </c>
      <c r="J353" s="41">
        <f>VLOOKUP($A353,'Youth Skills Data'!$A$1:$E$2403,3,FALSE)</f>
        <v>9.81</v>
      </c>
      <c r="K353" s="41">
        <f t="shared" si="27"/>
        <v>14.13</v>
      </c>
      <c r="L353" s="41" t="s">
        <v>5</v>
      </c>
      <c r="M353" s="41" t="s">
        <v>5</v>
      </c>
      <c r="N353" s="41" t="str">
        <f t="shared" si="28"/>
        <v>High Impact</v>
      </c>
      <c r="O353" s="42">
        <v>475000</v>
      </c>
      <c r="P353" s="42">
        <v>620000</v>
      </c>
      <c r="Q353" s="42">
        <f t="shared" si="29"/>
        <v>1095000</v>
      </c>
    </row>
    <row r="354" spans="1:17" x14ac:dyDescent="0.35">
      <c r="A354" s="41" t="s">
        <v>375</v>
      </c>
      <c r="B354" s="41">
        <f>VLOOKUP($A:$A,'Youth Skills Data'!$A$1:$E$2403,2,FALSE)</f>
        <v>17</v>
      </c>
      <c r="C354" s="41" t="str">
        <f t="shared" si="26"/>
        <v>15 - 19 yrs</v>
      </c>
      <c r="D354" s="41" t="s">
        <v>3</v>
      </c>
      <c r="E354" s="41" t="str">
        <f>HLOOKUP($A354,'Sheet 4'!$A$2:$CNK$3,2,FALSE)</f>
        <v>Separated</v>
      </c>
      <c r="F354" s="41" t="s">
        <v>121</v>
      </c>
      <c r="G354" s="41" t="str">
        <f t="shared" si="25"/>
        <v>Male/Separated/Amudat</v>
      </c>
      <c r="H354" s="41">
        <f>VLOOKUP($A354,'Youth Skills Data'!$A$1:$E$2403,5,FALSE)</f>
        <v>3.26</v>
      </c>
      <c r="I354" s="41">
        <f>VLOOKUP($A354,'Youth Skills Data'!$A$1:$E$2403,4,FALSE)</f>
        <v>9.7200000000000006</v>
      </c>
      <c r="J354" s="41">
        <f>VLOOKUP($A354,'Youth Skills Data'!$A$1:$E$2403,3,FALSE)</f>
        <v>2</v>
      </c>
      <c r="K354" s="41">
        <f t="shared" si="27"/>
        <v>14.98</v>
      </c>
      <c r="L354" s="41" t="s">
        <v>5</v>
      </c>
      <c r="M354" s="41" t="s">
        <v>6</v>
      </c>
      <c r="N354" s="41" t="str">
        <f t="shared" si="28"/>
        <v>Moderate Impact</v>
      </c>
      <c r="O354" s="42">
        <v>30297</v>
      </c>
      <c r="P354" s="42"/>
      <c r="Q354" s="42">
        <f t="shared" si="29"/>
        <v>30297</v>
      </c>
    </row>
    <row r="355" spans="1:17" x14ac:dyDescent="0.35">
      <c r="A355" s="41" t="s">
        <v>376</v>
      </c>
      <c r="B355" s="41">
        <f>VLOOKUP($A:$A,'Youth Skills Data'!$A$1:$E$2403,2,FALSE)</f>
        <v>21</v>
      </c>
      <c r="C355" s="41" t="str">
        <f t="shared" si="26"/>
        <v>20 - 24 yrs</v>
      </c>
      <c r="D355" s="41" t="s">
        <v>3</v>
      </c>
      <c r="E355" s="41" t="str">
        <f>HLOOKUP($A355,'Sheet 4'!$A$2:$CNK$3,2,FALSE)</f>
        <v>Single</v>
      </c>
      <c r="F355" s="41" t="s">
        <v>121</v>
      </c>
      <c r="G355" s="41" t="str">
        <f t="shared" si="25"/>
        <v>Male/Single/Amudat</v>
      </c>
      <c r="H355" s="41">
        <f>VLOOKUP($A355,'Youth Skills Data'!$A$1:$E$2403,5,FALSE)</f>
        <v>2.91</v>
      </c>
      <c r="I355" s="41">
        <f>VLOOKUP($A355,'Youth Skills Data'!$A$1:$E$2403,4,FALSE)</f>
        <v>2.04</v>
      </c>
      <c r="J355" s="41">
        <f>VLOOKUP($A355,'Youth Skills Data'!$A$1:$E$2403,3,FALSE)</f>
        <v>2.82</v>
      </c>
      <c r="K355" s="41">
        <f t="shared" si="27"/>
        <v>7.77</v>
      </c>
      <c r="L355" s="41" t="s">
        <v>5</v>
      </c>
      <c r="M355" s="41" t="s">
        <v>6</v>
      </c>
      <c r="N355" s="41" t="str">
        <f t="shared" si="28"/>
        <v>Moderate Impact</v>
      </c>
      <c r="O355" s="42">
        <v>47099</v>
      </c>
      <c r="P355" s="42"/>
      <c r="Q355" s="42">
        <f t="shared" si="29"/>
        <v>47099</v>
      </c>
    </row>
    <row r="356" spans="1:17" x14ac:dyDescent="0.35">
      <c r="A356" s="41" t="s">
        <v>377</v>
      </c>
      <c r="B356" s="41">
        <f>VLOOKUP($A:$A,'Youth Skills Data'!$A$1:$E$2403,2,FALSE)</f>
        <v>23</v>
      </c>
      <c r="C356" s="41" t="str">
        <f t="shared" si="26"/>
        <v>20 - 24 yrs</v>
      </c>
      <c r="D356" s="41" t="s">
        <v>3</v>
      </c>
      <c r="E356" s="41" t="str">
        <f>HLOOKUP($A356,'Sheet 4'!$A$2:$CNK$3,2,FALSE)</f>
        <v>Single</v>
      </c>
      <c r="F356" s="41" t="s">
        <v>121</v>
      </c>
      <c r="G356" s="41" t="str">
        <f t="shared" si="25"/>
        <v>Male/Single/Amudat</v>
      </c>
      <c r="H356" s="41">
        <f>VLOOKUP($A356,'Youth Skills Data'!$A$1:$E$2403,5,FALSE)</f>
        <v>1.1000000000000001</v>
      </c>
      <c r="I356" s="41">
        <f>VLOOKUP($A356,'Youth Skills Data'!$A$1:$E$2403,4,FALSE)</f>
        <v>7.12</v>
      </c>
      <c r="J356" s="41">
        <f>VLOOKUP($A356,'Youth Skills Data'!$A$1:$E$2403,3,FALSE)</f>
        <v>1.62</v>
      </c>
      <c r="K356" s="41">
        <f t="shared" si="27"/>
        <v>9.84</v>
      </c>
      <c r="L356" s="41" t="s">
        <v>5</v>
      </c>
      <c r="M356" s="41" t="s">
        <v>6</v>
      </c>
      <c r="N356" s="41" t="str">
        <f t="shared" si="28"/>
        <v>Moderate Impact</v>
      </c>
      <c r="O356" s="42">
        <v>120099</v>
      </c>
      <c r="P356" s="42"/>
      <c r="Q356" s="42">
        <f t="shared" si="29"/>
        <v>120099</v>
      </c>
    </row>
    <row r="357" spans="1:17" x14ac:dyDescent="0.35">
      <c r="A357" s="41" t="s">
        <v>378</v>
      </c>
      <c r="B357" s="41">
        <f>VLOOKUP($A:$A,'Youth Skills Data'!$A$1:$E$2403,2,FALSE)</f>
        <v>15</v>
      </c>
      <c r="C357" s="41" t="str">
        <f t="shared" si="26"/>
        <v>15 - 19 yrs</v>
      </c>
      <c r="D357" s="41" t="s">
        <v>3</v>
      </c>
      <c r="E357" s="41" t="str">
        <f>HLOOKUP($A357,'Sheet 4'!$A$2:$CNK$3,2,FALSE)</f>
        <v>Single</v>
      </c>
      <c r="F357" s="41" t="s">
        <v>121</v>
      </c>
      <c r="G357" s="41" t="str">
        <f t="shared" si="25"/>
        <v>Male/Single/Amudat</v>
      </c>
      <c r="H357" s="41">
        <f>VLOOKUP($A357,'Youth Skills Data'!$A$1:$E$2403,5,FALSE)</f>
        <v>3.26</v>
      </c>
      <c r="I357" s="41">
        <f>VLOOKUP($A357,'Youth Skills Data'!$A$1:$E$2403,4,FALSE)</f>
        <v>9.7200000000000006</v>
      </c>
      <c r="J357" s="41">
        <f>VLOOKUP($A357,'Youth Skills Data'!$A$1:$E$2403,3,FALSE)</f>
        <v>2</v>
      </c>
      <c r="K357" s="41">
        <f t="shared" si="27"/>
        <v>14.98</v>
      </c>
      <c r="L357" s="41" t="s">
        <v>5</v>
      </c>
      <c r="M357" s="41" t="s">
        <v>6</v>
      </c>
      <c r="N357" s="41" t="str">
        <f t="shared" si="28"/>
        <v>Moderate Impact</v>
      </c>
      <c r="O357" s="42">
        <v>55198</v>
      </c>
      <c r="P357" s="42"/>
      <c r="Q357" s="42">
        <f t="shared" si="29"/>
        <v>55198</v>
      </c>
    </row>
    <row r="358" spans="1:17" x14ac:dyDescent="0.35">
      <c r="A358" s="41" t="s">
        <v>379</v>
      </c>
      <c r="B358" s="41">
        <f>VLOOKUP($A:$A,'Youth Skills Data'!$A$1:$E$2403,2,FALSE)</f>
        <v>25</v>
      </c>
      <c r="C358" s="41" t="str">
        <f t="shared" si="26"/>
        <v>25 yrs or more</v>
      </c>
      <c r="D358" s="41" t="s">
        <v>3</v>
      </c>
      <c r="E358" s="41" t="str">
        <f>HLOOKUP($A358,'Sheet 4'!$A$2:$CNK$3,2,FALSE)</f>
        <v>Single</v>
      </c>
      <c r="F358" s="41" t="s">
        <v>121</v>
      </c>
      <c r="G358" s="41" t="str">
        <f t="shared" si="25"/>
        <v>Male/Single/Amudat</v>
      </c>
      <c r="H358" s="41">
        <f>VLOOKUP($A358,'Youth Skills Data'!$A$1:$E$2403,5,FALSE)</f>
        <v>5.76</v>
      </c>
      <c r="I358" s="41">
        <f>VLOOKUP($A358,'Youth Skills Data'!$A$1:$E$2403,4,FALSE)</f>
        <v>6.34</v>
      </c>
      <c r="J358" s="41">
        <f>VLOOKUP($A358,'Youth Skills Data'!$A$1:$E$2403,3,FALSE)</f>
        <v>1.01</v>
      </c>
      <c r="K358" s="41">
        <f t="shared" si="27"/>
        <v>13.11</v>
      </c>
      <c r="L358" s="41" t="s">
        <v>5</v>
      </c>
      <c r="M358" s="41" t="s">
        <v>5</v>
      </c>
      <c r="N358" s="41" t="str">
        <f t="shared" si="28"/>
        <v>High Impact</v>
      </c>
      <c r="O358" s="42">
        <v>73000</v>
      </c>
      <c r="P358" s="42">
        <v>12198</v>
      </c>
      <c r="Q358" s="42">
        <f t="shared" si="29"/>
        <v>85198</v>
      </c>
    </row>
    <row r="359" spans="1:17" x14ac:dyDescent="0.35">
      <c r="A359" s="41" t="s">
        <v>380</v>
      </c>
      <c r="B359" s="41">
        <f>VLOOKUP($A:$A,'Youth Skills Data'!$A$1:$E$2403,2,FALSE)</f>
        <v>10</v>
      </c>
      <c r="C359" s="41" t="str">
        <f t="shared" si="26"/>
        <v>Below 10 yrs</v>
      </c>
      <c r="D359" s="41" t="s">
        <v>3</v>
      </c>
      <c r="E359" s="41" t="str">
        <f>HLOOKUP($A359,'Sheet 4'!$A$2:$CNK$3,2,FALSE)</f>
        <v>Married</v>
      </c>
      <c r="F359" s="41" t="s">
        <v>121</v>
      </c>
      <c r="G359" s="41" t="str">
        <f t="shared" si="25"/>
        <v>Male/Married/Amudat</v>
      </c>
      <c r="H359" s="41">
        <f>VLOOKUP($A359,'Youth Skills Data'!$A$1:$E$2403,5,FALSE)</f>
        <v>4.43</v>
      </c>
      <c r="I359" s="41">
        <f>VLOOKUP($A359,'Youth Skills Data'!$A$1:$E$2403,4,FALSE)</f>
        <v>7.64</v>
      </c>
      <c r="J359" s="41">
        <f>VLOOKUP($A359,'Youth Skills Data'!$A$1:$E$2403,3,FALSE)</f>
        <v>6.39</v>
      </c>
      <c r="K359" s="41">
        <f t="shared" si="27"/>
        <v>18.46</v>
      </c>
      <c r="L359" s="41" t="s">
        <v>5</v>
      </c>
      <c r="M359" s="41" t="s">
        <v>6</v>
      </c>
      <c r="N359" s="41" t="str">
        <f t="shared" si="28"/>
        <v>Moderate Impact</v>
      </c>
      <c r="O359" s="42">
        <v>90198</v>
      </c>
      <c r="P359" s="42"/>
      <c r="Q359" s="42">
        <f t="shared" si="29"/>
        <v>90198</v>
      </c>
    </row>
    <row r="360" spans="1:17" x14ac:dyDescent="0.35">
      <c r="A360" s="41" t="s">
        <v>381</v>
      </c>
      <c r="B360" s="41">
        <f>VLOOKUP($A:$A,'Youth Skills Data'!$A$1:$E$2403,2,FALSE)</f>
        <v>15</v>
      </c>
      <c r="C360" s="41" t="str">
        <f t="shared" si="26"/>
        <v>15 - 19 yrs</v>
      </c>
      <c r="D360" s="41" t="s">
        <v>3</v>
      </c>
      <c r="E360" s="41" t="str">
        <f>HLOOKUP($A360,'Sheet 4'!$A$2:$CNK$3,2,FALSE)</f>
        <v>Single</v>
      </c>
      <c r="F360" s="41" t="s">
        <v>121</v>
      </c>
      <c r="G360" s="41" t="str">
        <f t="shared" si="25"/>
        <v>Male/Single/Amudat</v>
      </c>
      <c r="H360" s="41">
        <f>VLOOKUP($A360,'Youth Skills Data'!$A$1:$E$2403,5,FALSE)</f>
        <v>5.24</v>
      </c>
      <c r="I360" s="41">
        <f>VLOOKUP($A360,'Youth Skills Data'!$A$1:$E$2403,4,FALSE)</f>
        <v>4.01</v>
      </c>
      <c r="J360" s="41">
        <f>VLOOKUP($A360,'Youth Skills Data'!$A$1:$E$2403,3,FALSE)</f>
        <v>5.53</v>
      </c>
      <c r="K360" s="41">
        <f t="shared" si="27"/>
        <v>14.780000000000001</v>
      </c>
      <c r="L360" s="41" t="s">
        <v>5</v>
      </c>
      <c r="M360" s="41" t="s">
        <v>5</v>
      </c>
      <c r="N360" s="41" t="str">
        <f t="shared" si="28"/>
        <v>High Impact</v>
      </c>
      <c r="O360" s="42">
        <v>35198</v>
      </c>
      <c r="P360" s="42">
        <v>335000</v>
      </c>
      <c r="Q360" s="42">
        <f t="shared" si="29"/>
        <v>370198</v>
      </c>
    </row>
    <row r="361" spans="1:17" x14ac:dyDescent="0.35">
      <c r="A361" s="41" t="s">
        <v>382</v>
      </c>
      <c r="B361" s="41">
        <f>VLOOKUP($A:$A,'Youth Skills Data'!$A$1:$E$2403,2,FALSE)</f>
        <v>17</v>
      </c>
      <c r="C361" s="41" t="str">
        <f t="shared" si="26"/>
        <v>15 - 19 yrs</v>
      </c>
      <c r="D361" s="41" t="s">
        <v>3</v>
      </c>
      <c r="E361" s="41" t="str">
        <f>HLOOKUP($A361,'Sheet 4'!$A$2:$CNK$3,2,FALSE)</f>
        <v>Separated</v>
      </c>
      <c r="F361" s="41" t="s">
        <v>121</v>
      </c>
      <c r="G361" s="41" t="str">
        <f t="shared" si="25"/>
        <v>Male/Separated/Amudat</v>
      </c>
      <c r="H361" s="41">
        <f>VLOOKUP($A361,'Youth Skills Data'!$A$1:$E$2403,5,FALSE)</f>
        <v>9.5</v>
      </c>
      <c r="I361" s="41">
        <f>VLOOKUP($A361,'Youth Skills Data'!$A$1:$E$2403,4,FALSE)</f>
        <v>2.74</v>
      </c>
      <c r="J361" s="41">
        <f>VLOOKUP($A361,'Youth Skills Data'!$A$1:$E$2403,3,FALSE)</f>
        <v>2.77</v>
      </c>
      <c r="K361" s="41">
        <f t="shared" si="27"/>
        <v>15.01</v>
      </c>
      <c r="L361" s="41" t="s">
        <v>5</v>
      </c>
      <c r="M361" s="41" t="s">
        <v>5</v>
      </c>
      <c r="N361" s="41" t="str">
        <f t="shared" si="28"/>
        <v>High Impact</v>
      </c>
      <c r="O361" s="42">
        <v>55099</v>
      </c>
      <c r="P361" s="42">
        <v>16200</v>
      </c>
      <c r="Q361" s="42">
        <f t="shared" si="29"/>
        <v>71299</v>
      </c>
    </row>
    <row r="362" spans="1:17" x14ac:dyDescent="0.35">
      <c r="A362" s="41" t="s">
        <v>383</v>
      </c>
      <c r="B362" s="41">
        <f>VLOOKUP($A:$A,'Youth Skills Data'!$A$1:$E$2403,2,FALSE)</f>
        <v>19</v>
      </c>
      <c r="C362" s="41" t="str">
        <f t="shared" si="26"/>
        <v>20 - 24 yrs</v>
      </c>
      <c r="D362" s="41" t="s">
        <v>8</v>
      </c>
      <c r="E362" s="41" t="str">
        <f>HLOOKUP($A362,'Sheet 4'!$A$2:$CNK$3,2,FALSE)</f>
        <v>Separated</v>
      </c>
      <c r="F362" s="41" t="s">
        <v>121</v>
      </c>
      <c r="G362" s="41" t="str">
        <f t="shared" si="25"/>
        <v>Female/Separated/Amudat</v>
      </c>
      <c r="H362" s="41">
        <f>VLOOKUP($A362,'Youth Skills Data'!$A$1:$E$2403,5,FALSE)</f>
        <v>2.91</v>
      </c>
      <c r="I362" s="41">
        <f>VLOOKUP($A362,'Youth Skills Data'!$A$1:$E$2403,4,FALSE)</f>
        <v>2.04</v>
      </c>
      <c r="J362" s="41">
        <f>VLOOKUP($A362,'Youth Skills Data'!$A$1:$E$2403,3,FALSE)</f>
        <v>2.82</v>
      </c>
      <c r="K362" s="41">
        <f t="shared" si="27"/>
        <v>7.77</v>
      </c>
      <c r="L362" s="41" t="s">
        <v>5</v>
      </c>
      <c r="M362" s="41" t="s">
        <v>5</v>
      </c>
      <c r="N362" s="41" t="str">
        <f t="shared" si="28"/>
        <v>High Impact</v>
      </c>
      <c r="O362" s="42">
        <v>85000</v>
      </c>
      <c r="P362" s="42">
        <v>38000</v>
      </c>
      <c r="Q362" s="42">
        <f t="shared" si="29"/>
        <v>123000</v>
      </c>
    </row>
    <row r="363" spans="1:17" x14ac:dyDescent="0.35">
      <c r="A363" s="41" t="s">
        <v>384</v>
      </c>
      <c r="B363" s="41">
        <f>VLOOKUP($A:$A,'Youth Skills Data'!$A$1:$E$2403,2,FALSE)</f>
        <v>21</v>
      </c>
      <c r="C363" s="41" t="str">
        <f t="shared" si="26"/>
        <v>20 - 24 yrs</v>
      </c>
      <c r="D363" s="41" t="s">
        <v>3</v>
      </c>
      <c r="E363" s="41" t="str">
        <f>HLOOKUP($A363,'Sheet 4'!$A$2:$CNK$3,2,FALSE)</f>
        <v>Single</v>
      </c>
      <c r="F363" s="41" t="s">
        <v>121</v>
      </c>
      <c r="G363" s="41" t="str">
        <f t="shared" si="25"/>
        <v>Male/Single/Amudat</v>
      </c>
      <c r="H363" s="41">
        <f>VLOOKUP($A363,'Youth Skills Data'!$A$1:$E$2403,5,FALSE)</f>
        <v>8.3000000000000007</v>
      </c>
      <c r="I363" s="41">
        <f>VLOOKUP($A363,'Youth Skills Data'!$A$1:$E$2403,4,FALSE)</f>
        <v>6.79</v>
      </c>
      <c r="J363" s="41">
        <f>VLOOKUP($A363,'Youth Skills Data'!$A$1:$E$2403,3,FALSE)</f>
        <v>1.88</v>
      </c>
      <c r="K363" s="41">
        <f t="shared" si="27"/>
        <v>16.97</v>
      </c>
      <c r="L363" s="41" t="s">
        <v>5</v>
      </c>
      <c r="M363" s="41" t="s">
        <v>5</v>
      </c>
      <c r="N363" s="41" t="str">
        <f t="shared" si="28"/>
        <v>High Impact</v>
      </c>
      <c r="O363" s="42">
        <v>41000</v>
      </c>
      <c r="P363" s="42">
        <v>3200</v>
      </c>
      <c r="Q363" s="42">
        <f t="shared" si="29"/>
        <v>44200</v>
      </c>
    </row>
    <row r="364" spans="1:17" x14ac:dyDescent="0.35">
      <c r="A364" s="41" t="s">
        <v>385</v>
      </c>
      <c r="B364" s="41">
        <f>VLOOKUP($A:$A,'Youth Skills Data'!$A$1:$E$2403,2,FALSE)</f>
        <v>24</v>
      </c>
      <c r="C364" s="41" t="str">
        <f t="shared" si="26"/>
        <v>20 - 24 yrs</v>
      </c>
      <c r="D364" s="41" t="s">
        <v>3</v>
      </c>
      <c r="E364" s="41" t="str">
        <f>HLOOKUP($A364,'Sheet 4'!$A$2:$CNK$3,2,FALSE)</f>
        <v>Married</v>
      </c>
      <c r="F364" s="41" t="s">
        <v>121</v>
      </c>
      <c r="G364" s="41" t="str">
        <f t="shared" si="25"/>
        <v>Male/Married/Amudat</v>
      </c>
      <c r="H364" s="41">
        <f>VLOOKUP($A364,'Youth Skills Data'!$A$1:$E$2403,5,FALSE)</f>
        <v>4.3499999999999996</v>
      </c>
      <c r="I364" s="41">
        <f>VLOOKUP($A364,'Youth Skills Data'!$A$1:$E$2403,4,FALSE)</f>
        <v>7.84</v>
      </c>
      <c r="J364" s="41">
        <f>VLOOKUP($A364,'Youth Skills Data'!$A$1:$E$2403,3,FALSE)</f>
        <v>6.4</v>
      </c>
      <c r="K364" s="41">
        <f t="shared" si="27"/>
        <v>18.59</v>
      </c>
      <c r="L364" s="41" t="s">
        <v>5</v>
      </c>
      <c r="M364" s="41" t="s">
        <v>5</v>
      </c>
      <c r="N364" s="41" t="str">
        <f t="shared" si="28"/>
        <v>High Impact</v>
      </c>
      <c r="O364" s="42">
        <v>32500</v>
      </c>
      <c r="P364" s="42">
        <v>130000</v>
      </c>
      <c r="Q364" s="42">
        <f t="shared" si="29"/>
        <v>162500</v>
      </c>
    </row>
    <row r="365" spans="1:17" x14ac:dyDescent="0.35">
      <c r="A365" s="41" t="s">
        <v>386</v>
      </c>
      <c r="B365" s="41">
        <f>VLOOKUP($A:$A,'Youth Skills Data'!$A$1:$E$2403,2,FALSE)</f>
        <v>21</v>
      </c>
      <c r="C365" s="41" t="str">
        <f t="shared" si="26"/>
        <v>20 - 24 yrs</v>
      </c>
      <c r="D365" s="41" t="s">
        <v>8</v>
      </c>
      <c r="E365" s="41" t="str">
        <f>HLOOKUP($A365,'Sheet 4'!$A$2:$CNK$3,2,FALSE)</f>
        <v>Single</v>
      </c>
      <c r="F365" s="41" t="s">
        <v>121</v>
      </c>
      <c r="G365" s="41" t="str">
        <f t="shared" si="25"/>
        <v>Female/Single/Amudat</v>
      </c>
      <c r="H365" s="41">
        <f>VLOOKUP($A365,'Youth Skills Data'!$A$1:$E$2403,5,FALSE)</f>
        <v>8.9499999999999993</v>
      </c>
      <c r="I365" s="41">
        <f>VLOOKUP($A365,'Youth Skills Data'!$A$1:$E$2403,4,FALSE)</f>
        <v>9.2799999999999994</v>
      </c>
      <c r="J365" s="41">
        <f>VLOOKUP($A365,'Youth Skills Data'!$A$1:$E$2403,3,FALSE)</f>
        <v>7.99</v>
      </c>
      <c r="K365" s="41">
        <f t="shared" si="27"/>
        <v>26.22</v>
      </c>
      <c r="L365" s="41" t="s">
        <v>5</v>
      </c>
      <c r="M365" s="41" t="s">
        <v>6</v>
      </c>
      <c r="N365" s="41" t="str">
        <f t="shared" si="28"/>
        <v>Moderate Impact</v>
      </c>
      <c r="O365" s="42">
        <v>18000</v>
      </c>
      <c r="P365" s="42"/>
      <c r="Q365" s="42">
        <f t="shared" si="29"/>
        <v>18000</v>
      </c>
    </row>
    <row r="366" spans="1:17" x14ac:dyDescent="0.35">
      <c r="A366" s="41" t="s">
        <v>387</v>
      </c>
      <c r="B366" s="41">
        <f>VLOOKUP($A:$A,'Youth Skills Data'!$A$1:$E$2403,2,FALSE)</f>
        <v>23</v>
      </c>
      <c r="C366" s="41" t="str">
        <f t="shared" si="26"/>
        <v>20 - 24 yrs</v>
      </c>
      <c r="D366" s="41" t="s">
        <v>3</v>
      </c>
      <c r="E366" s="41" t="str">
        <f>HLOOKUP($A366,'Sheet 4'!$A$2:$CNK$3,2,FALSE)</f>
        <v>Separated</v>
      </c>
      <c r="F366" s="41" t="s">
        <v>121</v>
      </c>
      <c r="G366" s="41" t="str">
        <f t="shared" si="25"/>
        <v>Male/Separated/Amudat</v>
      </c>
      <c r="H366" s="41">
        <f>VLOOKUP($A366,'Youth Skills Data'!$A$1:$E$2403,5,FALSE)</f>
        <v>8.52</v>
      </c>
      <c r="I366" s="41">
        <f>VLOOKUP($A366,'Youth Skills Data'!$A$1:$E$2403,4,FALSE)</f>
        <v>2.89</v>
      </c>
      <c r="J366" s="41">
        <f>VLOOKUP($A366,'Youth Skills Data'!$A$1:$E$2403,3,FALSE)</f>
        <v>7.93</v>
      </c>
      <c r="K366" s="41">
        <f t="shared" si="27"/>
        <v>19.34</v>
      </c>
      <c r="L366" s="41" t="s">
        <v>5</v>
      </c>
      <c r="M366" s="41" t="s">
        <v>5</v>
      </c>
      <c r="N366" s="41" t="str">
        <f t="shared" si="28"/>
        <v>High Impact</v>
      </c>
      <c r="O366" s="42">
        <v>55099</v>
      </c>
      <c r="P366" s="42">
        <v>30297</v>
      </c>
      <c r="Q366" s="42">
        <f t="shared" si="29"/>
        <v>85396</v>
      </c>
    </row>
    <row r="367" spans="1:17" x14ac:dyDescent="0.35">
      <c r="A367" s="41" t="s">
        <v>388</v>
      </c>
      <c r="B367" s="41">
        <f>VLOOKUP($A:$A,'Youth Skills Data'!$A$1:$E$2403,2,FALSE)</f>
        <v>19</v>
      </c>
      <c r="C367" s="41" t="str">
        <f t="shared" si="26"/>
        <v>20 - 24 yrs</v>
      </c>
      <c r="D367" s="41" t="s">
        <v>3</v>
      </c>
      <c r="E367" s="41" t="str">
        <f>HLOOKUP($A367,'Sheet 4'!$A$2:$CNK$3,2,FALSE)</f>
        <v>Separated</v>
      </c>
      <c r="F367" s="41" t="s">
        <v>120</v>
      </c>
      <c r="G367" s="41" t="str">
        <f t="shared" si="25"/>
        <v>Male/Separated/Nakapiripiriti</v>
      </c>
      <c r="H367" s="41">
        <f>VLOOKUP($A367,'Youth Skills Data'!$A$1:$E$2403,5,FALSE)</f>
        <v>5.3</v>
      </c>
      <c r="I367" s="41">
        <f>VLOOKUP($A367,'Youth Skills Data'!$A$1:$E$2403,4,FALSE)</f>
        <v>2.52</v>
      </c>
      <c r="J367" s="41">
        <f>VLOOKUP($A367,'Youth Skills Data'!$A$1:$E$2403,3,FALSE)</f>
        <v>5.59</v>
      </c>
      <c r="K367" s="41">
        <f t="shared" si="27"/>
        <v>13.41</v>
      </c>
      <c r="L367" s="41" t="s">
        <v>5</v>
      </c>
      <c r="M367" s="41" t="s">
        <v>5</v>
      </c>
      <c r="N367" s="41" t="str">
        <f t="shared" si="28"/>
        <v>High Impact</v>
      </c>
      <c r="O367" s="42">
        <v>70198</v>
      </c>
      <c r="P367" s="42">
        <v>17099</v>
      </c>
      <c r="Q367" s="42">
        <f t="shared" si="29"/>
        <v>87297</v>
      </c>
    </row>
    <row r="368" spans="1:17" x14ac:dyDescent="0.35">
      <c r="A368" s="41" t="s">
        <v>389</v>
      </c>
      <c r="B368" s="41">
        <f>VLOOKUP($A:$A,'Youth Skills Data'!$A$1:$E$2403,2,FALSE)</f>
        <v>29</v>
      </c>
      <c r="C368" s="41" t="str">
        <f t="shared" si="26"/>
        <v>25 yrs or more</v>
      </c>
      <c r="D368" s="41" t="s">
        <v>3</v>
      </c>
      <c r="E368" s="41" t="str">
        <f>HLOOKUP($A368,'Sheet 4'!$A$2:$CNK$3,2,FALSE)</f>
        <v>Separated</v>
      </c>
      <c r="F368" s="41" t="s">
        <v>120</v>
      </c>
      <c r="G368" s="41" t="str">
        <f t="shared" si="25"/>
        <v>Male/Separated/Nakapiripiriti</v>
      </c>
      <c r="H368" s="41">
        <f>VLOOKUP($A368,'Youth Skills Data'!$A$1:$E$2403,5,FALSE)</f>
        <v>7.84</v>
      </c>
      <c r="I368" s="41">
        <f>VLOOKUP($A368,'Youth Skills Data'!$A$1:$E$2403,4,FALSE)</f>
        <v>2.2400000000000002</v>
      </c>
      <c r="J368" s="41">
        <f>VLOOKUP($A368,'Youth Skills Data'!$A$1:$E$2403,3,FALSE)</f>
        <v>8.09</v>
      </c>
      <c r="K368" s="41">
        <f t="shared" si="27"/>
        <v>18.170000000000002</v>
      </c>
      <c r="L368" s="41" t="s">
        <v>5</v>
      </c>
      <c r="M368" s="41" t="s">
        <v>5</v>
      </c>
      <c r="N368" s="41" t="str">
        <f t="shared" si="28"/>
        <v>High Impact</v>
      </c>
      <c r="O368" s="42">
        <v>10297</v>
      </c>
      <c r="P368" s="42">
        <v>15198</v>
      </c>
      <c r="Q368" s="42">
        <f t="shared" si="29"/>
        <v>25495</v>
      </c>
    </row>
    <row r="369" spans="1:17" x14ac:dyDescent="0.35">
      <c r="A369" s="41" t="s">
        <v>390</v>
      </c>
      <c r="B369" s="41">
        <f>VLOOKUP($A:$A,'Youth Skills Data'!$A$1:$E$2403,2,FALSE)</f>
        <v>21</v>
      </c>
      <c r="C369" s="41" t="str">
        <f t="shared" si="26"/>
        <v>20 - 24 yrs</v>
      </c>
      <c r="D369" s="41" t="s">
        <v>8</v>
      </c>
      <c r="E369" s="41" t="str">
        <f>HLOOKUP($A369,'Sheet 4'!$A$2:$CNK$3,2,FALSE)</f>
        <v>Single</v>
      </c>
      <c r="F369" s="41" t="s">
        <v>120</v>
      </c>
      <c r="G369" s="41" t="str">
        <f t="shared" si="25"/>
        <v>Female/Single/Nakapiripiriti</v>
      </c>
      <c r="H369" s="41">
        <f>VLOOKUP($A369,'Youth Skills Data'!$A$1:$E$2403,5,FALSE)</f>
        <v>8.76</v>
      </c>
      <c r="I369" s="41">
        <f>VLOOKUP($A369,'Youth Skills Data'!$A$1:$E$2403,4,FALSE)</f>
        <v>3.81</v>
      </c>
      <c r="J369" s="41">
        <f>VLOOKUP($A369,'Youth Skills Data'!$A$1:$E$2403,3,FALSE)</f>
        <v>7.33</v>
      </c>
      <c r="K369" s="41">
        <f t="shared" si="27"/>
        <v>19.899999999999999</v>
      </c>
      <c r="L369" s="41" t="s">
        <v>7</v>
      </c>
      <c r="M369" s="41" t="s">
        <v>7</v>
      </c>
      <c r="N369" s="41" t="str">
        <f t="shared" si="28"/>
        <v>No Impact at all</v>
      </c>
      <c r="O369" s="42"/>
      <c r="P369" s="42"/>
      <c r="Q369" s="42">
        <f t="shared" si="29"/>
        <v>0</v>
      </c>
    </row>
    <row r="370" spans="1:17" x14ac:dyDescent="0.35">
      <c r="A370" s="41" t="s">
        <v>391</v>
      </c>
      <c r="B370" s="41">
        <f>VLOOKUP($A:$A,'Youth Skills Data'!$A$1:$E$2403,2,FALSE)</f>
        <v>21</v>
      </c>
      <c r="C370" s="41" t="str">
        <f t="shared" si="26"/>
        <v>20 - 24 yrs</v>
      </c>
      <c r="D370" s="41" t="s">
        <v>3</v>
      </c>
      <c r="E370" s="41" t="str">
        <f>HLOOKUP($A370,'Sheet 4'!$A$2:$CNK$3,2,FALSE)</f>
        <v>Single</v>
      </c>
      <c r="F370" s="41" t="s">
        <v>120</v>
      </c>
      <c r="G370" s="41" t="str">
        <f t="shared" si="25"/>
        <v>Male/Single/Nakapiripiriti</v>
      </c>
      <c r="H370" s="41">
        <f>VLOOKUP($A370,'Youth Skills Data'!$A$1:$E$2403,5,FALSE)</f>
        <v>7.84</v>
      </c>
      <c r="I370" s="41">
        <f>VLOOKUP($A370,'Youth Skills Data'!$A$1:$E$2403,4,FALSE)</f>
        <v>6.23</v>
      </c>
      <c r="J370" s="41">
        <f>VLOOKUP($A370,'Youth Skills Data'!$A$1:$E$2403,3,FALSE)</f>
        <v>5.87</v>
      </c>
      <c r="K370" s="41">
        <f t="shared" si="27"/>
        <v>19.940000000000001</v>
      </c>
      <c r="L370" s="41" t="s">
        <v>5</v>
      </c>
      <c r="M370" s="41" t="s">
        <v>5</v>
      </c>
      <c r="N370" s="41" t="str">
        <f t="shared" si="28"/>
        <v>High Impact</v>
      </c>
      <c r="O370" s="42">
        <v>22599</v>
      </c>
      <c r="P370" s="42">
        <v>48000</v>
      </c>
      <c r="Q370" s="42">
        <f t="shared" si="29"/>
        <v>70599</v>
      </c>
    </row>
    <row r="371" spans="1:17" x14ac:dyDescent="0.35">
      <c r="A371" s="41" t="s">
        <v>392</v>
      </c>
      <c r="B371" s="41">
        <f>VLOOKUP($A:$A,'Youth Skills Data'!$A$1:$E$2403,2,FALSE)</f>
        <v>17</v>
      </c>
      <c r="C371" s="41" t="str">
        <f t="shared" si="26"/>
        <v>15 - 19 yrs</v>
      </c>
      <c r="D371" s="41" t="s">
        <v>8</v>
      </c>
      <c r="E371" s="41" t="str">
        <f>HLOOKUP($A371,'Sheet 4'!$A$2:$CNK$3,2,FALSE)</f>
        <v>Single</v>
      </c>
      <c r="F371" s="41" t="s">
        <v>120</v>
      </c>
      <c r="G371" s="41" t="str">
        <f t="shared" si="25"/>
        <v>Female/Single/Nakapiripiriti</v>
      </c>
      <c r="H371" s="41">
        <f>VLOOKUP($A371,'Youth Skills Data'!$A$1:$E$2403,5,FALSE)</f>
        <v>3.26</v>
      </c>
      <c r="I371" s="41">
        <f>VLOOKUP($A371,'Youth Skills Data'!$A$1:$E$2403,4,FALSE)</f>
        <v>9.7200000000000006</v>
      </c>
      <c r="J371" s="41">
        <f>VLOOKUP($A371,'Youth Skills Data'!$A$1:$E$2403,3,FALSE)</f>
        <v>2</v>
      </c>
      <c r="K371" s="41">
        <f t="shared" si="27"/>
        <v>14.98</v>
      </c>
      <c r="L371" s="41" t="s">
        <v>5</v>
      </c>
      <c r="M371" s="41" t="s">
        <v>5</v>
      </c>
      <c r="N371" s="41" t="str">
        <f t="shared" si="28"/>
        <v>High Impact</v>
      </c>
      <c r="O371" s="42">
        <v>45198</v>
      </c>
      <c r="P371" s="42">
        <v>235000</v>
      </c>
      <c r="Q371" s="42">
        <f t="shared" si="29"/>
        <v>280198</v>
      </c>
    </row>
    <row r="372" spans="1:17" x14ac:dyDescent="0.35">
      <c r="A372" s="41" t="s">
        <v>393</v>
      </c>
      <c r="B372" s="41">
        <f>VLOOKUP($A:$A,'Youth Skills Data'!$A$1:$E$2403,2,FALSE)</f>
        <v>21</v>
      </c>
      <c r="C372" s="41" t="str">
        <f t="shared" si="26"/>
        <v>20 - 24 yrs</v>
      </c>
      <c r="D372" s="41" t="s">
        <v>8</v>
      </c>
      <c r="E372" s="41" t="str">
        <f>HLOOKUP($A372,'Sheet 4'!$A$2:$CNK$3,2,FALSE)</f>
        <v>Separated</v>
      </c>
      <c r="F372" s="41" t="s">
        <v>120</v>
      </c>
      <c r="G372" s="41" t="str">
        <f t="shared" si="25"/>
        <v>Female/Separated/Nakapiripiriti</v>
      </c>
      <c r="H372" s="41">
        <f>VLOOKUP($A372,'Youth Skills Data'!$A$1:$E$2403,5,FALSE)</f>
        <v>0.26</v>
      </c>
      <c r="I372" s="41">
        <f>VLOOKUP($A372,'Youth Skills Data'!$A$1:$E$2403,4,FALSE)</f>
        <v>0.97</v>
      </c>
      <c r="J372" s="41">
        <f>VLOOKUP($A372,'Youth Skills Data'!$A$1:$E$2403,3,FALSE)</f>
        <v>9.8000000000000007</v>
      </c>
      <c r="K372" s="41">
        <f t="shared" si="27"/>
        <v>11.030000000000001</v>
      </c>
      <c r="L372" s="41" t="s">
        <v>5</v>
      </c>
      <c r="M372" s="41" t="s">
        <v>5</v>
      </c>
      <c r="N372" s="41" t="str">
        <f t="shared" si="28"/>
        <v>High Impact</v>
      </c>
      <c r="O372" s="42">
        <v>136000</v>
      </c>
      <c r="P372" s="42">
        <v>11000</v>
      </c>
      <c r="Q372" s="42">
        <f t="shared" si="29"/>
        <v>147000</v>
      </c>
    </row>
    <row r="373" spans="1:17" x14ac:dyDescent="0.35">
      <c r="A373" s="41" t="s">
        <v>394</v>
      </c>
      <c r="B373" s="41">
        <f>VLOOKUP($A:$A,'Youth Skills Data'!$A$1:$E$2403,2,FALSE)</f>
        <v>23</v>
      </c>
      <c r="C373" s="41" t="str">
        <f t="shared" si="26"/>
        <v>20 - 24 yrs</v>
      </c>
      <c r="D373" s="41" t="s">
        <v>8</v>
      </c>
      <c r="E373" s="41" t="str">
        <f>HLOOKUP($A373,'Sheet 4'!$A$2:$CNK$3,2,FALSE)</f>
        <v>Single</v>
      </c>
      <c r="F373" s="41" t="s">
        <v>120</v>
      </c>
      <c r="G373" s="41" t="str">
        <f t="shared" si="25"/>
        <v>Female/Single/Nakapiripiriti</v>
      </c>
      <c r="H373" s="41">
        <f>VLOOKUP($A373,'Youth Skills Data'!$A$1:$E$2403,5,FALSE)</f>
        <v>0.68</v>
      </c>
      <c r="I373" s="41">
        <f>VLOOKUP($A373,'Youth Skills Data'!$A$1:$E$2403,4,FALSE)</f>
        <v>1.57</v>
      </c>
      <c r="J373" s="41">
        <f>VLOOKUP($A373,'Youth Skills Data'!$A$1:$E$2403,3,FALSE)</f>
        <v>6.72</v>
      </c>
      <c r="K373" s="41">
        <f t="shared" si="27"/>
        <v>8.9699999999999989</v>
      </c>
      <c r="L373" s="41" t="s">
        <v>5</v>
      </c>
      <c r="M373" s="41" t="s">
        <v>5</v>
      </c>
      <c r="N373" s="41" t="str">
        <f t="shared" si="28"/>
        <v>High Impact</v>
      </c>
      <c r="O373" s="42">
        <v>90500</v>
      </c>
      <c r="P373" s="42">
        <v>60000</v>
      </c>
      <c r="Q373" s="42">
        <f t="shared" si="29"/>
        <v>150500</v>
      </c>
    </row>
    <row r="374" spans="1:17" x14ac:dyDescent="0.35">
      <c r="A374" s="41" t="s">
        <v>395</v>
      </c>
      <c r="B374" s="41">
        <f>VLOOKUP($A:$A,'Youth Skills Data'!$A$1:$E$2403,2,FALSE)</f>
        <v>15</v>
      </c>
      <c r="C374" s="41" t="str">
        <f t="shared" si="26"/>
        <v>15 - 19 yrs</v>
      </c>
      <c r="D374" s="41" t="s">
        <v>3</v>
      </c>
      <c r="E374" s="41" t="str">
        <f>HLOOKUP($A374,'Sheet 4'!$A$2:$CNK$3,2,FALSE)</f>
        <v>Single</v>
      </c>
      <c r="F374" s="41" t="s">
        <v>120</v>
      </c>
      <c r="G374" s="41" t="str">
        <f t="shared" si="25"/>
        <v>Male/Single/Nakapiripiriti</v>
      </c>
      <c r="H374" s="41">
        <f>VLOOKUP($A374,'Youth Skills Data'!$A$1:$E$2403,5,FALSE)</f>
        <v>3.26</v>
      </c>
      <c r="I374" s="41">
        <f>VLOOKUP($A374,'Youth Skills Data'!$A$1:$E$2403,4,FALSE)</f>
        <v>9.7200000000000006</v>
      </c>
      <c r="J374" s="41">
        <f>VLOOKUP($A374,'Youth Skills Data'!$A$1:$E$2403,3,FALSE)</f>
        <v>2</v>
      </c>
      <c r="K374" s="41">
        <f t="shared" si="27"/>
        <v>14.98</v>
      </c>
      <c r="L374" s="41" t="s">
        <v>5</v>
      </c>
      <c r="M374" s="41" t="s">
        <v>5</v>
      </c>
      <c r="N374" s="41" t="str">
        <f t="shared" si="28"/>
        <v>High Impact</v>
      </c>
      <c r="O374" s="42">
        <v>4650</v>
      </c>
      <c r="P374" s="42">
        <v>35198</v>
      </c>
      <c r="Q374" s="42">
        <f t="shared" si="29"/>
        <v>39848</v>
      </c>
    </row>
    <row r="375" spans="1:17" x14ac:dyDescent="0.35">
      <c r="A375" s="41" t="s">
        <v>396</v>
      </c>
      <c r="B375" s="41">
        <f>VLOOKUP($A:$A,'Youth Skills Data'!$A$1:$E$2403,2,FALSE)</f>
        <v>25</v>
      </c>
      <c r="C375" s="41" t="str">
        <f t="shared" si="26"/>
        <v>25 yrs or more</v>
      </c>
      <c r="D375" s="41" t="s">
        <v>3</v>
      </c>
      <c r="E375" s="41" t="str">
        <f>HLOOKUP($A375,'Sheet 4'!$A$2:$CNK$3,2,FALSE)</f>
        <v>Single</v>
      </c>
      <c r="F375" s="41" t="s">
        <v>120</v>
      </c>
      <c r="G375" s="41" t="str">
        <f t="shared" si="25"/>
        <v>Male/Single/Nakapiripiriti</v>
      </c>
      <c r="H375" s="41">
        <f>VLOOKUP($A375,'Youth Skills Data'!$A$1:$E$2403,5,FALSE)</f>
        <v>6.5</v>
      </c>
      <c r="I375" s="41">
        <f>VLOOKUP($A375,'Youth Skills Data'!$A$1:$E$2403,4,FALSE)</f>
        <v>1.78</v>
      </c>
      <c r="J375" s="41">
        <f>VLOOKUP($A375,'Youth Skills Data'!$A$1:$E$2403,3,FALSE)</f>
        <v>3.57</v>
      </c>
      <c r="K375" s="41">
        <f t="shared" si="27"/>
        <v>11.85</v>
      </c>
      <c r="L375" s="41" t="s">
        <v>5</v>
      </c>
      <c r="M375" s="41" t="s">
        <v>5</v>
      </c>
      <c r="N375" s="41" t="str">
        <f t="shared" si="28"/>
        <v>High Impact</v>
      </c>
      <c r="O375" s="42">
        <v>130000</v>
      </c>
      <c r="P375" s="42">
        <v>41000</v>
      </c>
      <c r="Q375" s="42">
        <f t="shared" si="29"/>
        <v>171000</v>
      </c>
    </row>
    <row r="376" spans="1:17" x14ac:dyDescent="0.35">
      <c r="A376" s="41" t="s">
        <v>397</v>
      </c>
      <c r="B376" s="41">
        <f>VLOOKUP($A:$A,'Youth Skills Data'!$A$1:$E$2403,2,FALSE)</f>
        <v>10</v>
      </c>
      <c r="C376" s="41" t="str">
        <f t="shared" si="26"/>
        <v>Below 10 yrs</v>
      </c>
      <c r="D376" s="41" t="s">
        <v>3</v>
      </c>
      <c r="E376" s="41" t="str">
        <f>HLOOKUP($A376,'Sheet 4'!$A$2:$CNK$3,2,FALSE)</f>
        <v>Single</v>
      </c>
      <c r="F376" s="41" t="s">
        <v>120</v>
      </c>
      <c r="G376" s="41" t="str">
        <f t="shared" si="25"/>
        <v>Male/Single/Nakapiripiriti</v>
      </c>
      <c r="H376" s="41">
        <f>VLOOKUP($A376,'Youth Skills Data'!$A$1:$E$2403,5,FALSE)</f>
        <v>8.76</v>
      </c>
      <c r="I376" s="41">
        <f>VLOOKUP($A376,'Youth Skills Data'!$A$1:$E$2403,4,FALSE)</f>
        <v>3.81</v>
      </c>
      <c r="J376" s="41">
        <f>VLOOKUP($A376,'Youth Skills Data'!$A$1:$E$2403,3,FALSE)</f>
        <v>7.33</v>
      </c>
      <c r="K376" s="41">
        <f t="shared" si="27"/>
        <v>19.899999999999999</v>
      </c>
      <c r="L376" s="41" t="s">
        <v>5</v>
      </c>
      <c r="M376" s="41" t="s">
        <v>5</v>
      </c>
      <c r="N376" s="41" t="str">
        <f t="shared" si="28"/>
        <v>High Impact</v>
      </c>
      <c r="O376" s="42">
        <v>30200</v>
      </c>
      <c r="P376" s="42">
        <v>15198</v>
      </c>
      <c r="Q376" s="42">
        <f t="shared" si="29"/>
        <v>45398</v>
      </c>
    </row>
    <row r="377" spans="1:17" x14ac:dyDescent="0.35">
      <c r="A377" s="41" t="s">
        <v>398</v>
      </c>
      <c r="B377" s="41">
        <f>VLOOKUP($A:$A,'Youth Skills Data'!$A$1:$E$2403,2,FALSE)</f>
        <v>15</v>
      </c>
      <c r="C377" s="41" t="str">
        <f t="shared" si="26"/>
        <v>15 - 19 yrs</v>
      </c>
      <c r="D377" s="41" t="s">
        <v>3</v>
      </c>
      <c r="E377" s="41" t="str">
        <f>HLOOKUP($A377,'Sheet 4'!$A$2:$CNK$3,2,FALSE)</f>
        <v>Single</v>
      </c>
      <c r="F377" s="41" t="s">
        <v>118</v>
      </c>
      <c r="G377" s="41" t="str">
        <f t="shared" si="25"/>
        <v>Male/Single/Kotido</v>
      </c>
      <c r="H377" s="41">
        <f>VLOOKUP($A377,'Youth Skills Data'!$A$1:$E$2403,5,FALSE)</f>
        <v>7.84</v>
      </c>
      <c r="I377" s="41">
        <f>VLOOKUP($A377,'Youth Skills Data'!$A$1:$E$2403,4,FALSE)</f>
        <v>2.2400000000000002</v>
      </c>
      <c r="J377" s="41">
        <f>VLOOKUP($A377,'Youth Skills Data'!$A$1:$E$2403,3,FALSE)</f>
        <v>8.09</v>
      </c>
      <c r="K377" s="41">
        <f t="shared" si="27"/>
        <v>18.170000000000002</v>
      </c>
      <c r="L377" s="41" t="s">
        <v>5</v>
      </c>
      <c r="M377" s="41" t="s">
        <v>5</v>
      </c>
      <c r="N377" s="41" t="str">
        <f t="shared" si="28"/>
        <v>High Impact</v>
      </c>
      <c r="O377" s="42">
        <v>60297</v>
      </c>
      <c r="P377" s="42">
        <v>40198</v>
      </c>
      <c r="Q377" s="42">
        <f t="shared" si="29"/>
        <v>100495</v>
      </c>
    </row>
    <row r="378" spans="1:17" x14ac:dyDescent="0.35">
      <c r="A378" s="41" t="s">
        <v>399</v>
      </c>
      <c r="B378" s="41">
        <f>VLOOKUP($A:$A,'Youth Skills Data'!$A$1:$E$2403,2,FALSE)</f>
        <v>17</v>
      </c>
      <c r="C378" s="41" t="str">
        <f t="shared" si="26"/>
        <v>15 - 19 yrs</v>
      </c>
      <c r="D378" s="41" t="s">
        <v>8</v>
      </c>
      <c r="E378" s="41" t="str">
        <f>HLOOKUP($A378,'Sheet 4'!$A$2:$CNK$3,2,FALSE)</f>
        <v>Single</v>
      </c>
      <c r="F378" s="41" t="s">
        <v>118</v>
      </c>
      <c r="G378" s="41" t="str">
        <f t="shared" si="25"/>
        <v>Female/Single/Kotido</v>
      </c>
      <c r="H378" s="41">
        <f>VLOOKUP($A378,'Youth Skills Data'!$A$1:$E$2403,5,FALSE)</f>
        <v>2.78</v>
      </c>
      <c r="I378" s="41">
        <f>VLOOKUP($A378,'Youth Skills Data'!$A$1:$E$2403,4,FALSE)</f>
        <v>8.24</v>
      </c>
      <c r="J378" s="41">
        <f>VLOOKUP($A378,'Youth Skills Data'!$A$1:$E$2403,3,FALSE)</f>
        <v>6.27</v>
      </c>
      <c r="K378" s="41">
        <f t="shared" si="27"/>
        <v>17.29</v>
      </c>
      <c r="L378" s="41" t="s">
        <v>5</v>
      </c>
      <c r="M378" s="41" t="s">
        <v>5</v>
      </c>
      <c r="N378" s="41" t="str">
        <f t="shared" si="28"/>
        <v>High Impact</v>
      </c>
      <c r="O378" s="42">
        <v>11500</v>
      </c>
      <c r="P378" s="42">
        <v>67000</v>
      </c>
      <c r="Q378" s="42">
        <f t="shared" si="29"/>
        <v>78500</v>
      </c>
    </row>
    <row r="379" spans="1:17" x14ac:dyDescent="0.35">
      <c r="A379" s="41" t="s">
        <v>400</v>
      </c>
      <c r="B379" s="41">
        <f>VLOOKUP($A:$A,'Youth Skills Data'!$A$1:$E$2403,2,FALSE)</f>
        <v>19</v>
      </c>
      <c r="C379" s="41" t="str">
        <f t="shared" si="26"/>
        <v>20 - 24 yrs</v>
      </c>
      <c r="D379" s="41" t="s">
        <v>8</v>
      </c>
      <c r="E379" s="41" t="str">
        <f>HLOOKUP($A379,'Sheet 4'!$A$2:$CNK$3,2,FALSE)</f>
        <v>Married</v>
      </c>
      <c r="F379" s="41" t="s">
        <v>118</v>
      </c>
      <c r="G379" s="41" t="str">
        <f t="shared" si="25"/>
        <v>Female/Married/Kotido</v>
      </c>
      <c r="H379" s="41">
        <f>VLOOKUP($A379,'Youth Skills Data'!$A$1:$E$2403,5,FALSE)</f>
        <v>8.3000000000000007</v>
      </c>
      <c r="I379" s="41">
        <f>VLOOKUP($A379,'Youth Skills Data'!$A$1:$E$2403,4,FALSE)</f>
        <v>6.79</v>
      </c>
      <c r="J379" s="41">
        <f>VLOOKUP($A379,'Youth Skills Data'!$A$1:$E$2403,3,FALSE)</f>
        <v>1.88</v>
      </c>
      <c r="K379" s="41">
        <f t="shared" si="27"/>
        <v>16.97</v>
      </c>
      <c r="L379" s="41" t="s">
        <v>5</v>
      </c>
      <c r="M379" s="41" t="s">
        <v>5</v>
      </c>
      <c r="N379" s="41" t="str">
        <f t="shared" si="28"/>
        <v>High Impact</v>
      </c>
      <c r="O379" s="42">
        <v>37000</v>
      </c>
      <c r="P379" s="42">
        <v>7198</v>
      </c>
      <c r="Q379" s="42">
        <f t="shared" si="29"/>
        <v>44198</v>
      </c>
    </row>
    <row r="380" spans="1:17" x14ac:dyDescent="0.35">
      <c r="A380" s="41" t="s">
        <v>401</v>
      </c>
      <c r="B380" s="41">
        <f>VLOOKUP($A:$A,'Youth Skills Data'!$A$1:$E$2403,2,FALSE)</f>
        <v>21</v>
      </c>
      <c r="C380" s="41" t="str">
        <f t="shared" si="26"/>
        <v>20 - 24 yrs</v>
      </c>
      <c r="D380" s="41" t="s">
        <v>3</v>
      </c>
      <c r="E380" s="41" t="str">
        <f>HLOOKUP($A380,'Sheet 4'!$A$2:$CNK$3,2,FALSE)</f>
        <v>Single</v>
      </c>
      <c r="F380" s="41" t="s">
        <v>118</v>
      </c>
      <c r="G380" s="41" t="str">
        <f t="shared" si="25"/>
        <v>Male/Single/Kotido</v>
      </c>
      <c r="H380" s="41">
        <f>VLOOKUP($A380,'Youth Skills Data'!$A$1:$E$2403,5,FALSE)</f>
        <v>4.43</v>
      </c>
      <c r="I380" s="41">
        <f>VLOOKUP($A380,'Youth Skills Data'!$A$1:$E$2403,4,FALSE)</f>
        <v>7.64</v>
      </c>
      <c r="J380" s="41">
        <f>VLOOKUP($A380,'Youth Skills Data'!$A$1:$E$2403,3,FALSE)</f>
        <v>6.39</v>
      </c>
      <c r="K380" s="41">
        <f t="shared" si="27"/>
        <v>18.46</v>
      </c>
      <c r="L380" s="41" t="s">
        <v>5</v>
      </c>
      <c r="M380" s="41" t="s">
        <v>5</v>
      </c>
      <c r="N380" s="41" t="str">
        <f t="shared" si="28"/>
        <v>High Impact</v>
      </c>
      <c r="O380" s="42">
        <v>49599</v>
      </c>
      <c r="P380" s="42">
        <v>12200</v>
      </c>
      <c r="Q380" s="42">
        <f t="shared" si="29"/>
        <v>61799</v>
      </c>
    </row>
    <row r="381" spans="1:17" x14ac:dyDescent="0.35">
      <c r="A381" s="41" t="s">
        <v>402</v>
      </c>
      <c r="B381" s="41">
        <f>VLOOKUP($A:$A,'Youth Skills Data'!$A$1:$E$2403,2,FALSE)</f>
        <v>24</v>
      </c>
      <c r="C381" s="41" t="str">
        <f t="shared" si="26"/>
        <v>20 - 24 yrs</v>
      </c>
      <c r="D381" s="41" t="s">
        <v>3</v>
      </c>
      <c r="E381" s="41" t="str">
        <f>HLOOKUP($A381,'Sheet 4'!$A$2:$CNK$3,2,FALSE)</f>
        <v>Married</v>
      </c>
      <c r="F381" s="41" t="s">
        <v>118</v>
      </c>
      <c r="G381" s="41" t="str">
        <f t="shared" si="25"/>
        <v>Male/Married/Kotido</v>
      </c>
      <c r="H381" s="41">
        <f>VLOOKUP($A381,'Youth Skills Data'!$A$1:$E$2403,5,FALSE)</f>
        <v>4.3499999999999996</v>
      </c>
      <c r="I381" s="41">
        <f>VLOOKUP($A381,'Youth Skills Data'!$A$1:$E$2403,4,FALSE)</f>
        <v>7.84</v>
      </c>
      <c r="J381" s="41">
        <f>VLOOKUP($A381,'Youth Skills Data'!$A$1:$E$2403,3,FALSE)</f>
        <v>6.4</v>
      </c>
      <c r="K381" s="41">
        <f t="shared" si="27"/>
        <v>18.59</v>
      </c>
      <c r="L381" s="41" t="s">
        <v>5</v>
      </c>
      <c r="M381" s="41" t="s">
        <v>5</v>
      </c>
      <c r="N381" s="41" t="str">
        <f t="shared" si="28"/>
        <v>High Impact</v>
      </c>
      <c r="O381" s="42">
        <v>29500</v>
      </c>
      <c r="P381" s="42">
        <v>71500</v>
      </c>
      <c r="Q381" s="42">
        <f t="shared" si="29"/>
        <v>101000</v>
      </c>
    </row>
    <row r="382" spans="1:17" x14ac:dyDescent="0.35">
      <c r="A382" s="41" t="s">
        <v>403</v>
      </c>
      <c r="B382" s="41">
        <f>VLOOKUP($A:$A,'Youth Skills Data'!$A$1:$E$2403,2,FALSE)</f>
        <v>21</v>
      </c>
      <c r="C382" s="41" t="str">
        <f t="shared" si="26"/>
        <v>20 - 24 yrs</v>
      </c>
      <c r="D382" s="41" t="s">
        <v>3</v>
      </c>
      <c r="E382" s="41" t="str">
        <f>HLOOKUP($A382,'Sheet 4'!$A$2:$CNK$3,2,FALSE)</f>
        <v>Single</v>
      </c>
      <c r="F382" s="41" t="s">
        <v>118</v>
      </c>
      <c r="G382" s="41" t="str">
        <f t="shared" si="25"/>
        <v>Male/Single/Kotido</v>
      </c>
      <c r="H382" s="41">
        <f>VLOOKUP($A382,'Youth Skills Data'!$A$1:$E$2403,5,FALSE)</f>
        <v>1.87</v>
      </c>
      <c r="I382" s="41">
        <f>VLOOKUP($A382,'Youth Skills Data'!$A$1:$E$2403,4,FALSE)</f>
        <v>2.88</v>
      </c>
      <c r="J382" s="41">
        <f>VLOOKUP($A382,'Youth Skills Data'!$A$1:$E$2403,3,FALSE)</f>
        <v>5.23</v>
      </c>
      <c r="K382" s="41">
        <f t="shared" si="27"/>
        <v>9.98</v>
      </c>
      <c r="L382" s="41" t="s">
        <v>5</v>
      </c>
      <c r="M382" s="41" t="s">
        <v>5</v>
      </c>
      <c r="N382" s="41" t="str">
        <f t="shared" si="28"/>
        <v>High Impact</v>
      </c>
      <c r="O382" s="42">
        <v>670500</v>
      </c>
      <c r="P382" s="42">
        <v>18099</v>
      </c>
      <c r="Q382" s="42">
        <f t="shared" si="29"/>
        <v>688599</v>
      </c>
    </row>
    <row r="383" spans="1:17" x14ac:dyDescent="0.35">
      <c r="A383" s="41" t="s">
        <v>404</v>
      </c>
      <c r="B383" s="41">
        <f>VLOOKUP($A:$A,'Youth Skills Data'!$A$1:$E$2403,2,FALSE)</f>
        <v>23</v>
      </c>
      <c r="C383" s="41" t="str">
        <f t="shared" si="26"/>
        <v>20 - 24 yrs</v>
      </c>
      <c r="D383" s="41" t="s">
        <v>3</v>
      </c>
      <c r="E383" s="41" t="str">
        <f>HLOOKUP($A383,'Sheet 4'!$A$2:$CNK$3,2,FALSE)</f>
        <v>Married</v>
      </c>
      <c r="F383" s="41" t="s">
        <v>118</v>
      </c>
      <c r="G383" s="41" t="str">
        <f t="shared" si="25"/>
        <v>Male/Married/Kotido</v>
      </c>
      <c r="H383" s="41">
        <f>VLOOKUP($A383,'Youth Skills Data'!$A$1:$E$2403,5,FALSE)</f>
        <v>2.91</v>
      </c>
      <c r="I383" s="41">
        <f>VLOOKUP($A383,'Youth Skills Data'!$A$1:$E$2403,4,FALSE)</f>
        <v>2.04</v>
      </c>
      <c r="J383" s="41">
        <f>VLOOKUP($A383,'Youth Skills Data'!$A$1:$E$2403,3,FALSE)</f>
        <v>2.82</v>
      </c>
      <c r="K383" s="41">
        <f t="shared" si="27"/>
        <v>7.77</v>
      </c>
      <c r="L383" s="41" t="s">
        <v>5</v>
      </c>
      <c r="M383" s="41" t="s">
        <v>5</v>
      </c>
      <c r="N383" s="41" t="str">
        <f t="shared" si="28"/>
        <v>High Impact</v>
      </c>
      <c r="O383" s="42">
        <v>63000</v>
      </c>
      <c r="P383" s="42">
        <v>192099</v>
      </c>
      <c r="Q383" s="42">
        <f t="shared" si="29"/>
        <v>255099</v>
      </c>
    </row>
    <row r="384" spans="1:17" x14ac:dyDescent="0.35">
      <c r="A384" s="41" t="s">
        <v>405</v>
      </c>
      <c r="B384" s="41">
        <f>VLOOKUP($A:$A,'Youth Skills Data'!$A$1:$E$2403,2,FALSE)</f>
        <v>19</v>
      </c>
      <c r="C384" s="41" t="str">
        <f t="shared" si="26"/>
        <v>20 - 24 yrs</v>
      </c>
      <c r="D384" s="41" t="s">
        <v>3</v>
      </c>
      <c r="E384" s="41" t="str">
        <f>HLOOKUP($A384,'Sheet 4'!$A$2:$CNK$3,2,FALSE)</f>
        <v>Single</v>
      </c>
      <c r="F384" s="41" t="s">
        <v>118</v>
      </c>
      <c r="G384" s="41" t="str">
        <f t="shared" si="25"/>
        <v>Male/Single/Kotido</v>
      </c>
      <c r="H384" s="41">
        <f>VLOOKUP($A384,'Youth Skills Data'!$A$1:$E$2403,5,FALSE)</f>
        <v>5.3</v>
      </c>
      <c r="I384" s="41">
        <f>VLOOKUP($A384,'Youth Skills Data'!$A$1:$E$2403,4,FALSE)</f>
        <v>2.52</v>
      </c>
      <c r="J384" s="41">
        <f>VLOOKUP($A384,'Youth Skills Data'!$A$1:$E$2403,3,FALSE)</f>
        <v>5.59</v>
      </c>
      <c r="K384" s="41">
        <f t="shared" si="27"/>
        <v>13.41</v>
      </c>
      <c r="L384" s="41" t="s">
        <v>6</v>
      </c>
      <c r="M384" s="41" t="s">
        <v>6</v>
      </c>
      <c r="N384" s="41" t="str">
        <f t="shared" si="28"/>
        <v>No Impact at all</v>
      </c>
      <c r="O384" s="42"/>
      <c r="P384" s="42"/>
      <c r="Q384" s="42">
        <f t="shared" si="29"/>
        <v>0</v>
      </c>
    </row>
    <row r="385" spans="1:17" x14ac:dyDescent="0.35">
      <c r="A385" s="41" t="s">
        <v>406</v>
      </c>
      <c r="B385" s="41">
        <f>VLOOKUP($A:$A,'Youth Skills Data'!$A$1:$E$2403,2,FALSE)</f>
        <v>29</v>
      </c>
      <c r="C385" s="41" t="str">
        <f t="shared" si="26"/>
        <v>25 yrs or more</v>
      </c>
      <c r="D385" s="41" t="s">
        <v>3</v>
      </c>
      <c r="E385" s="41" t="str">
        <f>HLOOKUP($A385,'Sheet 4'!$A$2:$CNK$3,2,FALSE)</f>
        <v>Single</v>
      </c>
      <c r="F385" s="41" t="s">
        <v>118</v>
      </c>
      <c r="G385" s="41" t="str">
        <f t="shared" si="25"/>
        <v>Male/Single/Kotido</v>
      </c>
      <c r="H385" s="41">
        <f>VLOOKUP($A385,'Youth Skills Data'!$A$1:$E$2403,5,FALSE)</f>
        <v>2.15</v>
      </c>
      <c r="I385" s="41">
        <f>VLOOKUP($A385,'Youth Skills Data'!$A$1:$E$2403,4,FALSE)</f>
        <v>7.24</v>
      </c>
      <c r="J385" s="41">
        <f>VLOOKUP($A385,'Youth Skills Data'!$A$1:$E$2403,3,FALSE)</f>
        <v>5.42</v>
      </c>
      <c r="K385" s="41">
        <f t="shared" si="27"/>
        <v>14.81</v>
      </c>
      <c r="L385" s="41" t="s">
        <v>7</v>
      </c>
      <c r="M385" s="41" t="s">
        <v>5</v>
      </c>
      <c r="N385" s="41" t="str">
        <f t="shared" si="28"/>
        <v>Low Impact</v>
      </c>
      <c r="O385" s="42"/>
      <c r="P385" s="42">
        <v>75099</v>
      </c>
      <c r="Q385" s="42">
        <f t="shared" si="29"/>
        <v>75099</v>
      </c>
    </row>
    <row r="386" spans="1:17" x14ac:dyDescent="0.35">
      <c r="A386" s="41" t="s">
        <v>407</v>
      </c>
      <c r="B386" s="41">
        <f>VLOOKUP($A:$A,'Youth Skills Data'!$A$1:$E$2403,2,FALSE)</f>
        <v>21</v>
      </c>
      <c r="C386" s="41" t="str">
        <f t="shared" si="26"/>
        <v>20 - 24 yrs</v>
      </c>
      <c r="D386" s="41" t="s">
        <v>3</v>
      </c>
      <c r="E386" s="41" t="str">
        <f>HLOOKUP($A386,'Sheet 4'!$A$2:$CNK$3,2,FALSE)</f>
        <v>Single</v>
      </c>
      <c r="F386" s="41" t="s">
        <v>118</v>
      </c>
      <c r="G386" s="41" t="str">
        <f t="shared" ref="G386:G449" si="30">CONCATENATE(D386,"/",E386,"/",F386,)</f>
        <v>Male/Single/Kotido</v>
      </c>
      <c r="H386" s="41">
        <f>VLOOKUP($A386,'Youth Skills Data'!$A$1:$E$2403,5,FALSE)</f>
        <v>0.76</v>
      </c>
      <c r="I386" s="41">
        <f>VLOOKUP($A386,'Youth Skills Data'!$A$1:$E$2403,4,FALSE)</f>
        <v>5.29</v>
      </c>
      <c r="J386" s="41">
        <f>VLOOKUP($A386,'Youth Skills Data'!$A$1:$E$2403,3,FALSE)</f>
        <v>8.09</v>
      </c>
      <c r="K386" s="41">
        <f t="shared" si="27"/>
        <v>14.14</v>
      </c>
      <c r="L386" s="41" t="s">
        <v>7</v>
      </c>
      <c r="M386" s="41" t="s">
        <v>5</v>
      </c>
      <c r="N386" s="41" t="str">
        <f t="shared" si="28"/>
        <v>Low Impact</v>
      </c>
      <c r="O386" s="42"/>
      <c r="P386" s="42">
        <v>1398</v>
      </c>
      <c r="Q386" s="42">
        <f t="shared" si="29"/>
        <v>1398</v>
      </c>
    </row>
    <row r="387" spans="1:17" x14ac:dyDescent="0.35">
      <c r="A387" s="41" t="s">
        <v>408</v>
      </c>
      <c r="B387" s="41">
        <f>VLOOKUP($A:$A,'Youth Skills Data'!$A$1:$E$2403,2,FALSE)</f>
        <v>21</v>
      </c>
      <c r="C387" s="41" t="str">
        <f t="shared" ref="C387:C450" si="31">IF(B387&lt;=10,"Below 10 yrs",IF(B387&lt;14,"10-14 yrs",IF(B387&lt;19,"15 - 19 yrs",IF(B387&lt;=24,"20 - 24 yrs",IF(B387&gt;=25,"25 yrs or more")))))</f>
        <v>20 - 24 yrs</v>
      </c>
      <c r="D387" s="41" t="s">
        <v>3</v>
      </c>
      <c r="E387" s="41" t="str">
        <f>HLOOKUP($A387,'Sheet 4'!$A$2:$CNK$3,2,FALSE)</f>
        <v>Single</v>
      </c>
      <c r="F387" s="41" t="s">
        <v>118</v>
      </c>
      <c r="G387" s="41" t="str">
        <f t="shared" si="30"/>
        <v>Male/Single/Kotido</v>
      </c>
      <c r="H387" s="41">
        <f>VLOOKUP($A387,'Youth Skills Data'!$A$1:$E$2403,5,FALSE)</f>
        <v>3.76</v>
      </c>
      <c r="I387" s="41">
        <f>VLOOKUP($A387,'Youth Skills Data'!$A$1:$E$2403,4,FALSE)</f>
        <v>0.56000000000000005</v>
      </c>
      <c r="J387" s="41">
        <f>VLOOKUP($A387,'Youth Skills Data'!$A$1:$E$2403,3,FALSE)</f>
        <v>9.81</v>
      </c>
      <c r="K387" s="41">
        <f t="shared" ref="K387:K450" si="32">H387+I387+J387</f>
        <v>14.13</v>
      </c>
      <c r="L387" s="41" t="s">
        <v>6</v>
      </c>
      <c r="M387" s="41" t="s">
        <v>6</v>
      </c>
      <c r="N387" s="41" t="str">
        <f t="shared" ref="N387:N450" si="33">IF(AND(L387="Yes",M387="Yes"),"High Impact",IF(AND(L387="Yes",M387="No"),"Moderate Impact",IF(AND(L387="No",M387="Yes"),"Low Impact","No Impact at all")))</f>
        <v>No Impact at all</v>
      </c>
      <c r="O387" s="42"/>
      <c r="P387" s="42"/>
      <c r="Q387" s="42">
        <f t="shared" ref="Q387:Q450" si="34">P387+O387</f>
        <v>0</v>
      </c>
    </row>
    <row r="388" spans="1:17" x14ac:dyDescent="0.35">
      <c r="A388" s="41" t="s">
        <v>409</v>
      </c>
      <c r="B388" s="41">
        <f>VLOOKUP($A:$A,'Youth Skills Data'!$A$1:$E$2403,2,FALSE)</f>
        <v>17</v>
      </c>
      <c r="C388" s="41" t="str">
        <f t="shared" si="31"/>
        <v>15 - 19 yrs</v>
      </c>
      <c r="D388" s="41" t="s">
        <v>3</v>
      </c>
      <c r="E388" s="41" t="str">
        <f>HLOOKUP($A388,'Sheet 4'!$A$2:$CNK$3,2,FALSE)</f>
        <v>Single</v>
      </c>
      <c r="F388" s="41" t="s">
        <v>118</v>
      </c>
      <c r="G388" s="41" t="str">
        <f t="shared" si="30"/>
        <v>Male/Single/Kotido</v>
      </c>
      <c r="H388" s="41">
        <f>VLOOKUP($A388,'Youth Skills Data'!$A$1:$E$2403,5,FALSE)</f>
        <v>3.26</v>
      </c>
      <c r="I388" s="41">
        <f>VLOOKUP($A388,'Youth Skills Data'!$A$1:$E$2403,4,FALSE)</f>
        <v>9.7200000000000006</v>
      </c>
      <c r="J388" s="41">
        <f>VLOOKUP($A388,'Youth Skills Data'!$A$1:$E$2403,3,FALSE)</f>
        <v>2</v>
      </c>
      <c r="K388" s="41">
        <f t="shared" si="32"/>
        <v>14.98</v>
      </c>
      <c r="L388" s="41" t="s">
        <v>7</v>
      </c>
      <c r="M388" s="41" t="s">
        <v>5</v>
      </c>
      <c r="N388" s="41" t="str">
        <f t="shared" si="33"/>
        <v>Low Impact</v>
      </c>
      <c r="O388" s="42"/>
      <c r="P388" s="42">
        <v>12198</v>
      </c>
      <c r="Q388" s="42">
        <f t="shared" si="34"/>
        <v>12198</v>
      </c>
    </row>
    <row r="389" spans="1:17" x14ac:dyDescent="0.35">
      <c r="A389" s="41" t="s">
        <v>410</v>
      </c>
      <c r="B389" s="41">
        <f>VLOOKUP($A:$A,'Youth Skills Data'!$A$1:$E$2403,2,FALSE)</f>
        <v>21</v>
      </c>
      <c r="C389" s="41" t="str">
        <f t="shared" si="31"/>
        <v>20 - 24 yrs</v>
      </c>
      <c r="D389" s="41" t="s">
        <v>3</v>
      </c>
      <c r="E389" s="41" t="str">
        <f>HLOOKUP($A389,'Sheet 4'!$A$2:$CNK$3,2,FALSE)</f>
        <v>Single</v>
      </c>
      <c r="F389" s="41" t="s">
        <v>120</v>
      </c>
      <c r="G389" s="41" t="str">
        <f t="shared" si="30"/>
        <v>Male/Single/Nakapiripiriti</v>
      </c>
      <c r="H389" s="41">
        <f>VLOOKUP($A389,'Youth Skills Data'!$A$1:$E$2403,5,FALSE)</f>
        <v>9.11</v>
      </c>
      <c r="I389" s="41">
        <f>VLOOKUP($A389,'Youth Skills Data'!$A$1:$E$2403,4,FALSE)</f>
        <v>8.1</v>
      </c>
      <c r="J389" s="41">
        <f>VLOOKUP($A389,'Youth Skills Data'!$A$1:$E$2403,3,FALSE)</f>
        <v>5.4</v>
      </c>
      <c r="K389" s="41">
        <f t="shared" si="32"/>
        <v>22.61</v>
      </c>
      <c r="L389" s="41" t="s">
        <v>7</v>
      </c>
      <c r="M389" s="41" t="s">
        <v>5</v>
      </c>
      <c r="N389" s="41" t="str">
        <f t="shared" si="33"/>
        <v>Low Impact</v>
      </c>
      <c r="O389" s="42"/>
      <c r="P389" s="42">
        <v>60500</v>
      </c>
      <c r="Q389" s="42">
        <f t="shared" si="34"/>
        <v>60500</v>
      </c>
    </row>
    <row r="390" spans="1:17" x14ac:dyDescent="0.35">
      <c r="A390" s="41" t="s">
        <v>411</v>
      </c>
      <c r="B390" s="41">
        <f>VLOOKUP($A:$A,'Youth Skills Data'!$A$1:$E$2403,2,FALSE)</f>
        <v>23</v>
      </c>
      <c r="C390" s="41" t="str">
        <f t="shared" si="31"/>
        <v>20 - 24 yrs</v>
      </c>
      <c r="D390" s="41" t="s">
        <v>3</v>
      </c>
      <c r="E390" s="41" t="str">
        <f>HLOOKUP($A390,'Sheet 4'!$A$2:$CNK$3,2,FALSE)</f>
        <v>Single</v>
      </c>
      <c r="F390" s="41" t="s">
        <v>120</v>
      </c>
      <c r="G390" s="41" t="str">
        <f t="shared" si="30"/>
        <v>Male/Single/Nakapiripiriti</v>
      </c>
      <c r="H390" s="41">
        <f>VLOOKUP($A390,'Youth Skills Data'!$A$1:$E$2403,5,FALSE)</f>
        <v>3.88</v>
      </c>
      <c r="I390" s="41">
        <f>VLOOKUP($A390,'Youth Skills Data'!$A$1:$E$2403,4,FALSE)</f>
        <v>1.29</v>
      </c>
      <c r="J390" s="41">
        <f>VLOOKUP($A390,'Youth Skills Data'!$A$1:$E$2403,3,FALSE)</f>
        <v>9.16</v>
      </c>
      <c r="K390" s="41">
        <f t="shared" si="32"/>
        <v>14.33</v>
      </c>
      <c r="L390" s="41" t="s">
        <v>7</v>
      </c>
      <c r="M390" s="41" t="s">
        <v>7</v>
      </c>
      <c r="N390" s="41" t="str">
        <f t="shared" si="33"/>
        <v>No Impact at all</v>
      </c>
      <c r="O390" s="42"/>
      <c r="P390" s="42"/>
      <c r="Q390" s="42">
        <f t="shared" si="34"/>
        <v>0</v>
      </c>
    </row>
    <row r="391" spans="1:17" x14ac:dyDescent="0.35">
      <c r="A391" s="41" t="s">
        <v>412</v>
      </c>
      <c r="B391" s="41">
        <f>VLOOKUP($A:$A,'Youth Skills Data'!$A$1:$E$2403,2,FALSE)</f>
        <v>15</v>
      </c>
      <c r="C391" s="41" t="str">
        <f t="shared" si="31"/>
        <v>15 - 19 yrs</v>
      </c>
      <c r="D391" s="41" t="s">
        <v>3</v>
      </c>
      <c r="E391" s="41" t="str">
        <f>HLOOKUP($A391,'Sheet 4'!$A$2:$CNK$3,2,FALSE)</f>
        <v>Single</v>
      </c>
      <c r="F391" s="41" t="s">
        <v>120</v>
      </c>
      <c r="G391" s="41" t="str">
        <f t="shared" si="30"/>
        <v>Male/Single/Nakapiripiriti</v>
      </c>
      <c r="H391" s="41">
        <f>VLOOKUP($A391,'Youth Skills Data'!$A$1:$E$2403,5,FALSE)</f>
        <v>3.26</v>
      </c>
      <c r="I391" s="41">
        <f>VLOOKUP($A391,'Youth Skills Data'!$A$1:$E$2403,4,FALSE)</f>
        <v>9.7200000000000006</v>
      </c>
      <c r="J391" s="41">
        <f>VLOOKUP($A391,'Youth Skills Data'!$A$1:$E$2403,3,FALSE)</f>
        <v>2</v>
      </c>
      <c r="K391" s="41">
        <f t="shared" si="32"/>
        <v>14.98</v>
      </c>
      <c r="L391" s="41" t="s">
        <v>5</v>
      </c>
      <c r="M391" s="41" t="s">
        <v>5</v>
      </c>
      <c r="N391" s="41" t="str">
        <f t="shared" si="33"/>
        <v>High Impact</v>
      </c>
      <c r="O391" s="42">
        <v>396</v>
      </c>
      <c r="P391" s="42">
        <v>176198</v>
      </c>
      <c r="Q391" s="42">
        <f t="shared" si="34"/>
        <v>176594</v>
      </c>
    </row>
    <row r="392" spans="1:17" x14ac:dyDescent="0.35">
      <c r="A392" s="41" t="s">
        <v>413</v>
      </c>
      <c r="B392" s="41">
        <f>VLOOKUP($A:$A,'Youth Skills Data'!$A$1:$E$2403,2,FALSE)</f>
        <v>25</v>
      </c>
      <c r="C392" s="41" t="str">
        <f t="shared" si="31"/>
        <v>25 yrs or more</v>
      </c>
      <c r="D392" s="41" t="s">
        <v>3</v>
      </c>
      <c r="E392" s="41" t="str">
        <f>HLOOKUP($A392,'Sheet 4'!$A$2:$CNK$3,2,FALSE)</f>
        <v>Separated</v>
      </c>
      <c r="F392" s="41" t="s">
        <v>120</v>
      </c>
      <c r="G392" s="41" t="str">
        <f t="shared" si="30"/>
        <v>Male/Separated/Nakapiripiriti</v>
      </c>
      <c r="H392" s="41">
        <f>VLOOKUP($A392,'Youth Skills Data'!$A$1:$E$2403,5,FALSE)</f>
        <v>5.95</v>
      </c>
      <c r="I392" s="41">
        <f>VLOOKUP($A392,'Youth Skills Data'!$A$1:$E$2403,4,FALSE)</f>
        <v>9.8000000000000007</v>
      </c>
      <c r="J392" s="41">
        <f>VLOOKUP($A392,'Youth Skills Data'!$A$1:$E$2403,3,FALSE)</f>
        <v>1.47</v>
      </c>
      <c r="K392" s="41">
        <f t="shared" si="32"/>
        <v>17.22</v>
      </c>
      <c r="L392" s="41" t="s">
        <v>5</v>
      </c>
      <c r="M392" s="41" t="s">
        <v>5</v>
      </c>
      <c r="N392" s="41" t="str">
        <f t="shared" si="33"/>
        <v>High Impact</v>
      </c>
      <c r="O392" s="42">
        <v>30300</v>
      </c>
      <c r="P392" s="42">
        <v>1600</v>
      </c>
      <c r="Q392" s="42">
        <f t="shared" si="34"/>
        <v>31900</v>
      </c>
    </row>
    <row r="393" spans="1:17" x14ac:dyDescent="0.35">
      <c r="A393" s="41" t="s">
        <v>414</v>
      </c>
      <c r="B393" s="41">
        <f>VLOOKUP($A:$A,'Youth Skills Data'!$A$1:$E$2403,2,FALSE)</f>
        <v>10</v>
      </c>
      <c r="C393" s="41" t="str">
        <f t="shared" si="31"/>
        <v>Below 10 yrs</v>
      </c>
      <c r="D393" s="41" t="s">
        <v>8</v>
      </c>
      <c r="E393" s="41" t="str">
        <f>HLOOKUP($A393,'Sheet 4'!$A$2:$CNK$3,2,FALSE)</f>
        <v>Separated</v>
      </c>
      <c r="F393" s="41" t="s">
        <v>120</v>
      </c>
      <c r="G393" s="41" t="str">
        <f t="shared" si="30"/>
        <v>Female/Separated/Nakapiripiriti</v>
      </c>
      <c r="H393" s="41">
        <f>VLOOKUP($A393,'Youth Skills Data'!$A$1:$E$2403,5,FALSE)</f>
        <v>5.76</v>
      </c>
      <c r="I393" s="41">
        <f>VLOOKUP($A393,'Youth Skills Data'!$A$1:$E$2403,4,FALSE)</f>
        <v>6.34</v>
      </c>
      <c r="J393" s="41">
        <f>VLOOKUP($A393,'Youth Skills Data'!$A$1:$E$2403,3,FALSE)</f>
        <v>1.01</v>
      </c>
      <c r="K393" s="41">
        <f t="shared" si="32"/>
        <v>13.11</v>
      </c>
      <c r="L393" s="41" t="s">
        <v>6</v>
      </c>
      <c r="M393" s="41" t="s">
        <v>6</v>
      </c>
      <c r="N393" s="41" t="str">
        <f t="shared" si="33"/>
        <v>No Impact at all</v>
      </c>
      <c r="O393" s="42"/>
      <c r="P393" s="42"/>
      <c r="Q393" s="42">
        <f t="shared" si="34"/>
        <v>0</v>
      </c>
    </row>
    <row r="394" spans="1:17" x14ac:dyDescent="0.35">
      <c r="A394" s="41" t="s">
        <v>415</v>
      </c>
      <c r="B394" s="41">
        <f>VLOOKUP($A:$A,'Youth Skills Data'!$A$1:$E$2403,2,FALSE)</f>
        <v>15</v>
      </c>
      <c r="C394" s="41" t="str">
        <f t="shared" si="31"/>
        <v>15 - 19 yrs</v>
      </c>
      <c r="D394" s="41" t="s">
        <v>8</v>
      </c>
      <c r="E394" s="41" t="str">
        <f>HLOOKUP($A394,'Sheet 4'!$A$2:$CNK$3,2,FALSE)</f>
        <v>Single</v>
      </c>
      <c r="F394" s="41" t="s">
        <v>120</v>
      </c>
      <c r="G394" s="41" t="str">
        <f t="shared" si="30"/>
        <v>Female/Single/Nakapiripiriti</v>
      </c>
      <c r="H394" s="41">
        <f>VLOOKUP($A394,'Youth Skills Data'!$A$1:$E$2403,5,FALSE)</f>
        <v>2.15</v>
      </c>
      <c r="I394" s="41">
        <f>VLOOKUP($A394,'Youth Skills Data'!$A$1:$E$2403,4,FALSE)</f>
        <v>7.24</v>
      </c>
      <c r="J394" s="41">
        <f>VLOOKUP($A394,'Youth Skills Data'!$A$1:$E$2403,3,FALSE)</f>
        <v>5.42</v>
      </c>
      <c r="K394" s="41">
        <f t="shared" si="32"/>
        <v>14.81</v>
      </c>
      <c r="L394" s="41" t="s">
        <v>6</v>
      </c>
      <c r="M394" s="41" t="s">
        <v>6</v>
      </c>
      <c r="N394" s="41" t="str">
        <f t="shared" si="33"/>
        <v>No Impact at all</v>
      </c>
      <c r="O394" s="42"/>
      <c r="P394" s="42"/>
      <c r="Q394" s="42">
        <f t="shared" si="34"/>
        <v>0</v>
      </c>
    </row>
    <row r="395" spans="1:17" x14ac:dyDescent="0.35">
      <c r="A395" s="41" t="s">
        <v>416</v>
      </c>
      <c r="B395" s="41">
        <f>VLOOKUP($A:$A,'Youth Skills Data'!$A$1:$E$2403,2,FALSE)</f>
        <v>17</v>
      </c>
      <c r="C395" s="41" t="str">
        <f t="shared" si="31"/>
        <v>15 - 19 yrs</v>
      </c>
      <c r="D395" s="41" t="s">
        <v>8</v>
      </c>
      <c r="E395" s="41" t="str">
        <f>HLOOKUP($A395,'Sheet 4'!$A$2:$CNK$3,2,FALSE)</f>
        <v>Married</v>
      </c>
      <c r="F395" s="41" t="s">
        <v>120</v>
      </c>
      <c r="G395" s="41" t="str">
        <f t="shared" si="30"/>
        <v>Female/Married/Nakapiripiriti</v>
      </c>
      <c r="H395" s="41">
        <f>VLOOKUP($A395,'Youth Skills Data'!$A$1:$E$2403,5,FALSE)</f>
        <v>9.24</v>
      </c>
      <c r="I395" s="41">
        <f>VLOOKUP($A395,'Youth Skills Data'!$A$1:$E$2403,4,FALSE)</f>
        <v>8.2100000000000009</v>
      </c>
      <c r="J395" s="41">
        <f>VLOOKUP($A395,'Youth Skills Data'!$A$1:$E$2403,3,FALSE)</f>
        <v>2.08</v>
      </c>
      <c r="K395" s="41">
        <f t="shared" si="32"/>
        <v>19.53</v>
      </c>
      <c r="L395" s="41" t="s">
        <v>5</v>
      </c>
      <c r="M395" s="41" t="s">
        <v>5</v>
      </c>
      <c r="N395" s="41" t="str">
        <f t="shared" si="33"/>
        <v>High Impact</v>
      </c>
      <c r="O395" s="42">
        <v>38700</v>
      </c>
      <c r="P395" s="42">
        <v>50198</v>
      </c>
      <c r="Q395" s="42">
        <f t="shared" si="34"/>
        <v>88898</v>
      </c>
    </row>
    <row r="396" spans="1:17" x14ac:dyDescent="0.35">
      <c r="A396" s="41" t="s">
        <v>417</v>
      </c>
      <c r="B396" s="41">
        <f>VLOOKUP($A:$A,'Youth Skills Data'!$A$1:$E$2403,2,FALSE)</f>
        <v>19</v>
      </c>
      <c r="C396" s="41" t="str">
        <f t="shared" si="31"/>
        <v>20 - 24 yrs</v>
      </c>
      <c r="D396" s="41" t="s">
        <v>8</v>
      </c>
      <c r="E396" s="41" t="str">
        <f>HLOOKUP($A396,'Sheet 4'!$A$2:$CNK$3,2,FALSE)</f>
        <v>Single</v>
      </c>
      <c r="F396" s="41" t="s">
        <v>120</v>
      </c>
      <c r="G396" s="41" t="str">
        <f t="shared" si="30"/>
        <v>Female/Single/Nakapiripiriti</v>
      </c>
      <c r="H396" s="41">
        <f>VLOOKUP($A396,'Youth Skills Data'!$A$1:$E$2403,5,FALSE)</f>
        <v>0.26</v>
      </c>
      <c r="I396" s="41">
        <f>VLOOKUP($A396,'Youth Skills Data'!$A$1:$E$2403,4,FALSE)</f>
        <v>0.97</v>
      </c>
      <c r="J396" s="41">
        <f>VLOOKUP($A396,'Youth Skills Data'!$A$1:$E$2403,3,FALSE)</f>
        <v>9.8000000000000007</v>
      </c>
      <c r="K396" s="41">
        <f t="shared" si="32"/>
        <v>11.030000000000001</v>
      </c>
      <c r="L396" s="41" t="s">
        <v>5</v>
      </c>
      <c r="M396" s="41" t="s">
        <v>5</v>
      </c>
      <c r="N396" s="41" t="str">
        <f t="shared" si="33"/>
        <v>High Impact</v>
      </c>
      <c r="O396" s="42">
        <v>29000</v>
      </c>
      <c r="P396" s="42">
        <v>30200</v>
      </c>
      <c r="Q396" s="42">
        <f t="shared" si="34"/>
        <v>59200</v>
      </c>
    </row>
    <row r="397" spans="1:17" x14ac:dyDescent="0.35">
      <c r="A397" s="41" t="s">
        <v>418</v>
      </c>
      <c r="B397" s="41">
        <f>VLOOKUP($A:$A,'Youth Skills Data'!$A$1:$E$2403,2,FALSE)</f>
        <v>21</v>
      </c>
      <c r="C397" s="41" t="str">
        <f t="shared" si="31"/>
        <v>20 - 24 yrs</v>
      </c>
      <c r="D397" s="41" t="s">
        <v>8</v>
      </c>
      <c r="E397" s="41" t="str">
        <f>HLOOKUP($A397,'Sheet 4'!$A$2:$CNK$3,2,FALSE)</f>
        <v>Separated</v>
      </c>
      <c r="F397" s="41" t="s">
        <v>120</v>
      </c>
      <c r="G397" s="41" t="str">
        <f t="shared" si="30"/>
        <v>Female/Separated/Nakapiripiriti</v>
      </c>
      <c r="H397" s="41">
        <f>VLOOKUP($A397,'Youth Skills Data'!$A$1:$E$2403,5,FALSE)</f>
        <v>5.76</v>
      </c>
      <c r="I397" s="41">
        <f>VLOOKUP($A397,'Youth Skills Data'!$A$1:$E$2403,4,FALSE)</f>
        <v>6.34</v>
      </c>
      <c r="J397" s="41">
        <f>VLOOKUP($A397,'Youth Skills Data'!$A$1:$E$2403,3,FALSE)</f>
        <v>1.01</v>
      </c>
      <c r="K397" s="41">
        <f t="shared" si="32"/>
        <v>13.11</v>
      </c>
      <c r="L397" s="41" t="s">
        <v>5</v>
      </c>
      <c r="M397" s="41" t="s">
        <v>5</v>
      </c>
      <c r="N397" s="41" t="str">
        <f t="shared" si="33"/>
        <v>High Impact</v>
      </c>
      <c r="O397" s="42">
        <v>7200</v>
      </c>
      <c r="P397" s="42">
        <v>21000</v>
      </c>
      <c r="Q397" s="42">
        <f t="shared" si="34"/>
        <v>28200</v>
      </c>
    </row>
    <row r="398" spans="1:17" x14ac:dyDescent="0.35">
      <c r="A398" s="41" t="s">
        <v>419</v>
      </c>
      <c r="B398" s="41">
        <f>VLOOKUP($A:$A,'Youth Skills Data'!$A$1:$E$2403,2,FALSE)</f>
        <v>24</v>
      </c>
      <c r="C398" s="41" t="str">
        <f t="shared" si="31"/>
        <v>20 - 24 yrs</v>
      </c>
      <c r="D398" s="41" t="s">
        <v>8</v>
      </c>
      <c r="E398" s="41" t="str">
        <f>HLOOKUP($A398,'Sheet 4'!$A$2:$CNK$3,2,FALSE)</f>
        <v>Married</v>
      </c>
      <c r="F398" s="41" t="s">
        <v>120</v>
      </c>
      <c r="G398" s="41" t="str">
        <f t="shared" si="30"/>
        <v>Female/Married/Nakapiripiriti</v>
      </c>
      <c r="H398" s="41">
        <f>VLOOKUP($A398,'Youth Skills Data'!$A$1:$E$2403,5,FALSE)</f>
        <v>4.3499999999999996</v>
      </c>
      <c r="I398" s="41">
        <f>VLOOKUP($A398,'Youth Skills Data'!$A$1:$E$2403,4,FALSE)</f>
        <v>7.84</v>
      </c>
      <c r="J398" s="41">
        <f>VLOOKUP($A398,'Youth Skills Data'!$A$1:$E$2403,3,FALSE)</f>
        <v>6.4</v>
      </c>
      <c r="K398" s="41">
        <f t="shared" si="32"/>
        <v>18.59</v>
      </c>
      <c r="L398" s="41" t="s">
        <v>5</v>
      </c>
      <c r="M398" s="41" t="s">
        <v>5</v>
      </c>
      <c r="N398" s="41" t="str">
        <f t="shared" si="33"/>
        <v>High Impact</v>
      </c>
      <c r="O398" s="42">
        <v>28000</v>
      </c>
      <c r="P398" s="42">
        <v>17099</v>
      </c>
      <c r="Q398" s="42">
        <f t="shared" si="34"/>
        <v>45099</v>
      </c>
    </row>
    <row r="399" spans="1:17" x14ac:dyDescent="0.35">
      <c r="A399" s="41" t="s">
        <v>420</v>
      </c>
      <c r="B399" s="41">
        <f>VLOOKUP($A:$A,'Youth Skills Data'!$A$1:$E$2403,2,FALSE)</f>
        <v>21</v>
      </c>
      <c r="C399" s="41" t="str">
        <f t="shared" si="31"/>
        <v>20 - 24 yrs</v>
      </c>
      <c r="D399" s="41" t="s">
        <v>8</v>
      </c>
      <c r="E399" s="41" t="str">
        <f>HLOOKUP($A399,'Sheet 4'!$A$2:$CNK$3,2,FALSE)</f>
        <v>Single</v>
      </c>
      <c r="F399" s="41" t="s">
        <v>120</v>
      </c>
      <c r="G399" s="41" t="str">
        <f t="shared" si="30"/>
        <v>Female/Single/Nakapiripiriti</v>
      </c>
      <c r="H399" s="41">
        <f>VLOOKUP($A399,'Youth Skills Data'!$A$1:$E$2403,5,FALSE)</f>
        <v>8.42</v>
      </c>
      <c r="I399" s="41">
        <f>VLOOKUP($A399,'Youth Skills Data'!$A$1:$E$2403,4,FALSE)</f>
        <v>3.68</v>
      </c>
      <c r="J399" s="41">
        <f>VLOOKUP($A399,'Youth Skills Data'!$A$1:$E$2403,3,FALSE)</f>
        <v>0.54</v>
      </c>
      <c r="K399" s="41">
        <f t="shared" si="32"/>
        <v>12.64</v>
      </c>
      <c r="L399" s="41" t="s">
        <v>5</v>
      </c>
      <c r="M399" s="41" t="s">
        <v>7</v>
      </c>
      <c r="N399" s="41" t="str">
        <f t="shared" si="33"/>
        <v>Moderate Impact</v>
      </c>
      <c r="O399" s="42">
        <v>7700</v>
      </c>
      <c r="P399" s="42"/>
      <c r="Q399" s="42">
        <f t="shared" si="34"/>
        <v>7700</v>
      </c>
    </row>
    <row r="400" spans="1:17" x14ac:dyDescent="0.35">
      <c r="A400" s="41" t="s">
        <v>421</v>
      </c>
      <c r="B400" s="41">
        <f>VLOOKUP($A:$A,'Youth Skills Data'!$A$1:$E$2403,2,FALSE)</f>
        <v>23</v>
      </c>
      <c r="C400" s="41" t="str">
        <f t="shared" si="31"/>
        <v>20 - 24 yrs</v>
      </c>
      <c r="D400" s="41" t="s">
        <v>3</v>
      </c>
      <c r="E400" s="41" t="str">
        <f>HLOOKUP($A400,'Sheet 4'!$A$2:$CNK$3,2,FALSE)</f>
        <v>Single</v>
      </c>
      <c r="F400" s="41" t="s">
        <v>120</v>
      </c>
      <c r="G400" s="41" t="str">
        <f t="shared" si="30"/>
        <v>Male/Single/Nakapiripiriti</v>
      </c>
      <c r="H400" s="41">
        <f>VLOOKUP($A400,'Youth Skills Data'!$A$1:$E$2403,5,FALSE)</f>
        <v>8.3000000000000007</v>
      </c>
      <c r="I400" s="41">
        <f>VLOOKUP($A400,'Youth Skills Data'!$A$1:$E$2403,4,FALSE)</f>
        <v>6.79</v>
      </c>
      <c r="J400" s="41">
        <f>VLOOKUP($A400,'Youth Skills Data'!$A$1:$E$2403,3,FALSE)</f>
        <v>1.88</v>
      </c>
      <c r="K400" s="41">
        <f t="shared" si="32"/>
        <v>16.97</v>
      </c>
      <c r="L400" s="41" t="s">
        <v>5</v>
      </c>
      <c r="M400" s="41" t="s">
        <v>7</v>
      </c>
      <c r="N400" s="41" t="str">
        <f t="shared" si="33"/>
        <v>Moderate Impact</v>
      </c>
      <c r="O400" s="42">
        <v>25500</v>
      </c>
      <c r="P400" s="42"/>
      <c r="Q400" s="42">
        <f t="shared" si="34"/>
        <v>25500</v>
      </c>
    </row>
    <row r="401" spans="1:17" x14ac:dyDescent="0.35">
      <c r="A401" s="41" t="s">
        <v>422</v>
      </c>
      <c r="B401" s="41">
        <f>VLOOKUP($A:$A,'Youth Skills Data'!$A$1:$E$2403,2,FALSE)</f>
        <v>19</v>
      </c>
      <c r="C401" s="41" t="str">
        <f t="shared" si="31"/>
        <v>20 - 24 yrs</v>
      </c>
      <c r="D401" s="41" t="s">
        <v>8</v>
      </c>
      <c r="E401" s="41" t="str">
        <f>HLOOKUP($A401,'Sheet 4'!$A$2:$CNK$3,2,FALSE)</f>
        <v>Single</v>
      </c>
      <c r="F401" s="41" t="s">
        <v>120</v>
      </c>
      <c r="G401" s="41" t="str">
        <f t="shared" si="30"/>
        <v>Female/Single/Nakapiripiriti</v>
      </c>
      <c r="H401" s="41">
        <f>VLOOKUP($A401,'Youth Skills Data'!$A$1:$E$2403,5,FALSE)</f>
        <v>8.9499999999999993</v>
      </c>
      <c r="I401" s="41">
        <f>VLOOKUP($A401,'Youth Skills Data'!$A$1:$E$2403,4,FALSE)</f>
        <v>9.2799999999999994</v>
      </c>
      <c r="J401" s="41">
        <f>VLOOKUP($A401,'Youth Skills Data'!$A$1:$E$2403,3,FALSE)</f>
        <v>7.99</v>
      </c>
      <c r="K401" s="41">
        <f t="shared" si="32"/>
        <v>26.22</v>
      </c>
      <c r="L401" s="41" t="s">
        <v>5</v>
      </c>
      <c r="M401" s="41" t="s">
        <v>7</v>
      </c>
      <c r="N401" s="41" t="str">
        <f t="shared" si="33"/>
        <v>Moderate Impact</v>
      </c>
      <c r="O401" s="42">
        <v>7000</v>
      </c>
      <c r="P401" s="42"/>
      <c r="Q401" s="42">
        <f t="shared" si="34"/>
        <v>7000</v>
      </c>
    </row>
    <row r="402" spans="1:17" x14ac:dyDescent="0.35">
      <c r="A402" s="41" t="s">
        <v>423</v>
      </c>
      <c r="B402" s="41">
        <f>VLOOKUP($A:$A,'Youth Skills Data'!$A$1:$E$2403,2,FALSE)</f>
        <v>29</v>
      </c>
      <c r="C402" s="41" t="str">
        <f t="shared" si="31"/>
        <v>25 yrs or more</v>
      </c>
      <c r="D402" s="41" t="s">
        <v>8</v>
      </c>
      <c r="E402" s="41" t="str">
        <f>HLOOKUP($A402,'Sheet 4'!$A$2:$CNK$3,2,FALSE)</f>
        <v>Single</v>
      </c>
      <c r="F402" s="41" t="s">
        <v>119</v>
      </c>
      <c r="G402" s="41" t="str">
        <f t="shared" si="30"/>
        <v>Female/Single/Napak</v>
      </c>
      <c r="H402" s="41">
        <f>VLOOKUP($A402,'Youth Skills Data'!$A$1:$E$2403,5,FALSE)</f>
        <v>6.31</v>
      </c>
      <c r="I402" s="41">
        <f>VLOOKUP($A402,'Youth Skills Data'!$A$1:$E$2403,4,FALSE)</f>
        <v>1.92</v>
      </c>
      <c r="J402" s="41">
        <f>VLOOKUP($A402,'Youth Skills Data'!$A$1:$E$2403,3,FALSE)</f>
        <v>4.67</v>
      </c>
      <c r="K402" s="41">
        <f t="shared" si="32"/>
        <v>12.9</v>
      </c>
      <c r="L402" s="41" t="s">
        <v>5</v>
      </c>
      <c r="M402" s="41" t="s">
        <v>7</v>
      </c>
      <c r="N402" s="41" t="str">
        <f t="shared" si="33"/>
        <v>Moderate Impact</v>
      </c>
      <c r="O402" s="42">
        <v>10398</v>
      </c>
      <c r="P402" s="42"/>
      <c r="Q402" s="42">
        <f t="shared" si="34"/>
        <v>10398</v>
      </c>
    </row>
    <row r="403" spans="1:17" x14ac:dyDescent="0.35">
      <c r="A403" s="41" t="s">
        <v>424</v>
      </c>
      <c r="B403" s="41">
        <f>VLOOKUP($A:$A,'Youth Skills Data'!$A$1:$E$2403,2,FALSE)</f>
        <v>21</v>
      </c>
      <c r="C403" s="41" t="str">
        <f t="shared" si="31"/>
        <v>20 - 24 yrs</v>
      </c>
      <c r="D403" s="41" t="s">
        <v>8</v>
      </c>
      <c r="E403" s="41" t="str">
        <f>HLOOKUP($A403,'Sheet 4'!$A$2:$CNK$3,2,FALSE)</f>
        <v>Married</v>
      </c>
      <c r="F403" s="41" t="s">
        <v>119</v>
      </c>
      <c r="G403" s="41" t="str">
        <f t="shared" si="30"/>
        <v>Female/Married/Napak</v>
      </c>
      <c r="H403" s="41">
        <f>VLOOKUP($A403,'Youth Skills Data'!$A$1:$E$2403,5,FALSE)</f>
        <v>2.35</v>
      </c>
      <c r="I403" s="41">
        <f>VLOOKUP($A403,'Youth Skills Data'!$A$1:$E$2403,4,FALSE)</f>
        <v>7.9</v>
      </c>
      <c r="J403" s="41">
        <f>VLOOKUP($A403,'Youth Skills Data'!$A$1:$E$2403,3,FALSE)</f>
        <v>0.01</v>
      </c>
      <c r="K403" s="41">
        <f t="shared" si="32"/>
        <v>10.26</v>
      </c>
      <c r="L403" s="41" t="s">
        <v>5</v>
      </c>
      <c r="M403" s="41" t="s">
        <v>5</v>
      </c>
      <c r="N403" s="41" t="str">
        <f t="shared" si="33"/>
        <v>High Impact</v>
      </c>
      <c r="O403" s="42">
        <v>797</v>
      </c>
      <c r="P403" s="42">
        <v>278000</v>
      </c>
      <c r="Q403" s="42">
        <f t="shared" si="34"/>
        <v>278797</v>
      </c>
    </row>
    <row r="404" spans="1:17" x14ac:dyDescent="0.35">
      <c r="A404" s="41" t="s">
        <v>425</v>
      </c>
      <c r="B404" s="41">
        <f>VLOOKUP($A:$A,'Youth Skills Data'!$A$1:$E$2403,2,FALSE)</f>
        <v>21</v>
      </c>
      <c r="C404" s="41" t="str">
        <f t="shared" si="31"/>
        <v>20 - 24 yrs</v>
      </c>
      <c r="D404" s="41" t="s">
        <v>8</v>
      </c>
      <c r="E404" s="41" t="str">
        <f>HLOOKUP($A404,'Sheet 4'!$A$2:$CNK$3,2,FALSE)</f>
        <v>Single</v>
      </c>
      <c r="F404" s="41" t="s">
        <v>119</v>
      </c>
      <c r="G404" s="41" t="str">
        <f t="shared" si="30"/>
        <v>Female/Single/Napak</v>
      </c>
      <c r="H404" s="41">
        <f>VLOOKUP($A404,'Youth Skills Data'!$A$1:$E$2403,5,FALSE)</f>
        <v>7.84</v>
      </c>
      <c r="I404" s="41">
        <f>VLOOKUP($A404,'Youth Skills Data'!$A$1:$E$2403,4,FALSE)</f>
        <v>6.23</v>
      </c>
      <c r="J404" s="41">
        <f>VLOOKUP($A404,'Youth Skills Data'!$A$1:$E$2403,3,FALSE)</f>
        <v>5.87</v>
      </c>
      <c r="K404" s="41">
        <f t="shared" si="32"/>
        <v>19.940000000000001</v>
      </c>
      <c r="L404" s="41" t="s">
        <v>7</v>
      </c>
      <c r="M404" s="41" t="s">
        <v>5</v>
      </c>
      <c r="N404" s="41" t="str">
        <f t="shared" si="33"/>
        <v>Low Impact</v>
      </c>
      <c r="O404" s="42"/>
      <c r="P404" s="42">
        <v>31099</v>
      </c>
      <c r="Q404" s="42">
        <f t="shared" si="34"/>
        <v>31099</v>
      </c>
    </row>
    <row r="405" spans="1:17" x14ac:dyDescent="0.35">
      <c r="A405" s="41" t="s">
        <v>426</v>
      </c>
      <c r="B405" s="41">
        <f>VLOOKUP($A:$A,'Youth Skills Data'!$A$1:$E$2403,2,FALSE)</f>
        <v>17</v>
      </c>
      <c r="C405" s="41" t="str">
        <f t="shared" si="31"/>
        <v>15 - 19 yrs</v>
      </c>
      <c r="D405" s="41" t="s">
        <v>8</v>
      </c>
      <c r="E405" s="41" t="str">
        <f>HLOOKUP($A405,'Sheet 4'!$A$2:$CNK$3,2,FALSE)</f>
        <v>Single</v>
      </c>
      <c r="F405" s="41" t="s">
        <v>119</v>
      </c>
      <c r="G405" s="41" t="str">
        <f t="shared" si="30"/>
        <v>Female/Single/Napak</v>
      </c>
      <c r="H405" s="41">
        <f>VLOOKUP($A405,'Youth Skills Data'!$A$1:$E$2403,5,FALSE)</f>
        <v>3.26</v>
      </c>
      <c r="I405" s="41">
        <f>VLOOKUP($A405,'Youth Skills Data'!$A$1:$E$2403,4,FALSE)</f>
        <v>9.7200000000000006</v>
      </c>
      <c r="J405" s="41">
        <f>VLOOKUP($A405,'Youth Skills Data'!$A$1:$E$2403,3,FALSE)</f>
        <v>2</v>
      </c>
      <c r="K405" s="41">
        <f t="shared" si="32"/>
        <v>14.98</v>
      </c>
      <c r="L405" s="41" t="s">
        <v>7</v>
      </c>
      <c r="M405" s="41" t="s">
        <v>5</v>
      </c>
      <c r="N405" s="41" t="str">
        <f t="shared" si="33"/>
        <v>Low Impact</v>
      </c>
      <c r="O405" s="42"/>
      <c r="P405" s="42">
        <v>77500</v>
      </c>
      <c r="Q405" s="42">
        <f t="shared" si="34"/>
        <v>77500</v>
      </c>
    </row>
    <row r="406" spans="1:17" x14ac:dyDescent="0.35">
      <c r="A406" s="41" t="s">
        <v>427</v>
      </c>
      <c r="B406" s="41">
        <f>VLOOKUP($A:$A,'Youth Skills Data'!$A$1:$E$2403,2,FALSE)</f>
        <v>21</v>
      </c>
      <c r="C406" s="41" t="str">
        <f t="shared" si="31"/>
        <v>20 - 24 yrs</v>
      </c>
      <c r="D406" s="41" t="s">
        <v>8</v>
      </c>
      <c r="E406" s="41" t="str">
        <f>HLOOKUP($A406,'Sheet 4'!$A$2:$CNK$3,2,FALSE)</f>
        <v>Single</v>
      </c>
      <c r="F406" s="41" t="s">
        <v>119</v>
      </c>
      <c r="G406" s="41" t="str">
        <f t="shared" si="30"/>
        <v>Female/Single/Napak</v>
      </c>
      <c r="H406" s="41">
        <f>VLOOKUP($A406,'Youth Skills Data'!$A$1:$E$2403,5,FALSE)</f>
        <v>6.5</v>
      </c>
      <c r="I406" s="41">
        <f>VLOOKUP($A406,'Youth Skills Data'!$A$1:$E$2403,4,FALSE)</f>
        <v>1.78</v>
      </c>
      <c r="J406" s="41">
        <f>VLOOKUP($A406,'Youth Skills Data'!$A$1:$E$2403,3,FALSE)</f>
        <v>3.57</v>
      </c>
      <c r="K406" s="41">
        <f t="shared" si="32"/>
        <v>11.85</v>
      </c>
      <c r="L406" s="41" t="s">
        <v>7</v>
      </c>
      <c r="M406" s="41" t="s">
        <v>5</v>
      </c>
      <c r="N406" s="41" t="str">
        <f t="shared" si="33"/>
        <v>Low Impact</v>
      </c>
      <c r="O406" s="42"/>
      <c r="P406" s="42">
        <v>800000</v>
      </c>
      <c r="Q406" s="42">
        <f t="shared" si="34"/>
        <v>800000</v>
      </c>
    </row>
    <row r="407" spans="1:17" x14ac:dyDescent="0.35">
      <c r="A407" s="41" t="s">
        <v>428</v>
      </c>
      <c r="B407" s="41">
        <f>VLOOKUP($A:$A,'Youth Skills Data'!$A$1:$E$2403,2,FALSE)</f>
        <v>23</v>
      </c>
      <c r="C407" s="41" t="str">
        <f t="shared" si="31"/>
        <v>20 - 24 yrs</v>
      </c>
      <c r="D407" s="41" t="s">
        <v>8</v>
      </c>
      <c r="E407" s="41" t="str">
        <f>HLOOKUP($A407,'Sheet 4'!$A$2:$CNK$3,2,FALSE)</f>
        <v>Single</v>
      </c>
      <c r="F407" s="41" t="s">
        <v>119</v>
      </c>
      <c r="G407" s="41" t="str">
        <f t="shared" si="30"/>
        <v>Female/Single/Napak</v>
      </c>
      <c r="H407" s="41">
        <f>VLOOKUP($A407,'Youth Skills Data'!$A$1:$E$2403,5,FALSE)</f>
        <v>7.87</v>
      </c>
      <c r="I407" s="41">
        <f>VLOOKUP($A407,'Youth Skills Data'!$A$1:$E$2403,4,FALSE)</f>
        <v>0.23</v>
      </c>
      <c r="J407" s="41">
        <f>VLOOKUP($A407,'Youth Skills Data'!$A$1:$E$2403,3,FALSE)</f>
        <v>6.63</v>
      </c>
      <c r="K407" s="41">
        <f t="shared" si="32"/>
        <v>14.73</v>
      </c>
      <c r="L407" s="41" t="s">
        <v>7</v>
      </c>
      <c r="M407" s="41" t="s">
        <v>5</v>
      </c>
      <c r="N407" s="41" t="str">
        <f t="shared" si="33"/>
        <v>Low Impact</v>
      </c>
      <c r="O407" s="42"/>
      <c r="P407" s="42">
        <v>6240000</v>
      </c>
      <c r="Q407" s="42">
        <f t="shared" si="34"/>
        <v>6240000</v>
      </c>
    </row>
    <row r="408" spans="1:17" x14ac:dyDescent="0.35">
      <c r="A408" s="41" t="s">
        <v>429</v>
      </c>
      <c r="B408" s="41">
        <f>VLOOKUP($A:$A,'Youth Skills Data'!$A$1:$E$2403,2,FALSE)</f>
        <v>15</v>
      </c>
      <c r="C408" s="41" t="str">
        <f t="shared" si="31"/>
        <v>15 - 19 yrs</v>
      </c>
      <c r="D408" s="41" t="s">
        <v>8</v>
      </c>
      <c r="E408" s="41" t="str">
        <f>HLOOKUP($A408,'Sheet 4'!$A$2:$CNK$3,2,FALSE)</f>
        <v>Married</v>
      </c>
      <c r="F408" s="41" t="s">
        <v>119</v>
      </c>
      <c r="G408" s="41" t="str">
        <f t="shared" si="30"/>
        <v>Female/Married/Napak</v>
      </c>
      <c r="H408" s="41">
        <f>VLOOKUP($A408,'Youth Skills Data'!$A$1:$E$2403,5,FALSE)</f>
        <v>3.26</v>
      </c>
      <c r="I408" s="41">
        <f>VLOOKUP($A408,'Youth Skills Data'!$A$1:$E$2403,4,FALSE)</f>
        <v>9.7200000000000006</v>
      </c>
      <c r="J408" s="41">
        <f>VLOOKUP($A408,'Youth Skills Data'!$A$1:$E$2403,3,FALSE)</f>
        <v>2</v>
      </c>
      <c r="K408" s="41">
        <f t="shared" si="32"/>
        <v>14.98</v>
      </c>
      <c r="L408" s="41" t="s">
        <v>7</v>
      </c>
      <c r="M408" s="41" t="s">
        <v>5</v>
      </c>
      <c r="N408" s="41" t="str">
        <f t="shared" si="33"/>
        <v>Low Impact</v>
      </c>
      <c r="O408" s="42"/>
      <c r="P408" s="42">
        <v>125000</v>
      </c>
      <c r="Q408" s="42">
        <f t="shared" si="34"/>
        <v>125000</v>
      </c>
    </row>
    <row r="409" spans="1:17" x14ac:dyDescent="0.35">
      <c r="A409" s="41" t="s">
        <v>430</v>
      </c>
      <c r="B409" s="41">
        <f>VLOOKUP($A:$A,'Youth Skills Data'!$A$1:$E$2403,2,FALSE)</f>
        <v>25</v>
      </c>
      <c r="C409" s="41" t="str">
        <f t="shared" si="31"/>
        <v>25 yrs or more</v>
      </c>
      <c r="D409" s="41" t="s">
        <v>8</v>
      </c>
      <c r="E409" s="41" t="str">
        <f>HLOOKUP($A409,'Sheet 4'!$A$2:$CNK$3,2,FALSE)</f>
        <v>Single</v>
      </c>
      <c r="F409" s="41" t="s">
        <v>119</v>
      </c>
      <c r="G409" s="41" t="str">
        <f t="shared" si="30"/>
        <v>Female/Single/Napak</v>
      </c>
      <c r="H409" s="41">
        <f>VLOOKUP($A409,'Youth Skills Data'!$A$1:$E$2403,5,FALSE)</f>
        <v>5.6</v>
      </c>
      <c r="I409" s="41">
        <f>VLOOKUP($A409,'Youth Skills Data'!$A$1:$E$2403,4,FALSE)</f>
        <v>5.94</v>
      </c>
      <c r="J409" s="41">
        <f>VLOOKUP($A409,'Youth Skills Data'!$A$1:$E$2403,3,FALSE)</f>
        <v>1.83</v>
      </c>
      <c r="K409" s="41">
        <f t="shared" si="32"/>
        <v>13.37</v>
      </c>
      <c r="L409" s="41" t="s">
        <v>5</v>
      </c>
      <c r="M409" s="41" t="s">
        <v>5</v>
      </c>
      <c r="N409" s="41" t="str">
        <f t="shared" si="33"/>
        <v>High Impact</v>
      </c>
      <c r="O409" s="42">
        <v>552050</v>
      </c>
      <c r="P409" s="42">
        <v>1050000</v>
      </c>
      <c r="Q409" s="42">
        <f t="shared" si="34"/>
        <v>1602050</v>
      </c>
    </row>
    <row r="410" spans="1:17" x14ac:dyDescent="0.35">
      <c r="A410" s="41" t="s">
        <v>431</v>
      </c>
      <c r="B410" s="41">
        <f>VLOOKUP($A:$A,'Youth Skills Data'!$A$1:$E$2403,2,FALSE)</f>
        <v>10</v>
      </c>
      <c r="C410" s="41" t="str">
        <f t="shared" si="31"/>
        <v>Below 10 yrs</v>
      </c>
      <c r="D410" s="41" t="s">
        <v>8</v>
      </c>
      <c r="E410" s="41" t="str">
        <f>HLOOKUP($A410,'Sheet 4'!$A$2:$CNK$3,2,FALSE)</f>
        <v>Single</v>
      </c>
      <c r="F410" s="41" t="s">
        <v>119</v>
      </c>
      <c r="G410" s="41" t="str">
        <f t="shared" si="30"/>
        <v>Female/Single/Napak</v>
      </c>
      <c r="H410" s="41">
        <f>VLOOKUP($A410,'Youth Skills Data'!$A$1:$E$2403,5,FALSE)</f>
        <v>0.49</v>
      </c>
      <c r="I410" s="41">
        <f>VLOOKUP($A410,'Youth Skills Data'!$A$1:$E$2403,4,FALSE)</f>
        <v>3.97</v>
      </c>
      <c r="J410" s="41">
        <f>VLOOKUP($A410,'Youth Skills Data'!$A$1:$E$2403,3,FALSE)</f>
        <v>6.44</v>
      </c>
      <c r="K410" s="41">
        <f t="shared" si="32"/>
        <v>10.9</v>
      </c>
      <c r="L410" s="41" t="s">
        <v>5</v>
      </c>
      <c r="M410" s="41" t="s">
        <v>7</v>
      </c>
      <c r="N410" s="41" t="str">
        <f t="shared" si="33"/>
        <v>Moderate Impact</v>
      </c>
      <c r="O410" s="42">
        <v>2005600</v>
      </c>
      <c r="P410" s="42"/>
      <c r="Q410" s="42">
        <f t="shared" si="34"/>
        <v>2005600</v>
      </c>
    </row>
    <row r="411" spans="1:17" x14ac:dyDescent="0.35">
      <c r="A411" s="41" t="s">
        <v>432</v>
      </c>
      <c r="B411" s="41">
        <f>VLOOKUP($A:$A,'Youth Skills Data'!$A$1:$E$2403,2,FALSE)</f>
        <v>15</v>
      </c>
      <c r="C411" s="41" t="str">
        <f t="shared" si="31"/>
        <v>15 - 19 yrs</v>
      </c>
      <c r="D411" s="41" t="s">
        <v>8</v>
      </c>
      <c r="E411" s="41" t="str">
        <f>HLOOKUP($A411,'Sheet 4'!$A$2:$CNK$3,2,FALSE)</f>
        <v>Single</v>
      </c>
      <c r="F411" s="41" t="s">
        <v>119</v>
      </c>
      <c r="G411" s="41" t="str">
        <f t="shared" si="30"/>
        <v>Female/Single/Napak</v>
      </c>
      <c r="H411" s="41">
        <f>VLOOKUP($A411,'Youth Skills Data'!$A$1:$E$2403,5,FALSE)</f>
        <v>6.31</v>
      </c>
      <c r="I411" s="41">
        <f>VLOOKUP($A411,'Youth Skills Data'!$A$1:$E$2403,4,FALSE)</f>
        <v>1.92</v>
      </c>
      <c r="J411" s="41">
        <f>VLOOKUP($A411,'Youth Skills Data'!$A$1:$E$2403,3,FALSE)</f>
        <v>4.67</v>
      </c>
      <c r="K411" s="41">
        <f t="shared" si="32"/>
        <v>12.9</v>
      </c>
      <c r="L411" s="41" t="s">
        <v>5</v>
      </c>
      <c r="M411" s="41" t="s">
        <v>5</v>
      </c>
      <c r="N411" s="41" t="str">
        <f t="shared" si="33"/>
        <v>High Impact</v>
      </c>
      <c r="O411" s="42">
        <v>48000</v>
      </c>
      <c r="P411" s="42">
        <v>480000</v>
      </c>
      <c r="Q411" s="42">
        <f t="shared" si="34"/>
        <v>528000</v>
      </c>
    </row>
    <row r="412" spans="1:17" x14ac:dyDescent="0.35">
      <c r="A412" s="41" t="s">
        <v>433</v>
      </c>
      <c r="B412" s="41">
        <f>VLOOKUP($A:$A,'Youth Skills Data'!$A$1:$E$2403,2,FALSE)</f>
        <v>17</v>
      </c>
      <c r="C412" s="41" t="str">
        <f t="shared" si="31"/>
        <v>15 - 19 yrs</v>
      </c>
      <c r="D412" s="41" t="s">
        <v>8</v>
      </c>
      <c r="E412" s="41" t="str">
        <f>HLOOKUP($A412,'Sheet 4'!$A$2:$CNK$3,2,FALSE)</f>
        <v>Separated</v>
      </c>
      <c r="F412" s="41" t="s">
        <v>116</v>
      </c>
      <c r="G412" s="41" t="str">
        <f t="shared" si="30"/>
        <v>Female/Separated/Moroto</v>
      </c>
      <c r="H412" s="41">
        <f>VLOOKUP($A412,'Youth Skills Data'!$A$1:$E$2403,5,FALSE)</f>
        <v>3.68</v>
      </c>
      <c r="I412" s="41">
        <f>VLOOKUP($A412,'Youth Skills Data'!$A$1:$E$2403,4,FALSE)</f>
        <v>6.89</v>
      </c>
      <c r="J412" s="41">
        <f>VLOOKUP($A412,'Youth Skills Data'!$A$1:$E$2403,3,FALSE)</f>
        <v>6.27</v>
      </c>
      <c r="K412" s="41">
        <f t="shared" si="32"/>
        <v>16.84</v>
      </c>
      <c r="L412" s="41" t="s">
        <v>5</v>
      </c>
      <c r="M412" s="41" t="s">
        <v>7</v>
      </c>
      <c r="N412" s="41" t="str">
        <f t="shared" si="33"/>
        <v>Moderate Impact</v>
      </c>
      <c r="O412" s="42">
        <v>21000</v>
      </c>
      <c r="P412" s="42"/>
      <c r="Q412" s="42">
        <f t="shared" si="34"/>
        <v>21000</v>
      </c>
    </row>
    <row r="413" spans="1:17" x14ac:dyDescent="0.35">
      <c r="A413" s="41" t="s">
        <v>434</v>
      </c>
      <c r="B413" s="41">
        <f>VLOOKUP($A:$A,'Youth Skills Data'!$A$1:$E$2403,2,FALSE)</f>
        <v>19</v>
      </c>
      <c r="C413" s="41" t="str">
        <f t="shared" si="31"/>
        <v>20 - 24 yrs</v>
      </c>
      <c r="D413" s="41" t="s">
        <v>8</v>
      </c>
      <c r="E413" s="41" t="str">
        <f>HLOOKUP($A413,'Sheet 4'!$A$2:$CNK$3,2,FALSE)</f>
        <v>Single</v>
      </c>
      <c r="F413" s="41" t="s">
        <v>116</v>
      </c>
      <c r="G413" s="41" t="str">
        <f t="shared" si="30"/>
        <v>Female/Single/Moroto</v>
      </c>
      <c r="H413" s="41">
        <f>VLOOKUP($A413,'Youth Skills Data'!$A$1:$E$2403,5,FALSE)</f>
        <v>4.43</v>
      </c>
      <c r="I413" s="41">
        <f>VLOOKUP($A413,'Youth Skills Data'!$A$1:$E$2403,4,FALSE)</f>
        <v>7.64</v>
      </c>
      <c r="J413" s="41">
        <f>VLOOKUP($A413,'Youth Skills Data'!$A$1:$E$2403,3,FALSE)</f>
        <v>6.39</v>
      </c>
      <c r="K413" s="41">
        <f t="shared" si="32"/>
        <v>18.46</v>
      </c>
      <c r="L413" s="41" t="s">
        <v>5</v>
      </c>
      <c r="M413" s="41" t="s">
        <v>7</v>
      </c>
      <c r="N413" s="41" t="str">
        <f t="shared" si="33"/>
        <v>Moderate Impact</v>
      </c>
      <c r="O413" s="42">
        <v>45500</v>
      </c>
      <c r="P413" s="42"/>
      <c r="Q413" s="42">
        <f t="shared" si="34"/>
        <v>45500</v>
      </c>
    </row>
    <row r="414" spans="1:17" x14ac:dyDescent="0.35">
      <c r="A414" s="41" t="s">
        <v>435</v>
      </c>
      <c r="B414" s="41">
        <f>VLOOKUP($A:$A,'Youth Skills Data'!$A$1:$E$2403,2,FALSE)</f>
        <v>21</v>
      </c>
      <c r="C414" s="41" t="str">
        <f t="shared" si="31"/>
        <v>20 - 24 yrs</v>
      </c>
      <c r="D414" s="41" t="s">
        <v>8</v>
      </c>
      <c r="E414" s="41" t="str">
        <f>HLOOKUP($A414,'Sheet 4'!$A$2:$CNK$3,2,FALSE)</f>
        <v>Single</v>
      </c>
      <c r="F414" s="41" t="s">
        <v>116</v>
      </c>
      <c r="G414" s="41" t="str">
        <f t="shared" si="30"/>
        <v>Female/Single/Moroto</v>
      </c>
      <c r="H414" s="41">
        <f>VLOOKUP($A414,'Youth Skills Data'!$A$1:$E$2403,5,FALSE)</f>
        <v>5.95</v>
      </c>
      <c r="I414" s="41">
        <f>VLOOKUP($A414,'Youth Skills Data'!$A$1:$E$2403,4,FALSE)</f>
        <v>9.8000000000000007</v>
      </c>
      <c r="J414" s="41">
        <f>VLOOKUP($A414,'Youth Skills Data'!$A$1:$E$2403,3,FALSE)</f>
        <v>1.47</v>
      </c>
      <c r="K414" s="41">
        <f t="shared" si="32"/>
        <v>17.22</v>
      </c>
      <c r="L414" s="41" t="s">
        <v>5</v>
      </c>
      <c r="M414" s="41" t="s">
        <v>7</v>
      </c>
      <c r="N414" s="41" t="str">
        <f t="shared" si="33"/>
        <v>Moderate Impact</v>
      </c>
      <c r="O414" s="42">
        <v>37500</v>
      </c>
      <c r="P414" s="42"/>
      <c r="Q414" s="42">
        <f t="shared" si="34"/>
        <v>37500</v>
      </c>
    </row>
    <row r="415" spans="1:17" x14ac:dyDescent="0.35">
      <c r="A415" s="41" t="s">
        <v>436</v>
      </c>
      <c r="B415" s="41">
        <f>VLOOKUP($A:$A,'Youth Skills Data'!$A$1:$E$2403,2,FALSE)</f>
        <v>24</v>
      </c>
      <c r="C415" s="41" t="str">
        <f t="shared" si="31"/>
        <v>20 - 24 yrs</v>
      </c>
      <c r="D415" s="41" t="s">
        <v>8</v>
      </c>
      <c r="E415" s="41" t="str">
        <f>HLOOKUP($A415,'Sheet 4'!$A$2:$CNK$3,2,FALSE)</f>
        <v>Single</v>
      </c>
      <c r="F415" s="41" t="s">
        <v>116</v>
      </c>
      <c r="G415" s="41" t="str">
        <f t="shared" si="30"/>
        <v>Female/Single/Moroto</v>
      </c>
      <c r="H415" s="41">
        <f>VLOOKUP($A415,'Youth Skills Data'!$A$1:$E$2403,5,FALSE)</f>
        <v>4.3499999999999996</v>
      </c>
      <c r="I415" s="41">
        <f>VLOOKUP($A415,'Youth Skills Data'!$A$1:$E$2403,4,FALSE)</f>
        <v>7.84</v>
      </c>
      <c r="J415" s="41">
        <f>VLOOKUP($A415,'Youth Skills Data'!$A$1:$E$2403,3,FALSE)</f>
        <v>6.4</v>
      </c>
      <c r="K415" s="41">
        <f t="shared" si="32"/>
        <v>18.59</v>
      </c>
      <c r="L415" s="41" t="s">
        <v>5</v>
      </c>
      <c r="M415" s="41" t="s">
        <v>7</v>
      </c>
      <c r="N415" s="41" t="str">
        <f t="shared" si="33"/>
        <v>Moderate Impact</v>
      </c>
      <c r="O415" s="42">
        <v>37000</v>
      </c>
      <c r="P415" s="42"/>
      <c r="Q415" s="42">
        <f t="shared" si="34"/>
        <v>37000</v>
      </c>
    </row>
    <row r="416" spans="1:17" x14ac:dyDescent="0.35">
      <c r="A416" s="41" t="s">
        <v>437</v>
      </c>
      <c r="B416" s="41">
        <f>VLOOKUP($A:$A,'Youth Skills Data'!$A$1:$E$2403,2,FALSE)</f>
        <v>21</v>
      </c>
      <c r="C416" s="41" t="str">
        <f t="shared" si="31"/>
        <v>20 - 24 yrs</v>
      </c>
      <c r="D416" s="41" t="s">
        <v>8</v>
      </c>
      <c r="E416" s="41" t="str">
        <f>HLOOKUP($A416,'Sheet 4'!$A$2:$CNK$3,2,FALSE)</f>
        <v>Single</v>
      </c>
      <c r="F416" s="41" t="s">
        <v>116</v>
      </c>
      <c r="G416" s="41" t="str">
        <f t="shared" si="30"/>
        <v>Female/Single/Moroto</v>
      </c>
      <c r="H416" s="41">
        <f>VLOOKUP($A416,'Youth Skills Data'!$A$1:$E$2403,5,FALSE)</f>
        <v>8.9499999999999993</v>
      </c>
      <c r="I416" s="41">
        <f>VLOOKUP($A416,'Youth Skills Data'!$A$1:$E$2403,4,FALSE)</f>
        <v>9.2799999999999994</v>
      </c>
      <c r="J416" s="41">
        <f>VLOOKUP($A416,'Youth Skills Data'!$A$1:$E$2403,3,FALSE)</f>
        <v>7.99</v>
      </c>
      <c r="K416" s="41">
        <f t="shared" si="32"/>
        <v>26.22</v>
      </c>
      <c r="L416" s="41" t="s">
        <v>5</v>
      </c>
      <c r="M416" s="41" t="s">
        <v>7</v>
      </c>
      <c r="N416" s="41" t="str">
        <f t="shared" si="33"/>
        <v>Moderate Impact</v>
      </c>
      <c r="O416" s="42">
        <v>396000</v>
      </c>
      <c r="P416" s="42"/>
      <c r="Q416" s="42">
        <f t="shared" si="34"/>
        <v>396000</v>
      </c>
    </row>
    <row r="417" spans="1:17" x14ac:dyDescent="0.35">
      <c r="A417" s="41" t="s">
        <v>438</v>
      </c>
      <c r="B417" s="41">
        <f>VLOOKUP($A:$A,'Youth Skills Data'!$A$1:$E$2403,2,FALSE)</f>
        <v>23</v>
      </c>
      <c r="C417" s="41" t="str">
        <f t="shared" si="31"/>
        <v>20 - 24 yrs</v>
      </c>
      <c r="D417" s="41" t="s">
        <v>3</v>
      </c>
      <c r="E417" s="41" t="str">
        <f>HLOOKUP($A417,'Sheet 4'!$A$2:$CNK$3,2,FALSE)</f>
        <v>Married</v>
      </c>
      <c r="F417" s="41" t="s">
        <v>116</v>
      </c>
      <c r="G417" s="41" t="str">
        <f t="shared" si="30"/>
        <v>Male/Married/Moroto</v>
      </c>
      <c r="H417" s="41">
        <f>VLOOKUP($A417,'Youth Skills Data'!$A$1:$E$2403,5,FALSE)</f>
        <v>2.34</v>
      </c>
      <c r="I417" s="41">
        <f>VLOOKUP($A417,'Youth Skills Data'!$A$1:$E$2403,4,FALSE)</f>
        <v>4.0199999999999996</v>
      </c>
      <c r="J417" s="41">
        <f>VLOOKUP($A417,'Youth Skills Data'!$A$1:$E$2403,3,FALSE)</f>
        <v>8.5399999999999991</v>
      </c>
      <c r="K417" s="41">
        <f t="shared" si="32"/>
        <v>14.899999999999999</v>
      </c>
      <c r="L417" s="41" t="s">
        <v>5</v>
      </c>
      <c r="M417" s="41" t="s">
        <v>5</v>
      </c>
      <c r="N417" s="41" t="str">
        <f t="shared" si="33"/>
        <v>High Impact</v>
      </c>
      <c r="O417" s="42">
        <v>32000</v>
      </c>
      <c r="P417" s="42">
        <v>190000</v>
      </c>
      <c r="Q417" s="42">
        <f t="shared" si="34"/>
        <v>222000</v>
      </c>
    </row>
    <row r="418" spans="1:17" x14ac:dyDescent="0.35">
      <c r="A418" s="41" t="s">
        <v>439</v>
      </c>
      <c r="B418" s="41">
        <f>VLOOKUP($A:$A,'Youth Skills Data'!$A$1:$E$2403,2,FALSE)</f>
        <v>19</v>
      </c>
      <c r="C418" s="41" t="str">
        <f t="shared" si="31"/>
        <v>20 - 24 yrs</v>
      </c>
      <c r="D418" s="41" t="s">
        <v>3</v>
      </c>
      <c r="E418" s="41" t="str">
        <f>HLOOKUP($A418,'Sheet 4'!$A$2:$CNK$3,2,FALSE)</f>
        <v>Married</v>
      </c>
      <c r="F418" s="41" t="s">
        <v>116</v>
      </c>
      <c r="G418" s="41" t="str">
        <f t="shared" si="30"/>
        <v>Male/Married/Moroto</v>
      </c>
      <c r="H418" s="41">
        <f>VLOOKUP($A418,'Youth Skills Data'!$A$1:$E$2403,5,FALSE)</f>
        <v>1.87</v>
      </c>
      <c r="I418" s="41">
        <f>VLOOKUP($A418,'Youth Skills Data'!$A$1:$E$2403,4,FALSE)</f>
        <v>2.88</v>
      </c>
      <c r="J418" s="41">
        <f>VLOOKUP($A418,'Youth Skills Data'!$A$1:$E$2403,3,FALSE)</f>
        <v>5.23</v>
      </c>
      <c r="K418" s="41">
        <f t="shared" si="32"/>
        <v>9.98</v>
      </c>
      <c r="L418" s="41" t="s">
        <v>7</v>
      </c>
      <c r="M418" s="41" t="s">
        <v>5</v>
      </c>
      <c r="N418" s="41" t="str">
        <f t="shared" si="33"/>
        <v>Low Impact</v>
      </c>
      <c r="O418" s="42"/>
      <c r="P418" s="42">
        <v>280000</v>
      </c>
      <c r="Q418" s="42">
        <f t="shared" si="34"/>
        <v>280000</v>
      </c>
    </row>
    <row r="419" spans="1:17" x14ac:dyDescent="0.35">
      <c r="A419" s="41" t="s">
        <v>440</v>
      </c>
      <c r="B419" s="41">
        <f>VLOOKUP($A:$A,'Youth Skills Data'!$A$1:$E$2403,2,FALSE)</f>
        <v>29</v>
      </c>
      <c r="C419" s="41" t="str">
        <f t="shared" si="31"/>
        <v>25 yrs or more</v>
      </c>
      <c r="D419" s="41" t="s">
        <v>8</v>
      </c>
      <c r="E419" s="41" t="str">
        <f>HLOOKUP($A419,'Sheet 4'!$A$2:$CNK$3,2,FALSE)</f>
        <v>Single</v>
      </c>
      <c r="F419" s="41" t="s">
        <v>116</v>
      </c>
      <c r="G419" s="41" t="str">
        <f t="shared" si="30"/>
        <v>Female/Single/Moroto</v>
      </c>
      <c r="H419" s="41">
        <f>VLOOKUP($A419,'Youth Skills Data'!$A$1:$E$2403,5,FALSE)</f>
        <v>7.53</v>
      </c>
      <c r="I419" s="41">
        <f>VLOOKUP($A419,'Youth Skills Data'!$A$1:$E$2403,4,FALSE)</f>
        <v>1.85</v>
      </c>
      <c r="J419" s="41">
        <f>VLOOKUP($A419,'Youth Skills Data'!$A$1:$E$2403,3,FALSE)</f>
        <v>6.81</v>
      </c>
      <c r="K419" s="41">
        <f t="shared" si="32"/>
        <v>16.190000000000001</v>
      </c>
      <c r="L419" s="41" t="s">
        <v>7</v>
      </c>
      <c r="M419" s="41" t="s">
        <v>5</v>
      </c>
      <c r="N419" s="41" t="str">
        <f t="shared" si="33"/>
        <v>Low Impact</v>
      </c>
      <c r="O419" s="42"/>
      <c r="P419" s="42">
        <v>295000</v>
      </c>
      <c r="Q419" s="42">
        <f t="shared" si="34"/>
        <v>295000</v>
      </c>
    </row>
    <row r="420" spans="1:17" x14ac:dyDescent="0.35">
      <c r="A420" s="41" t="s">
        <v>441</v>
      </c>
      <c r="B420" s="41">
        <f>VLOOKUP($A:$A,'Youth Skills Data'!$A$1:$E$2403,2,FALSE)</f>
        <v>21</v>
      </c>
      <c r="C420" s="41" t="str">
        <f t="shared" si="31"/>
        <v>20 - 24 yrs</v>
      </c>
      <c r="D420" s="41" t="s">
        <v>3</v>
      </c>
      <c r="E420" s="41" t="str">
        <f>HLOOKUP($A420,'Sheet 4'!$A$2:$CNK$3,2,FALSE)</f>
        <v>Single</v>
      </c>
      <c r="F420" s="41" t="s">
        <v>116</v>
      </c>
      <c r="G420" s="41" t="str">
        <f t="shared" si="30"/>
        <v>Male/Single/Moroto</v>
      </c>
      <c r="H420" s="41">
        <f>VLOOKUP($A420,'Youth Skills Data'!$A$1:$E$2403,5,FALSE)</f>
        <v>9.5</v>
      </c>
      <c r="I420" s="41">
        <f>VLOOKUP($A420,'Youth Skills Data'!$A$1:$E$2403,4,FALSE)</f>
        <v>2.74</v>
      </c>
      <c r="J420" s="41">
        <f>VLOOKUP($A420,'Youth Skills Data'!$A$1:$E$2403,3,FALSE)</f>
        <v>2.77</v>
      </c>
      <c r="K420" s="41">
        <f t="shared" si="32"/>
        <v>15.01</v>
      </c>
      <c r="L420" s="41" t="s">
        <v>7</v>
      </c>
      <c r="M420" s="41" t="s">
        <v>5</v>
      </c>
      <c r="N420" s="41" t="str">
        <f t="shared" si="33"/>
        <v>Low Impact</v>
      </c>
      <c r="O420" s="42"/>
      <c r="P420" s="42">
        <v>0</v>
      </c>
      <c r="Q420" s="42">
        <f t="shared" si="34"/>
        <v>0</v>
      </c>
    </row>
    <row r="421" spans="1:17" x14ac:dyDescent="0.35">
      <c r="A421" s="41" t="s">
        <v>442</v>
      </c>
      <c r="B421" s="41">
        <f>VLOOKUP($A:$A,'Youth Skills Data'!$A$1:$E$2403,2,FALSE)</f>
        <v>21</v>
      </c>
      <c r="C421" s="41" t="str">
        <f t="shared" si="31"/>
        <v>20 - 24 yrs</v>
      </c>
      <c r="D421" s="41" t="s">
        <v>3</v>
      </c>
      <c r="E421" s="41" t="str">
        <f>HLOOKUP($A421,'Sheet 4'!$A$2:$CNK$3,2,FALSE)</f>
        <v>Single</v>
      </c>
      <c r="F421" s="41" t="s">
        <v>116</v>
      </c>
      <c r="G421" s="41" t="str">
        <f t="shared" si="30"/>
        <v>Male/Single/Moroto</v>
      </c>
      <c r="H421" s="41">
        <f>VLOOKUP($A421,'Youth Skills Data'!$A$1:$E$2403,5,FALSE)</f>
        <v>3.76</v>
      </c>
      <c r="I421" s="41">
        <f>VLOOKUP($A421,'Youth Skills Data'!$A$1:$E$2403,4,FALSE)</f>
        <v>0.56000000000000005</v>
      </c>
      <c r="J421" s="41">
        <f>VLOOKUP($A421,'Youth Skills Data'!$A$1:$E$2403,3,FALSE)</f>
        <v>9.81</v>
      </c>
      <c r="K421" s="41">
        <f t="shared" si="32"/>
        <v>14.13</v>
      </c>
      <c r="L421" s="41" t="s">
        <v>5</v>
      </c>
      <c r="M421" s="41" t="s">
        <v>5</v>
      </c>
      <c r="N421" s="41" t="str">
        <f t="shared" si="33"/>
        <v>High Impact</v>
      </c>
      <c r="O421" s="42">
        <v>55000</v>
      </c>
      <c r="P421" s="42">
        <v>23000</v>
      </c>
      <c r="Q421" s="42">
        <f t="shared" si="34"/>
        <v>78000</v>
      </c>
    </row>
    <row r="422" spans="1:17" x14ac:dyDescent="0.35">
      <c r="A422" s="41" t="s">
        <v>443</v>
      </c>
      <c r="B422" s="41">
        <f>VLOOKUP($A:$A,'Youth Skills Data'!$A$1:$E$2403,2,FALSE)</f>
        <v>17</v>
      </c>
      <c r="C422" s="41" t="str">
        <f t="shared" si="31"/>
        <v>15 - 19 yrs</v>
      </c>
      <c r="D422" s="41" t="s">
        <v>3</v>
      </c>
      <c r="E422" s="41" t="str">
        <f>HLOOKUP($A422,'Sheet 4'!$A$2:$CNK$3,2,FALSE)</f>
        <v>Single</v>
      </c>
      <c r="F422" s="41" t="s">
        <v>116</v>
      </c>
      <c r="G422" s="41" t="str">
        <f t="shared" si="30"/>
        <v>Male/Single/Moroto</v>
      </c>
      <c r="H422" s="41">
        <f>VLOOKUP($A422,'Youth Skills Data'!$A$1:$E$2403,5,FALSE)</f>
        <v>3.26</v>
      </c>
      <c r="I422" s="41">
        <f>VLOOKUP($A422,'Youth Skills Data'!$A$1:$E$2403,4,FALSE)</f>
        <v>9.7200000000000006</v>
      </c>
      <c r="J422" s="41">
        <f>VLOOKUP($A422,'Youth Skills Data'!$A$1:$E$2403,3,FALSE)</f>
        <v>2</v>
      </c>
      <c r="K422" s="41">
        <f t="shared" si="32"/>
        <v>14.98</v>
      </c>
      <c r="L422" s="41" t="s">
        <v>6</v>
      </c>
      <c r="M422" s="41" t="s">
        <v>6</v>
      </c>
      <c r="N422" s="41" t="str">
        <f t="shared" si="33"/>
        <v>No Impact at all</v>
      </c>
      <c r="O422" s="42"/>
      <c r="P422" s="42"/>
      <c r="Q422" s="42">
        <f t="shared" si="34"/>
        <v>0</v>
      </c>
    </row>
    <row r="423" spans="1:17" x14ac:dyDescent="0.35">
      <c r="A423" s="41" t="s">
        <v>444</v>
      </c>
      <c r="B423" s="41">
        <f>VLOOKUP($A:$A,'Youth Skills Data'!$A$1:$E$2403,2,FALSE)</f>
        <v>21</v>
      </c>
      <c r="C423" s="41" t="str">
        <f t="shared" si="31"/>
        <v>20 - 24 yrs</v>
      </c>
      <c r="D423" s="41" t="s">
        <v>3</v>
      </c>
      <c r="E423" s="41" t="str">
        <f>HLOOKUP($A423,'Sheet 4'!$A$2:$CNK$3,2,FALSE)</f>
        <v>Single</v>
      </c>
      <c r="F423" s="41" t="s">
        <v>117</v>
      </c>
      <c r="G423" s="41" t="str">
        <f t="shared" si="30"/>
        <v>Male/Single/Kaabong</v>
      </c>
      <c r="H423" s="41">
        <f>VLOOKUP($A423,'Youth Skills Data'!$A$1:$E$2403,5,FALSE)</f>
        <v>5.6</v>
      </c>
      <c r="I423" s="41">
        <f>VLOOKUP($A423,'Youth Skills Data'!$A$1:$E$2403,4,FALSE)</f>
        <v>5.94</v>
      </c>
      <c r="J423" s="41">
        <f>VLOOKUP($A423,'Youth Skills Data'!$A$1:$E$2403,3,FALSE)</f>
        <v>1.83</v>
      </c>
      <c r="K423" s="41">
        <f t="shared" si="32"/>
        <v>13.37</v>
      </c>
      <c r="L423" s="41" t="s">
        <v>5</v>
      </c>
      <c r="M423" s="41" t="s">
        <v>6</v>
      </c>
      <c r="N423" s="41" t="str">
        <f t="shared" si="33"/>
        <v>Moderate Impact</v>
      </c>
      <c r="O423" s="42">
        <v>261000</v>
      </c>
      <c r="P423" s="42"/>
      <c r="Q423" s="42">
        <f t="shared" si="34"/>
        <v>261000</v>
      </c>
    </row>
    <row r="424" spans="1:17" x14ac:dyDescent="0.35">
      <c r="A424" s="41" t="s">
        <v>445</v>
      </c>
      <c r="B424" s="41">
        <f>VLOOKUP($A:$A,'Youth Skills Data'!$A$1:$E$2403,2,FALSE)</f>
        <v>23</v>
      </c>
      <c r="C424" s="41" t="str">
        <f t="shared" si="31"/>
        <v>20 - 24 yrs</v>
      </c>
      <c r="D424" s="41" t="s">
        <v>8</v>
      </c>
      <c r="E424" s="41" t="str">
        <f>HLOOKUP($A424,'Sheet 4'!$A$2:$CNK$3,2,FALSE)</f>
        <v>Single</v>
      </c>
      <c r="F424" s="41" t="s">
        <v>118</v>
      </c>
      <c r="G424" s="41" t="str">
        <f t="shared" si="30"/>
        <v>Female/Single/Kotido</v>
      </c>
      <c r="H424" s="41">
        <f>VLOOKUP($A424,'Youth Skills Data'!$A$1:$E$2403,5,FALSE)</f>
        <v>4.3499999999999996</v>
      </c>
      <c r="I424" s="41">
        <f>VLOOKUP($A424,'Youth Skills Data'!$A$1:$E$2403,4,FALSE)</f>
        <v>7.84</v>
      </c>
      <c r="J424" s="41">
        <f>VLOOKUP($A424,'Youth Skills Data'!$A$1:$E$2403,3,FALSE)</f>
        <v>6.4</v>
      </c>
      <c r="K424" s="41">
        <f t="shared" si="32"/>
        <v>18.59</v>
      </c>
      <c r="L424" s="41" t="s">
        <v>6</v>
      </c>
      <c r="M424" s="41" t="s">
        <v>6</v>
      </c>
      <c r="N424" s="41" t="str">
        <f t="shared" si="33"/>
        <v>No Impact at all</v>
      </c>
      <c r="O424" s="42"/>
      <c r="P424" s="42"/>
      <c r="Q424" s="42">
        <f t="shared" si="34"/>
        <v>0</v>
      </c>
    </row>
    <row r="425" spans="1:17" x14ac:dyDescent="0.35">
      <c r="A425" s="41" t="s">
        <v>446</v>
      </c>
      <c r="B425" s="41">
        <f>VLOOKUP($A:$A,'Youth Skills Data'!$A$1:$E$2403,2,FALSE)</f>
        <v>15</v>
      </c>
      <c r="C425" s="41" t="str">
        <f t="shared" si="31"/>
        <v>15 - 19 yrs</v>
      </c>
      <c r="D425" s="41" t="s">
        <v>8</v>
      </c>
      <c r="E425" s="41" t="str">
        <f>HLOOKUP($A425,'Sheet 4'!$A$2:$CNK$3,2,FALSE)</f>
        <v>Separated</v>
      </c>
      <c r="F425" s="41" t="s">
        <v>119</v>
      </c>
      <c r="G425" s="41" t="str">
        <f t="shared" si="30"/>
        <v>Female/Separated/Napak</v>
      </c>
      <c r="H425" s="41">
        <f>VLOOKUP($A425,'Youth Skills Data'!$A$1:$E$2403,5,FALSE)</f>
        <v>3.26</v>
      </c>
      <c r="I425" s="41">
        <f>VLOOKUP($A425,'Youth Skills Data'!$A$1:$E$2403,4,FALSE)</f>
        <v>9.7200000000000006</v>
      </c>
      <c r="J425" s="41">
        <f>VLOOKUP($A425,'Youth Skills Data'!$A$1:$E$2403,3,FALSE)</f>
        <v>2</v>
      </c>
      <c r="K425" s="41">
        <f t="shared" si="32"/>
        <v>14.98</v>
      </c>
      <c r="L425" s="41" t="s">
        <v>7</v>
      </c>
      <c r="M425" s="41" t="s">
        <v>7</v>
      </c>
      <c r="N425" s="41" t="str">
        <f t="shared" si="33"/>
        <v>No Impact at all</v>
      </c>
      <c r="O425" s="42"/>
      <c r="P425" s="42"/>
      <c r="Q425" s="42">
        <f t="shared" si="34"/>
        <v>0</v>
      </c>
    </row>
    <row r="426" spans="1:17" x14ac:dyDescent="0.35">
      <c r="A426" s="41" t="s">
        <v>447</v>
      </c>
      <c r="B426" s="41">
        <f>VLOOKUP($A:$A,'Youth Skills Data'!$A$1:$E$2403,2,FALSE)</f>
        <v>25</v>
      </c>
      <c r="C426" s="41" t="str">
        <f t="shared" si="31"/>
        <v>25 yrs or more</v>
      </c>
      <c r="D426" s="41" t="s">
        <v>8</v>
      </c>
      <c r="E426" s="41" t="str">
        <f>HLOOKUP($A426,'Sheet 4'!$A$2:$CNK$3,2,FALSE)</f>
        <v>Separated</v>
      </c>
      <c r="F426" s="41" t="s">
        <v>120</v>
      </c>
      <c r="G426" s="41" t="str">
        <f t="shared" si="30"/>
        <v>Female/Separated/Nakapiripiriti</v>
      </c>
      <c r="H426" s="41">
        <f>VLOOKUP($A426,'Youth Skills Data'!$A$1:$E$2403,5,FALSE)</f>
        <v>2.4300000000000002</v>
      </c>
      <c r="I426" s="41">
        <f>VLOOKUP($A426,'Youth Skills Data'!$A$1:$E$2403,4,FALSE)</f>
        <v>2.88</v>
      </c>
      <c r="J426" s="41">
        <f>VLOOKUP($A426,'Youth Skills Data'!$A$1:$E$2403,3,FALSE)</f>
        <v>4.04</v>
      </c>
      <c r="K426" s="41">
        <f t="shared" si="32"/>
        <v>9.3500000000000014</v>
      </c>
      <c r="L426" s="41" t="s">
        <v>5</v>
      </c>
      <c r="M426" s="41" t="s">
        <v>6</v>
      </c>
      <c r="N426" s="41" t="str">
        <f t="shared" si="33"/>
        <v>Moderate Impact</v>
      </c>
      <c r="O426" s="42">
        <v>159000</v>
      </c>
      <c r="P426" s="42"/>
      <c r="Q426" s="42">
        <f t="shared" si="34"/>
        <v>159000</v>
      </c>
    </row>
    <row r="427" spans="1:17" x14ac:dyDescent="0.35">
      <c r="A427" s="41" t="s">
        <v>448</v>
      </c>
      <c r="B427" s="41">
        <f>VLOOKUP($A:$A,'Youth Skills Data'!$A$1:$E$2403,2,FALSE)</f>
        <v>10</v>
      </c>
      <c r="C427" s="41" t="str">
        <f t="shared" si="31"/>
        <v>Below 10 yrs</v>
      </c>
      <c r="D427" s="41" t="s">
        <v>8</v>
      </c>
      <c r="E427" s="41" t="str">
        <f>HLOOKUP($A427,'Sheet 4'!$A$2:$CNK$3,2,FALSE)</f>
        <v>Single</v>
      </c>
      <c r="F427" s="41" t="s">
        <v>121</v>
      </c>
      <c r="G427" s="41" t="str">
        <f t="shared" si="30"/>
        <v>Female/Single/Amudat</v>
      </c>
      <c r="H427" s="41">
        <f>VLOOKUP($A427,'Youth Skills Data'!$A$1:$E$2403,5,FALSE)</f>
        <v>0.49</v>
      </c>
      <c r="I427" s="41">
        <f>VLOOKUP($A427,'Youth Skills Data'!$A$1:$E$2403,4,FALSE)</f>
        <v>3.97</v>
      </c>
      <c r="J427" s="41">
        <f>VLOOKUP($A427,'Youth Skills Data'!$A$1:$E$2403,3,FALSE)</f>
        <v>6.44</v>
      </c>
      <c r="K427" s="41">
        <f t="shared" si="32"/>
        <v>10.9</v>
      </c>
      <c r="L427" s="41" t="s">
        <v>5</v>
      </c>
      <c r="M427" s="41" t="s">
        <v>5</v>
      </c>
      <c r="N427" s="41" t="str">
        <f t="shared" si="33"/>
        <v>High Impact</v>
      </c>
      <c r="O427" s="42">
        <v>129099</v>
      </c>
      <c r="P427" s="42">
        <v>125000</v>
      </c>
      <c r="Q427" s="42">
        <f t="shared" si="34"/>
        <v>254099</v>
      </c>
    </row>
    <row r="428" spans="1:17" x14ac:dyDescent="0.35">
      <c r="A428" s="41" t="s">
        <v>449</v>
      </c>
      <c r="B428" s="41">
        <f>VLOOKUP($A:$A,'Youth Skills Data'!$A$1:$E$2403,2,FALSE)</f>
        <v>15</v>
      </c>
      <c r="C428" s="41" t="str">
        <f t="shared" si="31"/>
        <v>15 - 19 yrs</v>
      </c>
      <c r="D428" s="41" t="s">
        <v>8</v>
      </c>
      <c r="E428" s="41" t="str">
        <f>HLOOKUP($A428,'Sheet 4'!$A$2:$CNK$3,2,FALSE)</f>
        <v>Single</v>
      </c>
      <c r="F428" s="41" t="s">
        <v>122</v>
      </c>
      <c r="G428" s="41" t="str">
        <f t="shared" si="30"/>
        <v>Female/Single/Abim</v>
      </c>
      <c r="H428" s="41">
        <f>VLOOKUP($A428,'Youth Skills Data'!$A$1:$E$2403,5,FALSE)</f>
        <v>7.53</v>
      </c>
      <c r="I428" s="41">
        <f>VLOOKUP($A428,'Youth Skills Data'!$A$1:$E$2403,4,FALSE)</f>
        <v>1.85</v>
      </c>
      <c r="J428" s="41">
        <f>VLOOKUP($A428,'Youth Skills Data'!$A$1:$E$2403,3,FALSE)</f>
        <v>6.81</v>
      </c>
      <c r="K428" s="41">
        <f t="shared" si="32"/>
        <v>16.190000000000001</v>
      </c>
      <c r="L428" s="41" t="s">
        <v>5</v>
      </c>
      <c r="M428" s="41" t="s">
        <v>5</v>
      </c>
      <c r="N428" s="41" t="str">
        <f t="shared" si="33"/>
        <v>High Impact</v>
      </c>
      <c r="O428" s="42">
        <v>33000</v>
      </c>
      <c r="P428" s="42">
        <v>2100000</v>
      </c>
      <c r="Q428" s="42">
        <f t="shared" si="34"/>
        <v>2133000</v>
      </c>
    </row>
    <row r="429" spans="1:17" x14ac:dyDescent="0.35">
      <c r="A429" s="41" t="s">
        <v>450</v>
      </c>
      <c r="B429" s="41">
        <f>VLOOKUP($A:$A,'Youth Skills Data'!$A$1:$E$2403,2,FALSE)</f>
        <v>17</v>
      </c>
      <c r="C429" s="41" t="str">
        <f t="shared" si="31"/>
        <v>15 - 19 yrs</v>
      </c>
      <c r="D429" s="41" t="s">
        <v>8</v>
      </c>
      <c r="E429" s="41" t="str">
        <f>HLOOKUP($A429,'Sheet 4'!$A$2:$CNK$3,2,FALSE)</f>
        <v>Married</v>
      </c>
      <c r="F429" s="41" t="s">
        <v>122</v>
      </c>
      <c r="G429" s="41" t="str">
        <f t="shared" si="30"/>
        <v>Female/Married/Abim</v>
      </c>
      <c r="H429" s="41">
        <f>VLOOKUP($A429,'Youth Skills Data'!$A$1:$E$2403,5,FALSE)</f>
        <v>7.83</v>
      </c>
      <c r="I429" s="41">
        <f>VLOOKUP($A429,'Youth Skills Data'!$A$1:$E$2403,4,FALSE)</f>
        <v>8.0299999999999994</v>
      </c>
      <c r="J429" s="41">
        <f>VLOOKUP($A429,'Youth Skills Data'!$A$1:$E$2403,3,FALSE)</f>
        <v>9.25</v>
      </c>
      <c r="K429" s="41">
        <f t="shared" si="32"/>
        <v>25.11</v>
      </c>
      <c r="L429" s="41" t="s">
        <v>5</v>
      </c>
      <c r="M429" s="41" t="s">
        <v>5</v>
      </c>
      <c r="N429" s="41" t="str">
        <f t="shared" si="33"/>
        <v>High Impact</v>
      </c>
      <c r="O429" s="42">
        <v>1123698</v>
      </c>
      <c r="P429" s="42">
        <v>51000</v>
      </c>
      <c r="Q429" s="42">
        <f t="shared" si="34"/>
        <v>1174698</v>
      </c>
    </row>
    <row r="430" spans="1:17" x14ac:dyDescent="0.35">
      <c r="A430" s="41" t="s">
        <v>451</v>
      </c>
      <c r="B430" s="41">
        <f>VLOOKUP($A:$A,'Youth Skills Data'!$A$1:$E$2403,2,FALSE)</f>
        <v>19</v>
      </c>
      <c r="C430" s="41" t="str">
        <f t="shared" si="31"/>
        <v>20 - 24 yrs</v>
      </c>
      <c r="D430" s="41" t="s">
        <v>8</v>
      </c>
      <c r="E430" s="41" t="str">
        <f>HLOOKUP($A430,'Sheet 4'!$A$2:$CNK$3,2,FALSE)</f>
        <v>Married</v>
      </c>
      <c r="F430" s="41" t="s">
        <v>122</v>
      </c>
      <c r="G430" s="41" t="str">
        <f t="shared" si="30"/>
        <v>Female/Married/Abim</v>
      </c>
      <c r="H430" s="41">
        <f>VLOOKUP($A430,'Youth Skills Data'!$A$1:$E$2403,5,FALSE)</f>
        <v>9.11</v>
      </c>
      <c r="I430" s="41">
        <f>VLOOKUP($A430,'Youth Skills Data'!$A$1:$E$2403,4,FALSE)</f>
        <v>8.1</v>
      </c>
      <c r="J430" s="41">
        <f>VLOOKUP($A430,'Youth Skills Data'!$A$1:$E$2403,3,FALSE)</f>
        <v>5.4</v>
      </c>
      <c r="K430" s="41">
        <f t="shared" si="32"/>
        <v>22.61</v>
      </c>
      <c r="L430" s="41" t="s">
        <v>6</v>
      </c>
      <c r="M430" s="41" t="s">
        <v>6</v>
      </c>
      <c r="N430" s="41" t="str">
        <f t="shared" si="33"/>
        <v>No Impact at all</v>
      </c>
      <c r="O430" s="42"/>
      <c r="P430" s="42"/>
      <c r="Q430" s="42">
        <f t="shared" si="34"/>
        <v>0</v>
      </c>
    </row>
    <row r="431" spans="1:17" x14ac:dyDescent="0.35">
      <c r="A431" s="41" t="s">
        <v>452</v>
      </c>
      <c r="B431" s="41">
        <f>VLOOKUP($A:$A,'Youth Skills Data'!$A$1:$E$2403,2,FALSE)</f>
        <v>21</v>
      </c>
      <c r="C431" s="41" t="str">
        <f t="shared" si="31"/>
        <v>20 - 24 yrs</v>
      </c>
      <c r="D431" s="41" t="s">
        <v>3</v>
      </c>
      <c r="E431" s="41" t="str">
        <f>HLOOKUP($A431,'Sheet 4'!$A$2:$CNK$3,2,FALSE)</f>
        <v>Single</v>
      </c>
      <c r="F431" s="41" t="s">
        <v>122</v>
      </c>
      <c r="G431" s="41" t="str">
        <f t="shared" si="30"/>
        <v>Male/Single/Abim</v>
      </c>
      <c r="H431" s="41">
        <f>VLOOKUP($A431,'Youth Skills Data'!$A$1:$E$2403,5,FALSE)</f>
        <v>2.4300000000000002</v>
      </c>
      <c r="I431" s="41">
        <f>VLOOKUP($A431,'Youth Skills Data'!$A$1:$E$2403,4,FALSE)</f>
        <v>2.88</v>
      </c>
      <c r="J431" s="41">
        <f>VLOOKUP($A431,'Youth Skills Data'!$A$1:$E$2403,3,FALSE)</f>
        <v>4.04</v>
      </c>
      <c r="K431" s="41">
        <f t="shared" si="32"/>
        <v>9.3500000000000014</v>
      </c>
      <c r="L431" s="41" t="s">
        <v>5</v>
      </c>
      <c r="M431" s="41" t="s">
        <v>5</v>
      </c>
      <c r="N431" s="41" t="str">
        <f t="shared" si="33"/>
        <v>High Impact</v>
      </c>
      <c r="O431" s="42">
        <v>3198</v>
      </c>
      <c r="P431" s="42">
        <v>175000</v>
      </c>
      <c r="Q431" s="42">
        <f t="shared" si="34"/>
        <v>178198</v>
      </c>
    </row>
    <row r="432" spans="1:17" x14ac:dyDescent="0.35">
      <c r="A432" s="41" t="s">
        <v>453</v>
      </c>
      <c r="B432" s="41">
        <f>VLOOKUP($A:$A,'Youth Skills Data'!$A$1:$E$2403,2,FALSE)</f>
        <v>24</v>
      </c>
      <c r="C432" s="41" t="str">
        <f t="shared" si="31"/>
        <v>20 - 24 yrs</v>
      </c>
      <c r="D432" s="41" t="s">
        <v>3</v>
      </c>
      <c r="E432" s="41" t="str">
        <f>HLOOKUP($A432,'Sheet 4'!$A$2:$CNK$3,2,FALSE)</f>
        <v>Single</v>
      </c>
      <c r="F432" s="41" t="s">
        <v>122</v>
      </c>
      <c r="G432" s="41" t="str">
        <f t="shared" si="30"/>
        <v>Male/Single/Abim</v>
      </c>
      <c r="H432" s="41">
        <f>VLOOKUP($A432,'Youth Skills Data'!$A$1:$E$2403,5,FALSE)</f>
        <v>4.3499999999999996</v>
      </c>
      <c r="I432" s="41">
        <f>VLOOKUP($A432,'Youth Skills Data'!$A$1:$E$2403,4,FALSE)</f>
        <v>7.84</v>
      </c>
      <c r="J432" s="41">
        <f>VLOOKUP($A432,'Youth Skills Data'!$A$1:$E$2403,3,FALSE)</f>
        <v>6.4</v>
      </c>
      <c r="K432" s="41">
        <f t="shared" si="32"/>
        <v>18.59</v>
      </c>
      <c r="L432" s="41" t="s">
        <v>6</v>
      </c>
      <c r="M432" s="41" t="s">
        <v>5</v>
      </c>
      <c r="N432" s="41" t="str">
        <f t="shared" si="33"/>
        <v>Low Impact</v>
      </c>
      <c r="O432" s="42"/>
      <c r="P432" s="42">
        <v>22500</v>
      </c>
      <c r="Q432" s="42">
        <f t="shared" si="34"/>
        <v>22500</v>
      </c>
    </row>
    <row r="433" spans="1:17" x14ac:dyDescent="0.35">
      <c r="A433" s="41" t="s">
        <v>454</v>
      </c>
      <c r="B433" s="41">
        <f>VLOOKUP($A:$A,'Youth Skills Data'!$A$1:$E$2403,2,FALSE)</f>
        <v>21</v>
      </c>
      <c r="C433" s="41" t="str">
        <f t="shared" si="31"/>
        <v>20 - 24 yrs</v>
      </c>
      <c r="D433" s="41" t="s">
        <v>3</v>
      </c>
      <c r="E433" s="41" t="str">
        <f>HLOOKUP($A433,'Sheet 4'!$A$2:$CNK$3,2,FALSE)</f>
        <v>Separated</v>
      </c>
      <c r="F433" s="41" t="s">
        <v>122</v>
      </c>
      <c r="G433" s="41" t="str">
        <f t="shared" si="30"/>
        <v>Male/Separated/Abim</v>
      </c>
      <c r="H433" s="41">
        <f>VLOOKUP($A433,'Youth Skills Data'!$A$1:$E$2403,5,FALSE)</f>
        <v>1.87</v>
      </c>
      <c r="I433" s="41">
        <f>VLOOKUP($A433,'Youth Skills Data'!$A$1:$E$2403,4,FALSE)</f>
        <v>2.88</v>
      </c>
      <c r="J433" s="41">
        <f>VLOOKUP($A433,'Youth Skills Data'!$A$1:$E$2403,3,FALSE)</f>
        <v>5.23</v>
      </c>
      <c r="K433" s="41">
        <f t="shared" si="32"/>
        <v>9.98</v>
      </c>
      <c r="L433" s="41" t="s">
        <v>6</v>
      </c>
      <c r="M433" s="41" t="s">
        <v>6</v>
      </c>
      <c r="N433" s="41" t="str">
        <f t="shared" si="33"/>
        <v>No Impact at all</v>
      </c>
      <c r="O433" s="42"/>
      <c r="P433" s="42"/>
      <c r="Q433" s="42">
        <f t="shared" si="34"/>
        <v>0</v>
      </c>
    </row>
    <row r="434" spans="1:17" x14ac:dyDescent="0.35">
      <c r="A434" s="41" t="s">
        <v>455</v>
      </c>
      <c r="B434" s="41">
        <f>VLOOKUP($A:$A,'Youth Skills Data'!$A$1:$E$2403,2,FALSE)</f>
        <v>23</v>
      </c>
      <c r="C434" s="41" t="str">
        <f t="shared" si="31"/>
        <v>20 - 24 yrs</v>
      </c>
      <c r="D434" s="41" t="s">
        <v>3</v>
      </c>
      <c r="E434" s="41" t="str">
        <f>HLOOKUP($A434,'Sheet 4'!$A$2:$CNK$3,2,FALSE)</f>
        <v>Married</v>
      </c>
      <c r="F434" s="41" t="s">
        <v>122</v>
      </c>
      <c r="G434" s="41" t="str">
        <f t="shared" si="30"/>
        <v>Male/Married/Abim</v>
      </c>
      <c r="H434" s="41">
        <f>VLOOKUP($A434,'Youth Skills Data'!$A$1:$E$2403,5,FALSE)</f>
        <v>4.43</v>
      </c>
      <c r="I434" s="41">
        <f>VLOOKUP($A434,'Youth Skills Data'!$A$1:$E$2403,4,FALSE)</f>
        <v>7.64</v>
      </c>
      <c r="J434" s="41">
        <f>VLOOKUP($A434,'Youth Skills Data'!$A$1:$E$2403,3,FALSE)</f>
        <v>6.39</v>
      </c>
      <c r="K434" s="41">
        <f t="shared" si="32"/>
        <v>18.46</v>
      </c>
      <c r="L434" s="41" t="s">
        <v>6</v>
      </c>
      <c r="M434" s="41" t="s">
        <v>6</v>
      </c>
      <c r="N434" s="41" t="str">
        <f t="shared" si="33"/>
        <v>No Impact at all</v>
      </c>
      <c r="O434" s="42"/>
      <c r="P434" s="42"/>
      <c r="Q434" s="42">
        <f t="shared" si="34"/>
        <v>0</v>
      </c>
    </row>
    <row r="435" spans="1:17" x14ac:dyDescent="0.35">
      <c r="A435" s="41" t="s">
        <v>456</v>
      </c>
      <c r="B435" s="41">
        <f>VLOOKUP($A:$A,'Youth Skills Data'!$A$1:$E$2403,2,FALSE)</f>
        <v>19</v>
      </c>
      <c r="C435" s="41" t="str">
        <f t="shared" si="31"/>
        <v>20 - 24 yrs</v>
      </c>
      <c r="D435" s="41" t="s">
        <v>3</v>
      </c>
      <c r="E435" s="41" t="str">
        <f>HLOOKUP($A435,'Sheet 4'!$A$2:$CNK$3,2,FALSE)</f>
        <v>Separated</v>
      </c>
      <c r="F435" s="41" t="s">
        <v>122</v>
      </c>
      <c r="G435" s="41" t="str">
        <f t="shared" si="30"/>
        <v>Male/Separated/Abim</v>
      </c>
      <c r="H435" s="41">
        <f>VLOOKUP($A435,'Youth Skills Data'!$A$1:$E$2403,5,FALSE)</f>
        <v>8.42</v>
      </c>
      <c r="I435" s="41">
        <f>VLOOKUP($A435,'Youth Skills Data'!$A$1:$E$2403,4,FALSE)</f>
        <v>3.68</v>
      </c>
      <c r="J435" s="41">
        <f>VLOOKUP($A435,'Youth Skills Data'!$A$1:$E$2403,3,FALSE)</f>
        <v>0.54</v>
      </c>
      <c r="K435" s="41">
        <f t="shared" si="32"/>
        <v>12.64</v>
      </c>
      <c r="L435" s="41" t="s">
        <v>6</v>
      </c>
      <c r="M435" s="41" t="s">
        <v>6</v>
      </c>
      <c r="N435" s="41" t="str">
        <f t="shared" si="33"/>
        <v>No Impact at all</v>
      </c>
      <c r="O435" s="42"/>
      <c r="P435" s="42"/>
      <c r="Q435" s="42">
        <f t="shared" si="34"/>
        <v>0</v>
      </c>
    </row>
    <row r="436" spans="1:17" x14ac:dyDescent="0.35">
      <c r="A436" s="41" t="s">
        <v>457</v>
      </c>
      <c r="B436" s="41">
        <f>VLOOKUP($A:$A,'Youth Skills Data'!$A$1:$E$2403,2,FALSE)</f>
        <v>29</v>
      </c>
      <c r="C436" s="41" t="str">
        <f t="shared" si="31"/>
        <v>25 yrs or more</v>
      </c>
      <c r="D436" s="41" t="s">
        <v>3</v>
      </c>
      <c r="E436" s="41" t="str">
        <f>HLOOKUP($A436,'Sheet 4'!$A$2:$CNK$3,2,FALSE)</f>
        <v>Single</v>
      </c>
      <c r="F436" s="41" t="s">
        <v>122</v>
      </c>
      <c r="G436" s="41" t="str">
        <f t="shared" si="30"/>
        <v>Male/Single/Abim</v>
      </c>
      <c r="H436" s="41">
        <f>VLOOKUP($A436,'Youth Skills Data'!$A$1:$E$2403,5,FALSE)</f>
        <v>8.52</v>
      </c>
      <c r="I436" s="41">
        <f>VLOOKUP($A436,'Youth Skills Data'!$A$1:$E$2403,4,FALSE)</f>
        <v>2.89</v>
      </c>
      <c r="J436" s="41">
        <f>VLOOKUP($A436,'Youth Skills Data'!$A$1:$E$2403,3,FALSE)</f>
        <v>7.93</v>
      </c>
      <c r="K436" s="41">
        <f t="shared" si="32"/>
        <v>19.34</v>
      </c>
      <c r="L436" s="41" t="s">
        <v>6</v>
      </c>
      <c r="M436" s="41" t="s">
        <v>6</v>
      </c>
      <c r="N436" s="41" t="str">
        <f t="shared" si="33"/>
        <v>No Impact at all</v>
      </c>
      <c r="O436" s="42"/>
      <c r="P436" s="42"/>
      <c r="Q436" s="42">
        <f t="shared" si="34"/>
        <v>0</v>
      </c>
    </row>
    <row r="437" spans="1:17" x14ac:dyDescent="0.35">
      <c r="A437" s="41" t="s">
        <v>458</v>
      </c>
      <c r="B437" s="41">
        <f>VLOOKUP($A:$A,'Youth Skills Data'!$A$1:$E$2403,2,FALSE)</f>
        <v>21</v>
      </c>
      <c r="C437" s="41" t="str">
        <f t="shared" si="31"/>
        <v>20 - 24 yrs</v>
      </c>
      <c r="D437" s="41" t="s">
        <v>8</v>
      </c>
      <c r="E437" s="41" t="str">
        <f>HLOOKUP($A437,'Sheet 4'!$A$2:$CNK$3,2,FALSE)</f>
        <v>Married</v>
      </c>
      <c r="F437" s="41" t="s">
        <v>122</v>
      </c>
      <c r="G437" s="41" t="str">
        <f t="shared" si="30"/>
        <v>Female/Married/Abim</v>
      </c>
      <c r="H437" s="41">
        <f>VLOOKUP($A437,'Youth Skills Data'!$A$1:$E$2403,5,FALSE)</f>
        <v>2.78</v>
      </c>
      <c r="I437" s="41">
        <f>VLOOKUP($A437,'Youth Skills Data'!$A$1:$E$2403,4,FALSE)</f>
        <v>8.24</v>
      </c>
      <c r="J437" s="41">
        <f>VLOOKUP($A437,'Youth Skills Data'!$A$1:$E$2403,3,FALSE)</f>
        <v>6.27</v>
      </c>
      <c r="K437" s="41">
        <f t="shared" si="32"/>
        <v>17.29</v>
      </c>
      <c r="L437" s="41" t="s">
        <v>6</v>
      </c>
      <c r="M437" s="41" t="s">
        <v>6</v>
      </c>
      <c r="N437" s="41" t="str">
        <f t="shared" si="33"/>
        <v>No Impact at all</v>
      </c>
      <c r="O437" s="42"/>
      <c r="P437" s="42"/>
      <c r="Q437" s="42">
        <f t="shared" si="34"/>
        <v>0</v>
      </c>
    </row>
    <row r="438" spans="1:17" x14ac:dyDescent="0.35">
      <c r="A438" s="41" t="s">
        <v>459</v>
      </c>
      <c r="B438" s="41">
        <f>VLOOKUP($A:$A,'Youth Skills Data'!$A$1:$E$2403,2,FALSE)</f>
        <v>21</v>
      </c>
      <c r="C438" s="41" t="str">
        <f t="shared" si="31"/>
        <v>20 - 24 yrs</v>
      </c>
      <c r="D438" s="41" t="s">
        <v>3</v>
      </c>
      <c r="E438" s="41" t="str">
        <f>HLOOKUP($A438,'Sheet 4'!$A$2:$CNK$3,2,FALSE)</f>
        <v>Married</v>
      </c>
      <c r="F438" s="41" t="s">
        <v>122</v>
      </c>
      <c r="G438" s="41" t="str">
        <f t="shared" si="30"/>
        <v>Male/Married/Abim</v>
      </c>
      <c r="H438" s="41">
        <f>VLOOKUP($A438,'Youth Skills Data'!$A$1:$E$2403,5,FALSE)</f>
        <v>7.84</v>
      </c>
      <c r="I438" s="41">
        <f>VLOOKUP($A438,'Youth Skills Data'!$A$1:$E$2403,4,FALSE)</f>
        <v>6.23</v>
      </c>
      <c r="J438" s="41">
        <f>VLOOKUP($A438,'Youth Skills Data'!$A$1:$E$2403,3,FALSE)</f>
        <v>5.87</v>
      </c>
      <c r="K438" s="41">
        <f t="shared" si="32"/>
        <v>19.940000000000001</v>
      </c>
      <c r="L438" s="41" t="s">
        <v>6</v>
      </c>
      <c r="M438" s="41" t="s">
        <v>6</v>
      </c>
      <c r="N438" s="41" t="str">
        <f t="shared" si="33"/>
        <v>No Impact at all</v>
      </c>
      <c r="O438" s="42"/>
      <c r="P438" s="42"/>
      <c r="Q438" s="42">
        <f t="shared" si="34"/>
        <v>0</v>
      </c>
    </row>
    <row r="439" spans="1:17" x14ac:dyDescent="0.35">
      <c r="A439" s="41" t="s">
        <v>460</v>
      </c>
      <c r="B439" s="41">
        <f>VLOOKUP($A:$A,'Youth Skills Data'!$A$1:$E$2403,2,FALSE)</f>
        <v>17</v>
      </c>
      <c r="C439" s="41" t="str">
        <f t="shared" si="31"/>
        <v>15 - 19 yrs</v>
      </c>
      <c r="D439" s="41" t="s">
        <v>3</v>
      </c>
      <c r="E439" s="41" t="str">
        <f>HLOOKUP($A439,'Sheet 4'!$A$2:$CNK$3,2,FALSE)</f>
        <v>Single</v>
      </c>
      <c r="F439" s="41" t="s">
        <v>122</v>
      </c>
      <c r="G439" s="41" t="str">
        <f t="shared" si="30"/>
        <v>Male/Single/Abim</v>
      </c>
      <c r="H439" s="41">
        <f>VLOOKUP($A439,'Youth Skills Data'!$A$1:$E$2403,5,FALSE)</f>
        <v>3.26</v>
      </c>
      <c r="I439" s="41">
        <f>VLOOKUP($A439,'Youth Skills Data'!$A$1:$E$2403,4,FALSE)</f>
        <v>9.7200000000000006</v>
      </c>
      <c r="J439" s="41">
        <f>VLOOKUP($A439,'Youth Skills Data'!$A$1:$E$2403,3,FALSE)</f>
        <v>2</v>
      </c>
      <c r="K439" s="41">
        <f t="shared" si="32"/>
        <v>14.98</v>
      </c>
      <c r="L439" s="41" t="s">
        <v>6</v>
      </c>
      <c r="M439" s="41" t="s">
        <v>6</v>
      </c>
      <c r="N439" s="41" t="str">
        <f t="shared" si="33"/>
        <v>No Impact at all</v>
      </c>
      <c r="O439" s="42"/>
      <c r="P439" s="42"/>
      <c r="Q439" s="42">
        <f t="shared" si="34"/>
        <v>0</v>
      </c>
    </row>
    <row r="440" spans="1:17" x14ac:dyDescent="0.35">
      <c r="A440" s="41" t="s">
        <v>461</v>
      </c>
      <c r="B440" s="41">
        <f>VLOOKUP($A:$A,'Youth Skills Data'!$A$1:$E$2403,2,FALSE)</f>
        <v>21</v>
      </c>
      <c r="C440" s="41" t="str">
        <f t="shared" si="31"/>
        <v>20 - 24 yrs</v>
      </c>
      <c r="D440" s="41" t="s">
        <v>8</v>
      </c>
      <c r="E440" s="41" t="str">
        <f>HLOOKUP($A440,'Sheet 4'!$A$2:$CNK$3,2,FALSE)</f>
        <v>Married</v>
      </c>
      <c r="F440" s="41" t="s">
        <v>122</v>
      </c>
      <c r="G440" s="41" t="str">
        <f t="shared" si="30"/>
        <v>Female/Married/Abim</v>
      </c>
      <c r="H440" s="41">
        <f>VLOOKUP($A440,'Youth Skills Data'!$A$1:$E$2403,5,FALSE)</f>
        <v>3.36</v>
      </c>
      <c r="I440" s="41">
        <f>VLOOKUP($A440,'Youth Skills Data'!$A$1:$E$2403,4,FALSE)</f>
        <v>2.02</v>
      </c>
      <c r="J440" s="41">
        <f>VLOOKUP($A440,'Youth Skills Data'!$A$1:$E$2403,3,FALSE)</f>
        <v>9.85</v>
      </c>
      <c r="K440" s="41">
        <f t="shared" si="32"/>
        <v>15.23</v>
      </c>
      <c r="L440" s="41" t="s">
        <v>6</v>
      </c>
      <c r="M440" s="41" t="s">
        <v>6</v>
      </c>
      <c r="N440" s="41" t="str">
        <f t="shared" si="33"/>
        <v>No Impact at all</v>
      </c>
      <c r="O440" s="42"/>
      <c r="P440" s="42"/>
      <c r="Q440" s="42">
        <f t="shared" si="34"/>
        <v>0</v>
      </c>
    </row>
    <row r="441" spans="1:17" x14ac:dyDescent="0.35">
      <c r="A441" s="41" t="s">
        <v>462</v>
      </c>
      <c r="B441" s="41">
        <f>VLOOKUP($A:$A,'Youth Skills Data'!$A$1:$E$2403,2,FALSE)</f>
        <v>23</v>
      </c>
      <c r="C441" s="41" t="str">
        <f t="shared" si="31"/>
        <v>20 - 24 yrs</v>
      </c>
      <c r="D441" s="41" t="s">
        <v>3</v>
      </c>
      <c r="E441" s="41" t="str">
        <f>HLOOKUP($A441,'Sheet 4'!$A$2:$CNK$3,2,FALSE)</f>
        <v>Single</v>
      </c>
      <c r="F441" s="41" t="s">
        <v>117</v>
      </c>
      <c r="G441" s="41" t="str">
        <f t="shared" si="30"/>
        <v>Male/Single/Kaabong</v>
      </c>
      <c r="H441" s="41">
        <f>VLOOKUP($A441,'Youth Skills Data'!$A$1:$E$2403,5,FALSE)</f>
        <v>4.3499999999999996</v>
      </c>
      <c r="I441" s="41">
        <f>VLOOKUP($A441,'Youth Skills Data'!$A$1:$E$2403,4,FALSE)</f>
        <v>7.84</v>
      </c>
      <c r="J441" s="41">
        <f>VLOOKUP($A441,'Youth Skills Data'!$A$1:$E$2403,3,FALSE)</f>
        <v>6.4</v>
      </c>
      <c r="K441" s="41">
        <f t="shared" si="32"/>
        <v>18.59</v>
      </c>
      <c r="L441" s="41" t="s">
        <v>6</v>
      </c>
      <c r="M441" s="41" t="s">
        <v>6</v>
      </c>
      <c r="N441" s="41" t="str">
        <f t="shared" si="33"/>
        <v>No Impact at all</v>
      </c>
      <c r="O441" s="42"/>
      <c r="P441" s="42"/>
      <c r="Q441" s="42">
        <f t="shared" si="34"/>
        <v>0</v>
      </c>
    </row>
    <row r="442" spans="1:17" x14ac:dyDescent="0.35">
      <c r="A442" s="41" t="s">
        <v>463</v>
      </c>
      <c r="B442" s="41">
        <f>VLOOKUP($A:$A,'Youth Skills Data'!$A$1:$E$2403,2,FALSE)</f>
        <v>15</v>
      </c>
      <c r="C442" s="41" t="str">
        <f t="shared" si="31"/>
        <v>15 - 19 yrs</v>
      </c>
      <c r="D442" s="41" t="s">
        <v>8</v>
      </c>
      <c r="E442" s="41" t="str">
        <f>HLOOKUP($A442,'Sheet 4'!$A$2:$CNK$3,2,FALSE)</f>
        <v>Single</v>
      </c>
      <c r="F442" s="41" t="s">
        <v>117</v>
      </c>
      <c r="G442" s="41" t="str">
        <f t="shared" si="30"/>
        <v>Female/Single/Kaabong</v>
      </c>
      <c r="H442" s="41">
        <f>VLOOKUP($A442,'Youth Skills Data'!$A$1:$E$2403,5,FALSE)</f>
        <v>3.26</v>
      </c>
      <c r="I442" s="41">
        <f>VLOOKUP($A442,'Youth Skills Data'!$A$1:$E$2403,4,FALSE)</f>
        <v>9.7200000000000006</v>
      </c>
      <c r="J442" s="41">
        <f>VLOOKUP($A442,'Youth Skills Data'!$A$1:$E$2403,3,FALSE)</f>
        <v>2</v>
      </c>
      <c r="K442" s="41">
        <f t="shared" si="32"/>
        <v>14.98</v>
      </c>
      <c r="L442" s="41" t="s">
        <v>6</v>
      </c>
      <c r="M442" s="41" t="s">
        <v>6</v>
      </c>
      <c r="N442" s="41" t="str">
        <f t="shared" si="33"/>
        <v>No Impact at all</v>
      </c>
      <c r="O442" s="42"/>
      <c r="P442" s="42"/>
      <c r="Q442" s="42">
        <f t="shared" si="34"/>
        <v>0</v>
      </c>
    </row>
    <row r="443" spans="1:17" x14ac:dyDescent="0.35">
      <c r="A443" s="41" t="s">
        <v>464</v>
      </c>
      <c r="B443" s="41">
        <f>VLOOKUP($A:$A,'Youth Skills Data'!$A$1:$E$2403,2,FALSE)</f>
        <v>25</v>
      </c>
      <c r="C443" s="41" t="str">
        <f t="shared" si="31"/>
        <v>25 yrs or more</v>
      </c>
      <c r="D443" s="41" t="s">
        <v>8</v>
      </c>
      <c r="E443" s="41" t="str">
        <f>HLOOKUP($A443,'Sheet 4'!$A$2:$CNK$3,2,FALSE)</f>
        <v>Separated</v>
      </c>
      <c r="F443" s="41" t="s">
        <v>117</v>
      </c>
      <c r="G443" s="41" t="str">
        <f t="shared" si="30"/>
        <v>Female/Separated/Kaabong</v>
      </c>
      <c r="H443" s="41">
        <f>VLOOKUP($A443,'Youth Skills Data'!$A$1:$E$2403,5,FALSE)</f>
        <v>3.36</v>
      </c>
      <c r="I443" s="41">
        <f>VLOOKUP($A443,'Youth Skills Data'!$A$1:$E$2403,4,FALSE)</f>
        <v>2.02</v>
      </c>
      <c r="J443" s="41">
        <f>VLOOKUP($A443,'Youth Skills Data'!$A$1:$E$2403,3,FALSE)</f>
        <v>9.85</v>
      </c>
      <c r="K443" s="41">
        <f t="shared" si="32"/>
        <v>15.23</v>
      </c>
      <c r="L443" s="41" t="s">
        <v>5</v>
      </c>
      <c r="M443" s="41" t="s">
        <v>6</v>
      </c>
      <c r="N443" s="41" t="str">
        <f t="shared" si="33"/>
        <v>Moderate Impact</v>
      </c>
      <c r="O443" s="42">
        <v>9000</v>
      </c>
      <c r="P443" s="42"/>
      <c r="Q443" s="42">
        <f t="shared" si="34"/>
        <v>9000</v>
      </c>
    </row>
    <row r="444" spans="1:17" x14ac:dyDescent="0.35">
      <c r="A444" s="41" t="s">
        <v>465</v>
      </c>
      <c r="B444" s="41">
        <f>VLOOKUP($A:$A,'Youth Skills Data'!$A$1:$E$2403,2,FALSE)</f>
        <v>12</v>
      </c>
      <c r="C444" s="41" t="str">
        <f t="shared" si="31"/>
        <v>10-14 yrs</v>
      </c>
      <c r="D444" s="41" t="s">
        <v>8</v>
      </c>
      <c r="E444" s="41" t="str">
        <f>HLOOKUP($A444,'Sheet 4'!$A$2:$CNK$3,2,FALSE)</f>
        <v>Married</v>
      </c>
      <c r="F444" s="41" t="s">
        <v>117</v>
      </c>
      <c r="G444" s="41" t="str">
        <f t="shared" si="30"/>
        <v>Female/Married/Kaabong</v>
      </c>
      <c r="H444" s="41">
        <f>VLOOKUP($A444,'Youth Skills Data'!$A$1:$E$2403,5,FALSE)</f>
        <v>7.74</v>
      </c>
      <c r="I444" s="41">
        <f>VLOOKUP($A444,'Youth Skills Data'!$A$1:$E$2403,4,FALSE)</f>
        <v>5.57</v>
      </c>
      <c r="J444" s="41">
        <f>VLOOKUP($A444,'Youth Skills Data'!$A$1:$E$2403,3,FALSE)</f>
        <v>8.99</v>
      </c>
      <c r="K444" s="41">
        <f t="shared" si="32"/>
        <v>22.3</v>
      </c>
      <c r="L444" s="41" t="s">
        <v>5</v>
      </c>
      <c r="M444" s="41" t="s">
        <v>6</v>
      </c>
      <c r="N444" s="41" t="str">
        <f t="shared" si="33"/>
        <v>Moderate Impact</v>
      </c>
      <c r="O444" s="42">
        <v>85200</v>
      </c>
      <c r="P444" s="42"/>
      <c r="Q444" s="42">
        <f t="shared" si="34"/>
        <v>85200</v>
      </c>
    </row>
    <row r="445" spans="1:17" x14ac:dyDescent="0.35">
      <c r="A445" s="41" t="s">
        <v>466</v>
      </c>
      <c r="B445" s="41">
        <f>VLOOKUP($A:$A,'Youth Skills Data'!$A$1:$E$2403,2,FALSE)</f>
        <v>15</v>
      </c>
      <c r="C445" s="41" t="str">
        <f t="shared" si="31"/>
        <v>15 - 19 yrs</v>
      </c>
      <c r="D445" s="41" t="s">
        <v>3</v>
      </c>
      <c r="E445" s="41" t="str">
        <f>HLOOKUP($A445,'Sheet 4'!$A$2:$CNK$3,2,FALSE)</f>
        <v>Single</v>
      </c>
      <c r="F445" s="41" t="s">
        <v>117</v>
      </c>
      <c r="G445" s="41" t="str">
        <f t="shared" si="30"/>
        <v>Male/Single/Kaabong</v>
      </c>
      <c r="H445" s="41">
        <f>VLOOKUP($A445,'Youth Skills Data'!$A$1:$E$2403,5,FALSE)</f>
        <v>8.52</v>
      </c>
      <c r="I445" s="41">
        <f>VLOOKUP($A445,'Youth Skills Data'!$A$1:$E$2403,4,FALSE)</f>
        <v>2.89</v>
      </c>
      <c r="J445" s="41">
        <f>VLOOKUP($A445,'Youth Skills Data'!$A$1:$E$2403,3,FALSE)</f>
        <v>7.93</v>
      </c>
      <c r="K445" s="41">
        <f t="shared" si="32"/>
        <v>19.34</v>
      </c>
      <c r="L445" s="41" t="s">
        <v>6</v>
      </c>
      <c r="M445" s="41" t="s">
        <v>6</v>
      </c>
      <c r="N445" s="41" t="str">
        <f t="shared" si="33"/>
        <v>No Impact at all</v>
      </c>
      <c r="O445" s="42"/>
      <c r="P445" s="42"/>
      <c r="Q445" s="42">
        <f t="shared" si="34"/>
        <v>0</v>
      </c>
    </row>
    <row r="446" spans="1:17" x14ac:dyDescent="0.35">
      <c r="A446" s="41" t="s">
        <v>467</v>
      </c>
      <c r="B446" s="41">
        <f>VLOOKUP($A:$A,'Youth Skills Data'!$A$1:$E$2403,2,FALSE)</f>
        <v>17</v>
      </c>
      <c r="C446" s="41" t="str">
        <f t="shared" si="31"/>
        <v>15 - 19 yrs</v>
      </c>
      <c r="D446" s="41" t="s">
        <v>3</v>
      </c>
      <c r="E446" s="41" t="str">
        <f>HLOOKUP($A446,'Sheet 4'!$A$2:$CNK$3,2,FALSE)</f>
        <v>Single</v>
      </c>
      <c r="F446" s="41" t="s">
        <v>117</v>
      </c>
      <c r="G446" s="41" t="str">
        <f t="shared" si="30"/>
        <v>Male/Single/Kaabong</v>
      </c>
      <c r="H446" s="41">
        <f>VLOOKUP($A446,'Youth Skills Data'!$A$1:$E$2403,5,FALSE)</f>
        <v>2.66</v>
      </c>
      <c r="I446" s="41">
        <f>VLOOKUP($A446,'Youth Skills Data'!$A$1:$E$2403,4,FALSE)</f>
        <v>1.4</v>
      </c>
      <c r="J446" s="41">
        <f>VLOOKUP($A446,'Youth Skills Data'!$A$1:$E$2403,3,FALSE)</f>
        <v>8.5</v>
      </c>
      <c r="K446" s="41">
        <f t="shared" si="32"/>
        <v>12.56</v>
      </c>
      <c r="L446" s="41" t="s">
        <v>5</v>
      </c>
      <c r="M446" s="41" t="s">
        <v>6</v>
      </c>
      <c r="N446" s="41" t="str">
        <f t="shared" si="33"/>
        <v>Moderate Impact</v>
      </c>
      <c r="O446" s="42">
        <v>6198</v>
      </c>
      <c r="P446" s="42"/>
      <c r="Q446" s="42">
        <f t="shared" si="34"/>
        <v>6198</v>
      </c>
    </row>
    <row r="447" spans="1:17" x14ac:dyDescent="0.35">
      <c r="A447" s="41" t="s">
        <v>468</v>
      </c>
      <c r="B447" s="41">
        <f>VLOOKUP($A:$A,'Youth Skills Data'!$A$1:$E$2403,2,FALSE)</f>
        <v>19</v>
      </c>
      <c r="C447" s="41" t="str">
        <f t="shared" si="31"/>
        <v>20 - 24 yrs</v>
      </c>
      <c r="D447" s="41" t="s">
        <v>3</v>
      </c>
      <c r="E447" s="41" t="str">
        <f>HLOOKUP($A447,'Sheet 4'!$A$2:$CNK$3,2,FALSE)</f>
        <v>Single</v>
      </c>
      <c r="F447" s="41" t="s">
        <v>120</v>
      </c>
      <c r="G447" s="41" t="str">
        <f t="shared" si="30"/>
        <v>Male/Single/Nakapiripiriti</v>
      </c>
      <c r="H447" s="41">
        <f>VLOOKUP($A447,'Youth Skills Data'!$A$1:$E$2403,5,FALSE)</f>
        <v>5.76</v>
      </c>
      <c r="I447" s="41">
        <f>VLOOKUP($A447,'Youth Skills Data'!$A$1:$E$2403,4,FALSE)</f>
        <v>6.34</v>
      </c>
      <c r="J447" s="41">
        <f>VLOOKUP($A447,'Youth Skills Data'!$A$1:$E$2403,3,FALSE)</f>
        <v>1.01</v>
      </c>
      <c r="K447" s="41">
        <f t="shared" si="32"/>
        <v>13.11</v>
      </c>
      <c r="L447" s="41" t="s">
        <v>6</v>
      </c>
      <c r="M447" s="41" t="s">
        <v>6</v>
      </c>
      <c r="N447" s="41" t="str">
        <f t="shared" si="33"/>
        <v>No Impact at all</v>
      </c>
      <c r="O447" s="42"/>
      <c r="P447" s="42"/>
      <c r="Q447" s="42">
        <f t="shared" si="34"/>
        <v>0</v>
      </c>
    </row>
    <row r="448" spans="1:17" x14ac:dyDescent="0.35">
      <c r="A448" s="41" t="s">
        <v>469</v>
      </c>
      <c r="B448" s="41">
        <f>VLOOKUP($A:$A,'Youth Skills Data'!$A$1:$E$2403,2,FALSE)</f>
        <v>21</v>
      </c>
      <c r="C448" s="41" t="str">
        <f t="shared" si="31"/>
        <v>20 - 24 yrs</v>
      </c>
      <c r="D448" s="41" t="s">
        <v>3</v>
      </c>
      <c r="E448" s="41" t="str">
        <f>HLOOKUP($A448,'Sheet 4'!$A$2:$CNK$3,2,FALSE)</f>
        <v>Single</v>
      </c>
      <c r="F448" s="41" t="s">
        <v>120</v>
      </c>
      <c r="G448" s="41" t="str">
        <f t="shared" si="30"/>
        <v>Male/Single/Nakapiripiriti</v>
      </c>
      <c r="H448" s="41">
        <f>VLOOKUP($A448,'Youth Skills Data'!$A$1:$E$2403,5,FALSE)</f>
        <v>0.7</v>
      </c>
      <c r="I448" s="41">
        <f>VLOOKUP($A448,'Youth Skills Data'!$A$1:$E$2403,4,FALSE)</f>
        <v>1.79</v>
      </c>
      <c r="J448" s="41">
        <f>VLOOKUP($A448,'Youth Skills Data'!$A$1:$E$2403,3,FALSE)</f>
        <v>6.8</v>
      </c>
      <c r="K448" s="41">
        <f t="shared" si="32"/>
        <v>9.2899999999999991</v>
      </c>
      <c r="L448" s="41" t="s">
        <v>5</v>
      </c>
      <c r="M448" s="41" t="s">
        <v>6</v>
      </c>
      <c r="N448" s="41" t="str">
        <f t="shared" si="33"/>
        <v>Moderate Impact</v>
      </c>
      <c r="O448" s="42">
        <v>23500</v>
      </c>
      <c r="P448" s="42"/>
      <c r="Q448" s="42">
        <f t="shared" si="34"/>
        <v>23500</v>
      </c>
    </row>
    <row r="449" spans="1:17" x14ac:dyDescent="0.35">
      <c r="A449" s="41" t="s">
        <v>470</v>
      </c>
      <c r="B449" s="41">
        <f>VLOOKUP($A:$A,'Youth Skills Data'!$A$1:$E$2403,2,FALSE)</f>
        <v>24</v>
      </c>
      <c r="C449" s="41" t="str">
        <f t="shared" si="31"/>
        <v>20 - 24 yrs</v>
      </c>
      <c r="D449" s="41" t="s">
        <v>3</v>
      </c>
      <c r="E449" s="41" t="str">
        <f>HLOOKUP($A449,'Sheet 4'!$A$2:$CNK$3,2,FALSE)</f>
        <v>Single</v>
      </c>
      <c r="F449" s="41" t="s">
        <v>120</v>
      </c>
      <c r="G449" s="41" t="str">
        <f t="shared" si="30"/>
        <v>Male/Single/Nakapiripiriti</v>
      </c>
      <c r="H449" s="41">
        <f>VLOOKUP($A449,'Youth Skills Data'!$A$1:$E$2403,5,FALSE)</f>
        <v>7.84</v>
      </c>
      <c r="I449" s="41">
        <f>VLOOKUP($A449,'Youth Skills Data'!$A$1:$E$2403,4,FALSE)</f>
        <v>6.23</v>
      </c>
      <c r="J449" s="41">
        <f>VLOOKUP($A449,'Youth Skills Data'!$A$1:$E$2403,3,FALSE)</f>
        <v>5.87</v>
      </c>
      <c r="K449" s="41">
        <f t="shared" si="32"/>
        <v>19.940000000000001</v>
      </c>
      <c r="L449" s="41" t="s">
        <v>5</v>
      </c>
      <c r="M449" s="41" t="s">
        <v>6</v>
      </c>
      <c r="N449" s="41" t="str">
        <f t="shared" si="33"/>
        <v>Moderate Impact</v>
      </c>
      <c r="O449" s="42">
        <v>80100</v>
      </c>
      <c r="P449" s="42"/>
      <c r="Q449" s="42">
        <f t="shared" si="34"/>
        <v>80100</v>
      </c>
    </row>
    <row r="450" spans="1:17" x14ac:dyDescent="0.35">
      <c r="A450" s="41" t="s">
        <v>471</v>
      </c>
      <c r="B450" s="41">
        <f>VLOOKUP($A:$A,'Youth Skills Data'!$A$1:$E$2403,2,FALSE)</f>
        <v>21</v>
      </c>
      <c r="C450" s="41" t="str">
        <f t="shared" si="31"/>
        <v>20 - 24 yrs</v>
      </c>
      <c r="D450" s="41" t="s">
        <v>3</v>
      </c>
      <c r="E450" s="41" t="str">
        <f>HLOOKUP($A450,'Sheet 4'!$A$2:$CNK$3,2,FALSE)</f>
        <v>Separated</v>
      </c>
      <c r="F450" s="41" t="s">
        <v>120</v>
      </c>
      <c r="G450" s="41" t="str">
        <f t="shared" ref="G450:G513" si="35">CONCATENATE(D450,"/",E450,"/",F450,)</f>
        <v>Male/Separated/Nakapiripiriti</v>
      </c>
      <c r="H450" s="41">
        <f>VLOOKUP($A450,'Youth Skills Data'!$A$1:$E$2403,5,FALSE)</f>
        <v>8.42</v>
      </c>
      <c r="I450" s="41">
        <f>VLOOKUP($A450,'Youth Skills Data'!$A$1:$E$2403,4,FALSE)</f>
        <v>3.68</v>
      </c>
      <c r="J450" s="41">
        <f>VLOOKUP($A450,'Youth Skills Data'!$A$1:$E$2403,3,FALSE)</f>
        <v>0.54</v>
      </c>
      <c r="K450" s="41">
        <f t="shared" si="32"/>
        <v>12.64</v>
      </c>
      <c r="L450" s="41" t="s">
        <v>5</v>
      </c>
      <c r="M450" s="41" t="s">
        <v>5</v>
      </c>
      <c r="N450" s="41" t="str">
        <f t="shared" si="33"/>
        <v>High Impact</v>
      </c>
      <c r="O450" s="42">
        <v>60198</v>
      </c>
      <c r="P450" s="42">
        <v>980000</v>
      </c>
      <c r="Q450" s="42">
        <f t="shared" si="34"/>
        <v>1040198</v>
      </c>
    </row>
    <row r="451" spans="1:17" x14ac:dyDescent="0.35">
      <c r="A451" s="41" t="s">
        <v>472</v>
      </c>
      <c r="B451" s="41">
        <f>VLOOKUP($A:$A,'Youth Skills Data'!$A$1:$E$2403,2,FALSE)</f>
        <v>23</v>
      </c>
      <c r="C451" s="41" t="str">
        <f t="shared" ref="C451:C514" si="36">IF(B451&lt;=10,"Below 10 yrs",IF(B451&lt;14,"10-14 yrs",IF(B451&lt;19,"15 - 19 yrs",IF(B451&lt;=24,"20 - 24 yrs",IF(B451&gt;=25,"25 yrs or more")))))</f>
        <v>20 - 24 yrs</v>
      </c>
      <c r="D451" s="41" t="s">
        <v>8</v>
      </c>
      <c r="E451" s="41" t="str">
        <f>HLOOKUP($A451,'Sheet 4'!$A$2:$CNK$3,2,FALSE)</f>
        <v>Single</v>
      </c>
      <c r="F451" s="41" t="s">
        <v>120</v>
      </c>
      <c r="G451" s="41" t="str">
        <f t="shared" si="35"/>
        <v>Female/Single/Nakapiripiriti</v>
      </c>
      <c r="H451" s="41">
        <f>VLOOKUP($A451,'Youth Skills Data'!$A$1:$E$2403,5,FALSE)</f>
        <v>8.76</v>
      </c>
      <c r="I451" s="41">
        <f>VLOOKUP($A451,'Youth Skills Data'!$A$1:$E$2403,4,FALSE)</f>
        <v>3.81</v>
      </c>
      <c r="J451" s="41">
        <f>VLOOKUP($A451,'Youth Skills Data'!$A$1:$E$2403,3,FALSE)</f>
        <v>7.33</v>
      </c>
      <c r="K451" s="41">
        <f t="shared" ref="K451:K514" si="37">H451+I451+J451</f>
        <v>19.899999999999999</v>
      </c>
      <c r="L451" s="41" t="s">
        <v>5</v>
      </c>
      <c r="M451" s="41" t="s">
        <v>5</v>
      </c>
      <c r="N451" s="41" t="str">
        <f t="shared" ref="N451:N514" si="38">IF(AND(L451="Yes",M451="Yes"),"High Impact",IF(AND(L451="Yes",M451="No"),"Moderate Impact",IF(AND(L451="No",M451="Yes"),"Low Impact","No Impact at all")))</f>
        <v>High Impact</v>
      </c>
      <c r="O451" s="42">
        <v>1500198</v>
      </c>
      <c r="P451" s="42">
        <v>870000</v>
      </c>
      <c r="Q451" s="42">
        <f t="shared" ref="Q451:Q514" si="39">P451+O451</f>
        <v>2370198</v>
      </c>
    </row>
    <row r="452" spans="1:17" x14ac:dyDescent="0.35">
      <c r="A452" s="41" t="s">
        <v>473</v>
      </c>
      <c r="B452" s="41">
        <f>VLOOKUP($A:$A,'Youth Skills Data'!$A$1:$E$2403,2,FALSE)</f>
        <v>19</v>
      </c>
      <c r="C452" s="41" t="str">
        <f t="shared" si="36"/>
        <v>20 - 24 yrs</v>
      </c>
      <c r="D452" s="41" t="s">
        <v>3</v>
      </c>
      <c r="E452" s="41" t="str">
        <f>HLOOKUP($A452,'Sheet 4'!$A$2:$CNK$3,2,FALSE)</f>
        <v>Married</v>
      </c>
      <c r="F452" s="41" t="s">
        <v>120</v>
      </c>
      <c r="G452" s="41" t="str">
        <f t="shared" si="35"/>
        <v>Male/Married/Nakapiripiriti</v>
      </c>
      <c r="H452" s="41">
        <f>VLOOKUP($A452,'Youth Skills Data'!$A$1:$E$2403,5,FALSE)</f>
        <v>8.9499999999999993</v>
      </c>
      <c r="I452" s="41">
        <f>VLOOKUP($A452,'Youth Skills Data'!$A$1:$E$2403,4,FALSE)</f>
        <v>9.2799999999999994</v>
      </c>
      <c r="J452" s="41">
        <f>VLOOKUP($A452,'Youth Skills Data'!$A$1:$E$2403,3,FALSE)</f>
        <v>7.99</v>
      </c>
      <c r="K452" s="41">
        <f t="shared" si="37"/>
        <v>26.22</v>
      </c>
      <c r="L452" s="41" t="s">
        <v>5</v>
      </c>
      <c r="M452" s="41" t="s">
        <v>5</v>
      </c>
      <c r="N452" s="41" t="str">
        <f t="shared" si="38"/>
        <v>High Impact</v>
      </c>
      <c r="O452" s="42">
        <v>35000</v>
      </c>
      <c r="P452" s="42">
        <v>100000</v>
      </c>
      <c r="Q452" s="42">
        <f t="shared" si="39"/>
        <v>135000</v>
      </c>
    </row>
    <row r="453" spans="1:17" x14ac:dyDescent="0.35">
      <c r="A453" s="41" t="s">
        <v>474</v>
      </c>
      <c r="B453" s="41">
        <f>VLOOKUP($A:$A,'Youth Skills Data'!$A$1:$E$2403,2,FALSE)</f>
        <v>29</v>
      </c>
      <c r="C453" s="41" t="str">
        <f t="shared" si="36"/>
        <v>25 yrs or more</v>
      </c>
      <c r="D453" s="41" t="s">
        <v>3</v>
      </c>
      <c r="E453" s="41" t="str">
        <f>HLOOKUP($A453,'Sheet 4'!$A$2:$CNK$3,2,FALSE)</f>
        <v>Separated</v>
      </c>
      <c r="F453" s="41" t="s">
        <v>120</v>
      </c>
      <c r="G453" s="41" t="str">
        <f t="shared" si="35"/>
        <v>Male/Separated/Nakapiripiriti</v>
      </c>
      <c r="H453" s="41">
        <f>VLOOKUP($A453,'Youth Skills Data'!$A$1:$E$2403,5,FALSE)</f>
        <v>2.91</v>
      </c>
      <c r="I453" s="41">
        <f>VLOOKUP($A453,'Youth Skills Data'!$A$1:$E$2403,4,FALSE)</f>
        <v>2.04</v>
      </c>
      <c r="J453" s="41">
        <f>VLOOKUP($A453,'Youth Skills Data'!$A$1:$E$2403,3,FALSE)</f>
        <v>2.82</v>
      </c>
      <c r="K453" s="41">
        <f t="shared" si="37"/>
        <v>7.77</v>
      </c>
      <c r="L453" s="41" t="s">
        <v>5</v>
      </c>
      <c r="M453" s="41" t="s">
        <v>5</v>
      </c>
      <c r="N453" s="41" t="str">
        <f t="shared" si="38"/>
        <v>High Impact</v>
      </c>
      <c r="O453" s="42">
        <v>218500</v>
      </c>
      <c r="P453" s="42">
        <v>35500</v>
      </c>
      <c r="Q453" s="42">
        <f t="shared" si="39"/>
        <v>254000</v>
      </c>
    </row>
    <row r="454" spans="1:17" x14ac:dyDescent="0.35">
      <c r="A454" s="41" t="s">
        <v>475</v>
      </c>
      <c r="B454" s="41">
        <f>VLOOKUP($A:$A,'Youth Skills Data'!$A$1:$E$2403,2,FALSE)</f>
        <v>21</v>
      </c>
      <c r="C454" s="41" t="str">
        <f t="shared" si="36"/>
        <v>20 - 24 yrs</v>
      </c>
      <c r="D454" s="41" t="s">
        <v>3</v>
      </c>
      <c r="E454" s="41" t="str">
        <f>HLOOKUP($A454,'Sheet 4'!$A$2:$CNK$3,2,FALSE)</f>
        <v>Single</v>
      </c>
      <c r="F454" s="41" t="s">
        <v>120</v>
      </c>
      <c r="G454" s="41" t="str">
        <f t="shared" si="35"/>
        <v>Male/Single/Nakapiripiriti</v>
      </c>
      <c r="H454" s="41">
        <f>VLOOKUP($A454,'Youth Skills Data'!$A$1:$E$2403,5,FALSE)</f>
        <v>9.24</v>
      </c>
      <c r="I454" s="41">
        <f>VLOOKUP($A454,'Youth Skills Data'!$A$1:$E$2403,4,FALSE)</f>
        <v>8.2100000000000009</v>
      </c>
      <c r="J454" s="41">
        <f>VLOOKUP($A454,'Youth Skills Data'!$A$1:$E$2403,3,FALSE)</f>
        <v>2.08</v>
      </c>
      <c r="K454" s="41">
        <f t="shared" si="37"/>
        <v>19.53</v>
      </c>
      <c r="L454" s="41" t="s">
        <v>5</v>
      </c>
      <c r="M454" s="41" t="s">
        <v>5</v>
      </c>
      <c r="N454" s="41" t="str">
        <f t="shared" si="38"/>
        <v>High Impact</v>
      </c>
      <c r="O454" s="42">
        <v>1500198</v>
      </c>
      <c r="P454" s="42">
        <v>72099</v>
      </c>
      <c r="Q454" s="42">
        <f t="shared" si="39"/>
        <v>1572297</v>
      </c>
    </row>
    <row r="455" spans="1:17" x14ac:dyDescent="0.35">
      <c r="A455" s="41" t="s">
        <v>476</v>
      </c>
      <c r="B455" s="41">
        <f>VLOOKUP($A:$A,'Youth Skills Data'!$A$1:$E$2403,2,FALSE)</f>
        <v>21</v>
      </c>
      <c r="C455" s="41" t="str">
        <f t="shared" si="36"/>
        <v>20 - 24 yrs</v>
      </c>
      <c r="D455" s="41" t="s">
        <v>8</v>
      </c>
      <c r="E455" s="41" t="str">
        <f>HLOOKUP($A455,'Sheet 4'!$A$2:$CNK$3,2,FALSE)</f>
        <v>Married</v>
      </c>
      <c r="F455" s="41" t="s">
        <v>120</v>
      </c>
      <c r="G455" s="41" t="str">
        <f t="shared" si="35"/>
        <v>Female/Married/Nakapiripiriti</v>
      </c>
      <c r="H455" s="41">
        <f>VLOOKUP($A455,'Youth Skills Data'!$A$1:$E$2403,5,FALSE)</f>
        <v>3.76</v>
      </c>
      <c r="I455" s="41">
        <f>VLOOKUP($A455,'Youth Skills Data'!$A$1:$E$2403,4,FALSE)</f>
        <v>0.56000000000000005</v>
      </c>
      <c r="J455" s="41">
        <f>VLOOKUP($A455,'Youth Skills Data'!$A$1:$E$2403,3,FALSE)</f>
        <v>9.81</v>
      </c>
      <c r="K455" s="41">
        <f t="shared" si="37"/>
        <v>14.13</v>
      </c>
      <c r="L455" s="41" t="s">
        <v>5</v>
      </c>
      <c r="M455" s="41" t="s">
        <v>5</v>
      </c>
      <c r="N455" s="41" t="str">
        <f t="shared" si="38"/>
        <v>High Impact</v>
      </c>
      <c r="O455" s="42">
        <v>157000</v>
      </c>
      <c r="P455" s="42">
        <v>400000</v>
      </c>
      <c r="Q455" s="42">
        <f t="shared" si="39"/>
        <v>557000</v>
      </c>
    </row>
    <row r="456" spans="1:17" x14ac:dyDescent="0.35">
      <c r="A456" s="41" t="s">
        <v>477</v>
      </c>
      <c r="B456" s="41">
        <f>VLOOKUP($A:$A,'Youth Skills Data'!$A$1:$E$2403,2,FALSE)</f>
        <v>17</v>
      </c>
      <c r="C456" s="41" t="str">
        <f t="shared" si="36"/>
        <v>15 - 19 yrs</v>
      </c>
      <c r="D456" s="41" t="s">
        <v>8</v>
      </c>
      <c r="E456" s="41" t="str">
        <f>HLOOKUP($A456,'Sheet 4'!$A$2:$CNK$3,2,FALSE)</f>
        <v>Married</v>
      </c>
      <c r="F456" s="41" t="s">
        <v>120</v>
      </c>
      <c r="G456" s="41" t="str">
        <f t="shared" si="35"/>
        <v>Female/Married/Nakapiripiriti</v>
      </c>
      <c r="H456" s="41">
        <f>VLOOKUP($A456,'Youth Skills Data'!$A$1:$E$2403,5,FALSE)</f>
        <v>3.26</v>
      </c>
      <c r="I456" s="41">
        <f>VLOOKUP($A456,'Youth Skills Data'!$A$1:$E$2403,4,FALSE)</f>
        <v>9.7200000000000006</v>
      </c>
      <c r="J456" s="41">
        <f>VLOOKUP($A456,'Youth Skills Data'!$A$1:$E$2403,3,FALSE)</f>
        <v>2</v>
      </c>
      <c r="K456" s="41">
        <f t="shared" si="37"/>
        <v>14.98</v>
      </c>
      <c r="L456" s="41" t="s">
        <v>5</v>
      </c>
      <c r="M456" s="41" t="s">
        <v>5</v>
      </c>
      <c r="N456" s="41" t="str">
        <f t="shared" si="38"/>
        <v>High Impact</v>
      </c>
      <c r="O456" s="42">
        <v>82200</v>
      </c>
      <c r="P456" s="42">
        <v>2800000</v>
      </c>
      <c r="Q456" s="42">
        <f t="shared" si="39"/>
        <v>2882200</v>
      </c>
    </row>
    <row r="457" spans="1:17" x14ac:dyDescent="0.35">
      <c r="A457" s="41" t="s">
        <v>478</v>
      </c>
      <c r="B457" s="41">
        <f>VLOOKUP($A:$A,'Youth Skills Data'!$A$1:$E$2403,2,FALSE)</f>
        <v>21</v>
      </c>
      <c r="C457" s="41" t="str">
        <f t="shared" si="36"/>
        <v>20 - 24 yrs</v>
      </c>
      <c r="D457" s="41" t="s">
        <v>3</v>
      </c>
      <c r="E457" s="41" t="str">
        <f>HLOOKUP($A457,'Sheet 4'!$A$2:$CNK$3,2,FALSE)</f>
        <v>Separated</v>
      </c>
      <c r="F457" s="41" t="s">
        <v>120</v>
      </c>
      <c r="G457" s="41" t="str">
        <f t="shared" si="35"/>
        <v>Male/Separated/Nakapiripiriti</v>
      </c>
      <c r="H457" s="41">
        <f>VLOOKUP($A457,'Youth Skills Data'!$A$1:$E$2403,5,FALSE)</f>
        <v>7.84</v>
      </c>
      <c r="I457" s="41">
        <f>VLOOKUP($A457,'Youth Skills Data'!$A$1:$E$2403,4,FALSE)</f>
        <v>2.2400000000000002</v>
      </c>
      <c r="J457" s="41">
        <f>VLOOKUP($A457,'Youth Skills Data'!$A$1:$E$2403,3,FALSE)</f>
        <v>8.09</v>
      </c>
      <c r="K457" s="41">
        <f t="shared" si="37"/>
        <v>18.170000000000002</v>
      </c>
      <c r="L457" s="41" t="s">
        <v>5</v>
      </c>
      <c r="M457" s="41" t="s">
        <v>5</v>
      </c>
      <c r="N457" s="41" t="str">
        <f t="shared" si="38"/>
        <v>High Impact</v>
      </c>
      <c r="O457" s="42">
        <v>310000</v>
      </c>
      <c r="P457" s="42">
        <v>400000</v>
      </c>
      <c r="Q457" s="42">
        <f t="shared" si="39"/>
        <v>710000</v>
      </c>
    </row>
    <row r="458" spans="1:17" x14ac:dyDescent="0.35">
      <c r="A458" s="41" t="s">
        <v>479</v>
      </c>
      <c r="B458" s="41">
        <f>VLOOKUP($A:$A,'Youth Skills Data'!$A$1:$E$2403,2,FALSE)</f>
        <v>23</v>
      </c>
      <c r="C458" s="41" t="str">
        <f t="shared" si="36"/>
        <v>20 - 24 yrs</v>
      </c>
      <c r="D458" s="41" t="s">
        <v>3</v>
      </c>
      <c r="E458" s="41" t="str">
        <f>HLOOKUP($A458,'Sheet 4'!$A$2:$CNK$3,2,FALSE)</f>
        <v>Single</v>
      </c>
      <c r="F458" s="41" t="s">
        <v>121</v>
      </c>
      <c r="G458" s="41" t="str">
        <f t="shared" si="35"/>
        <v>Male/Single/Amudat</v>
      </c>
      <c r="H458" s="41">
        <f>VLOOKUP($A458,'Youth Skills Data'!$A$1:$E$2403,5,FALSE)</f>
        <v>4.3499999999999996</v>
      </c>
      <c r="I458" s="41">
        <f>VLOOKUP($A458,'Youth Skills Data'!$A$1:$E$2403,4,FALSE)</f>
        <v>7.84</v>
      </c>
      <c r="J458" s="41">
        <f>VLOOKUP($A458,'Youth Skills Data'!$A$1:$E$2403,3,FALSE)</f>
        <v>6.4</v>
      </c>
      <c r="K458" s="41">
        <f t="shared" si="37"/>
        <v>18.59</v>
      </c>
      <c r="L458" s="41" t="s">
        <v>5</v>
      </c>
      <c r="M458" s="41" t="s">
        <v>5</v>
      </c>
      <c r="N458" s="41" t="str">
        <f t="shared" si="38"/>
        <v>High Impact</v>
      </c>
      <c r="O458" s="42">
        <v>475000</v>
      </c>
      <c r="P458" s="42">
        <v>620000</v>
      </c>
      <c r="Q458" s="42">
        <f t="shared" si="39"/>
        <v>1095000</v>
      </c>
    </row>
    <row r="459" spans="1:17" x14ac:dyDescent="0.35">
      <c r="A459" s="41" t="s">
        <v>480</v>
      </c>
      <c r="B459" s="41">
        <f>VLOOKUP($A:$A,'Youth Skills Data'!$A$1:$E$2403,2,FALSE)</f>
        <v>15</v>
      </c>
      <c r="C459" s="41" t="str">
        <f t="shared" si="36"/>
        <v>15 - 19 yrs</v>
      </c>
      <c r="D459" s="41" t="s">
        <v>3</v>
      </c>
      <c r="E459" s="41" t="str">
        <f>HLOOKUP($A459,'Sheet 4'!$A$2:$CNK$3,2,FALSE)</f>
        <v>Separated</v>
      </c>
      <c r="F459" s="41" t="s">
        <v>121</v>
      </c>
      <c r="G459" s="41" t="str">
        <f t="shared" si="35"/>
        <v>Male/Separated/Amudat</v>
      </c>
      <c r="H459" s="41">
        <f>VLOOKUP($A459,'Youth Skills Data'!$A$1:$E$2403,5,FALSE)</f>
        <v>3.26</v>
      </c>
      <c r="I459" s="41">
        <f>VLOOKUP($A459,'Youth Skills Data'!$A$1:$E$2403,4,FALSE)</f>
        <v>9.7200000000000006</v>
      </c>
      <c r="J459" s="41">
        <f>VLOOKUP($A459,'Youth Skills Data'!$A$1:$E$2403,3,FALSE)</f>
        <v>2</v>
      </c>
      <c r="K459" s="41">
        <f t="shared" si="37"/>
        <v>14.98</v>
      </c>
      <c r="L459" s="41" t="s">
        <v>5</v>
      </c>
      <c r="M459" s="41" t="s">
        <v>6</v>
      </c>
      <c r="N459" s="41" t="str">
        <f t="shared" si="38"/>
        <v>Moderate Impact</v>
      </c>
      <c r="O459" s="42">
        <v>30297</v>
      </c>
      <c r="P459" s="42"/>
      <c r="Q459" s="42">
        <f t="shared" si="39"/>
        <v>30297</v>
      </c>
    </row>
    <row r="460" spans="1:17" x14ac:dyDescent="0.35">
      <c r="A460" s="41" t="s">
        <v>481</v>
      </c>
      <c r="B460" s="41">
        <f>VLOOKUP($A:$A,'Youth Skills Data'!$A$1:$E$2403,2,FALSE)</f>
        <v>25</v>
      </c>
      <c r="C460" s="41" t="str">
        <f t="shared" si="36"/>
        <v>25 yrs or more</v>
      </c>
      <c r="D460" s="41" t="s">
        <v>3</v>
      </c>
      <c r="E460" s="41" t="str">
        <f>HLOOKUP($A460,'Sheet 4'!$A$2:$CNK$3,2,FALSE)</f>
        <v>Single</v>
      </c>
      <c r="F460" s="41" t="s">
        <v>121</v>
      </c>
      <c r="G460" s="41" t="str">
        <f t="shared" si="35"/>
        <v>Male/Single/Amudat</v>
      </c>
      <c r="H460" s="41">
        <f>VLOOKUP($A460,'Youth Skills Data'!$A$1:$E$2403,5,FALSE)</f>
        <v>0.7</v>
      </c>
      <c r="I460" s="41">
        <f>VLOOKUP($A460,'Youth Skills Data'!$A$1:$E$2403,4,FALSE)</f>
        <v>1.79</v>
      </c>
      <c r="J460" s="41">
        <f>VLOOKUP($A460,'Youth Skills Data'!$A$1:$E$2403,3,FALSE)</f>
        <v>6.8</v>
      </c>
      <c r="K460" s="41">
        <f t="shared" si="37"/>
        <v>9.2899999999999991</v>
      </c>
      <c r="L460" s="41" t="s">
        <v>5</v>
      </c>
      <c r="M460" s="41" t="s">
        <v>6</v>
      </c>
      <c r="N460" s="41" t="str">
        <f t="shared" si="38"/>
        <v>Moderate Impact</v>
      </c>
      <c r="O460" s="42">
        <v>47099</v>
      </c>
      <c r="P460" s="42"/>
      <c r="Q460" s="42">
        <f t="shared" si="39"/>
        <v>47099</v>
      </c>
    </row>
    <row r="461" spans="1:17" x14ac:dyDescent="0.35">
      <c r="A461" s="41" t="s">
        <v>482</v>
      </c>
      <c r="B461" s="41">
        <f>VLOOKUP($A:$A,'Youth Skills Data'!$A$1:$E$2403,2,FALSE)</f>
        <v>12</v>
      </c>
      <c r="C461" s="41" t="str">
        <f t="shared" si="36"/>
        <v>10-14 yrs</v>
      </c>
      <c r="D461" s="41" t="s">
        <v>3</v>
      </c>
      <c r="E461" s="41" t="str">
        <f>HLOOKUP($A461,'Sheet 4'!$A$2:$CNK$3,2,FALSE)</f>
        <v>Single</v>
      </c>
      <c r="F461" s="41" t="s">
        <v>121</v>
      </c>
      <c r="G461" s="41" t="str">
        <f t="shared" si="35"/>
        <v>Male/Single/Amudat</v>
      </c>
      <c r="H461" s="41">
        <f>VLOOKUP($A461,'Youth Skills Data'!$A$1:$E$2403,5,FALSE)</f>
        <v>7.74</v>
      </c>
      <c r="I461" s="41">
        <f>VLOOKUP($A461,'Youth Skills Data'!$A$1:$E$2403,4,FALSE)</f>
        <v>5.57</v>
      </c>
      <c r="J461" s="41">
        <f>VLOOKUP($A461,'Youth Skills Data'!$A$1:$E$2403,3,FALSE)</f>
        <v>8.99</v>
      </c>
      <c r="K461" s="41">
        <f t="shared" si="37"/>
        <v>22.3</v>
      </c>
      <c r="L461" s="41" t="s">
        <v>5</v>
      </c>
      <c r="M461" s="41" t="s">
        <v>6</v>
      </c>
      <c r="N461" s="41" t="str">
        <f t="shared" si="38"/>
        <v>Moderate Impact</v>
      </c>
      <c r="O461" s="42">
        <v>120099</v>
      </c>
      <c r="P461" s="42"/>
      <c r="Q461" s="42">
        <f t="shared" si="39"/>
        <v>120099</v>
      </c>
    </row>
    <row r="462" spans="1:17" x14ac:dyDescent="0.35">
      <c r="A462" s="41" t="s">
        <v>483</v>
      </c>
      <c r="B462" s="41">
        <f>VLOOKUP($A:$A,'Youth Skills Data'!$A$1:$E$2403,2,FALSE)</f>
        <v>15</v>
      </c>
      <c r="C462" s="41" t="str">
        <f t="shared" si="36"/>
        <v>15 - 19 yrs</v>
      </c>
      <c r="D462" s="41" t="s">
        <v>3</v>
      </c>
      <c r="E462" s="41" t="str">
        <f>HLOOKUP($A462,'Sheet 4'!$A$2:$CNK$3,2,FALSE)</f>
        <v>Single</v>
      </c>
      <c r="F462" s="41" t="s">
        <v>121</v>
      </c>
      <c r="G462" s="41" t="str">
        <f t="shared" si="35"/>
        <v>Male/Single/Amudat</v>
      </c>
      <c r="H462" s="41">
        <f>VLOOKUP($A462,'Youth Skills Data'!$A$1:$E$2403,5,FALSE)</f>
        <v>2.91</v>
      </c>
      <c r="I462" s="41">
        <f>VLOOKUP($A462,'Youth Skills Data'!$A$1:$E$2403,4,FALSE)</f>
        <v>2.04</v>
      </c>
      <c r="J462" s="41">
        <f>VLOOKUP($A462,'Youth Skills Data'!$A$1:$E$2403,3,FALSE)</f>
        <v>2.82</v>
      </c>
      <c r="K462" s="41">
        <f t="shared" si="37"/>
        <v>7.77</v>
      </c>
      <c r="L462" s="41" t="s">
        <v>5</v>
      </c>
      <c r="M462" s="41" t="s">
        <v>6</v>
      </c>
      <c r="N462" s="41" t="str">
        <f t="shared" si="38"/>
        <v>Moderate Impact</v>
      </c>
      <c r="O462" s="42">
        <v>55198</v>
      </c>
      <c r="P462" s="42"/>
      <c r="Q462" s="42">
        <f t="shared" si="39"/>
        <v>55198</v>
      </c>
    </row>
    <row r="463" spans="1:17" x14ac:dyDescent="0.35">
      <c r="A463" s="41" t="s">
        <v>484</v>
      </c>
      <c r="B463" s="41">
        <f>VLOOKUP($A:$A,'Youth Skills Data'!$A$1:$E$2403,2,FALSE)</f>
        <v>17</v>
      </c>
      <c r="C463" s="41" t="str">
        <f t="shared" si="36"/>
        <v>15 - 19 yrs</v>
      </c>
      <c r="D463" s="41" t="s">
        <v>3</v>
      </c>
      <c r="E463" s="41" t="str">
        <f>HLOOKUP($A463,'Sheet 4'!$A$2:$CNK$3,2,FALSE)</f>
        <v>Single</v>
      </c>
      <c r="F463" s="41" t="s">
        <v>121</v>
      </c>
      <c r="G463" s="41" t="str">
        <f t="shared" si="35"/>
        <v>Male/Single/Amudat</v>
      </c>
      <c r="H463" s="41">
        <f>VLOOKUP($A463,'Youth Skills Data'!$A$1:$E$2403,5,FALSE)</f>
        <v>2.54</v>
      </c>
      <c r="I463" s="41">
        <f>VLOOKUP($A463,'Youth Skills Data'!$A$1:$E$2403,4,FALSE)</f>
        <v>9.89</v>
      </c>
      <c r="J463" s="41">
        <f>VLOOKUP($A463,'Youth Skills Data'!$A$1:$E$2403,3,FALSE)</f>
        <v>3.16</v>
      </c>
      <c r="K463" s="41">
        <f t="shared" si="37"/>
        <v>15.59</v>
      </c>
      <c r="L463" s="41" t="s">
        <v>5</v>
      </c>
      <c r="M463" s="41" t="s">
        <v>5</v>
      </c>
      <c r="N463" s="41" t="str">
        <f t="shared" si="38"/>
        <v>High Impact</v>
      </c>
      <c r="O463" s="42">
        <v>73000</v>
      </c>
      <c r="P463" s="42">
        <v>12198</v>
      </c>
      <c r="Q463" s="42">
        <f t="shared" si="39"/>
        <v>85198</v>
      </c>
    </row>
    <row r="464" spans="1:17" x14ac:dyDescent="0.35">
      <c r="A464" s="41" t="s">
        <v>485</v>
      </c>
      <c r="B464" s="41">
        <f>VLOOKUP($A:$A,'Youth Skills Data'!$A$1:$E$2403,2,FALSE)</f>
        <v>19</v>
      </c>
      <c r="C464" s="41" t="str">
        <f t="shared" si="36"/>
        <v>20 - 24 yrs</v>
      </c>
      <c r="D464" s="41" t="s">
        <v>3</v>
      </c>
      <c r="E464" s="41" t="str">
        <f>HLOOKUP($A464,'Sheet 4'!$A$2:$CNK$3,2,FALSE)</f>
        <v>Married</v>
      </c>
      <c r="F464" s="41" t="s">
        <v>121</v>
      </c>
      <c r="G464" s="41" t="str">
        <f t="shared" si="35"/>
        <v>Male/Married/Amudat</v>
      </c>
      <c r="H464" s="41">
        <f>VLOOKUP($A464,'Youth Skills Data'!$A$1:$E$2403,5,FALSE)</f>
        <v>6.5</v>
      </c>
      <c r="I464" s="41">
        <f>VLOOKUP($A464,'Youth Skills Data'!$A$1:$E$2403,4,FALSE)</f>
        <v>1.78</v>
      </c>
      <c r="J464" s="41">
        <f>VLOOKUP($A464,'Youth Skills Data'!$A$1:$E$2403,3,FALSE)</f>
        <v>3.57</v>
      </c>
      <c r="K464" s="41">
        <f t="shared" si="37"/>
        <v>11.85</v>
      </c>
      <c r="L464" s="41" t="s">
        <v>5</v>
      </c>
      <c r="M464" s="41" t="s">
        <v>6</v>
      </c>
      <c r="N464" s="41" t="str">
        <f t="shared" si="38"/>
        <v>Moderate Impact</v>
      </c>
      <c r="O464" s="42">
        <v>90198</v>
      </c>
      <c r="P464" s="42"/>
      <c r="Q464" s="42">
        <f t="shared" si="39"/>
        <v>90198</v>
      </c>
    </row>
    <row r="465" spans="1:17" x14ac:dyDescent="0.35">
      <c r="A465" s="41" t="s">
        <v>486</v>
      </c>
      <c r="B465" s="41">
        <f>VLOOKUP($A:$A,'Youth Skills Data'!$A$1:$E$2403,2,FALSE)</f>
        <v>21</v>
      </c>
      <c r="C465" s="41" t="str">
        <f t="shared" si="36"/>
        <v>20 - 24 yrs</v>
      </c>
      <c r="D465" s="41" t="s">
        <v>3</v>
      </c>
      <c r="E465" s="41" t="str">
        <f>HLOOKUP($A465,'Sheet 4'!$A$2:$CNK$3,2,FALSE)</f>
        <v>Single</v>
      </c>
      <c r="F465" s="41" t="s">
        <v>121</v>
      </c>
      <c r="G465" s="41" t="str">
        <f t="shared" si="35"/>
        <v>Male/Single/Amudat</v>
      </c>
      <c r="H465" s="41">
        <f>VLOOKUP($A465,'Youth Skills Data'!$A$1:$E$2403,5,FALSE)</f>
        <v>8.52</v>
      </c>
      <c r="I465" s="41">
        <f>VLOOKUP($A465,'Youth Skills Data'!$A$1:$E$2403,4,FALSE)</f>
        <v>2.89</v>
      </c>
      <c r="J465" s="41">
        <f>VLOOKUP($A465,'Youth Skills Data'!$A$1:$E$2403,3,FALSE)</f>
        <v>7.93</v>
      </c>
      <c r="K465" s="41">
        <f t="shared" si="37"/>
        <v>19.34</v>
      </c>
      <c r="L465" s="41" t="s">
        <v>5</v>
      </c>
      <c r="M465" s="41" t="s">
        <v>5</v>
      </c>
      <c r="N465" s="41" t="str">
        <f t="shared" si="38"/>
        <v>High Impact</v>
      </c>
      <c r="O465" s="42">
        <v>35198</v>
      </c>
      <c r="P465" s="42">
        <v>335000</v>
      </c>
      <c r="Q465" s="42">
        <f t="shared" si="39"/>
        <v>370198</v>
      </c>
    </row>
    <row r="466" spans="1:17" x14ac:dyDescent="0.35">
      <c r="A466" s="41" t="s">
        <v>487</v>
      </c>
      <c r="B466" s="41">
        <f>VLOOKUP($A:$A,'Youth Skills Data'!$A$1:$E$2403,2,FALSE)</f>
        <v>24</v>
      </c>
      <c r="C466" s="41" t="str">
        <f t="shared" si="36"/>
        <v>20 - 24 yrs</v>
      </c>
      <c r="D466" s="41" t="s">
        <v>3</v>
      </c>
      <c r="E466" s="41" t="str">
        <f>HLOOKUP($A466,'Sheet 4'!$A$2:$CNK$3,2,FALSE)</f>
        <v>Separated</v>
      </c>
      <c r="F466" s="41" t="s">
        <v>121</v>
      </c>
      <c r="G466" s="41" t="str">
        <f t="shared" si="35"/>
        <v>Male/Separated/Amudat</v>
      </c>
      <c r="H466" s="41">
        <f>VLOOKUP($A466,'Youth Skills Data'!$A$1:$E$2403,5,FALSE)</f>
        <v>3.76</v>
      </c>
      <c r="I466" s="41">
        <f>VLOOKUP($A466,'Youth Skills Data'!$A$1:$E$2403,4,FALSE)</f>
        <v>0.56000000000000005</v>
      </c>
      <c r="J466" s="41">
        <f>VLOOKUP($A466,'Youth Skills Data'!$A$1:$E$2403,3,FALSE)</f>
        <v>9.81</v>
      </c>
      <c r="K466" s="41">
        <f t="shared" si="37"/>
        <v>14.13</v>
      </c>
      <c r="L466" s="41" t="s">
        <v>5</v>
      </c>
      <c r="M466" s="41" t="s">
        <v>5</v>
      </c>
      <c r="N466" s="41" t="str">
        <f t="shared" si="38"/>
        <v>High Impact</v>
      </c>
      <c r="O466" s="42">
        <v>55099</v>
      </c>
      <c r="P466" s="42">
        <v>16200</v>
      </c>
      <c r="Q466" s="42">
        <f t="shared" si="39"/>
        <v>71299</v>
      </c>
    </row>
    <row r="467" spans="1:17" x14ac:dyDescent="0.35">
      <c r="A467" s="41" t="s">
        <v>488</v>
      </c>
      <c r="B467" s="41">
        <f>VLOOKUP($A:$A,'Youth Skills Data'!$A$1:$E$2403,2,FALSE)</f>
        <v>21</v>
      </c>
      <c r="C467" s="41" t="str">
        <f t="shared" si="36"/>
        <v>20 - 24 yrs</v>
      </c>
      <c r="D467" s="41" t="s">
        <v>8</v>
      </c>
      <c r="E467" s="41" t="str">
        <f>HLOOKUP($A467,'Sheet 4'!$A$2:$CNK$3,2,FALSE)</f>
        <v>Separated</v>
      </c>
      <c r="F467" s="41" t="s">
        <v>121</v>
      </c>
      <c r="G467" s="41" t="str">
        <f t="shared" si="35"/>
        <v>Female/Separated/Amudat</v>
      </c>
      <c r="H467" s="41">
        <f>VLOOKUP($A467,'Youth Skills Data'!$A$1:$E$2403,5,FALSE)</f>
        <v>8.9499999999999993</v>
      </c>
      <c r="I467" s="41">
        <f>VLOOKUP($A467,'Youth Skills Data'!$A$1:$E$2403,4,FALSE)</f>
        <v>9.2799999999999994</v>
      </c>
      <c r="J467" s="41">
        <f>VLOOKUP($A467,'Youth Skills Data'!$A$1:$E$2403,3,FALSE)</f>
        <v>7.99</v>
      </c>
      <c r="K467" s="41">
        <f t="shared" si="37"/>
        <v>26.22</v>
      </c>
      <c r="L467" s="41" t="s">
        <v>5</v>
      </c>
      <c r="M467" s="41" t="s">
        <v>5</v>
      </c>
      <c r="N467" s="41" t="str">
        <f t="shared" si="38"/>
        <v>High Impact</v>
      </c>
      <c r="O467" s="42">
        <v>85000</v>
      </c>
      <c r="P467" s="42">
        <v>38000</v>
      </c>
      <c r="Q467" s="42">
        <f t="shared" si="39"/>
        <v>123000</v>
      </c>
    </row>
    <row r="468" spans="1:17" x14ac:dyDescent="0.35">
      <c r="A468" s="41" t="s">
        <v>489</v>
      </c>
      <c r="B468" s="41">
        <f>VLOOKUP($A:$A,'Youth Skills Data'!$A$1:$E$2403,2,FALSE)</f>
        <v>23</v>
      </c>
      <c r="C468" s="41" t="str">
        <f t="shared" si="36"/>
        <v>20 - 24 yrs</v>
      </c>
      <c r="D468" s="41" t="s">
        <v>3</v>
      </c>
      <c r="E468" s="41" t="str">
        <f>HLOOKUP($A468,'Sheet 4'!$A$2:$CNK$3,2,FALSE)</f>
        <v>Single</v>
      </c>
      <c r="F468" s="41" t="s">
        <v>121</v>
      </c>
      <c r="G468" s="41" t="str">
        <f t="shared" si="35"/>
        <v>Male/Single/Amudat</v>
      </c>
      <c r="H468" s="41">
        <f>VLOOKUP($A468,'Youth Skills Data'!$A$1:$E$2403,5,FALSE)</f>
        <v>5.76</v>
      </c>
      <c r="I468" s="41">
        <f>VLOOKUP($A468,'Youth Skills Data'!$A$1:$E$2403,4,FALSE)</f>
        <v>6.34</v>
      </c>
      <c r="J468" s="41">
        <f>VLOOKUP($A468,'Youth Skills Data'!$A$1:$E$2403,3,FALSE)</f>
        <v>1.01</v>
      </c>
      <c r="K468" s="41">
        <f t="shared" si="37"/>
        <v>13.11</v>
      </c>
      <c r="L468" s="41" t="s">
        <v>5</v>
      </c>
      <c r="M468" s="41" t="s">
        <v>5</v>
      </c>
      <c r="N468" s="41" t="str">
        <f t="shared" si="38"/>
        <v>High Impact</v>
      </c>
      <c r="O468" s="42">
        <v>41000</v>
      </c>
      <c r="P468" s="42">
        <v>3200</v>
      </c>
      <c r="Q468" s="42">
        <f t="shared" si="39"/>
        <v>44200</v>
      </c>
    </row>
    <row r="469" spans="1:17" x14ac:dyDescent="0.35">
      <c r="A469" s="41" t="s">
        <v>490</v>
      </c>
      <c r="B469" s="41">
        <f>VLOOKUP($A:$A,'Youth Skills Data'!$A$1:$E$2403,2,FALSE)</f>
        <v>19</v>
      </c>
      <c r="C469" s="41" t="str">
        <f t="shared" si="36"/>
        <v>20 - 24 yrs</v>
      </c>
      <c r="D469" s="41" t="s">
        <v>3</v>
      </c>
      <c r="E469" s="41" t="str">
        <f>HLOOKUP($A469,'Sheet 4'!$A$2:$CNK$3,2,FALSE)</f>
        <v>Married</v>
      </c>
      <c r="F469" s="41" t="s">
        <v>121</v>
      </c>
      <c r="G469" s="41" t="str">
        <f t="shared" si="35"/>
        <v>Male/Married/Amudat</v>
      </c>
      <c r="H469" s="41">
        <f>VLOOKUP($A469,'Youth Skills Data'!$A$1:$E$2403,5,FALSE)</f>
        <v>1.87</v>
      </c>
      <c r="I469" s="41">
        <f>VLOOKUP($A469,'Youth Skills Data'!$A$1:$E$2403,4,FALSE)</f>
        <v>2.88</v>
      </c>
      <c r="J469" s="41">
        <f>VLOOKUP($A469,'Youth Skills Data'!$A$1:$E$2403,3,FALSE)</f>
        <v>5.23</v>
      </c>
      <c r="K469" s="41">
        <f t="shared" si="37"/>
        <v>9.98</v>
      </c>
      <c r="L469" s="41" t="s">
        <v>5</v>
      </c>
      <c r="M469" s="41" t="s">
        <v>5</v>
      </c>
      <c r="N469" s="41" t="str">
        <f t="shared" si="38"/>
        <v>High Impact</v>
      </c>
      <c r="O469" s="42">
        <v>32500</v>
      </c>
      <c r="P469" s="42">
        <v>130000</v>
      </c>
      <c r="Q469" s="42">
        <f t="shared" si="39"/>
        <v>162500</v>
      </c>
    </row>
    <row r="470" spans="1:17" x14ac:dyDescent="0.35">
      <c r="A470" s="41" t="s">
        <v>491</v>
      </c>
      <c r="B470" s="41">
        <f>VLOOKUP($A:$A,'Youth Skills Data'!$A$1:$E$2403,2,FALSE)</f>
        <v>29</v>
      </c>
      <c r="C470" s="41" t="str">
        <f t="shared" si="36"/>
        <v>25 yrs or more</v>
      </c>
      <c r="D470" s="41" t="s">
        <v>8</v>
      </c>
      <c r="E470" s="41" t="str">
        <f>HLOOKUP($A470,'Sheet 4'!$A$2:$CNK$3,2,FALSE)</f>
        <v>Single</v>
      </c>
      <c r="F470" s="41" t="s">
        <v>121</v>
      </c>
      <c r="G470" s="41" t="str">
        <f t="shared" si="35"/>
        <v>Female/Single/Amudat</v>
      </c>
      <c r="H470" s="41">
        <f>VLOOKUP($A470,'Youth Skills Data'!$A$1:$E$2403,5,FALSE)</f>
        <v>8.3000000000000007</v>
      </c>
      <c r="I470" s="41">
        <f>VLOOKUP($A470,'Youth Skills Data'!$A$1:$E$2403,4,FALSE)</f>
        <v>6.79</v>
      </c>
      <c r="J470" s="41">
        <f>VLOOKUP($A470,'Youth Skills Data'!$A$1:$E$2403,3,FALSE)</f>
        <v>1.88</v>
      </c>
      <c r="K470" s="41">
        <f t="shared" si="37"/>
        <v>16.97</v>
      </c>
      <c r="L470" s="41" t="s">
        <v>5</v>
      </c>
      <c r="M470" s="41" t="s">
        <v>6</v>
      </c>
      <c r="N470" s="41" t="str">
        <f t="shared" si="38"/>
        <v>Moderate Impact</v>
      </c>
      <c r="O470" s="42">
        <v>18000</v>
      </c>
      <c r="P470" s="42"/>
      <c r="Q470" s="42">
        <f t="shared" si="39"/>
        <v>18000</v>
      </c>
    </row>
    <row r="471" spans="1:17" x14ac:dyDescent="0.35">
      <c r="A471" s="41" t="s">
        <v>492</v>
      </c>
      <c r="B471" s="41">
        <f>VLOOKUP($A:$A,'Youth Skills Data'!$A$1:$E$2403,2,FALSE)</f>
        <v>21</v>
      </c>
      <c r="C471" s="41" t="str">
        <f t="shared" si="36"/>
        <v>20 - 24 yrs</v>
      </c>
      <c r="D471" s="41" t="s">
        <v>3</v>
      </c>
      <c r="E471" s="41" t="str">
        <f>HLOOKUP($A471,'Sheet 4'!$A$2:$CNK$3,2,FALSE)</f>
        <v>Separated</v>
      </c>
      <c r="F471" s="41" t="s">
        <v>121</v>
      </c>
      <c r="G471" s="41" t="str">
        <f t="shared" si="35"/>
        <v>Male/Separated/Amudat</v>
      </c>
      <c r="H471" s="41">
        <f>VLOOKUP($A471,'Youth Skills Data'!$A$1:$E$2403,5,FALSE)</f>
        <v>3.68</v>
      </c>
      <c r="I471" s="41">
        <f>VLOOKUP($A471,'Youth Skills Data'!$A$1:$E$2403,4,FALSE)</f>
        <v>6.89</v>
      </c>
      <c r="J471" s="41">
        <f>VLOOKUP($A471,'Youth Skills Data'!$A$1:$E$2403,3,FALSE)</f>
        <v>6.27</v>
      </c>
      <c r="K471" s="41">
        <f t="shared" si="37"/>
        <v>16.84</v>
      </c>
      <c r="L471" s="41" t="s">
        <v>5</v>
      </c>
      <c r="M471" s="41" t="s">
        <v>5</v>
      </c>
      <c r="N471" s="41" t="str">
        <f t="shared" si="38"/>
        <v>High Impact</v>
      </c>
      <c r="O471" s="42">
        <v>55099</v>
      </c>
      <c r="P471" s="42">
        <v>30297</v>
      </c>
      <c r="Q471" s="42">
        <f t="shared" si="39"/>
        <v>85396</v>
      </c>
    </row>
    <row r="472" spans="1:17" x14ac:dyDescent="0.35">
      <c r="A472" s="41" t="s">
        <v>493</v>
      </c>
      <c r="B472" s="41">
        <f>VLOOKUP($A:$A,'Youth Skills Data'!$A$1:$E$2403,2,FALSE)</f>
        <v>21</v>
      </c>
      <c r="C472" s="41" t="str">
        <f t="shared" si="36"/>
        <v>20 - 24 yrs</v>
      </c>
      <c r="D472" s="41" t="s">
        <v>3</v>
      </c>
      <c r="E472" s="41" t="str">
        <f>HLOOKUP($A472,'Sheet 4'!$A$2:$CNK$3,2,FALSE)</f>
        <v>Separated</v>
      </c>
      <c r="F472" s="41" t="s">
        <v>120</v>
      </c>
      <c r="G472" s="41" t="str">
        <f t="shared" si="35"/>
        <v>Male/Separated/Nakapiripiriti</v>
      </c>
      <c r="H472" s="41">
        <f>VLOOKUP($A472,'Youth Skills Data'!$A$1:$E$2403,5,FALSE)</f>
        <v>5.3</v>
      </c>
      <c r="I472" s="41">
        <f>VLOOKUP($A472,'Youth Skills Data'!$A$1:$E$2403,4,FALSE)</f>
        <v>2.52</v>
      </c>
      <c r="J472" s="41">
        <f>VLOOKUP($A472,'Youth Skills Data'!$A$1:$E$2403,3,FALSE)</f>
        <v>5.59</v>
      </c>
      <c r="K472" s="41">
        <f t="shared" si="37"/>
        <v>13.41</v>
      </c>
      <c r="L472" s="41" t="s">
        <v>5</v>
      </c>
      <c r="M472" s="41" t="s">
        <v>5</v>
      </c>
      <c r="N472" s="41" t="str">
        <f t="shared" si="38"/>
        <v>High Impact</v>
      </c>
      <c r="O472" s="42">
        <v>70198</v>
      </c>
      <c r="P472" s="42">
        <v>17099</v>
      </c>
      <c r="Q472" s="42">
        <f t="shared" si="39"/>
        <v>87297</v>
      </c>
    </row>
    <row r="473" spans="1:17" x14ac:dyDescent="0.35">
      <c r="A473" s="41" t="s">
        <v>494</v>
      </c>
      <c r="B473" s="41">
        <f>VLOOKUP($A:$A,'Youth Skills Data'!$A$1:$E$2403,2,FALSE)</f>
        <v>17</v>
      </c>
      <c r="C473" s="41" t="str">
        <f t="shared" si="36"/>
        <v>15 - 19 yrs</v>
      </c>
      <c r="D473" s="41" t="s">
        <v>3</v>
      </c>
      <c r="E473" s="41" t="str">
        <f>HLOOKUP($A473,'Sheet 4'!$A$2:$CNK$3,2,FALSE)</f>
        <v>Separated</v>
      </c>
      <c r="F473" s="41" t="s">
        <v>120</v>
      </c>
      <c r="G473" s="41" t="str">
        <f t="shared" si="35"/>
        <v>Male/Separated/Nakapiripiriti</v>
      </c>
      <c r="H473" s="41">
        <f>VLOOKUP($A473,'Youth Skills Data'!$A$1:$E$2403,5,FALSE)</f>
        <v>3.26</v>
      </c>
      <c r="I473" s="41">
        <f>VLOOKUP($A473,'Youth Skills Data'!$A$1:$E$2403,4,FALSE)</f>
        <v>9.7200000000000006</v>
      </c>
      <c r="J473" s="41">
        <f>VLOOKUP($A473,'Youth Skills Data'!$A$1:$E$2403,3,FALSE)</f>
        <v>2</v>
      </c>
      <c r="K473" s="41">
        <f t="shared" si="37"/>
        <v>14.98</v>
      </c>
      <c r="L473" s="41" t="s">
        <v>5</v>
      </c>
      <c r="M473" s="41" t="s">
        <v>5</v>
      </c>
      <c r="N473" s="41" t="str">
        <f t="shared" si="38"/>
        <v>High Impact</v>
      </c>
      <c r="O473" s="42">
        <v>10297</v>
      </c>
      <c r="P473" s="42">
        <v>15198</v>
      </c>
      <c r="Q473" s="42">
        <f t="shared" si="39"/>
        <v>25495</v>
      </c>
    </row>
    <row r="474" spans="1:17" x14ac:dyDescent="0.35">
      <c r="A474" s="41" t="s">
        <v>495</v>
      </c>
      <c r="B474" s="41">
        <f>VLOOKUP($A:$A,'Youth Skills Data'!$A$1:$E$2403,2,FALSE)</f>
        <v>21</v>
      </c>
      <c r="C474" s="41" t="str">
        <f t="shared" si="36"/>
        <v>20 - 24 yrs</v>
      </c>
      <c r="D474" s="41" t="s">
        <v>8</v>
      </c>
      <c r="E474" s="41" t="str">
        <f>HLOOKUP($A474,'Sheet 4'!$A$2:$CNK$3,2,FALSE)</f>
        <v>Single</v>
      </c>
      <c r="F474" s="41" t="s">
        <v>120</v>
      </c>
      <c r="G474" s="41" t="str">
        <f t="shared" si="35"/>
        <v>Female/Single/Nakapiripiriti</v>
      </c>
      <c r="H474" s="41">
        <f>VLOOKUP($A474,'Youth Skills Data'!$A$1:$E$2403,5,FALSE)</f>
        <v>2.15</v>
      </c>
      <c r="I474" s="41">
        <f>VLOOKUP($A474,'Youth Skills Data'!$A$1:$E$2403,4,FALSE)</f>
        <v>7.24</v>
      </c>
      <c r="J474" s="41">
        <f>VLOOKUP($A474,'Youth Skills Data'!$A$1:$E$2403,3,FALSE)</f>
        <v>5.42</v>
      </c>
      <c r="K474" s="41">
        <f t="shared" si="37"/>
        <v>14.81</v>
      </c>
      <c r="L474" s="41" t="s">
        <v>7</v>
      </c>
      <c r="M474" s="41" t="s">
        <v>7</v>
      </c>
      <c r="N474" s="41" t="str">
        <f t="shared" si="38"/>
        <v>No Impact at all</v>
      </c>
      <c r="O474" s="42"/>
      <c r="P474" s="42"/>
      <c r="Q474" s="42">
        <f t="shared" si="39"/>
        <v>0</v>
      </c>
    </row>
    <row r="475" spans="1:17" x14ac:dyDescent="0.35">
      <c r="A475" s="41" t="s">
        <v>496</v>
      </c>
      <c r="B475" s="41">
        <f>VLOOKUP($A:$A,'Youth Skills Data'!$A$1:$E$2403,2,FALSE)</f>
        <v>23</v>
      </c>
      <c r="C475" s="41" t="str">
        <f t="shared" si="36"/>
        <v>20 - 24 yrs</v>
      </c>
      <c r="D475" s="41" t="s">
        <v>3</v>
      </c>
      <c r="E475" s="41" t="str">
        <f>HLOOKUP($A475,'Sheet 4'!$A$2:$CNK$3,2,FALSE)</f>
        <v>Single</v>
      </c>
      <c r="F475" s="41" t="s">
        <v>120</v>
      </c>
      <c r="G475" s="41" t="str">
        <f t="shared" si="35"/>
        <v>Male/Single/Nakapiripiriti</v>
      </c>
      <c r="H475" s="41">
        <f>VLOOKUP($A475,'Youth Skills Data'!$A$1:$E$2403,5,FALSE)</f>
        <v>4.3499999999999996</v>
      </c>
      <c r="I475" s="41">
        <f>VLOOKUP($A475,'Youth Skills Data'!$A$1:$E$2403,4,FALSE)</f>
        <v>7.84</v>
      </c>
      <c r="J475" s="41">
        <f>VLOOKUP($A475,'Youth Skills Data'!$A$1:$E$2403,3,FALSE)</f>
        <v>6.4</v>
      </c>
      <c r="K475" s="41">
        <f t="shared" si="37"/>
        <v>18.59</v>
      </c>
      <c r="L475" s="41" t="s">
        <v>5</v>
      </c>
      <c r="M475" s="41" t="s">
        <v>5</v>
      </c>
      <c r="N475" s="41" t="str">
        <f t="shared" si="38"/>
        <v>High Impact</v>
      </c>
      <c r="O475" s="42">
        <v>22599</v>
      </c>
      <c r="P475" s="42">
        <v>48000</v>
      </c>
      <c r="Q475" s="42">
        <f t="shared" si="39"/>
        <v>70599</v>
      </c>
    </row>
    <row r="476" spans="1:17" x14ac:dyDescent="0.35">
      <c r="A476" s="41" t="s">
        <v>497</v>
      </c>
      <c r="B476" s="41">
        <f>VLOOKUP($A:$A,'Youth Skills Data'!$A$1:$E$2403,2,FALSE)</f>
        <v>15</v>
      </c>
      <c r="C476" s="41" t="str">
        <f t="shared" si="36"/>
        <v>15 - 19 yrs</v>
      </c>
      <c r="D476" s="41" t="s">
        <v>8</v>
      </c>
      <c r="E476" s="41" t="str">
        <f>HLOOKUP($A476,'Sheet 4'!$A$2:$CNK$3,2,FALSE)</f>
        <v>Single</v>
      </c>
      <c r="F476" s="41" t="s">
        <v>120</v>
      </c>
      <c r="G476" s="41" t="str">
        <f t="shared" si="35"/>
        <v>Female/Single/Nakapiripiriti</v>
      </c>
      <c r="H476" s="41">
        <f>VLOOKUP($A476,'Youth Skills Data'!$A$1:$E$2403,5,FALSE)</f>
        <v>3.26</v>
      </c>
      <c r="I476" s="41">
        <f>VLOOKUP($A476,'Youth Skills Data'!$A$1:$E$2403,4,FALSE)</f>
        <v>9.7200000000000006</v>
      </c>
      <c r="J476" s="41">
        <f>VLOOKUP($A476,'Youth Skills Data'!$A$1:$E$2403,3,FALSE)</f>
        <v>2</v>
      </c>
      <c r="K476" s="41">
        <f t="shared" si="37"/>
        <v>14.98</v>
      </c>
      <c r="L476" s="41" t="s">
        <v>5</v>
      </c>
      <c r="M476" s="41" t="s">
        <v>5</v>
      </c>
      <c r="N476" s="41" t="str">
        <f t="shared" si="38"/>
        <v>High Impact</v>
      </c>
      <c r="O476" s="42">
        <v>45198</v>
      </c>
      <c r="P476" s="42">
        <v>235000</v>
      </c>
      <c r="Q476" s="42">
        <f t="shared" si="39"/>
        <v>280198</v>
      </c>
    </row>
    <row r="477" spans="1:17" x14ac:dyDescent="0.35">
      <c r="A477" s="41" t="s">
        <v>498</v>
      </c>
      <c r="B477" s="41">
        <f>VLOOKUP($A:$A,'Youth Skills Data'!$A$1:$E$2403,2,FALSE)</f>
        <v>25</v>
      </c>
      <c r="C477" s="41" t="str">
        <f t="shared" si="36"/>
        <v>25 yrs or more</v>
      </c>
      <c r="D477" s="41" t="s">
        <v>8</v>
      </c>
      <c r="E477" s="41" t="str">
        <f>HLOOKUP($A477,'Sheet 4'!$A$2:$CNK$3,2,FALSE)</f>
        <v>Separated</v>
      </c>
      <c r="F477" s="41" t="s">
        <v>120</v>
      </c>
      <c r="G477" s="41" t="str">
        <f t="shared" si="35"/>
        <v>Female/Separated/Nakapiripiriti</v>
      </c>
      <c r="H477" s="41">
        <f>VLOOKUP($A477,'Youth Skills Data'!$A$1:$E$2403,5,FALSE)</f>
        <v>7.84</v>
      </c>
      <c r="I477" s="41">
        <f>VLOOKUP($A477,'Youth Skills Data'!$A$1:$E$2403,4,FALSE)</f>
        <v>2.2400000000000002</v>
      </c>
      <c r="J477" s="41">
        <f>VLOOKUP($A477,'Youth Skills Data'!$A$1:$E$2403,3,FALSE)</f>
        <v>8.09</v>
      </c>
      <c r="K477" s="41">
        <f t="shared" si="37"/>
        <v>18.170000000000002</v>
      </c>
      <c r="L477" s="41" t="s">
        <v>5</v>
      </c>
      <c r="M477" s="41" t="s">
        <v>5</v>
      </c>
      <c r="N477" s="41" t="str">
        <f t="shared" si="38"/>
        <v>High Impact</v>
      </c>
      <c r="O477" s="42">
        <v>136000</v>
      </c>
      <c r="P477" s="42">
        <v>11000</v>
      </c>
      <c r="Q477" s="42">
        <f t="shared" si="39"/>
        <v>147000</v>
      </c>
    </row>
    <row r="478" spans="1:17" x14ac:dyDescent="0.35">
      <c r="A478" s="41" t="s">
        <v>499</v>
      </c>
      <c r="B478" s="41">
        <f>VLOOKUP($A:$A,'Youth Skills Data'!$A$1:$E$2403,2,FALSE)</f>
        <v>12</v>
      </c>
      <c r="C478" s="41" t="str">
        <f t="shared" si="36"/>
        <v>10-14 yrs</v>
      </c>
      <c r="D478" s="41" t="s">
        <v>8</v>
      </c>
      <c r="E478" s="41" t="str">
        <f>HLOOKUP($A478,'Sheet 4'!$A$2:$CNK$3,2,FALSE)</f>
        <v>Single</v>
      </c>
      <c r="F478" s="41" t="s">
        <v>120</v>
      </c>
      <c r="G478" s="41" t="str">
        <f t="shared" si="35"/>
        <v>Female/Single/Nakapiripiriti</v>
      </c>
      <c r="H478" s="41">
        <f>VLOOKUP($A478,'Youth Skills Data'!$A$1:$E$2403,5,FALSE)</f>
        <v>7.74</v>
      </c>
      <c r="I478" s="41">
        <f>VLOOKUP($A478,'Youth Skills Data'!$A$1:$E$2403,4,FALSE)</f>
        <v>5.57</v>
      </c>
      <c r="J478" s="41">
        <f>VLOOKUP($A478,'Youth Skills Data'!$A$1:$E$2403,3,FALSE)</f>
        <v>8.99</v>
      </c>
      <c r="K478" s="41">
        <f t="shared" si="37"/>
        <v>22.3</v>
      </c>
      <c r="L478" s="41" t="s">
        <v>5</v>
      </c>
      <c r="M478" s="41" t="s">
        <v>5</v>
      </c>
      <c r="N478" s="41" t="str">
        <f t="shared" si="38"/>
        <v>High Impact</v>
      </c>
      <c r="O478" s="42">
        <v>90500</v>
      </c>
      <c r="P478" s="42">
        <v>60000</v>
      </c>
      <c r="Q478" s="42">
        <f t="shared" si="39"/>
        <v>150500</v>
      </c>
    </row>
    <row r="479" spans="1:17" x14ac:dyDescent="0.35">
      <c r="A479" s="41" t="s">
        <v>500</v>
      </c>
      <c r="B479" s="41">
        <f>VLOOKUP($A:$A,'Youth Skills Data'!$A$1:$E$2403,2,FALSE)</f>
        <v>15</v>
      </c>
      <c r="C479" s="41" t="str">
        <f t="shared" si="36"/>
        <v>15 - 19 yrs</v>
      </c>
      <c r="D479" s="41" t="s">
        <v>3</v>
      </c>
      <c r="E479" s="41" t="str">
        <f>HLOOKUP($A479,'Sheet 4'!$A$2:$CNK$3,2,FALSE)</f>
        <v>Single</v>
      </c>
      <c r="F479" s="41" t="s">
        <v>120</v>
      </c>
      <c r="G479" s="41" t="str">
        <f t="shared" si="35"/>
        <v>Male/Single/Nakapiripiriti</v>
      </c>
      <c r="H479" s="41">
        <f>VLOOKUP($A479,'Youth Skills Data'!$A$1:$E$2403,5,FALSE)</f>
        <v>8.3000000000000007</v>
      </c>
      <c r="I479" s="41">
        <f>VLOOKUP($A479,'Youth Skills Data'!$A$1:$E$2403,4,FALSE)</f>
        <v>6.79</v>
      </c>
      <c r="J479" s="41">
        <f>VLOOKUP($A479,'Youth Skills Data'!$A$1:$E$2403,3,FALSE)</f>
        <v>1.88</v>
      </c>
      <c r="K479" s="41">
        <f t="shared" si="37"/>
        <v>16.97</v>
      </c>
      <c r="L479" s="41" t="s">
        <v>5</v>
      </c>
      <c r="M479" s="41" t="s">
        <v>5</v>
      </c>
      <c r="N479" s="41" t="str">
        <f t="shared" si="38"/>
        <v>High Impact</v>
      </c>
      <c r="O479" s="42">
        <v>4650</v>
      </c>
      <c r="P479" s="42">
        <v>35198</v>
      </c>
      <c r="Q479" s="42">
        <f t="shared" si="39"/>
        <v>39848</v>
      </c>
    </row>
    <row r="480" spans="1:17" x14ac:dyDescent="0.35">
      <c r="A480" s="41" t="s">
        <v>501</v>
      </c>
      <c r="B480" s="41">
        <f>VLOOKUP($A:$A,'Youth Skills Data'!$A$1:$E$2403,2,FALSE)</f>
        <v>17</v>
      </c>
      <c r="C480" s="41" t="str">
        <f t="shared" si="36"/>
        <v>15 - 19 yrs</v>
      </c>
      <c r="D480" s="41" t="s">
        <v>3</v>
      </c>
      <c r="E480" s="41" t="str">
        <f>HLOOKUP($A480,'Sheet 4'!$A$2:$CNK$3,2,FALSE)</f>
        <v>Single</v>
      </c>
      <c r="F480" s="41" t="s">
        <v>120</v>
      </c>
      <c r="G480" s="41" t="str">
        <f t="shared" si="35"/>
        <v>Male/Single/Nakapiripiriti</v>
      </c>
      <c r="H480" s="41">
        <f>VLOOKUP($A480,'Youth Skills Data'!$A$1:$E$2403,5,FALSE)</f>
        <v>7.32</v>
      </c>
      <c r="I480" s="41">
        <f>VLOOKUP($A480,'Youth Skills Data'!$A$1:$E$2403,4,FALSE)</f>
        <v>7.12</v>
      </c>
      <c r="J480" s="41">
        <f>VLOOKUP($A480,'Youth Skills Data'!$A$1:$E$2403,3,FALSE)</f>
        <v>0.69</v>
      </c>
      <c r="K480" s="41">
        <f t="shared" si="37"/>
        <v>15.13</v>
      </c>
      <c r="L480" s="41" t="s">
        <v>5</v>
      </c>
      <c r="M480" s="41" t="s">
        <v>5</v>
      </c>
      <c r="N480" s="41" t="str">
        <f t="shared" si="38"/>
        <v>High Impact</v>
      </c>
      <c r="O480" s="42">
        <v>130000</v>
      </c>
      <c r="P480" s="42">
        <v>41000</v>
      </c>
      <c r="Q480" s="42">
        <f t="shared" si="39"/>
        <v>171000</v>
      </c>
    </row>
    <row r="481" spans="1:17" x14ac:dyDescent="0.35">
      <c r="A481" s="41" t="s">
        <v>502</v>
      </c>
      <c r="B481" s="41">
        <f>VLOOKUP($A:$A,'Youth Skills Data'!$A$1:$E$2403,2,FALSE)</f>
        <v>19</v>
      </c>
      <c r="C481" s="41" t="str">
        <f t="shared" si="36"/>
        <v>20 - 24 yrs</v>
      </c>
      <c r="D481" s="41" t="s">
        <v>3</v>
      </c>
      <c r="E481" s="41" t="str">
        <f>HLOOKUP($A481,'Sheet 4'!$A$2:$CNK$3,2,FALSE)</f>
        <v>Single</v>
      </c>
      <c r="F481" s="41" t="s">
        <v>120</v>
      </c>
      <c r="G481" s="41" t="str">
        <f t="shared" si="35"/>
        <v>Male/Single/Nakapiripiriti</v>
      </c>
      <c r="H481" s="41">
        <f>VLOOKUP($A481,'Youth Skills Data'!$A$1:$E$2403,5,FALSE)</f>
        <v>5.95</v>
      </c>
      <c r="I481" s="41">
        <f>VLOOKUP($A481,'Youth Skills Data'!$A$1:$E$2403,4,FALSE)</f>
        <v>9.8000000000000007</v>
      </c>
      <c r="J481" s="41">
        <f>VLOOKUP($A481,'Youth Skills Data'!$A$1:$E$2403,3,FALSE)</f>
        <v>1.47</v>
      </c>
      <c r="K481" s="41">
        <f t="shared" si="37"/>
        <v>17.22</v>
      </c>
      <c r="L481" s="41" t="s">
        <v>5</v>
      </c>
      <c r="M481" s="41" t="s">
        <v>5</v>
      </c>
      <c r="N481" s="41" t="str">
        <f t="shared" si="38"/>
        <v>High Impact</v>
      </c>
      <c r="O481" s="42">
        <v>30200</v>
      </c>
      <c r="P481" s="42">
        <v>15198</v>
      </c>
      <c r="Q481" s="42">
        <f t="shared" si="39"/>
        <v>45398</v>
      </c>
    </row>
    <row r="482" spans="1:17" x14ac:dyDescent="0.35">
      <c r="A482" s="41" t="s">
        <v>503</v>
      </c>
      <c r="B482" s="41">
        <f>VLOOKUP($A:$A,'Youth Skills Data'!$A$1:$E$2403,2,FALSE)</f>
        <v>21</v>
      </c>
      <c r="C482" s="41" t="str">
        <f t="shared" si="36"/>
        <v>20 - 24 yrs</v>
      </c>
      <c r="D482" s="41" t="s">
        <v>3</v>
      </c>
      <c r="E482" s="41" t="str">
        <f>HLOOKUP($A482,'Sheet 4'!$A$2:$CNK$3,2,FALSE)</f>
        <v>Single</v>
      </c>
      <c r="F482" s="41" t="s">
        <v>118</v>
      </c>
      <c r="G482" s="41" t="str">
        <f t="shared" si="35"/>
        <v>Male/Single/Kotido</v>
      </c>
      <c r="H482" s="41">
        <f>VLOOKUP($A482,'Youth Skills Data'!$A$1:$E$2403,5,FALSE)</f>
        <v>5.15</v>
      </c>
      <c r="I482" s="41">
        <f>VLOOKUP($A482,'Youth Skills Data'!$A$1:$E$2403,4,FALSE)</f>
        <v>4.2300000000000004</v>
      </c>
      <c r="J482" s="41">
        <f>VLOOKUP($A482,'Youth Skills Data'!$A$1:$E$2403,3,FALSE)</f>
        <v>3.55</v>
      </c>
      <c r="K482" s="41">
        <f t="shared" si="37"/>
        <v>12.93</v>
      </c>
      <c r="L482" s="41" t="s">
        <v>5</v>
      </c>
      <c r="M482" s="41" t="s">
        <v>5</v>
      </c>
      <c r="N482" s="41" t="str">
        <f t="shared" si="38"/>
        <v>High Impact</v>
      </c>
      <c r="O482" s="42">
        <v>60297</v>
      </c>
      <c r="P482" s="42">
        <v>40198</v>
      </c>
      <c r="Q482" s="42">
        <f t="shared" si="39"/>
        <v>100495</v>
      </c>
    </row>
    <row r="483" spans="1:17" x14ac:dyDescent="0.35">
      <c r="A483" s="41" t="s">
        <v>504</v>
      </c>
      <c r="B483" s="41">
        <f>VLOOKUP($A:$A,'Youth Skills Data'!$A$1:$E$2403,2,FALSE)</f>
        <v>24</v>
      </c>
      <c r="C483" s="41" t="str">
        <f t="shared" si="36"/>
        <v>20 - 24 yrs</v>
      </c>
      <c r="D483" s="41" t="s">
        <v>8</v>
      </c>
      <c r="E483" s="41" t="str">
        <f>HLOOKUP($A483,'Sheet 4'!$A$2:$CNK$3,2,FALSE)</f>
        <v>Single</v>
      </c>
      <c r="F483" s="41" t="s">
        <v>118</v>
      </c>
      <c r="G483" s="41" t="str">
        <f t="shared" si="35"/>
        <v>Female/Single/Kotido</v>
      </c>
      <c r="H483" s="41">
        <f>VLOOKUP($A483,'Youth Skills Data'!$A$1:$E$2403,5,FALSE)</f>
        <v>7.84</v>
      </c>
      <c r="I483" s="41">
        <f>VLOOKUP($A483,'Youth Skills Data'!$A$1:$E$2403,4,FALSE)</f>
        <v>6.23</v>
      </c>
      <c r="J483" s="41">
        <f>VLOOKUP($A483,'Youth Skills Data'!$A$1:$E$2403,3,FALSE)</f>
        <v>5.87</v>
      </c>
      <c r="K483" s="41">
        <f t="shared" si="37"/>
        <v>19.940000000000001</v>
      </c>
      <c r="L483" s="41" t="s">
        <v>5</v>
      </c>
      <c r="M483" s="41" t="s">
        <v>5</v>
      </c>
      <c r="N483" s="41" t="str">
        <f t="shared" si="38"/>
        <v>High Impact</v>
      </c>
      <c r="O483" s="42">
        <v>11500</v>
      </c>
      <c r="P483" s="42">
        <v>67000</v>
      </c>
      <c r="Q483" s="42">
        <f t="shared" si="39"/>
        <v>78500</v>
      </c>
    </row>
    <row r="484" spans="1:17" x14ac:dyDescent="0.35">
      <c r="A484" s="41" t="s">
        <v>505</v>
      </c>
      <c r="B484" s="41">
        <f>VLOOKUP($A:$A,'Youth Skills Data'!$A$1:$E$2403,2,FALSE)</f>
        <v>21</v>
      </c>
      <c r="C484" s="41" t="str">
        <f t="shared" si="36"/>
        <v>20 - 24 yrs</v>
      </c>
      <c r="D484" s="41" t="s">
        <v>8</v>
      </c>
      <c r="E484" s="41" t="str">
        <f>HLOOKUP($A484,'Sheet 4'!$A$2:$CNK$3,2,FALSE)</f>
        <v>Married</v>
      </c>
      <c r="F484" s="41" t="s">
        <v>118</v>
      </c>
      <c r="G484" s="41" t="str">
        <f t="shared" si="35"/>
        <v>Female/Married/Kotido</v>
      </c>
      <c r="H484" s="41">
        <f>VLOOKUP($A484,'Youth Skills Data'!$A$1:$E$2403,5,FALSE)</f>
        <v>1.87</v>
      </c>
      <c r="I484" s="41">
        <f>VLOOKUP($A484,'Youth Skills Data'!$A$1:$E$2403,4,FALSE)</f>
        <v>2.88</v>
      </c>
      <c r="J484" s="41">
        <f>VLOOKUP($A484,'Youth Skills Data'!$A$1:$E$2403,3,FALSE)</f>
        <v>5.23</v>
      </c>
      <c r="K484" s="41">
        <f t="shared" si="37"/>
        <v>9.98</v>
      </c>
      <c r="L484" s="41" t="s">
        <v>5</v>
      </c>
      <c r="M484" s="41" t="s">
        <v>5</v>
      </c>
      <c r="N484" s="41" t="str">
        <f t="shared" si="38"/>
        <v>High Impact</v>
      </c>
      <c r="O484" s="42">
        <v>37000</v>
      </c>
      <c r="P484" s="42">
        <v>7198</v>
      </c>
      <c r="Q484" s="42">
        <f t="shared" si="39"/>
        <v>44198</v>
      </c>
    </row>
    <row r="485" spans="1:17" x14ac:dyDescent="0.35">
      <c r="A485" s="41" t="s">
        <v>506</v>
      </c>
      <c r="B485" s="41">
        <f>VLOOKUP($A:$A,'Youth Skills Data'!$A$1:$E$2403,2,FALSE)</f>
        <v>23</v>
      </c>
      <c r="C485" s="41" t="str">
        <f t="shared" si="36"/>
        <v>20 - 24 yrs</v>
      </c>
      <c r="D485" s="41" t="s">
        <v>3</v>
      </c>
      <c r="E485" s="41" t="str">
        <f>HLOOKUP($A485,'Sheet 4'!$A$2:$CNK$3,2,FALSE)</f>
        <v>Single</v>
      </c>
      <c r="F485" s="41" t="s">
        <v>118</v>
      </c>
      <c r="G485" s="41" t="str">
        <f t="shared" si="35"/>
        <v>Male/Single/Kotido</v>
      </c>
      <c r="H485" s="41">
        <f>VLOOKUP($A485,'Youth Skills Data'!$A$1:$E$2403,5,FALSE)</f>
        <v>4.04</v>
      </c>
      <c r="I485" s="41">
        <f>VLOOKUP($A485,'Youth Skills Data'!$A$1:$E$2403,4,FALSE)</f>
        <v>8.41</v>
      </c>
      <c r="J485" s="41">
        <f>VLOOKUP($A485,'Youth Skills Data'!$A$1:$E$2403,3,FALSE)</f>
        <v>8.57</v>
      </c>
      <c r="K485" s="41">
        <f t="shared" si="37"/>
        <v>21.02</v>
      </c>
      <c r="L485" s="41" t="s">
        <v>5</v>
      </c>
      <c r="M485" s="41" t="s">
        <v>5</v>
      </c>
      <c r="N485" s="41" t="str">
        <f t="shared" si="38"/>
        <v>High Impact</v>
      </c>
      <c r="O485" s="42">
        <v>49599</v>
      </c>
      <c r="P485" s="42">
        <v>12200</v>
      </c>
      <c r="Q485" s="42">
        <f t="shared" si="39"/>
        <v>61799</v>
      </c>
    </row>
    <row r="486" spans="1:17" x14ac:dyDescent="0.35">
      <c r="A486" s="41" t="s">
        <v>507</v>
      </c>
      <c r="B486" s="41">
        <f>VLOOKUP($A:$A,'Youth Skills Data'!$A$1:$E$2403,2,FALSE)</f>
        <v>19</v>
      </c>
      <c r="C486" s="41" t="str">
        <f t="shared" si="36"/>
        <v>20 - 24 yrs</v>
      </c>
      <c r="D486" s="41" t="s">
        <v>3</v>
      </c>
      <c r="E486" s="41" t="str">
        <f>HLOOKUP($A486,'Sheet 4'!$A$2:$CNK$3,2,FALSE)</f>
        <v>Married</v>
      </c>
      <c r="F486" s="41" t="s">
        <v>118</v>
      </c>
      <c r="G486" s="41" t="str">
        <f t="shared" si="35"/>
        <v>Male/Married/Kotido</v>
      </c>
      <c r="H486" s="41">
        <f>VLOOKUP($A486,'Youth Skills Data'!$A$1:$E$2403,5,FALSE)</f>
        <v>8.42</v>
      </c>
      <c r="I486" s="41">
        <f>VLOOKUP($A486,'Youth Skills Data'!$A$1:$E$2403,4,FALSE)</f>
        <v>3.68</v>
      </c>
      <c r="J486" s="41">
        <f>VLOOKUP($A486,'Youth Skills Data'!$A$1:$E$2403,3,FALSE)</f>
        <v>0.54</v>
      </c>
      <c r="K486" s="41">
        <f t="shared" si="37"/>
        <v>12.64</v>
      </c>
      <c r="L486" s="41" t="s">
        <v>5</v>
      </c>
      <c r="M486" s="41" t="s">
        <v>5</v>
      </c>
      <c r="N486" s="41" t="str">
        <f t="shared" si="38"/>
        <v>High Impact</v>
      </c>
      <c r="O486" s="42">
        <v>29500</v>
      </c>
      <c r="P486" s="42">
        <v>71500</v>
      </c>
      <c r="Q486" s="42">
        <f t="shared" si="39"/>
        <v>101000</v>
      </c>
    </row>
    <row r="487" spans="1:17" x14ac:dyDescent="0.35">
      <c r="A487" s="41" t="s">
        <v>508</v>
      </c>
      <c r="B487" s="41">
        <f>VLOOKUP($A:$A,'Youth Skills Data'!$A$1:$E$2403,2,FALSE)</f>
        <v>29</v>
      </c>
      <c r="C487" s="41" t="str">
        <f t="shared" si="36"/>
        <v>25 yrs or more</v>
      </c>
      <c r="D487" s="41" t="s">
        <v>3</v>
      </c>
      <c r="E487" s="41" t="str">
        <f>HLOOKUP($A487,'Sheet 4'!$A$2:$CNK$3,2,FALSE)</f>
        <v>Single</v>
      </c>
      <c r="F487" s="41" t="s">
        <v>118</v>
      </c>
      <c r="G487" s="41" t="str">
        <f t="shared" si="35"/>
        <v>Male/Single/Kotido</v>
      </c>
      <c r="H487" s="41">
        <f>VLOOKUP($A487,'Youth Skills Data'!$A$1:$E$2403,5,FALSE)</f>
        <v>2.34</v>
      </c>
      <c r="I487" s="41">
        <f>VLOOKUP($A487,'Youth Skills Data'!$A$1:$E$2403,4,FALSE)</f>
        <v>4.0199999999999996</v>
      </c>
      <c r="J487" s="41">
        <f>VLOOKUP($A487,'Youth Skills Data'!$A$1:$E$2403,3,FALSE)</f>
        <v>8.5399999999999991</v>
      </c>
      <c r="K487" s="41">
        <f t="shared" si="37"/>
        <v>14.899999999999999</v>
      </c>
      <c r="L487" s="41" t="s">
        <v>5</v>
      </c>
      <c r="M487" s="41" t="s">
        <v>5</v>
      </c>
      <c r="N487" s="41" t="str">
        <f t="shared" si="38"/>
        <v>High Impact</v>
      </c>
      <c r="O487" s="42">
        <v>670500</v>
      </c>
      <c r="P487" s="42">
        <v>18099</v>
      </c>
      <c r="Q487" s="42">
        <f t="shared" si="39"/>
        <v>688599</v>
      </c>
    </row>
    <row r="488" spans="1:17" x14ac:dyDescent="0.35">
      <c r="A488" s="41" t="s">
        <v>509</v>
      </c>
      <c r="B488" s="41">
        <f>VLOOKUP($A:$A,'Youth Skills Data'!$A$1:$E$2403,2,FALSE)</f>
        <v>21</v>
      </c>
      <c r="C488" s="41" t="str">
        <f t="shared" si="36"/>
        <v>20 - 24 yrs</v>
      </c>
      <c r="D488" s="41" t="s">
        <v>3</v>
      </c>
      <c r="E488" s="41" t="str">
        <f>HLOOKUP($A488,'Sheet 4'!$A$2:$CNK$3,2,FALSE)</f>
        <v>Married</v>
      </c>
      <c r="F488" s="41" t="s">
        <v>118</v>
      </c>
      <c r="G488" s="41" t="str">
        <f t="shared" si="35"/>
        <v>Male/Married/Kotido</v>
      </c>
      <c r="H488" s="41">
        <f>VLOOKUP($A488,'Youth Skills Data'!$A$1:$E$2403,5,FALSE)</f>
        <v>7.83</v>
      </c>
      <c r="I488" s="41">
        <f>VLOOKUP($A488,'Youth Skills Data'!$A$1:$E$2403,4,FALSE)</f>
        <v>8.0299999999999994</v>
      </c>
      <c r="J488" s="41">
        <f>VLOOKUP($A488,'Youth Skills Data'!$A$1:$E$2403,3,FALSE)</f>
        <v>9.25</v>
      </c>
      <c r="K488" s="41">
        <f t="shared" si="37"/>
        <v>25.11</v>
      </c>
      <c r="L488" s="41" t="s">
        <v>5</v>
      </c>
      <c r="M488" s="41" t="s">
        <v>5</v>
      </c>
      <c r="N488" s="41" t="str">
        <f t="shared" si="38"/>
        <v>High Impact</v>
      </c>
      <c r="O488" s="42">
        <v>63000</v>
      </c>
      <c r="P488" s="42">
        <v>192099</v>
      </c>
      <c r="Q488" s="42">
        <f t="shared" si="39"/>
        <v>255099</v>
      </c>
    </row>
    <row r="489" spans="1:17" x14ac:dyDescent="0.35">
      <c r="A489" s="41" t="s">
        <v>510</v>
      </c>
      <c r="B489" s="41">
        <f>VLOOKUP($A:$A,'Youth Skills Data'!$A$1:$E$2403,2,FALSE)</f>
        <v>21</v>
      </c>
      <c r="C489" s="41" t="str">
        <f t="shared" si="36"/>
        <v>20 - 24 yrs</v>
      </c>
      <c r="D489" s="41" t="s">
        <v>3</v>
      </c>
      <c r="E489" s="41" t="str">
        <f>HLOOKUP($A489,'Sheet 4'!$A$2:$CNK$3,2,FALSE)</f>
        <v>Single</v>
      </c>
      <c r="F489" s="41" t="s">
        <v>118</v>
      </c>
      <c r="G489" s="41" t="str">
        <f t="shared" si="35"/>
        <v>Male/Single/Kotido</v>
      </c>
      <c r="H489" s="41">
        <f>VLOOKUP($A489,'Youth Skills Data'!$A$1:$E$2403,5,FALSE)</f>
        <v>5.3</v>
      </c>
      <c r="I489" s="41">
        <f>VLOOKUP($A489,'Youth Skills Data'!$A$1:$E$2403,4,FALSE)</f>
        <v>2.52</v>
      </c>
      <c r="J489" s="41">
        <f>VLOOKUP($A489,'Youth Skills Data'!$A$1:$E$2403,3,FALSE)</f>
        <v>5.59</v>
      </c>
      <c r="K489" s="41">
        <f t="shared" si="37"/>
        <v>13.41</v>
      </c>
      <c r="L489" s="41" t="s">
        <v>6</v>
      </c>
      <c r="M489" s="41" t="s">
        <v>6</v>
      </c>
      <c r="N489" s="41" t="str">
        <f t="shared" si="38"/>
        <v>No Impact at all</v>
      </c>
      <c r="O489" s="42"/>
      <c r="P489" s="42"/>
      <c r="Q489" s="42">
        <f t="shared" si="39"/>
        <v>0</v>
      </c>
    </row>
    <row r="490" spans="1:17" x14ac:dyDescent="0.35">
      <c r="A490" s="41" t="s">
        <v>511</v>
      </c>
      <c r="B490" s="41">
        <f>VLOOKUP($A:$A,'Youth Skills Data'!$A$1:$E$2403,2,FALSE)</f>
        <v>17</v>
      </c>
      <c r="C490" s="41" t="str">
        <f t="shared" si="36"/>
        <v>15 - 19 yrs</v>
      </c>
      <c r="D490" s="41" t="s">
        <v>3</v>
      </c>
      <c r="E490" s="41" t="str">
        <f>HLOOKUP($A490,'Sheet 4'!$A$2:$CNK$3,2,FALSE)</f>
        <v>Single</v>
      </c>
      <c r="F490" s="41" t="s">
        <v>118</v>
      </c>
      <c r="G490" s="41" t="str">
        <f t="shared" si="35"/>
        <v>Male/Single/Kotido</v>
      </c>
      <c r="H490" s="41">
        <f>VLOOKUP($A490,'Youth Skills Data'!$A$1:$E$2403,5,FALSE)</f>
        <v>3.26</v>
      </c>
      <c r="I490" s="41">
        <f>VLOOKUP($A490,'Youth Skills Data'!$A$1:$E$2403,4,FALSE)</f>
        <v>9.7200000000000006</v>
      </c>
      <c r="J490" s="41">
        <f>VLOOKUP($A490,'Youth Skills Data'!$A$1:$E$2403,3,FALSE)</f>
        <v>2</v>
      </c>
      <c r="K490" s="41">
        <f t="shared" si="37"/>
        <v>14.98</v>
      </c>
      <c r="L490" s="41" t="s">
        <v>7</v>
      </c>
      <c r="M490" s="41" t="s">
        <v>5</v>
      </c>
      <c r="N490" s="41" t="str">
        <f t="shared" si="38"/>
        <v>Low Impact</v>
      </c>
      <c r="O490" s="42"/>
      <c r="P490" s="42">
        <v>75099</v>
      </c>
      <c r="Q490" s="42">
        <f t="shared" si="39"/>
        <v>75099</v>
      </c>
    </row>
    <row r="491" spans="1:17" x14ac:dyDescent="0.35">
      <c r="A491" s="41" t="s">
        <v>512</v>
      </c>
      <c r="B491" s="41">
        <f>VLOOKUP($A:$A,'Youth Skills Data'!$A$1:$E$2403,2,FALSE)</f>
        <v>21</v>
      </c>
      <c r="C491" s="41" t="str">
        <f t="shared" si="36"/>
        <v>20 - 24 yrs</v>
      </c>
      <c r="D491" s="41" t="s">
        <v>3</v>
      </c>
      <c r="E491" s="41" t="str">
        <f>HLOOKUP($A491,'Sheet 4'!$A$2:$CNK$3,2,FALSE)</f>
        <v>Single</v>
      </c>
      <c r="F491" s="41" t="s">
        <v>118</v>
      </c>
      <c r="G491" s="41" t="str">
        <f t="shared" si="35"/>
        <v>Male/Single/Kotido</v>
      </c>
      <c r="H491" s="41">
        <f>VLOOKUP($A491,'Youth Skills Data'!$A$1:$E$2403,5,FALSE)</f>
        <v>6.31</v>
      </c>
      <c r="I491" s="41">
        <f>VLOOKUP($A491,'Youth Skills Data'!$A$1:$E$2403,4,FALSE)</f>
        <v>1.92</v>
      </c>
      <c r="J491" s="41">
        <f>VLOOKUP($A491,'Youth Skills Data'!$A$1:$E$2403,3,FALSE)</f>
        <v>4.67</v>
      </c>
      <c r="K491" s="41">
        <f t="shared" si="37"/>
        <v>12.9</v>
      </c>
      <c r="L491" s="41" t="s">
        <v>7</v>
      </c>
      <c r="M491" s="41" t="s">
        <v>5</v>
      </c>
      <c r="N491" s="41" t="str">
        <f t="shared" si="38"/>
        <v>Low Impact</v>
      </c>
      <c r="O491" s="42"/>
      <c r="P491" s="42">
        <v>1398</v>
      </c>
      <c r="Q491" s="42">
        <f t="shared" si="39"/>
        <v>1398</v>
      </c>
    </row>
    <row r="492" spans="1:17" x14ac:dyDescent="0.35">
      <c r="A492" s="41" t="s">
        <v>513</v>
      </c>
      <c r="B492" s="41">
        <f>VLOOKUP($A:$A,'Youth Skills Data'!$A$1:$E$2403,2,FALSE)</f>
        <v>23</v>
      </c>
      <c r="C492" s="41" t="str">
        <f t="shared" si="36"/>
        <v>20 - 24 yrs</v>
      </c>
      <c r="D492" s="41" t="s">
        <v>3</v>
      </c>
      <c r="E492" s="41" t="str">
        <f>HLOOKUP($A492,'Sheet 4'!$A$2:$CNK$3,2,FALSE)</f>
        <v>Single</v>
      </c>
      <c r="F492" s="41" t="s">
        <v>118</v>
      </c>
      <c r="G492" s="41" t="str">
        <f t="shared" si="35"/>
        <v>Male/Single/Kotido</v>
      </c>
      <c r="H492" s="41">
        <f>VLOOKUP($A492,'Youth Skills Data'!$A$1:$E$2403,5,FALSE)</f>
        <v>4.3499999999999996</v>
      </c>
      <c r="I492" s="41">
        <f>VLOOKUP($A492,'Youth Skills Data'!$A$1:$E$2403,4,FALSE)</f>
        <v>7.84</v>
      </c>
      <c r="J492" s="41">
        <f>VLOOKUP($A492,'Youth Skills Data'!$A$1:$E$2403,3,FALSE)</f>
        <v>6.4</v>
      </c>
      <c r="K492" s="41">
        <f t="shared" si="37"/>
        <v>18.59</v>
      </c>
      <c r="L492" s="41" t="s">
        <v>6</v>
      </c>
      <c r="M492" s="41" t="s">
        <v>6</v>
      </c>
      <c r="N492" s="41" t="str">
        <f t="shared" si="38"/>
        <v>No Impact at all</v>
      </c>
      <c r="O492" s="42"/>
      <c r="P492" s="42"/>
      <c r="Q492" s="42">
        <f t="shared" si="39"/>
        <v>0</v>
      </c>
    </row>
    <row r="493" spans="1:17" x14ac:dyDescent="0.35">
      <c r="A493" s="41" t="s">
        <v>514</v>
      </c>
      <c r="B493" s="41">
        <f>VLOOKUP($A:$A,'Youth Skills Data'!$A$1:$E$2403,2,FALSE)</f>
        <v>15</v>
      </c>
      <c r="C493" s="41" t="str">
        <f t="shared" si="36"/>
        <v>15 - 19 yrs</v>
      </c>
      <c r="D493" s="41" t="s">
        <v>3</v>
      </c>
      <c r="E493" s="41" t="str">
        <f>HLOOKUP($A493,'Sheet 4'!$A$2:$CNK$3,2,FALSE)</f>
        <v>Single</v>
      </c>
      <c r="F493" s="41" t="s">
        <v>118</v>
      </c>
      <c r="G493" s="41" t="str">
        <f t="shared" si="35"/>
        <v>Male/Single/Kotido</v>
      </c>
      <c r="H493" s="41">
        <f>VLOOKUP($A493,'Youth Skills Data'!$A$1:$E$2403,5,FALSE)</f>
        <v>3.26</v>
      </c>
      <c r="I493" s="41">
        <f>VLOOKUP($A493,'Youth Skills Data'!$A$1:$E$2403,4,FALSE)</f>
        <v>9.7200000000000006</v>
      </c>
      <c r="J493" s="41">
        <f>VLOOKUP($A493,'Youth Skills Data'!$A$1:$E$2403,3,FALSE)</f>
        <v>2</v>
      </c>
      <c r="K493" s="41">
        <f t="shared" si="37"/>
        <v>14.98</v>
      </c>
      <c r="L493" s="41" t="s">
        <v>7</v>
      </c>
      <c r="M493" s="41" t="s">
        <v>5</v>
      </c>
      <c r="N493" s="41" t="str">
        <f t="shared" si="38"/>
        <v>Low Impact</v>
      </c>
      <c r="O493" s="42"/>
      <c r="P493" s="42">
        <v>12198</v>
      </c>
      <c r="Q493" s="42">
        <f t="shared" si="39"/>
        <v>12198</v>
      </c>
    </row>
    <row r="494" spans="1:17" x14ac:dyDescent="0.35">
      <c r="A494" s="41" t="s">
        <v>515</v>
      </c>
      <c r="B494" s="41">
        <f>VLOOKUP($A:$A,'Youth Skills Data'!$A$1:$E$2403,2,FALSE)</f>
        <v>25</v>
      </c>
      <c r="C494" s="41" t="str">
        <f t="shared" si="36"/>
        <v>25 yrs or more</v>
      </c>
      <c r="D494" s="41" t="s">
        <v>3</v>
      </c>
      <c r="E494" s="41" t="str">
        <f>HLOOKUP($A494,'Sheet 4'!$A$2:$CNK$3,2,FALSE)</f>
        <v>Single</v>
      </c>
      <c r="F494" s="41" t="s">
        <v>120</v>
      </c>
      <c r="G494" s="41" t="str">
        <f t="shared" si="35"/>
        <v>Male/Single/Nakapiripiriti</v>
      </c>
      <c r="H494" s="41">
        <f>VLOOKUP($A494,'Youth Skills Data'!$A$1:$E$2403,5,FALSE)</f>
        <v>8.52</v>
      </c>
      <c r="I494" s="41">
        <f>VLOOKUP($A494,'Youth Skills Data'!$A$1:$E$2403,4,FALSE)</f>
        <v>2.89</v>
      </c>
      <c r="J494" s="41">
        <f>VLOOKUP($A494,'Youth Skills Data'!$A$1:$E$2403,3,FALSE)</f>
        <v>7.93</v>
      </c>
      <c r="K494" s="41">
        <f t="shared" si="37"/>
        <v>19.34</v>
      </c>
      <c r="L494" s="41" t="s">
        <v>7</v>
      </c>
      <c r="M494" s="41" t="s">
        <v>5</v>
      </c>
      <c r="N494" s="41" t="str">
        <f t="shared" si="38"/>
        <v>Low Impact</v>
      </c>
      <c r="O494" s="42"/>
      <c r="P494" s="42">
        <v>60500</v>
      </c>
      <c r="Q494" s="42">
        <f t="shared" si="39"/>
        <v>60500</v>
      </c>
    </row>
    <row r="495" spans="1:17" x14ac:dyDescent="0.35">
      <c r="A495" s="41" t="s">
        <v>516</v>
      </c>
      <c r="B495" s="41">
        <f>VLOOKUP($A:$A,'Youth Skills Data'!$A$1:$E$2403,2,FALSE)</f>
        <v>12</v>
      </c>
      <c r="C495" s="41" t="str">
        <f t="shared" si="36"/>
        <v>10-14 yrs</v>
      </c>
      <c r="D495" s="41" t="s">
        <v>3</v>
      </c>
      <c r="E495" s="41" t="str">
        <f>HLOOKUP($A495,'Sheet 4'!$A$2:$CNK$3,2,FALSE)</f>
        <v>Single</v>
      </c>
      <c r="F495" s="41" t="s">
        <v>120</v>
      </c>
      <c r="G495" s="41" t="str">
        <f t="shared" si="35"/>
        <v>Male/Single/Nakapiripiriti</v>
      </c>
      <c r="H495" s="41">
        <f>VLOOKUP($A495,'Youth Skills Data'!$A$1:$E$2403,5,FALSE)</f>
        <v>7.74</v>
      </c>
      <c r="I495" s="41">
        <f>VLOOKUP($A495,'Youth Skills Data'!$A$1:$E$2403,4,FALSE)</f>
        <v>5.57</v>
      </c>
      <c r="J495" s="41">
        <f>VLOOKUP($A495,'Youth Skills Data'!$A$1:$E$2403,3,FALSE)</f>
        <v>8.99</v>
      </c>
      <c r="K495" s="41">
        <f t="shared" si="37"/>
        <v>22.3</v>
      </c>
      <c r="L495" s="41" t="s">
        <v>7</v>
      </c>
      <c r="M495" s="41" t="s">
        <v>7</v>
      </c>
      <c r="N495" s="41" t="str">
        <f t="shared" si="38"/>
        <v>No Impact at all</v>
      </c>
      <c r="O495" s="42"/>
      <c r="P495" s="42"/>
      <c r="Q495" s="42">
        <f t="shared" si="39"/>
        <v>0</v>
      </c>
    </row>
    <row r="496" spans="1:17" x14ac:dyDescent="0.35">
      <c r="A496" s="41" t="s">
        <v>517</v>
      </c>
      <c r="B496" s="41">
        <f>VLOOKUP($A:$A,'Youth Skills Data'!$A$1:$E$2403,2,FALSE)</f>
        <v>15</v>
      </c>
      <c r="C496" s="41" t="str">
        <f t="shared" si="36"/>
        <v>15 - 19 yrs</v>
      </c>
      <c r="D496" s="41" t="s">
        <v>3</v>
      </c>
      <c r="E496" s="41" t="str">
        <f>HLOOKUP($A496,'Sheet 4'!$A$2:$CNK$3,2,FALSE)</f>
        <v>Single</v>
      </c>
      <c r="F496" s="41" t="s">
        <v>120</v>
      </c>
      <c r="G496" s="41" t="str">
        <f t="shared" si="35"/>
        <v>Male/Single/Nakapiripiriti</v>
      </c>
      <c r="H496" s="41">
        <f>VLOOKUP($A496,'Youth Skills Data'!$A$1:$E$2403,5,FALSE)</f>
        <v>2.34</v>
      </c>
      <c r="I496" s="41">
        <f>VLOOKUP($A496,'Youth Skills Data'!$A$1:$E$2403,4,FALSE)</f>
        <v>4.0199999999999996</v>
      </c>
      <c r="J496" s="41">
        <f>VLOOKUP($A496,'Youth Skills Data'!$A$1:$E$2403,3,FALSE)</f>
        <v>8.5399999999999991</v>
      </c>
      <c r="K496" s="41">
        <f t="shared" si="37"/>
        <v>14.899999999999999</v>
      </c>
      <c r="L496" s="41" t="s">
        <v>5</v>
      </c>
      <c r="M496" s="41" t="s">
        <v>5</v>
      </c>
      <c r="N496" s="41" t="str">
        <f t="shared" si="38"/>
        <v>High Impact</v>
      </c>
      <c r="O496" s="42">
        <v>396</v>
      </c>
      <c r="P496" s="42">
        <v>176198</v>
      </c>
      <c r="Q496" s="42">
        <f t="shared" si="39"/>
        <v>176594</v>
      </c>
    </row>
    <row r="497" spans="1:17" x14ac:dyDescent="0.35">
      <c r="A497" s="41" t="s">
        <v>518</v>
      </c>
      <c r="B497" s="41">
        <f>VLOOKUP($A:$A,'Youth Skills Data'!$A$1:$E$2403,2,FALSE)</f>
        <v>17</v>
      </c>
      <c r="C497" s="41" t="str">
        <f t="shared" si="36"/>
        <v>15 - 19 yrs</v>
      </c>
      <c r="D497" s="41" t="s">
        <v>3</v>
      </c>
      <c r="E497" s="41" t="str">
        <f>HLOOKUP($A497,'Sheet 4'!$A$2:$CNK$3,2,FALSE)</f>
        <v>Separated</v>
      </c>
      <c r="F497" s="41" t="s">
        <v>120</v>
      </c>
      <c r="G497" s="41" t="str">
        <f t="shared" si="35"/>
        <v>Male/Separated/Nakapiripiriti</v>
      </c>
      <c r="H497" s="41">
        <f>VLOOKUP($A497,'Youth Skills Data'!$A$1:$E$2403,5,FALSE)</f>
        <v>1.1000000000000001</v>
      </c>
      <c r="I497" s="41">
        <f>VLOOKUP($A497,'Youth Skills Data'!$A$1:$E$2403,4,FALSE)</f>
        <v>7.12</v>
      </c>
      <c r="J497" s="41">
        <f>VLOOKUP($A497,'Youth Skills Data'!$A$1:$E$2403,3,FALSE)</f>
        <v>1.62</v>
      </c>
      <c r="K497" s="41">
        <f t="shared" si="37"/>
        <v>9.84</v>
      </c>
      <c r="L497" s="41" t="s">
        <v>5</v>
      </c>
      <c r="M497" s="41" t="s">
        <v>5</v>
      </c>
      <c r="N497" s="41" t="str">
        <f t="shared" si="38"/>
        <v>High Impact</v>
      </c>
      <c r="O497" s="42">
        <v>30300</v>
      </c>
      <c r="P497" s="42">
        <v>1600</v>
      </c>
      <c r="Q497" s="42">
        <f t="shared" si="39"/>
        <v>31900</v>
      </c>
    </row>
    <row r="498" spans="1:17" x14ac:dyDescent="0.35">
      <c r="A498" s="41" t="s">
        <v>519</v>
      </c>
      <c r="B498" s="41">
        <f>VLOOKUP($A:$A,'Youth Skills Data'!$A$1:$E$2403,2,FALSE)</f>
        <v>19</v>
      </c>
      <c r="C498" s="41" t="str">
        <f t="shared" si="36"/>
        <v>20 - 24 yrs</v>
      </c>
      <c r="D498" s="41" t="s">
        <v>8</v>
      </c>
      <c r="E498" s="41" t="str">
        <f>HLOOKUP($A498,'Sheet 4'!$A$2:$CNK$3,2,FALSE)</f>
        <v>Separated</v>
      </c>
      <c r="F498" s="41" t="s">
        <v>120</v>
      </c>
      <c r="G498" s="41" t="str">
        <f t="shared" si="35"/>
        <v>Female/Separated/Nakapiripiriti</v>
      </c>
      <c r="H498" s="41">
        <f>VLOOKUP($A498,'Youth Skills Data'!$A$1:$E$2403,5,FALSE)</f>
        <v>5.6</v>
      </c>
      <c r="I498" s="41">
        <f>VLOOKUP($A498,'Youth Skills Data'!$A$1:$E$2403,4,FALSE)</f>
        <v>5.94</v>
      </c>
      <c r="J498" s="41">
        <f>VLOOKUP($A498,'Youth Skills Data'!$A$1:$E$2403,3,FALSE)</f>
        <v>1.83</v>
      </c>
      <c r="K498" s="41">
        <f t="shared" si="37"/>
        <v>13.37</v>
      </c>
      <c r="L498" s="41" t="s">
        <v>6</v>
      </c>
      <c r="M498" s="41" t="s">
        <v>6</v>
      </c>
      <c r="N498" s="41" t="str">
        <f t="shared" si="38"/>
        <v>No Impact at all</v>
      </c>
      <c r="O498" s="42"/>
      <c r="P498" s="42"/>
      <c r="Q498" s="42">
        <f t="shared" si="39"/>
        <v>0</v>
      </c>
    </row>
    <row r="499" spans="1:17" x14ac:dyDescent="0.35">
      <c r="A499" s="41" t="s">
        <v>520</v>
      </c>
      <c r="B499" s="41">
        <f>VLOOKUP($A:$A,'Youth Skills Data'!$A$1:$E$2403,2,FALSE)</f>
        <v>21</v>
      </c>
      <c r="C499" s="41" t="str">
        <f t="shared" si="36"/>
        <v>20 - 24 yrs</v>
      </c>
      <c r="D499" s="41" t="s">
        <v>8</v>
      </c>
      <c r="E499" s="41" t="str">
        <f>HLOOKUP($A499,'Sheet 4'!$A$2:$CNK$3,2,FALSE)</f>
        <v>Single</v>
      </c>
      <c r="F499" s="41" t="s">
        <v>120</v>
      </c>
      <c r="G499" s="41" t="str">
        <f t="shared" si="35"/>
        <v>Female/Single/Nakapiripiriti</v>
      </c>
      <c r="H499" s="41">
        <f>VLOOKUP($A499,'Youth Skills Data'!$A$1:$E$2403,5,FALSE)</f>
        <v>0.74</v>
      </c>
      <c r="I499" s="41">
        <f>VLOOKUP($A499,'Youth Skills Data'!$A$1:$E$2403,4,FALSE)</f>
        <v>4.91</v>
      </c>
      <c r="J499" s="41">
        <f>VLOOKUP($A499,'Youth Skills Data'!$A$1:$E$2403,3,FALSE)</f>
        <v>1.95</v>
      </c>
      <c r="K499" s="41">
        <f t="shared" si="37"/>
        <v>7.6000000000000005</v>
      </c>
      <c r="L499" s="41" t="s">
        <v>6</v>
      </c>
      <c r="M499" s="41" t="s">
        <v>6</v>
      </c>
      <c r="N499" s="41" t="str">
        <f t="shared" si="38"/>
        <v>No Impact at all</v>
      </c>
      <c r="O499" s="42"/>
      <c r="P499" s="42"/>
      <c r="Q499" s="42">
        <f t="shared" si="39"/>
        <v>0</v>
      </c>
    </row>
    <row r="500" spans="1:17" x14ac:dyDescent="0.35">
      <c r="A500" s="41" t="s">
        <v>521</v>
      </c>
      <c r="B500" s="41">
        <f>VLOOKUP($A:$A,'Youth Skills Data'!$A$1:$E$2403,2,FALSE)</f>
        <v>24</v>
      </c>
      <c r="C500" s="41" t="str">
        <f t="shared" si="36"/>
        <v>20 - 24 yrs</v>
      </c>
      <c r="D500" s="41" t="s">
        <v>8</v>
      </c>
      <c r="E500" s="41" t="str">
        <f>HLOOKUP($A500,'Sheet 4'!$A$2:$CNK$3,2,FALSE)</f>
        <v>Married</v>
      </c>
      <c r="F500" s="41" t="s">
        <v>120</v>
      </c>
      <c r="G500" s="41" t="str">
        <f t="shared" si="35"/>
        <v>Female/Married/Nakapiripiriti</v>
      </c>
      <c r="H500" s="41">
        <f>VLOOKUP($A500,'Youth Skills Data'!$A$1:$E$2403,5,FALSE)</f>
        <v>3.76</v>
      </c>
      <c r="I500" s="41">
        <f>VLOOKUP($A500,'Youth Skills Data'!$A$1:$E$2403,4,FALSE)</f>
        <v>0.56000000000000005</v>
      </c>
      <c r="J500" s="41">
        <f>VLOOKUP($A500,'Youth Skills Data'!$A$1:$E$2403,3,FALSE)</f>
        <v>9.81</v>
      </c>
      <c r="K500" s="41">
        <f t="shared" si="37"/>
        <v>14.13</v>
      </c>
      <c r="L500" s="41" t="s">
        <v>5</v>
      </c>
      <c r="M500" s="41" t="s">
        <v>5</v>
      </c>
      <c r="N500" s="41" t="str">
        <f t="shared" si="38"/>
        <v>High Impact</v>
      </c>
      <c r="O500" s="42">
        <v>38700</v>
      </c>
      <c r="P500" s="42">
        <v>50198</v>
      </c>
      <c r="Q500" s="42">
        <f t="shared" si="39"/>
        <v>88898</v>
      </c>
    </row>
    <row r="501" spans="1:17" x14ac:dyDescent="0.35">
      <c r="A501" s="41" t="s">
        <v>522</v>
      </c>
      <c r="B501" s="41">
        <f>VLOOKUP($A:$A,'Youth Skills Data'!$A$1:$E$2403,2,FALSE)</f>
        <v>21</v>
      </c>
      <c r="C501" s="41" t="str">
        <f t="shared" si="36"/>
        <v>20 - 24 yrs</v>
      </c>
      <c r="D501" s="41" t="s">
        <v>8</v>
      </c>
      <c r="E501" s="41" t="str">
        <f>HLOOKUP($A501,'Sheet 4'!$A$2:$CNK$3,2,FALSE)</f>
        <v>Single</v>
      </c>
      <c r="F501" s="41" t="s">
        <v>120</v>
      </c>
      <c r="G501" s="41" t="str">
        <f t="shared" si="35"/>
        <v>Female/Single/Nakapiripiriti</v>
      </c>
      <c r="H501" s="41">
        <f>VLOOKUP($A501,'Youth Skills Data'!$A$1:$E$2403,5,FALSE)</f>
        <v>8.42</v>
      </c>
      <c r="I501" s="41">
        <f>VLOOKUP($A501,'Youth Skills Data'!$A$1:$E$2403,4,FALSE)</f>
        <v>3.68</v>
      </c>
      <c r="J501" s="41">
        <f>VLOOKUP($A501,'Youth Skills Data'!$A$1:$E$2403,3,FALSE)</f>
        <v>0.54</v>
      </c>
      <c r="K501" s="41">
        <f t="shared" si="37"/>
        <v>12.64</v>
      </c>
      <c r="L501" s="41" t="s">
        <v>5</v>
      </c>
      <c r="M501" s="41" t="s">
        <v>5</v>
      </c>
      <c r="N501" s="41" t="str">
        <f t="shared" si="38"/>
        <v>High Impact</v>
      </c>
      <c r="O501" s="42">
        <v>29000</v>
      </c>
      <c r="P501" s="42">
        <v>30200</v>
      </c>
      <c r="Q501" s="42">
        <f t="shared" si="39"/>
        <v>59200</v>
      </c>
    </row>
    <row r="502" spans="1:17" x14ac:dyDescent="0.35">
      <c r="A502" s="41" t="s">
        <v>523</v>
      </c>
      <c r="B502" s="41">
        <f>VLOOKUP($A:$A,'Youth Skills Data'!$A$1:$E$2403,2,FALSE)</f>
        <v>23</v>
      </c>
      <c r="C502" s="41" t="str">
        <f t="shared" si="36"/>
        <v>20 - 24 yrs</v>
      </c>
      <c r="D502" s="41" t="s">
        <v>8</v>
      </c>
      <c r="E502" s="41" t="str">
        <f>HLOOKUP($A502,'Sheet 4'!$A$2:$CNK$3,2,FALSE)</f>
        <v>Separated</v>
      </c>
      <c r="F502" s="41" t="s">
        <v>120</v>
      </c>
      <c r="G502" s="41" t="str">
        <f t="shared" si="35"/>
        <v>Female/Separated/Nakapiripiriti</v>
      </c>
      <c r="H502" s="41">
        <f>VLOOKUP($A502,'Youth Skills Data'!$A$1:$E$2403,5,FALSE)</f>
        <v>4.04</v>
      </c>
      <c r="I502" s="41">
        <f>VLOOKUP($A502,'Youth Skills Data'!$A$1:$E$2403,4,FALSE)</f>
        <v>8.41</v>
      </c>
      <c r="J502" s="41">
        <f>VLOOKUP($A502,'Youth Skills Data'!$A$1:$E$2403,3,FALSE)</f>
        <v>8.57</v>
      </c>
      <c r="K502" s="41">
        <f t="shared" si="37"/>
        <v>21.02</v>
      </c>
      <c r="L502" s="41" t="s">
        <v>5</v>
      </c>
      <c r="M502" s="41" t="s">
        <v>5</v>
      </c>
      <c r="N502" s="41" t="str">
        <f t="shared" si="38"/>
        <v>High Impact</v>
      </c>
      <c r="O502" s="42">
        <v>7200</v>
      </c>
      <c r="P502" s="42">
        <v>21000</v>
      </c>
      <c r="Q502" s="42">
        <f t="shared" si="39"/>
        <v>28200</v>
      </c>
    </row>
    <row r="503" spans="1:17" x14ac:dyDescent="0.35">
      <c r="A503" s="41" t="s">
        <v>524</v>
      </c>
      <c r="B503" s="41">
        <f>VLOOKUP($A:$A,'Youth Skills Data'!$A$1:$E$2403,2,FALSE)</f>
        <v>19</v>
      </c>
      <c r="C503" s="41" t="str">
        <f t="shared" si="36"/>
        <v>20 - 24 yrs</v>
      </c>
      <c r="D503" s="41" t="s">
        <v>8</v>
      </c>
      <c r="E503" s="41" t="str">
        <f>HLOOKUP($A503,'Sheet 4'!$A$2:$CNK$3,2,FALSE)</f>
        <v>Married</v>
      </c>
      <c r="F503" s="41" t="s">
        <v>120</v>
      </c>
      <c r="G503" s="41" t="str">
        <f t="shared" si="35"/>
        <v>Female/Married/Nakapiripiriti</v>
      </c>
      <c r="H503" s="41">
        <f>VLOOKUP($A503,'Youth Skills Data'!$A$1:$E$2403,5,FALSE)</f>
        <v>8.9499999999999993</v>
      </c>
      <c r="I503" s="41">
        <f>VLOOKUP($A503,'Youth Skills Data'!$A$1:$E$2403,4,FALSE)</f>
        <v>9.2799999999999994</v>
      </c>
      <c r="J503" s="41">
        <f>VLOOKUP($A503,'Youth Skills Data'!$A$1:$E$2403,3,FALSE)</f>
        <v>7.99</v>
      </c>
      <c r="K503" s="41">
        <f t="shared" si="37"/>
        <v>26.22</v>
      </c>
      <c r="L503" s="41" t="s">
        <v>5</v>
      </c>
      <c r="M503" s="41" t="s">
        <v>5</v>
      </c>
      <c r="N503" s="41" t="str">
        <f t="shared" si="38"/>
        <v>High Impact</v>
      </c>
      <c r="O503" s="42">
        <v>28000</v>
      </c>
      <c r="P503" s="42">
        <v>17099</v>
      </c>
      <c r="Q503" s="42">
        <f t="shared" si="39"/>
        <v>45099</v>
      </c>
    </row>
    <row r="504" spans="1:17" x14ac:dyDescent="0.35">
      <c r="A504" s="41" t="s">
        <v>525</v>
      </c>
      <c r="B504" s="41">
        <f>VLOOKUP($A:$A,'Youth Skills Data'!$A$1:$E$2403,2,FALSE)</f>
        <v>29</v>
      </c>
      <c r="C504" s="41" t="str">
        <f t="shared" si="36"/>
        <v>25 yrs or more</v>
      </c>
      <c r="D504" s="41" t="s">
        <v>8</v>
      </c>
      <c r="E504" s="41" t="str">
        <f>HLOOKUP($A504,'Sheet 4'!$A$2:$CNK$3,2,FALSE)</f>
        <v>Single</v>
      </c>
      <c r="F504" s="41" t="s">
        <v>120</v>
      </c>
      <c r="G504" s="41" t="str">
        <f t="shared" si="35"/>
        <v>Female/Single/Nakapiripiriti</v>
      </c>
      <c r="H504" s="41">
        <f>VLOOKUP($A504,'Youth Skills Data'!$A$1:$E$2403,5,FALSE)</f>
        <v>4.43</v>
      </c>
      <c r="I504" s="41">
        <f>VLOOKUP($A504,'Youth Skills Data'!$A$1:$E$2403,4,FALSE)</f>
        <v>7.64</v>
      </c>
      <c r="J504" s="41">
        <f>VLOOKUP($A504,'Youth Skills Data'!$A$1:$E$2403,3,FALSE)</f>
        <v>6.39</v>
      </c>
      <c r="K504" s="41">
        <f t="shared" si="37"/>
        <v>18.46</v>
      </c>
      <c r="L504" s="41" t="s">
        <v>5</v>
      </c>
      <c r="M504" s="41" t="s">
        <v>7</v>
      </c>
      <c r="N504" s="41" t="str">
        <f t="shared" si="38"/>
        <v>Moderate Impact</v>
      </c>
      <c r="O504" s="42">
        <v>7700</v>
      </c>
      <c r="P504" s="42"/>
      <c r="Q504" s="42">
        <f t="shared" si="39"/>
        <v>7700</v>
      </c>
    </row>
    <row r="505" spans="1:17" x14ac:dyDescent="0.35">
      <c r="A505" s="41" t="s">
        <v>526</v>
      </c>
      <c r="B505" s="41">
        <f>VLOOKUP($A:$A,'Youth Skills Data'!$A$1:$E$2403,2,FALSE)</f>
        <v>21</v>
      </c>
      <c r="C505" s="41" t="str">
        <f t="shared" si="36"/>
        <v>20 - 24 yrs</v>
      </c>
      <c r="D505" s="41" t="s">
        <v>3</v>
      </c>
      <c r="E505" s="41" t="str">
        <f>HLOOKUP($A505,'Sheet 4'!$A$2:$CNK$3,2,FALSE)</f>
        <v>Single</v>
      </c>
      <c r="F505" s="41" t="s">
        <v>120</v>
      </c>
      <c r="G505" s="41" t="str">
        <f t="shared" si="35"/>
        <v>Male/Single/Nakapiripiriti</v>
      </c>
      <c r="H505" s="41">
        <f>VLOOKUP($A505,'Youth Skills Data'!$A$1:$E$2403,5,FALSE)</f>
        <v>2.66</v>
      </c>
      <c r="I505" s="41">
        <f>VLOOKUP($A505,'Youth Skills Data'!$A$1:$E$2403,4,FALSE)</f>
        <v>1.4</v>
      </c>
      <c r="J505" s="41">
        <f>VLOOKUP($A505,'Youth Skills Data'!$A$1:$E$2403,3,FALSE)</f>
        <v>8.5</v>
      </c>
      <c r="K505" s="41">
        <f t="shared" si="37"/>
        <v>12.56</v>
      </c>
      <c r="L505" s="41" t="s">
        <v>5</v>
      </c>
      <c r="M505" s="41" t="s">
        <v>7</v>
      </c>
      <c r="N505" s="41" t="str">
        <f t="shared" si="38"/>
        <v>Moderate Impact</v>
      </c>
      <c r="O505" s="42">
        <v>25500</v>
      </c>
      <c r="P505" s="42"/>
      <c r="Q505" s="42">
        <f t="shared" si="39"/>
        <v>25500</v>
      </c>
    </row>
    <row r="506" spans="1:17" x14ac:dyDescent="0.35">
      <c r="A506" s="41" t="s">
        <v>527</v>
      </c>
      <c r="B506" s="41">
        <f>VLOOKUP($A:$A,'Youth Skills Data'!$A$1:$E$2403,2,FALSE)</f>
        <v>21</v>
      </c>
      <c r="C506" s="41" t="str">
        <f t="shared" si="36"/>
        <v>20 - 24 yrs</v>
      </c>
      <c r="D506" s="41" t="s">
        <v>8</v>
      </c>
      <c r="E506" s="41" t="str">
        <f>HLOOKUP($A506,'Sheet 4'!$A$2:$CNK$3,2,FALSE)</f>
        <v>Single</v>
      </c>
      <c r="F506" s="41" t="s">
        <v>120</v>
      </c>
      <c r="G506" s="41" t="str">
        <f t="shared" si="35"/>
        <v>Female/Single/Nakapiripiriti</v>
      </c>
      <c r="H506" s="41">
        <f>VLOOKUP($A506,'Youth Skills Data'!$A$1:$E$2403,5,FALSE)</f>
        <v>5.3</v>
      </c>
      <c r="I506" s="41">
        <f>VLOOKUP($A506,'Youth Skills Data'!$A$1:$E$2403,4,FALSE)</f>
        <v>2.52</v>
      </c>
      <c r="J506" s="41">
        <f>VLOOKUP($A506,'Youth Skills Data'!$A$1:$E$2403,3,FALSE)</f>
        <v>5.59</v>
      </c>
      <c r="K506" s="41">
        <f t="shared" si="37"/>
        <v>13.41</v>
      </c>
      <c r="L506" s="41" t="s">
        <v>5</v>
      </c>
      <c r="M506" s="41" t="s">
        <v>7</v>
      </c>
      <c r="N506" s="41" t="str">
        <f t="shared" si="38"/>
        <v>Moderate Impact</v>
      </c>
      <c r="O506" s="42">
        <v>7000</v>
      </c>
      <c r="P506" s="42"/>
      <c r="Q506" s="42">
        <f t="shared" si="39"/>
        <v>7000</v>
      </c>
    </row>
    <row r="507" spans="1:17" x14ac:dyDescent="0.35">
      <c r="A507" s="41" t="s">
        <v>528</v>
      </c>
      <c r="B507" s="41">
        <f>VLOOKUP($A:$A,'Youth Skills Data'!$A$1:$E$2403,2,FALSE)</f>
        <v>17</v>
      </c>
      <c r="C507" s="41" t="str">
        <f t="shared" si="36"/>
        <v>15 - 19 yrs</v>
      </c>
      <c r="D507" s="41" t="s">
        <v>8</v>
      </c>
      <c r="E507" s="41" t="str">
        <f>HLOOKUP($A507,'Sheet 4'!$A$2:$CNK$3,2,FALSE)</f>
        <v>Single</v>
      </c>
      <c r="F507" s="41" t="s">
        <v>119</v>
      </c>
      <c r="G507" s="41" t="str">
        <f t="shared" si="35"/>
        <v>Female/Single/Napak</v>
      </c>
      <c r="H507" s="41">
        <f>VLOOKUP($A507,'Youth Skills Data'!$A$1:$E$2403,5,FALSE)</f>
        <v>3.26</v>
      </c>
      <c r="I507" s="41">
        <f>VLOOKUP($A507,'Youth Skills Data'!$A$1:$E$2403,4,FALSE)</f>
        <v>9.7200000000000006</v>
      </c>
      <c r="J507" s="41">
        <f>VLOOKUP($A507,'Youth Skills Data'!$A$1:$E$2403,3,FALSE)</f>
        <v>2</v>
      </c>
      <c r="K507" s="41">
        <f t="shared" si="37"/>
        <v>14.98</v>
      </c>
      <c r="L507" s="41" t="s">
        <v>5</v>
      </c>
      <c r="M507" s="41" t="s">
        <v>7</v>
      </c>
      <c r="N507" s="41" t="str">
        <f t="shared" si="38"/>
        <v>Moderate Impact</v>
      </c>
      <c r="O507" s="42">
        <v>10398</v>
      </c>
      <c r="P507" s="42"/>
      <c r="Q507" s="42">
        <f t="shared" si="39"/>
        <v>10398</v>
      </c>
    </row>
    <row r="508" spans="1:17" x14ac:dyDescent="0.35">
      <c r="A508" s="41" t="s">
        <v>529</v>
      </c>
      <c r="B508" s="41">
        <f>VLOOKUP($A:$A,'Youth Skills Data'!$A$1:$E$2403,2,FALSE)</f>
        <v>21</v>
      </c>
      <c r="C508" s="41" t="str">
        <f t="shared" si="36"/>
        <v>20 - 24 yrs</v>
      </c>
      <c r="D508" s="41" t="s">
        <v>8</v>
      </c>
      <c r="E508" s="41" t="str">
        <f>HLOOKUP($A508,'Sheet 4'!$A$2:$CNK$3,2,FALSE)</f>
        <v>Married</v>
      </c>
      <c r="F508" s="41" t="s">
        <v>119</v>
      </c>
      <c r="G508" s="41" t="str">
        <f t="shared" si="35"/>
        <v>Female/Married/Napak</v>
      </c>
      <c r="H508" s="41">
        <f>VLOOKUP($A508,'Youth Skills Data'!$A$1:$E$2403,5,FALSE)</f>
        <v>7.53</v>
      </c>
      <c r="I508" s="41">
        <f>VLOOKUP($A508,'Youth Skills Data'!$A$1:$E$2403,4,FALSE)</f>
        <v>1.85</v>
      </c>
      <c r="J508" s="41">
        <f>VLOOKUP($A508,'Youth Skills Data'!$A$1:$E$2403,3,FALSE)</f>
        <v>6.81</v>
      </c>
      <c r="K508" s="41">
        <f t="shared" si="37"/>
        <v>16.190000000000001</v>
      </c>
      <c r="L508" s="41" t="s">
        <v>5</v>
      </c>
      <c r="M508" s="41" t="s">
        <v>5</v>
      </c>
      <c r="N508" s="41" t="str">
        <f t="shared" si="38"/>
        <v>High Impact</v>
      </c>
      <c r="O508" s="42">
        <v>797</v>
      </c>
      <c r="P508" s="42">
        <v>278000</v>
      </c>
      <c r="Q508" s="42">
        <f t="shared" si="39"/>
        <v>278797</v>
      </c>
    </row>
    <row r="509" spans="1:17" x14ac:dyDescent="0.35">
      <c r="A509" s="41" t="s">
        <v>530</v>
      </c>
      <c r="B509" s="41">
        <f>VLOOKUP($A:$A,'Youth Skills Data'!$A$1:$E$2403,2,FALSE)</f>
        <v>23</v>
      </c>
      <c r="C509" s="41" t="str">
        <f t="shared" si="36"/>
        <v>20 - 24 yrs</v>
      </c>
      <c r="D509" s="41" t="s">
        <v>8</v>
      </c>
      <c r="E509" s="41" t="str">
        <f>HLOOKUP($A509,'Sheet 4'!$A$2:$CNK$3,2,FALSE)</f>
        <v>Single</v>
      </c>
      <c r="F509" s="41" t="s">
        <v>119</v>
      </c>
      <c r="G509" s="41" t="str">
        <f t="shared" si="35"/>
        <v>Female/Single/Napak</v>
      </c>
      <c r="H509" s="41">
        <f>VLOOKUP($A509,'Youth Skills Data'!$A$1:$E$2403,5,FALSE)</f>
        <v>4.3499999999999996</v>
      </c>
      <c r="I509" s="41">
        <f>VLOOKUP($A509,'Youth Skills Data'!$A$1:$E$2403,4,FALSE)</f>
        <v>7.84</v>
      </c>
      <c r="J509" s="41">
        <f>VLOOKUP($A509,'Youth Skills Data'!$A$1:$E$2403,3,FALSE)</f>
        <v>6.4</v>
      </c>
      <c r="K509" s="41">
        <f t="shared" si="37"/>
        <v>18.59</v>
      </c>
      <c r="L509" s="41" t="s">
        <v>7</v>
      </c>
      <c r="M509" s="41" t="s">
        <v>5</v>
      </c>
      <c r="N509" s="41" t="str">
        <f t="shared" si="38"/>
        <v>Low Impact</v>
      </c>
      <c r="O509" s="42"/>
      <c r="P509" s="42">
        <v>31099</v>
      </c>
      <c r="Q509" s="42">
        <f t="shared" si="39"/>
        <v>31099</v>
      </c>
    </row>
    <row r="510" spans="1:17" x14ac:dyDescent="0.35">
      <c r="A510" s="41" t="s">
        <v>531</v>
      </c>
      <c r="B510" s="41">
        <f>VLOOKUP($A:$A,'Youth Skills Data'!$A$1:$E$2403,2,FALSE)</f>
        <v>15</v>
      </c>
      <c r="C510" s="41" t="str">
        <f t="shared" si="36"/>
        <v>15 - 19 yrs</v>
      </c>
      <c r="D510" s="41" t="s">
        <v>8</v>
      </c>
      <c r="E510" s="41" t="str">
        <f>HLOOKUP($A510,'Sheet 4'!$A$2:$CNK$3,2,FALSE)</f>
        <v>Single</v>
      </c>
      <c r="F510" s="41" t="s">
        <v>119</v>
      </c>
      <c r="G510" s="41" t="str">
        <f t="shared" si="35"/>
        <v>Female/Single/Napak</v>
      </c>
      <c r="H510" s="41">
        <f>VLOOKUP($A510,'Youth Skills Data'!$A$1:$E$2403,5,FALSE)</f>
        <v>1.1000000000000001</v>
      </c>
      <c r="I510" s="41">
        <f>VLOOKUP($A510,'Youth Skills Data'!$A$1:$E$2403,4,FALSE)</f>
        <v>7.12</v>
      </c>
      <c r="J510" s="41">
        <f>VLOOKUP($A510,'Youth Skills Data'!$A$1:$E$2403,3,FALSE)</f>
        <v>1.62</v>
      </c>
      <c r="K510" s="41">
        <f t="shared" si="37"/>
        <v>9.84</v>
      </c>
      <c r="L510" s="41" t="s">
        <v>7</v>
      </c>
      <c r="M510" s="41" t="s">
        <v>5</v>
      </c>
      <c r="N510" s="41" t="str">
        <f t="shared" si="38"/>
        <v>Low Impact</v>
      </c>
      <c r="O510" s="42"/>
      <c r="P510" s="42">
        <v>77500</v>
      </c>
      <c r="Q510" s="42">
        <f t="shared" si="39"/>
        <v>77500</v>
      </c>
    </row>
    <row r="511" spans="1:17" x14ac:dyDescent="0.35">
      <c r="A511" s="41" t="s">
        <v>532</v>
      </c>
      <c r="B511" s="41">
        <f>VLOOKUP($A:$A,'Youth Skills Data'!$A$1:$E$2403,2,FALSE)</f>
        <v>25</v>
      </c>
      <c r="C511" s="41" t="str">
        <f t="shared" si="36"/>
        <v>25 yrs or more</v>
      </c>
      <c r="D511" s="41" t="s">
        <v>8</v>
      </c>
      <c r="E511" s="41" t="str">
        <f>HLOOKUP($A511,'Sheet 4'!$A$2:$CNK$3,2,FALSE)</f>
        <v>Single</v>
      </c>
      <c r="F511" s="41" t="s">
        <v>119</v>
      </c>
      <c r="G511" s="41" t="str">
        <f t="shared" si="35"/>
        <v>Female/Single/Napak</v>
      </c>
      <c r="H511" s="41">
        <f>VLOOKUP($A511,'Youth Skills Data'!$A$1:$E$2403,5,FALSE)</f>
        <v>2.15</v>
      </c>
      <c r="I511" s="41">
        <f>VLOOKUP($A511,'Youth Skills Data'!$A$1:$E$2403,4,FALSE)</f>
        <v>7.24</v>
      </c>
      <c r="J511" s="41">
        <f>VLOOKUP($A511,'Youth Skills Data'!$A$1:$E$2403,3,FALSE)</f>
        <v>5.42</v>
      </c>
      <c r="K511" s="41">
        <f t="shared" si="37"/>
        <v>14.81</v>
      </c>
      <c r="L511" s="41" t="s">
        <v>7</v>
      </c>
      <c r="M511" s="41" t="s">
        <v>5</v>
      </c>
      <c r="N511" s="41" t="str">
        <f t="shared" si="38"/>
        <v>Low Impact</v>
      </c>
      <c r="O511" s="42"/>
      <c r="P511" s="42">
        <v>800000</v>
      </c>
      <c r="Q511" s="42">
        <f t="shared" si="39"/>
        <v>800000</v>
      </c>
    </row>
    <row r="512" spans="1:17" x14ac:dyDescent="0.35">
      <c r="A512" s="41" t="s">
        <v>533</v>
      </c>
      <c r="B512" s="41">
        <f>VLOOKUP($A:$A,'Youth Skills Data'!$A$1:$E$2403,2,FALSE)</f>
        <v>12</v>
      </c>
      <c r="C512" s="41" t="str">
        <f t="shared" si="36"/>
        <v>10-14 yrs</v>
      </c>
      <c r="D512" s="41" t="s">
        <v>8</v>
      </c>
      <c r="E512" s="41" t="str">
        <f>HLOOKUP($A512,'Sheet 4'!$A$2:$CNK$3,2,FALSE)</f>
        <v>Single</v>
      </c>
      <c r="F512" s="41" t="s">
        <v>119</v>
      </c>
      <c r="G512" s="41" t="str">
        <f t="shared" si="35"/>
        <v>Female/Single/Napak</v>
      </c>
      <c r="H512" s="41">
        <f>VLOOKUP($A512,'Youth Skills Data'!$A$1:$E$2403,5,FALSE)</f>
        <v>7.74</v>
      </c>
      <c r="I512" s="41">
        <f>VLOOKUP($A512,'Youth Skills Data'!$A$1:$E$2403,4,FALSE)</f>
        <v>5.57</v>
      </c>
      <c r="J512" s="41">
        <f>VLOOKUP($A512,'Youth Skills Data'!$A$1:$E$2403,3,FALSE)</f>
        <v>8.99</v>
      </c>
      <c r="K512" s="41">
        <f t="shared" si="37"/>
        <v>22.3</v>
      </c>
      <c r="L512" s="41" t="s">
        <v>7</v>
      </c>
      <c r="M512" s="41" t="s">
        <v>5</v>
      </c>
      <c r="N512" s="41" t="str">
        <f t="shared" si="38"/>
        <v>Low Impact</v>
      </c>
      <c r="O512" s="42"/>
      <c r="P512" s="42">
        <v>6240000</v>
      </c>
      <c r="Q512" s="42">
        <f t="shared" si="39"/>
        <v>6240000</v>
      </c>
    </row>
    <row r="513" spans="1:17" x14ac:dyDescent="0.35">
      <c r="A513" s="41" t="s">
        <v>534</v>
      </c>
      <c r="B513" s="41">
        <f>VLOOKUP($A:$A,'Youth Skills Data'!$A$1:$E$2403,2,FALSE)</f>
        <v>15</v>
      </c>
      <c r="C513" s="41" t="str">
        <f t="shared" si="36"/>
        <v>15 - 19 yrs</v>
      </c>
      <c r="D513" s="41" t="s">
        <v>8</v>
      </c>
      <c r="E513" s="41" t="str">
        <f>HLOOKUP($A513,'Sheet 4'!$A$2:$CNK$3,2,FALSE)</f>
        <v>Married</v>
      </c>
      <c r="F513" s="41" t="s">
        <v>119</v>
      </c>
      <c r="G513" s="41" t="str">
        <f t="shared" si="35"/>
        <v>Female/Married/Napak</v>
      </c>
      <c r="H513" s="41">
        <f>VLOOKUP($A513,'Youth Skills Data'!$A$1:$E$2403,5,FALSE)</f>
        <v>4.43</v>
      </c>
      <c r="I513" s="41">
        <f>VLOOKUP($A513,'Youth Skills Data'!$A$1:$E$2403,4,FALSE)</f>
        <v>7.64</v>
      </c>
      <c r="J513" s="41">
        <f>VLOOKUP($A513,'Youth Skills Data'!$A$1:$E$2403,3,FALSE)</f>
        <v>6.39</v>
      </c>
      <c r="K513" s="41">
        <f t="shared" si="37"/>
        <v>18.46</v>
      </c>
      <c r="L513" s="41" t="s">
        <v>7</v>
      </c>
      <c r="M513" s="41" t="s">
        <v>5</v>
      </c>
      <c r="N513" s="41" t="str">
        <f t="shared" si="38"/>
        <v>Low Impact</v>
      </c>
      <c r="O513" s="42"/>
      <c r="P513" s="42">
        <v>125000</v>
      </c>
      <c r="Q513" s="42">
        <f t="shared" si="39"/>
        <v>125000</v>
      </c>
    </row>
    <row r="514" spans="1:17" x14ac:dyDescent="0.35">
      <c r="A514" s="41" t="s">
        <v>535</v>
      </c>
      <c r="B514" s="41">
        <f>VLOOKUP($A:$A,'Youth Skills Data'!$A$1:$E$2403,2,FALSE)</f>
        <v>17</v>
      </c>
      <c r="C514" s="41" t="str">
        <f t="shared" si="36"/>
        <v>15 - 19 yrs</v>
      </c>
      <c r="D514" s="41" t="s">
        <v>8</v>
      </c>
      <c r="E514" s="41" t="str">
        <f>HLOOKUP($A514,'Sheet 4'!$A$2:$CNK$3,2,FALSE)</f>
        <v>Single</v>
      </c>
      <c r="F514" s="41" t="s">
        <v>119</v>
      </c>
      <c r="G514" s="41" t="str">
        <f t="shared" ref="G514:G577" si="40">CONCATENATE(D514,"/",E514,"/",F514,)</f>
        <v>Female/Single/Napak</v>
      </c>
      <c r="H514" s="41">
        <f>VLOOKUP($A514,'Youth Skills Data'!$A$1:$E$2403,5,FALSE)</f>
        <v>0.68</v>
      </c>
      <c r="I514" s="41">
        <f>VLOOKUP($A514,'Youth Skills Data'!$A$1:$E$2403,4,FALSE)</f>
        <v>1.57</v>
      </c>
      <c r="J514" s="41">
        <f>VLOOKUP($A514,'Youth Skills Data'!$A$1:$E$2403,3,FALSE)</f>
        <v>6.72</v>
      </c>
      <c r="K514" s="41">
        <f t="shared" si="37"/>
        <v>8.9699999999999989</v>
      </c>
      <c r="L514" s="41" t="s">
        <v>5</v>
      </c>
      <c r="M514" s="41" t="s">
        <v>5</v>
      </c>
      <c r="N514" s="41" t="str">
        <f t="shared" si="38"/>
        <v>High Impact</v>
      </c>
      <c r="O514" s="42">
        <v>552050</v>
      </c>
      <c r="P514" s="42">
        <v>1050000</v>
      </c>
      <c r="Q514" s="42">
        <f t="shared" si="39"/>
        <v>1602050</v>
      </c>
    </row>
    <row r="515" spans="1:17" x14ac:dyDescent="0.35">
      <c r="A515" s="41" t="s">
        <v>536</v>
      </c>
      <c r="B515" s="41">
        <f>VLOOKUP($A:$A,'Youth Skills Data'!$A$1:$E$2403,2,FALSE)</f>
        <v>19</v>
      </c>
      <c r="C515" s="41" t="str">
        <f t="shared" ref="C515:C578" si="41">IF(B515&lt;=10,"Below 10 yrs",IF(B515&lt;14,"10-14 yrs",IF(B515&lt;19,"15 - 19 yrs",IF(B515&lt;=24,"20 - 24 yrs",IF(B515&gt;=25,"25 yrs or more")))))</f>
        <v>20 - 24 yrs</v>
      </c>
      <c r="D515" s="41" t="s">
        <v>8</v>
      </c>
      <c r="E515" s="41" t="str">
        <f>HLOOKUP($A515,'Sheet 4'!$A$2:$CNK$3,2,FALSE)</f>
        <v>Single</v>
      </c>
      <c r="F515" s="41" t="s">
        <v>119</v>
      </c>
      <c r="G515" s="41" t="str">
        <f t="shared" si="40"/>
        <v>Female/Single/Napak</v>
      </c>
      <c r="H515" s="41">
        <f>VLOOKUP($A515,'Youth Skills Data'!$A$1:$E$2403,5,FALSE)</f>
        <v>2.4300000000000002</v>
      </c>
      <c r="I515" s="41">
        <f>VLOOKUP($A515,'Youth Skills Data'!$A$1:$E$2403,4,FALSE)</f>
        <v>2.88</v>
      </c>
      <c r="J515" s="41">
        <f>VLOOKUP($A515,'Youth Skills Data'!$A$1:$E$2403,3,FALSE)</f>
        <v>4.04</v>
      </c>
      <c r="K515" s="41">
        <f t="shared" ref="K515:K578" si="42">H515+I515+J515</f>
        <v>9.3500000000000014</v>
      </c>
      <c r="L515" s="41" t="s">
        <v>5</v>
      </c>
      <c r="M515" s="41" t="s">
        <v>7</v>
      </c>
      <c r="N515" s="41" t="str">
        <f t="shared" ref="N515:N578" si="43">IF(AND(L515="Yes",M515="Yes"),"High Impact",IF(AND(L515="Yes",M515="No"),"Moderate Impact",IF(AND(L515="No",M515="Yes"),"Low Impact","No Impact at all")))</f>
        <v>Moderate Impact</v>
      </c>
      <c r="O515" s="42">
        <v>2005600</v>
      </c>
      <c r="P515" s="42"/>
      <c r="Q515" s="42">
        <f t="shared" ref="Q515:Q578" si="44">P515+O515</f>
        <v>2005600</v>
      </c>
    </row>
    <row r="516" spans="1:17" x14ac:dyDescent="0.35">
      <c r="A516" s="41" t="s">
        <v>537</v>
      </c>
      <c r="B516" s="41">
        <f>VLOOKUP($A:$A,'Youth Skills Data'!$A$1:$E$2403,2,FALSE)</f>
        <v>21</v>
      </c>
      <c r="C516" s="41" t="str">
        <f t="shared" si="41"/>
        <v>20 - 24 yrs</v>
      </c>
      <c r="D516" s="41" t="s">
        <v>8</v>
      </c>
      <c r="E516" s="41" t="str">
        <f>HLOOKUP($A516,'Sheet 4'!$A$2:$CNK$3,2,FALSE)</f>
        <v>Single</v>
      </c>
      <c r="F516" s="41" t="s">
        <v>119</v>
      </c>
      <c r="G516" s="41" t="str">
        <f t="shared" si="40"/>
        <v>Female/Single/Napak</v>
      </c>
      <c r="H516" s="41">
        <f>VLOOKUP($A516,'Youth Skills Data'!$A$1:$E$2403,5,FALSE)</f>
        <v>2.34</v>
      </c>
      <c r="I516" s="41">
        <f>VLOOKUP($A516,'Youth Skills Data'!$A$1:$E$2403,4,FALSE)</f>
        <v>4.0199999999999996</v>
      </c>
      <c r="J516" s="41">
        <f>VLOOKUP($A516,'Youth Skills Data'!$A$1:$E$2403,3,FALSE)</f>
        <v>8.5399999999999991</v>
      </c>
      <c r="K516" s="41">
        <f t="shared" si="42"/>
        <v>14.899999999999999</v>
      </c>
      <c r="L516" s="41" t="s">
        <v>5</v>
      </c>
      <c r="M516" s="41" t="s">
        <v>5</v>
      </c>
      <c r="N516" s="41" t="str">
        <f t="shared" si="43"/>
        <v>High Impact</v>
      </c>
      <c r="O516" s="42">
        <v>48000</v>
      </c>
      <c r="P516" s="42">
        <v>480000</v>
      </c>
      <c r="Q516" s="42">
        <f t="shared" si="44"/>
        <v>528000</v>
      </c>
    </row>
    <row r="517" spans="1:17" x14ac:dyDescent="0.35">
      <c r="A517" s="41" t="s">
        <v>538</v>
      </c>
      <c r="B517" s="41">
        <f>VLOOKUP($A:$A,'Youth Skills Data'!$A$1:$E$2403,2,FALSE)</f>
        <v>24</v>
      </c>
      <c r="C517" s="41" t="str">
        <f t="shared" si="41"/>
        <v>20 - 24 yrs</v>
      </c>
      <c r="D517" s="41" t="s">
        <v>8</v>
      </c>
      <c r="E517" s="41" t="str">
        <f>HLOOKUP($A517,'Sheet 4'!$A$2:$CNK$3,2,FALSE)</f>
        <v>Separated</v>
      </c>
      <c r="F517" s="41" t="s">
        <v>116</v>
      </c>
      <c r="G517" s="41" t="str">
        <f t="shared" si="40"/>
        <v>Female/Separated/Moroto</v>
      </c>
      <c r="H517" s="41">
        <f>VLOOKUP($A517,'Youth Skills Data'!$A$1:$E$2403,5,FALSE)</f>
        <v>7.84</v>
      </c>
      <c r="I517" s="41">
        <f>VLOOKUP($A517,'Youth Skills Data'!$A$1:$E$2403,4,FALSE)</f>
        <v>6.23</v>
      </c>
      <c r="J517" s="41">
        <f>VLOOKUP($A517,'Youth Skills Data'!$A$1:$E$2403,3,FALSE)</f>
        <v>5.87</v>
      </c>
      <c r="K517" s="41">
        <f t="shared" si="42"/>
        <v>19.940000000000001</v>
      </c>
      <c r="L517" s="41" t="s">
        <v>5</v>
      </c>
      <c r="M517" s="41" t="s">
        <v>7</v>
      </c>
      <c r="N517" s="41" t="str">
        <f t="shared" si="43"/>
        <v>Moderate Impact</v>
      </c>
      <c r="O517" s="42">
        <v>21000</v>
      </c>
      <c r="P517" s="42"/>
      <c r="Q517" s="42">
        <f t="shared" si="44"/>
        <v>21000</v>
      </c>
    </row>
    <row r="518" spans="1:17" x14ac:dyDescent="0.35">
      <c r="A518" s="41" t="s">
        <v>539</v>
      </c>
      <c r="B518" s="41">
        <f>VLOOKUP($A:$A,'Youth Skills Data'!$A$1:$E$2403,2,FALSE)</f>
        <v>21</v>
      </c>
      <c r="C518" s="41" t="str">
        <f t="shared" si="41"/>
        <v>20 - 24 yrs</v>
      </c>
      <c r="D518" s="41" t="s">
        <v>8</v>
      </c>
      <c r="E518" s="41" t="str">
        <f>HLOOKUP($A518,'Sheet 4'!$A$2:$CNK$3,2,FALSE)</f>
        <v>Single</v>
      </c>
      <c r="F518" s="41" t="s">
        <v>116</v>
      </c>
      <c r="G518" s="41" t="str">
        <f t="shared" si="40"/>
        <v>Female/Single/Moroto</v>
      </c>
      <c r="H518" s="41">
        <f>VLOOKUP($A518,'Youth Skills Data'!$A$1:$E$2403,5,FALSE)</f>
        <v>8.9499999999999993</v>
      </c>
      <c r="I518" s="41">
        <f>VLOOKUP($A518,'Youth Skills Data'!$A$1:$E$2403,4,FALSE)</f>
        <v>9.2799999999999994</v>
      </c>
      <c r="J518" s="41">
        <f>VLOOKUP($A518,'Youth Skills Data'!$A$1:$E$2403,3,FALSE)</f>
        <v>7.99</v>
      </c>
      <c r="K518" s="41">
        <f t="shared" si="42"/>
        <v>26.22</v>
      </c>
      <c r="L518" s="41" t="s">
        <v>5</v>
      </c>
      <c r="M518" s="41" t="s">
        <v>7</v>
      </c>
      <c r="N518" s="41" t="str">
        <f t="shared" si="43"/>
        <v>Moderate Impact</v>
      </c>
      <c r="O518" s="42">
        <v>45500</v>
      </c>
      <c r="P518" s="42"/>
      <c r="Q518" s="42">
        <f t="shared" si="44"/>
        <v>45500</v>
      </c>
    </row>
    <row r="519" spans="1:17" x14ac:dyDescent="0.35">
      <c r="A519" s="41" t="s">
        <v>540</v>
      </c>
      <c r="B519" s="41">
        <f>VLOOKUP($A:$A,'Youth Skills Data'!$A$1:$E$2403,2,FALSE)</f>
        <v>23</v>
      </c>
      <c r="C519" s="41" t="str">
        <f t="shared" si="41"/>
        <v>20 - 24 yrs</v>
      </c>
      <c r="D519" s="41" t="s">
        <v>8</v>
      </c>
      <c r="E519" s="41" t="str">
        <f>HLOOKUP($A519,'Sheet 4'!$A$2:$CNK$3,2,FALSE)</f>
        <v>Single</v>
      </c>
      <c r="F519" s="41" t="s">
        <v>116</v>
      </c>
      <c r="G519" s="41" t="str">
        <f t="shared" si="40"/>
        <v>Female/Single/Moroto</v>
      </c>
      <c r="H519" s="41">
        <f>VLOOKUP($A519,'Youth Skills Data'!$A$1:$E$2403,5,FALSE)</f>
        <v>0.81</v>
      </c>
      <c r="I519" s="41">
        <f>VLOOKUP($A519,'Youth Skills Data'!$A$1:$E$2403,4,FALSE)</f>
        <v>3.53</v>
      </c>
      <c r="J519" s="41">
        <f>VLOOKUP($A519,'Youth Skills Data'!$A$1:$E$2403,3,FALSE)</f>
        <v>7.58</v>
      </c>
      <c r="K519" s="41">
        <f t="shared" si="42"/>
        <v>11.92</v>
      </c>
      <c r="L519" s="41" t="s">
        <v>5</v>
      </c>
      <c r="M519" s="41" t="s">
        <v>7</v>
      </c>
      <c r="N519" s="41" t="str">
        <f t="shared" si="43"/>
        <v>Moderate Impact</v>
      </c>
      <c r="O519" s="42">
        <v>37500</v>
      </c>
      <c r="P519" s="42"/>
      <c r="Q519" s="42">
        <f t="shared" si="44"/>
        <v>37500</v>
      </c>
    </row>
    <row r="520" spans="1:17" x14ac:dyDescent="0.35">
      <c r="A520" s="41" t="s">
        <v>541</v>
      </c>
      <c r="B520" s="41">
        <f>VLOOKUP($A:$A,'Youth Skills Data'!$A$1:$E$2403,2,FALSE)</f>
        <v>19</v>
      </c>
      <c r="C520" s="41" t="str">
        <f t="shared" si="41"/>
        <v>20 - 24 yrs</v>
      </c>
      <c r="D520" s="41" t="s">
        <v>8</v>
      </c>
      <c r="E520" s="41" t="str">
        <f>HLOOKUP($A520,'Sheet 4'!$A$2:$CNK$3,2,FALSE)</f>
        <v>Single</v>
      </c>
      <c r="F520" s="41" t="s">
        <v>116</v>
      </c>
      <c r="G520" s="41" t="str">
        <f t="shared" si="40"/>
        <v>Female/Single/Moroto</v>
      </c>
      <c r="H520" s="41">
        <f>VLOOKUP($A520,'Youth Skills Data'!$A$1:$E$2403,5,FALSE)</f>
        <v>1.87</v>
      </c>
      <c r="I520" s="41">
        <f>VLOOKUP($A520,'Youth Skills Data'!$A$1:$E$2403,4,FALSE)</f>
        <v>2.88</v>
      </c>
      <c r="J520" s="41">
        <f>VLOOKUP($A520,'Youth Skills Data'!$A$1:$E$2403,3,FALSE)</f>
        <v>5.23</v>
      </c>
      <c r="K520" s="41">
        <f t="shared" si="42"/>
        <v>9.98</v>
      </c>
      <c r="L520" s="41" t="s">
        <v>5</v>
      </c>
      <c r="M520" s="41" t="s">
        <v>7</v>
      </c>
      <c r="N520" s="41" t="str">
        <f t="shared" si="43"/>
        <v>Moderate Impact</v>
      </c>
      <c r="O520" s="42">
        <v>37000</v>
      </c>
      <c r="P520" s="42"/>
      <c r="Q520" s="42">
        <f t="shared" si="44"/>
        <v>37000</v>
      </c>
    </row>
    <row r="521" spans="1:17" x14ac:dyDescent="0.35">
      <c r="A521" s="41" t="s">
        <v>542</v>
      </c>
      <c r="B521" s="41">
        <f>VLOOKUP($A:$A,'Youth Skills Data'!$A$1:$E$2403,2,FALSE)</f>
        <v>29</v>
      </c>
      <c r="C521" s="41" t="str">
        <f t="shared" si="41"/>
        <v>25 yrs or more</v>
      </c>
      <c r="D521" s="41" t="s">
        <v>8</v>
      </c>
      <c r="E521" s="41" t="str">
        <f>HLOOKUP($A521,'Sheet 4'!$A$2:$CNK$3,2,FALSE)</f>
        <v>Single</v>
      </c>
      <c r="F521" s="41" t="s">
        <v>116</v>
      </c>
      <c r="G521" s="41" t="str">
        <f t="shared" si="40"/>
        <v>Female/Single/Moroto</v>
      </c>
      <c r="H521" s="41">
        <f>VLOOKUP($A521,'Youth Skills Data'!$A$1:$E$2403,5,FALSE)</f>
        <v>8.76</v>
      </c>
      <c r="I521" s="41">
        <f>VLOOKUP($A521,'Youth Skills Data'!$A$1:$E$2403,4,FALSE)</f>
        <v>3.81</v>
      </c>
      <c r="J521" s="41">
        <f>VLOOKUP($A521,'Youth Skills Data'!$A$1:$E$2403,3,FALSE)</f>
        <v>7.33</v>
      </c>
      <c r="K521" s="41">
        <f t="shared" si="42"/>
        <v>19.899999999999999</v>
      </c>
      <c r="L521" s="41" t="s">
        <v>5</v>
      </c>
      <c r="M521" s="41" t="s">
        <v>7</v>
      </c>
      <c r="N521" s="41" t="str">
        <f t="shared" si="43"/>
        <v>Moderate Impact</v>
      </c>
      <c r="O521" s="42">
        <v>396000</v>
      </c>
      <c r="P521" s="42"/>
      <c r="Q521" s="42">
        <f t="shared" si="44"/>
        <v>396000</v>
      </c>
    </row>
    <row r="522" spans="1:17" x14ac:dyDescent="0.35">
      <c r="A522" s="41" t="s">
        <v>543</v>
      </c>
      <c r="B522" s="41">
        <f>VLOOKUP($A:$A,'Youth Skills Data'!$A$1:$E$2403,2,FALSE)</f>
        <v>21</v>
      </c>
      <c r="C522" s="41" t="str">
        <f t="shared" si="41"/>
        <v>20 - 24 yrs</v>
      </c>
      <c r="D522" s="41" t="s">
        <v>3</v>
      </c>
      <c r="E522" s="41" t="str">
        <f>HLOOKUP($A522,'Sheet 4'!$A$2:$CNK$3,2,FALSE)</f>
        <v>Married</v>
      </c>
      <c r="F522" s="41" t="s">
        <v>116</v>
      </c>
      <c r="G522" s="41" t="str">
        <f t="shared" si="40"/>
        <v>Male/Married/Moroto</v>
      </c>
      <c r="H522" s="41">
        <f>VLOOKUP($A522,'Youth Skills Data'!$A$1:$E$2403,5,FALSE)</f>
        <v>2.54</v>
      </c>
      <c r="I522" s="41">
        <f>VLOOKUP($A522,'Youth Skills Data'!$A$1:$E$2403,4,FALSE)</f>
        <v>9.89</v>
      </c>
      <c r="J522" s="41">
        <f>VLOOKUP($A522,'Youth Skills Data'!$A$1:$E$2403,3,FALSE)</f>
        <v>3.16</v>
      </c>
      <c r="K522" s="41">
        <f t="shared" si="42"/>
        <v>15.59</v>
      </c>
      <c r="L522" s="41" t="s">
        <v>5</v>
      </c>
      <c r="M522" s="41" t="s">
        <v>5</v>
      </c>
      <c r="N522" s="41" t="str">
        <f t="shared" si="43"/>
        <v>High Impact</v>
      </c>
      <c r="O522" s="42">
        <v>32000</v>
      </c>
      <c r="P522" s="42">
        <v>190000</v>
      </c>
      <c r="Q522" s="42">
        <f t="shared" si="44"/>
        <v>222000</v>
      </c>
    </row>
    <row r="523" spans="1:17" x14ac:dyDescent="0.35">
      <c r="A523" s="41" t="s">
        <v>544</v>
      </c>
      <c r="B523" s="41">
        <f>VLOOKUP($A:$A,'Youth Skills Data'!$A$1:$E$2403,2,FALSE)</f>
        <v>21</v>
      </c>
      <c r="C523" s="41" t="str">
        <f t="shared" si="41"/>
        <v>20 - 24 yrs</v>
      </c>
      <c r="D523" s="41" t="s">
        <v>3</v>
      </c>
      <c r="E523" s="41" t="str">
        <f>HLOOKUP($A523,'Sheet 4'!$A$2:$CNK$3,2,FALSE)</f>
        <v>Married</v>
      </c>
      <c r="F523" s="41" t="s">
        <v>116</v>
      </c>
      <c r="G523" s="41" t="str">
        <f t="shared" si="40"/>
        <v>Male/Married/Moroto</v>
      </c>
      <c r="H523" s="41">
        <f>VLOOKUP($A523,'Youth Skills Data'!$A$1:$E$2403,5,FALSE)</f>
        <v>5.3</v>
      </c>
      <c r="I523" s="41">
        <f>VLOOKUP($A523,'Youth Skills Data'!$A$1:$E$2403,4,FALSE)</f>
        <v>2.52</v>
      </c>
      <c r="J523" s="41">
        <f>VLOOKUP($A523,'Youth Skills Data'!$A$1:$E$2403,3,FALSE)</f>
        <v>5.59</v>
      </c>
      <c r="K523" s="41">
        <f t="shared" si="42"/>
        <v>13.41</v>
      </c>
      <c r="L523" s="41" t="s">
        <v>7</v>
      </c>
      <c r="M523" s="41" t="s">
        <v>5</v>
      </c>
      <c r="N523" s="41" t="str">
        <f t="shared" si="43"/>
        <v>Low Impact</v>
      </c>
      <c r="O523" s="42"/>
      <c r="P523" s="42">
        <v>280000</v>
      </c>
      <c r="Q523" s="42">
        <f t="shared" si="44"/>
        <v>280000</v>
      </c>
    </row>
    <row r="524" spans="1:17" x14ac:dyDescent="0.35">
      <c r="A524" s="41" t="s">
        <v>545</v>
      </c>
      <c r="B524" s="41">
        <f>VLOOKUP($A:$A,'Youth Skills Data'!$A$1:$E$2403,2,FALSE)</f>
        <v>17</v>
      </c>
      <c r="C524" s="41" t="str">
        <f t="shared" si="41"/>
        <v>15 - 19 yrs</v>
      </c>
      <c r="D524" s="41" t="s">
        <v>8</v>
      </c>
      <c r="E524" s="41" t="str">
        <f>HLOOKUP($A524,'Sheet 4'!$A$2:$CNK$3,2,FALSE)</f>
        <v>Single</v>
      </c>
      <c r="F524" s="41" t="s">
        <v>116</v>
      </c>
      <c r="G524" s="41" t="str">
        <f t="shared" si="40"/>
        <v>Female/Single/Moroto</v>
      </c>
      <c r="H524" s="41">
        <f>VLOOKUP($A524,'Youth Skills Data'!$A$1:$E$2403,5,FALSE)</f>
        <v>3.26</v>
      </c>
      <c r="I524" s="41">
        <f>VLOOKUP($A524,'Youth Skills Data'!$A$1:$E$2403,4,FALSE)</f>
        <v>9.7200000000000006</v>
      </c>
      <c r="J524" s="41">
        <f>VLOOKUP($A524,'Youth Skills Data'!$A$1:$E$2403,3,FALSE)</f>
        <v>2</v>
      </c>
      <c r="K524" s="41">
        <f t="shared" si="42"/>
        <v>14.98</v>
      </c>
      <c r="L524" s="41" t="s">
        <v>7</v>
      </c>
      <c r="M524" s="41" t="s">
        <v>5</v>
      </c>
      <c r="N524" s="41" t="str">
        <f t="shared" si="43"/>
        <v>Low Impact</v>
      </c>
      <c r="O524" s="42"/>
      <c r="P524" s="42">
        <v>295000</v>
      </c>
      <c r="Q524" s="42">
        <f t="shared" si="44"/>
        <v>295000</v>
      </c>
    </row>
    <row r="525" spans="1:17" x14ac:dyDescent="0.35">
      <c r="A525" s="41" t="s">
        <v>546</v>
      </c>
      <c r="B525" s="41">
        <f>VLOOKUP($A:$A,'Youth Skills Data'!$A$1:$E$2403,2,FALSE)</f>
        <v>21</v>
      </c>
      <c r="C525" s="41" t="str">
        <f t="shared" si="41"/>
        <v>20 - 24 yrs</v>
      </c>
      <c r="D525" s="41" t="s">
        <v>3</v>
      </c>
      <c r="E525" s="41" t="str">
        <f>HLOOKUP($A525,'Sheet 4'!$A$2:$CNK$3,2,FALSE)</f>
        <v>Single</v>
      </c>
      <c r="F525" s="41" t="s">
        <v>116</v>
      </c>
      <c r="G525" s="41" t="str">
        <f t="shared" si="40"/>
        <v>Male/Single/Moroto</v>
      </c>
      <c r="H525" s="41">
        <f>VLOOKUP($A525,'Youth Skills Data'!$A$1:$E$2403,5,FALSE)</f>
        <v>8.52</v>
      </c>
      <c r="I525" s="41">
        <f>VLOOKUP($A525,'Youth Skills Data'!$A$1:$E$2403,4,FALSE)</f>
        <v>2.89</v>
      </c>
      <c r="J525" s="41">
        <f>VLOOKUP($A525,'Youth Skills Data'!$A$1:$E$2403,3,FALSE)</f>
        <v>7.93</v>
      </c>
      <c r="K525" s="41">
        <f t="shared" si="42"/>
        <v>19.34</v>
      </c>
      <c r="L525" s="41" t="s">
        <v>7</v>
      </c>
      <c r="M525" s="41" t="s">
        <v>5</v>
      </c>
      <c r="N525" s="41" t="str">
        <f t="shared" si="43"/>
        <v>Low Impact</v>
      </c>
      <c r="O525" s="42"/>
      <c r="P525" s="42">
        <v>0</v>
      </c>
      <c r="Q525" s="42">
        <f t="shared" si="44"/>
        <v>0</v>
      </c>
    </row>
    <row r="526" spans="1:17" x14ac:dyDescent="0.35">
      <c r="A526" s="41" t="s">
        <v>547</v>
      </c>
      <c r="B526" s="41">
        <f>VLOOKUP($A:$A,'Youth Skills Data'!$A$1:$E$2403,2,FALSE)</f>
        <v>23</v>
      </c>
      <c r="C526" s="41" t="str">
        <f t="shared" si="41"/>
        <v>20 - 24 yrs</v>
      </c>
      <c r="D526" s="41" t="s">
        <v>3</v>
      </c>
      <c r="E526" s="41" t="str">
        <f>HLOOKUP($A526,'Sheet 4'!$A$2:$CNK$3,2,FALSE)</f>
        <v>Single</v>
      </c>
      <c r="F526" s="41" t="s">
        <v>116</v>
      </c>
      <c r="G526" s="41" t="str">
        <f t="shared" si="40"/>
        <v>Male/Single/Moroto</v>
      </c>
      <c r="H526" s="41">
        <f>VLOOKUP($A526,'Youth Skills Data'!$A$1:$E$2403,5,FALSE)</f>
        <v>4.3499999999999996</v>
      </c>
      <c r="I526" s="41">
        <f>VLOOKUP($A526,'Youth Skills Data'!$A$1:$E$2403,4,FALSE)</f>
        <v>7.84</v>
      </c>
      <c r="J526" s="41">
        <f>VLOOKUP($A526,'Youth Skills Data'!$A$1:$E$2403,3,FALSE)</f>
        <v>6.4</v>
      </c>
      <c r="K526" s="41">
        <f t="shared" si="42"/>
        <v>18.59</v>
      </c>
      <c r="L526" s="41" t="s">
        <v>5</v>
      </c>
      <c r="M526" s="41" t="s">
        <v>5</v>
      </c>
      <c r="N526" s="41" t="str">
        <f t="shared" si="43"/>
        <v>High Impact</v>
      </c>
      <c r="O526" s="42">
        <v>55000</v>
      </c>
      <c r="P526" s="42">
        <v>23000</v>
      </c>
      <c r="Q526" s="42">
        <f t="shared" si="44"/>
        <v>78000</v>
      </c>
    </row>
    <row r="527" spans="1:17" x14ac:dyDescent="0.35">
      <c r="A527" s="41" t="s">
        <v>548</v>
      </c>
      <c r="B527" s="41">
        <f>VLOOKUP($A:$A,'Youth Skills Data'!$A$1:$E$2403,2,FALSE)</f>
        <v>15</v>
      </c>
      <c r="C527" s="41" t="str">
        <f t="shared" si="41"/>
        <v>15 - 19 yrs</v>
      </c>
      <c r="D527" s="41" t="s">
        <v>3</v>
      </c>
      <c r="E527" s="41" t="str">
        <f>HLOOKUP($A527,'Sheet 4'!$A$2:$CNK$3,2,FALSE)</f>
        <v>Single</v>
      </c>
      <c r="F527" s="41" t="s">
        <v>116</v>
      </c>
      <c r="G527" s="41" t="str">
        <f t="shared" si="40"/>
        <v>Male/Single/Moroto</v>
      </c>
      <c r="H527" s="41">
        <f>VLOOKUP($A527,'Youth Skills Data'!$A$1:$E$2403,5,FALSE)</f>
        <v>0.68</v>
      </c>
      <c r="I527" s="41">
        <f>VLOOKUP($A527,'Youth Skills Data'!$A$1:$E$2403,4,FALSE)</f>
        <v>1.57</v>
      </c>
      <c r="J527" s="41">
        <f>VLOOKUP($A527,'Youth Skills Data'!$A$1:$E$2403,3,FALSE)</f>
        <v>6.72</v>
      </c>
      <c r="K527" s="41">
        <f t="shared" si="42"/>
        <v>8.9699999999999989</v>
      </c>
      <c r="L527" s="41" t="s">
        <v>6</v>
      </c>
      <c r="M527" s="41" t="s">
        <v>6</v>
      </c>
      <c r="N527" s="41" t="str">
        <f t="shared" si="43"/>
        <v>No Impact at all</v>
      </c>
      <c r="O527" s="42"/>
      <c r="P527" s="42"/>
      <c r="Q527" s="42">
        <f t="shared" si="44"/>
        <v>0</v>
      </c>
    </row>
    <row r="528" spans="1:17" x14ac:dyDescent="0.35">
      <c r="A528" s="41" t="s">
        <v>549</v>
      </c>
      <c r="B528" s="41">
        <f>VLOOKUP($A:$A,'Youth Skills Data'!$A$1:$E$2403,2,FALSE)</f>
        <v>25</v>
      </c>
      <c r="C528" s="41" t="str">
        <f t="shared" si="41"/>
        <v>25 yrs or more</v>
      </c>
      <c r="D528" s="41" t="s">
        <v>3</v>
      </c>
      <c r="E528" s="41" t="str">
        <f>HLOOKUP($A528,'Sheet 4'!$A$2:$CNK$3,2,FALSE)</f>
        <v>Single</v>
      </c>
      <c r="F528" s="41" t="s">
        <v>117</v>
      </c>
      <c r="G528" s="41" t="str">
        <f t="shared" si="40"/>
        <v>Male/Single/Kaabong</v>
      </c>
      <c r="H528" s="41">
        <f>VLOOKUP($A528,'Youth Skills Data'!$A$1:$E$2403,5,FALSE)</f>
        <v>5.15</v>
      </c>
      <c r="I528" s="41">
        <f>VLOOKUP($A528,'Youth Skills Data'!$A$1:$E$2403,4,FALSE)</f>
        <v>4.2300000000000004</v>
      </c>
      <c r="J528" s="41">
        <f>VLOOKUP($A528,'Youth Skills Data'!$A$1:$E$2403,3,FALSE)</f>
        <v>3.55</v>
      </c>
      <c r="K528" s="41">
        <f t="shared" si="42"/>
        <v>12.93</v>
      </c>
      <c r="L528" s="41" t="s">
        <v>5</v>
      </c>
      <c r="M528" s="41" t="s">
        <v>6</v>
      </c>
      <c r="N528" s="41" t="str">
        <f t="shared" si="43"/>
        <v>Moderate Impact</v>
      </c>
      <c r="O528" s="42">
        <v>261000</v>
      </c>
      <c r="P528" s="42"/>
      <c r="Q528" s="42">
        <f t="shared" si="44"/>
        <v>261000</v>
      </c>
    </row>
    <row r="529" spans="1:17" x14ac:dyDescent="0.35">
      <c r="A529" s="41" t="s">
        <v>550</v>
      </c>
      <c r="B529" s="41">
        <f>VLOOKUP($A:$A,'Youth Skills Data'!$A$1:$E$2403,2,FALSE)</f>
        <v>12</v>
      </c>
      <c r="C529" s="41" t="str">
        <f t="shared" si="41"/>
        <v>10-14 yrs</v>
      </c>
      <c r="D529" s="41" t="s">
        <v>8</v>
      </c>
      <c r="E529" s="41" t="str">
        <f>HLOOKUP($A529,'Sheet 4'!$A$2:$CNK$3,2,FALSE)</f>
        <v>Single</v>
      </c>
      <c r="F529" s="41" t="s">
        <v>118</v>
      </c>
      <c r="G529" s="41" t="str">
        <f t="shared" si="40"/>
        <v>Female/Single/Kotido</v>
      </c>
      <c r="H529" s="41">
        <f>VLOOKUP($A529,'Youth Skills Data'!$A$1:$E$2403,5,FALSE)</f>
        <v>7.74</v>
      </c>
      <c r="I529" s="41">
        <f>VLOOKUP($A529,'Youth Skills Data'!$A$1:$E$2403,4,FALSE)</f>
        <v>5.57</v>
      </c>
      <c r="J529" s="41">
        <f>VLOOKUP($A529,'Youth Skills Data'!$A$1:$E$2403,3,FALSE)</f>
        <v>8.99</v>
      </c>
      <c r="K529" s="41">
        <f t="shared" si="42"/>
        <v>22.3</v>
      </c>
      <c r="L529" s="41" t="s">
        <v>6</v>
      </c>
      <c r="M529" s="41" t="s">
        <v>6</v>
      </c>
      <c r="N529" s="41" t="str">
        <f t="shared" si="43"/>
        <v>No Impact at all</v>
      </c>
      <c r="O529" s="42"/>
      <c r="P529" s="42"/>
      <c r="Q529" s="42">
        <f t="shared" si="44"/>
        <v>0</v>
      </c>
    </row>
    <row r="530" spans="1:17" x14ac:dyDescent="0.35">
      <c r="A530" s="41" t="s">
        <v>551</v>
      </c>
      <c r="B530" s="41">
        <f>VLOOKUP($A:$A,'Youth Skills Data'!$A$1:$E$2403,2,FALSE)</f>
        <v>15</v>
      </c>
      <c r="C530" s="41" t="str">
        <f t="shared" si="41"/>
        <v>15 - 19 yrs</v>
      </c>
      <c r="D530" s="41" t="s">
        <v>8</v>
      </c>
      <c r="E530" s="41" t="str">
        <f>HLOOKUP($A530,'Sheet 4'!$A$2:$CNK$3,2,FALSE)</f>
        <v>Separated</v>
      </c>
      <c r="F530" s="41" t="s">
        <v>119</v>
      </c>
      <c r="G530" s="41" t="str">
        <f t="shared" si="40"/>
        <v>Female/Separated/Napak</v>
      </c>
      <c r="H530" s="41">
        <f>VLOOKUP($A530,'Youth Skills Data'!$A$1:$E$2403,5,FALSE)</f>
        <v>8.76</v>
      </c>
      <c r="I530" s="41">
        <f>VLOOKUP($A530,'Youth Skills Data'!$A$1:$E$2403,4,FALSE)</f>
        <v>3.81</v>
      </c>
      <c r="J530" s="41">
        <f>VLOOKUP($A530,'Youth Skills Data'!$A$1:$E$2403,3,FALSE)</f>
        <v>7.33</v>
      </c>
      <c r="K530" s="41">
        <f t="shared" si="42"/>
        <v>19.899999999999999</v>
      </c>
      <c r="L530" s="41" t="s">
        <v>7</v>
      </c>
      <c r="M530" s="41" t="s">
        <v>7</v>
      </c>
      <c r="N530" s="41" t="str">
        <f t="shared" si="43"/>
        <v>No Impact at all</v>
      </c>
      <c r="O530" s="42"/>
      <c r="P530" s="42"/>
      <c r="Q530" s="42">
        <f t="shared" si="44"/>
        <v>0</v>
      </c>
    </row>
    <row r="531" spans="1:17" x14ac:dyDescent="0.35">
      <c r="A531" s="41" t="s">
        <v>552</v>
      </c>
      <c r="B531" s="41">
        <f>VLOOKUP($A:$A,'Youth Skills Data'!$A$1:$E$2403,2,FALSE)</f>
        <v>17</v>
      </c>
      <c r="C531" s="41" t="str">
        <f t="shared" si="41"/>
        <v>15 - 19 yrs</v>
      </c>
      <c r="D531" s="41" t="s">
        <v>8</v>
      </c>
      <c r="E531" s="41" t="str">
        <f>HLOOKUP($A531,'Sheet 4'!$A$2:$CNK$3,2,FALSE)</f>
        <v>Separated</v>
      </c>
      <c r="F531" s="41" t="s">
        <v>120</v>
      </c>
      <c r="G531" s="41" t="str">
        <f t="shared" si="40"/>
        <v>Female/Separated/Nakapiripiriti</v>
      </c>
      <c r="H531" s="41">
        <f>VLOOKUP($A531,'Youth Skills Data'!$A$1:$E$2403,5,FALSE)</f>
        <v>3.88</v>
      </c>
      <c r="I531" s="41">
        <f>VLOOKUP($A531,'Youth Skills Data'!$A$1:$E$2403,4,FALSE)</f>
        <v>1.29</v>
      </c>
      <c r="J531" s="41">
        <f>VLOOKUP($A531,'Youth Skills Data'!$A$1:$E$2403,3,FALSE)</f>
        <v>9.16</v>
      </c>
      <c r="K531" s="41">
        <f t="shared" si="42"/>
        <v>14.33</v>
      </c>
      <c r="L531" s="41" t="s">
        <v>5</v>
      </c>
      <c r="M531" s="41" t="s">
        <v>6</v>
      </c>
      <c r="N531" s="41" t="str">
        <f t="shared" si="43"/>
        <v>Moderate Impact</v>
      </c>
      <c r="O531" s="42">
        <v>159000</v>
      </c>
      <c r="P531" s="42"/>
      <c r="Q531" s="42">
        <f t="shared" si="44"/>
        <v>159000</v>
      </c>
    </row>
    <row r="532" spans="1:17" x14ac:dyDescent="0.35">
      <c r="A532" s="41" t="s">
        <v>553</v>
      </c>
      <c r="B532" s="41">
        <f>VLOOKUP($A:$A,'Youth Skills Data'!$A$1:$E$2403,2,FALSE)</f>
        <v>19</v>
      </c>
      <c r="C532" s="41" t="str">
        <f t="shared" si="41"/>
        <v>20 - 24 yrs</v>
      </c>
      <c r="D532" s="41" t="s">
        <v>8</v>
      </c>
      <c r="E532" s="41" t="str">
        <f>HLOOKUP($A532,'Sheet 4'!$A$2:$CNK$3,2,FALSE)</f>
        <v>Single</v>
      </c>
      <c r="F532" s="41" t="s">
        <v>121</v>
      </c>
      <c r="G532" s="41" t="str">
        <f t="shared" si="40"/>
        <v>Female/Single/Amudat</v>
      </c>
      <c r="H532" s="41">
        <f>VLOOKUP($A532,'Youth Skills Data'!$A$1:$E$2403,5,FALSE)</f>
        <v>3.36</v>
      </c>
      <c r="I532" s="41">
        <f>VLOOKUP($A532,'Youth Skills Data'!$A$1:$E$2403,4,FALSE)</f>
        <v>2.02</v>
      </c>
      <c r="J532" s="41">
        <f>VLOOKUP($A532,'Youth Skills Data'!$A$1:$E$2403,3,FALSE)</f>
        <v>9.85</v>
      </c>
      <c r="K532" s="41">
        <f t="shared" si="42"/>
        <v>15.23</v>
      </c>
      <c r="L532" s="41" t="s">
        <v>5</v>
      </c>
      <c r="M532" s="41" t="s">
        <v>5</v>
      </c>
      <c r="N532" s="41" t="str">
        <f t="shared" si="43"/>
        <v>High Impact</v>
      </c>
      <c r="O532" s="42">
        <v>129099</v>
      </c>
      <c r="P532" s="42">
        <v>125000</v>
      </c>
      <c r="Q532" s="42">
        <f t="shared" si="44"/>
        <v>254099</v>
      </c>
    </row>
    <row r="533" spans="1:17" x14ac:dyDescent="0.35">
      <c r="A533" s="41" t="s">
        <v>554</v>
      </c>
      <c r="B533" s="41">
        <f>VLOOKUP($A:$A,'Youth Skills Data'!$A$1:$E$2403,2,FALSE)</f>
        <v>21</v>
      </c>
      <c r="C533" s="41" t="str">
        <f t="shared" si="41"/>
        <v>20 - 24 yrs</v>
      </c>
      <c r="D533" s="41" t="s">
        <v>8</v>
      </c>
      <c r="E533" s="41" t="str">
        <f>HLOOKUP($A533,'Sheet 4'!$A$2:$CNK$3,2,FALSE)</f>
        <v>Single</v>
      </c>
      <c r="F533" s="41" t="s">
        <v>122</v>
      </c>
      <c r="G533" s="41" t="str">
        <f t="shared" si="40"/>
        <v>Female/Single/Abim</v>
      </c>
      <c r="H533" s="41">
        <f>VLOOKUP($A533,'Youth Skills Data'!$A$1:$E$2403,5,FALSE)</f>
        <v>1.36</v>
      </c>
      <c r="I533" s="41">
        <f>VLOOKUP($A533,'Youth Skills Data'!$A$1:$E$2403,4,FALSE)</f>
        <v>1.74</v>
      </c>
      <c r="J533" s="41">
        <f>VLOOKUP($A533,'Youth Skills Data'!$A$1:$E$2403,3,FALSE)</f>
        <v>7.67</v>
      </c>
      <c r="K533" s="41">
        <f t="shared" si="42"/>
        <v>10.77</v>
      </c>
      <c r="L533" s="41" t="s">
        <v>5</v>
      </c>
      <c r="M533" s="41" t="s">
        <v>5</v>
      </c>
      <c r="N533" s="41" t="str">
        <f t="shared" si="43"/>
        <v>High Impact</v>
      </c>
      <c r="O533" s="42">
        <v>33000</v>
      </c>
      <c r="P533" s="42">
        <v>2100000</v>
      </c>
      <c r="Q533" s="42">
        <f t="shared" si="44"/>
        <v>2133000</v>
      </c>
    </row>
    <row r="534" spans="1:17" x14ac:dyDescent="0.35">
      <c r="A534" s="41" t="s">
        <v>555</v>
      </c>
      <c r="B534" s="41">
        <f>VLOOKUP($A:$A,'Youth Skills Data'!$A$1:$E$2403,2,FALSE)</f>
        <v>24</v>
      </c>
      <c r="C534" s="41" t="str">
        <f t="shared" si="41"/>
        <v>20 - 24 yrs</v>
      </c>
      <c r="D534" s="41" t="s">
        <v>8</v>
      </c>
      <c r="E534" s="41" t="str">
        <f>HLOOKUP($A534,'Sheet 4'!$A$2:$CNK$3,2,FALSE)</f>
        <v>Married</v>
      </c>
      <c r="F534" s="41" t="s">
        <v>122</v>
      </c>
      <c r="G534" s="41" t="str">
        <f t="shared" si="40"/>
        <v>Female/Married/Abim</v>
      </c>
      <c r="H534" s="41">
        <f>VLOOKUP($A534,'Youth Skills Data'!$A$1:$E$2403,5,FALSE)</f>
        <v>3.76</v>
      </c>
      <c r="I534" s="41">
        <f>VLOOKUP($A534,'Youth Skills Data'!$A$1:$E$2403,4,FALSE)</f>
        <v>0.56000000000000005</v>
      </c>
      <c r="J534" s="41">
        <f>VLOOKUP($A534,'Youth Skills Data'!$A$1:$E$2403,3,FALSE)</f>
        <v>9.81</v>
      </c>
      <c r="K534" s="41">
        <f t="shared" si="42"/>
        <v>14.13</v>
      </c>
      <c r="L534" s="41" t="s">
        <v>5</v>
      </c>
      <c r="M534" s="41" t="s">
        <v>5</v>
      </c>
      <c r="N534" s="41" t="str">
        <f t="shared" si="43"/>
        <v>High Impact</v>
      </c>
      <c r="O534" s="42">
        <v>1123698</v>
      </c>
      <c r="P534" s="42">
        <v>51000</v>
      </c>
      <c r="Q534" s="42">
        <f t="shared" si="44"/>
        <v>1174698</v>
      </c>
    </row>
    <row r="535" spans="1:17" x14ac:dyDescent="0.35">
      <c r="A535" s="41" t="s">
        <v>556</v>
      </c>
      <c r="B535" s="41">
        <f>VLOOKUP($A:$A,'Youth Skills Data'!$A$1:$E$2403,2,FALSE)</f>
        <v>21</v>
      </c>
      <c r="C535" s="41" t="str">
        <f t="shared" si="41"/>
        <v>20 - 24 yrs</v>
      </c>
      <c r="D535" s="41" t="s">
        <v>8</v>
      </c>
      <c r="E535" s="41" t="str">
        <f>HLOOKUP($A535,'Sheet 4'!$A$2:$CNK$3,2,FALSE)</f>
        <v>Married</v>
      </c>
      <c r="F535" s="41" t="s">
        <v>122</v>
      </c>
      <c r="G535" s="41" t="str">
        <f t="shared" si="40"/>
        <v>Female/Married/Abim</v>
      </c>
      <c r="H535" s="41">
        <f>VLOOKUP($A535,'Youth Skills Data'!$A$1:$E$2403,5,FALSE)</f>
        <v>1.87</v>
      </c>
      <c r="I535" s="41">
        <f>VLOOKUP($A535,'Youth Skills Data'!$A$1:$E$2403,4,FALSE)</f>
        <v>2.88</v>
      </c>
      <c r="J535" s="41">
        <f>VLOOKUP($A535,'Youth Skills Data'!$A$1:$E$2403,3,FALSE)</f>
        <v>5.23</v>
      </c>
      <c r="K535" s="41">
        <f t="shared" si="42"/>
        <v>9.98</v>
      </c>
      <c r="L535" s="41" t="s">
        <v>6</v>
      </c>
      <c r="M535" s="41" t="s">
        <v>6</v>
      </c>
      <c r="N535" s="41" t="str">
        <f t="shared" si="43"/>
        <v>No Impact at all</v>
      </c>
      <c r="O535" s="42"/>
      <c r="P535" s="42"/>
      <c r="Q535" s="42">
        <f t="shared" si="44"/>
        <v>0</v>
      </c>
    </row>
    <row r="536" spans="1:17" x14ac:dyDescent="0.35">
      <c r="A536" s="41" t="s">
        <v>557</v>
      </c>
      <c r="B536" s="41">
        <f>VLOOKUP($A:$A,'Youth Skills Data'!$A$1:$E$2403,2,FALSE)</f>
        <v>23</v>
      </c>
      <c r="C536" s="41" t="str">
        <f t="shared" si="41"/>
        <v>20 - 24 yrs</v>
      </c>
      <c r="D536" s="41" t="s">
        <v>3</v>
      </c>
      <c r="E536" s="41" t="str">
        <f>HLOOKUP($A536,'Sheet 4'!$A$2:$CNK$3,2,FALSE)</f>
        <v>Single</v>
      </c>
      <c r="F536" s="41" t="s">
        <v>122</v>
      </c>
      <c r="G536" s="41" t="str">
        <f t="shared" si="40"/>
        <v>Male/Single/Abim</v>
      </c>
      <c r="H536" s="41">
        <f>VLOOKUP($A536,'Youth Skills Data'!$A$1:$E$2403,5,FALSE)</f>
        <v>0.81</v>
      </c>
      <c r="I536" s="41">
        <f>VLOOKUP($A536,'Youth Skills Data'!$A$1:$E$2403,4,FALSE)</f>
        <v>3.53</v>
      </c>
      <c r="J536" s="41">
        <f>VLOOKUP($A536,'Youth Skills Data'!$A$1:$E$2403,3,FALSE)</f>
        <v>7.58</v>
      </c>
      <c r="K536" s="41">
        <f t="shared" si="42"/>
        <v>11.92</v>
      </c>
      <c r="L536" s="41" t="s">
        <v>5</v>
      </c>
      <c r="M536" s="41" t="s">
        <v>5</v>
      </c>
      <c r="N536" s="41" t="str">
        <f t="shared" si="43"/>
        <v>High Impact</v>
      </c>
      <c r="O536" s="42">
        <v>3198</v>
      </c>
      <c r="P536" s="42">
        <v>175000</v>
      </c>
      <c r="Q536" s="42">
        <f t="shared" si="44"/>
        <v>178198</v>
      </c>
    </row>
    <row r="537" spans="1:17" x14ac:dyDescent="0.35">
      <c r="A537" s="41" t="s">
        <v>558</v>
      </c>
      <c r="B537" s="41">
        <f>VLOOKUP($A:$A,'Youth Skills Data'!$A$1:$E$2403,2,FALSE)</f>
        <v>19</v>
      </c>
      <c r="C537" s="41" t="str">
        <f t="shared" si="41"/>
        <v>20 - 24 yrs</v>
      </c>
      <c r="D537" s="41" t="s">
        <v>3</v>
      </c>
      <c r="E537" s="41" t="str">
        <f>HLOOKUP($A537,'Sheet 4'!$A$2:$CNK$3,2,FALSE)</f>
        <v>Single</v>
      </c>
      <c r="F537" s="41" t="s">
        <v>122</v>
      </c>
      <c r="G537" s="41" t="str">
        <f t="shared" si="40"/>
        <v>Male/Single/Abim</v>
      </c>
      <c r="H537" s="41">
        <f>VLOOKUP($A537,'Youth Skills Data'!$A$1:$E$2403,5,FALSE)</f>
        <v>8.42</v>
      </c>
      <c r="I537" s="41">
        <f>VLOOKUP($A537,'Youth Skills Data'!$A$1:$E$2403,4,FALSE)</f>
        <v>3.68</v>
      </c>
      <c r="J537" s="41">
        <f>VLOOKUP($A537,'Youth Skills Data'!$A$1:$E$2403,3,FALSE)</f>
        <v>0.54</v>
      </c>
      <c r="K537" s="41">
        <f t="shared" si="42"/>
        <v>12.64</v>
      </c>
      <c r="L537" s="41" t="s">
        <v>6</v>
      </c>
      <c r="M537" s="41" t="s">
        <v>5</v>
      </c>
      <c r="N537" s="41" t="str">
        <f t="shared" si="43"/>
        <v>Low Impact</v>
      </c>
      <c r="O537" s="42"/>
      <c r="P537" s="42">
        <v>22500</v>
      </c>
      <c r="Q537" s="42">
        <f t="shared" si="44"/>
        <v>22500</v>
      </c>
    </row>
    <row r="538" spans="1:17" x14ac:dyDescent="0.35">
      <c r="A538" s="41" t="s">
        <v>559</v>
      </c>
      <c r="B538" s="41">
        <f>VLOOKUP($A:$A,'Youth Skills Data'!$A$1:$E$2403,2,FALSE)</f>
        <v>29</v>
      </c>
      <c r="C538" s="41" t="str">
        <f t="shared" si="41"/>
        <v>25 yrs or more</v>
      </c>
      <c r="D538" s="41" t="s">
        <v>3</v>
      </c>
      <c r="E538" s="41" t="str">
        <f>HLOOKUP($A538,'Sheet 4'!$A$2:$CNK$3,2,FALSE)</f>
        <v>Separated</v>
      </c>
      <c r="F538" s="41" t="s">
        <v>122</v>
      </c>
      <c r="G538" s="41" t="str">
        <f t="shared" si="40"/>
        <v>Male/Separated/Abim</v>
      </c>
      <c r="H538" s="41">
        <f>VLOOKUP($A538,'Youth Skills Data'!$A$1:$E$2403,5,FALSE)</f>
        <v>5.76</v>
      </c>
      <c r="I538" s="41">
        <f>VLOOKUP($A538,'Youth Skills Data'!$A$1:$E$2403,4,FALSE)</f>
        <v>6.34</v>
      </c>
      <c r="J538" s="41">
        <f>VLOOKUP($A538,'Youth Skills Data'!$A$1:$E$2403,3,FALSE)</f>
        <v>1.01</v>
      </c>
      <c r="K538" s="41">
        <f t="shared" si="42"/>
        <v>13.11</v>
      </c>
      <c r="L538" s="41" t="s">
        <v>6</v>
      </c>
      <c r="M538" s="41" t="s">
        <v>6</v>
      </c>
      <c r="N538" s="41" t="str">
        <f t="shared" si="43"/>
        <v>No Impact at all</v>
      </c>
      <c r="O538" s="42"/>
      <c r="P538" s="42"/>
      <c r="Q538" s="42">
        <f t="shared" si="44"/>
        <v>0</v>
      </c>
    </row>
    <row r="539" spans="1:17" x14ac:dyDescent="0.35">
      <c r="A539" s="41" t="s">
        <v>560</v>
      </c>
      <c r="B539" s="41">
        <f>VLOOKUP($A:$A,'Youth Skills Data'!$A$1:$E$2403,2,FALSE)</f>
        <v>21</v>
      </c>
      <c r="C539" s="41" t="str">
        <f t="shared" si="41"/>
        <v>20 - 24 yrs</v>
      </c>
      <c r="D539" s="41" t="s">
        <v>3</v>
      </c>
      <c r="E539" s="41" t="str">
        <f>HLOOKUP($A539,'Sheet 4'!$A$2:$CNK$3,2,FALSE)</f>
        <v>Married</v>
      </c>
      <c r="F539" s="41" t="s">
        <v>122</v>
      </c>
      <c r="G539" s="41" t="str">
        <f t="shared" si="40"/>
        <v>Male/Married/Abim</v>
      </c>
      <c r="H539" s="41">
        <f>VLOOKUP($A539,'Youth Skills Data'!$A$1:$E$2403,5,FALSE)</f>
        <v>7.32</v>
      </c>
      <c r="I539" s="41">
        <f>VLOOKUP($A539,'Youth Skills Data'!$A$1:$E$2403,4,FALSE)</f>
        <v>7.12</v>
      </c>
      <c r="J539" s="41">
        <f>VLOOKUP($A539,'Youth Skills Data'!$A$1:$E$2403,3,FALSE)</f>
        <v>0.69</v>
      </c>
      <c r="K539" s="41">
        <f t="shared" si="42"/>
        <v>15.13</v>
      </c>
      <c r="L539" s="41" t="s">
        <v>6</v>
      </c>
      <c r="M539" s="41" t="s">
        <v>6</v>
      </c>
      <c r="N539" s="41" t="str">
        <f t="shared" si="43"/>
        <v>No Impact at all</v>
      </c>
      <c r="O539" s="42"/>
      <c r="P539" s="42"/>
      <c r="Q539" s="42">
        <f t="shared" si="44"/>
        <v>0</v>
      </c>
    </row>
    <row r="540" spans="1:17" x14ac:dyDescent="0.35">
      <c r="A540" s="41" t="s">
        <v>561</v>
      </c>
      <c r="B540" s="41">
        <f>VLOOKUP($A:$A,'Youth Skills Data'!$A$1:$E$2403,2,FALSE)</f>
        <v>21</v>
      </c>
      <c r="C540" s="41" t="str">
        <f t="shared" si="41"/>
        <v>20 - 24 yrs</v>
      </c>
      <c r="D540" s="41" t="s">
        <v>3</v>
      </c>
      <c r="E540" s="41" t="str">
        <f>HLOOKUP($A540,'Sheet 4'!$A$2:$CNK$3,2,FALSE)</f>
        <v>Separated</v>
      </c>
      <c r="F540" s="41" t="s">
        <v>122</v>
      </c>
      <c r="G540" s="41" t="str">
        <f t="shared" si="40"/>
        <v>Male/Separated/Abim</v>
      </c>
      <c r="H540" s="41">
        <f>VLOOKUP($A540,'Youth Skills Data'!$A$1:$E$2403,5,FALSE)</f>
        <v>5.3</v>
      </c>
      <c r="I540" s="41">
        <f>VLOOKUP($A540,'Youth Skills Data'!$A$1:$E$2403,4,FALSE)</f>
        <v>2.52</v>
      </c>
      <c r="J540" s="41">
        <f>VLOOKUP($A540,'Youth Skills Data'!$A$1:$E$2403,3,FALSE)</f>
        <v>5.59</v>
      </c>
      <c r="K540" s="41">
        <f t="shared" si="42"/>
        <v>13.41</v>
      </c>
      <c r="L540" s="41" t="s">
        <v>6</v>
      </c>
      <c r="M540" s="41" t="s">
        <v>6</v>
      </c>
      <c r="N540" s="41" t="str">
        <f t="shared" si="43"/>
        <v>No Impact at all</v>
      </c>
      <c r="O540" s="42"/>
      <c r="P540" s="42"/>
      <c r="Q540" s="42">
        <f t="shared" si="44"/>
        <v>0</v>
      </c>
    </row>
    <row r="541" spans="1:17" x14ac:dyDescent="0.35">
      <c r="A541" s="41" t="s">
        <v>562</v>
      </c>
      <c r="B541" s="41">
        <f>VLOOKUP($A:$A,'Youth Skills Data'!$A$1:$E$2403,2,FALSE)</f>
        <v>17</v>
      </c>
      <c r="C541" s="41" t="str">
        <f t="shared" si="41"/>
        <v>15 - 19 yrs</v>
      </c>
      <c r="D541" s="41" t="s">
        <v>3</v>
      </c>
      <c r="E541" s="41" t="str">
        <f>HLOOKUP($A541,'Sheet 4'!$A$2:$CNK$3,2,FALSE)</f>
        <v>Single</v>
      </c>
      <c r="F541" s="41" t="s">
        <v>122</v>
      </c>
      <c r="G541" s="41" t="str">
        <f t="shared" si="40"/>
        <v>Male/Single/Abim</v>
      </c>
      <c r="H541" s="41">
        <f>VLOOKUP($A541,'Youth Skills Data'!$A$1:$E$2403,5,FALSE)</f>
        <v>1.1000000000000001</v>
      </c>
      <c r="I541" s="41">
        <f>VLOOKUP($A541,'Youth Skills Data'!$A$1:$E$2403,4,FALSE)</f>
        <v>7.12</v>
      </c>
      <c r="J541" s="41">
        <f>VLOOKUP($A541,'Youth Skills Data'!$A$1:$E$2403,3,FALSE)</f>
        <v>1.62</v>
      </c>
      <c r="K541" s="41">
        <f t="shared" si="42"/>
        <v>9.84</v>
      </c>
      <c r="L541" s="41" t="s">
        <v>6</v>
      </c>
      <c r="M541" s="41" t="s">
        <v>6</v>
      </c>
      <c r="N541" s="41" t="str">
        <f t="shared" si="43"/>
        <v>No Impact at all</v>
      </c>
      <c r="O541" s="42"/>
      <c r="P541" s="42"/>
      <c r="Q541" s="42">
        <f t="shared" si="44"/>
        <v>0</v>
      </c>
    </row>
    <row r="542" spans="1:17" x14ac:dyDescent="0.35">
      <c r="A542" s="41" t="s">
        <v>563</v>
      </c>
      <c r="B542" s="41">
        <f>VLOOKUP($A:$A,'Youth Skills Data'!$A$1:$E$2403,2,FALSE)</f>
        <v>21</v>
      </c>
      <c r="C542" s="41" t="str">
        <f t="shared" si="41"/>
        <v>20 - 24 yrs</v>
      </c>
      <c r="D542" s="41" t="s">
        <v>8</v>
      </c>
      <c r="E542" s="41" t="str">
        <f>HLOOKUP($A542,'Sheet 4'!$A$2:$CNK$3,2,FALSE)</f>
        <v>Married</v>
      </c>
      <c r="F542" s="41" t="s">
        <v>122</v>
      </c>
      <c r="G542" s="41" t="str">
        <f t="shared" si="40"/>
        <v>Female/Married/Abim</v>
      </c>
      <c r="H542" s="41">
        <f>VLOOKUP($A542,'Youth Skills Data'!$A$1:$E$2403,5,FALSE)</f>
        <v>2.91</v>
      </c>
      <c r="I542" s="41">
        <f>VLOOKUP($A542,'Youth Skills Data'!$A$1:$E$2403,4,FALSE)</f>
        <v>2.04</v>
      </c>
      <c r="J542" s="41">
        <f>VLOOKUP($A542,'Youth Skills Data'!$A$1:$E$2403,3,FALSE)</f>
        <v>2.82</v>
      </c>
      <c r="K542" s="41">
        <f t="shared" si="42"/>
        <v>7.77</v>
      </c>
      <c r="L542" s="41" t="s">
        <v>6</v>
      </c>
      <c r="M542" s="41" t="s">
        <v>6</v>
      </c>
      <c r="N542" s="41" t="str">
        <f t="shared" si="43"/>
        <v>No Impact at all</v>
      </c>
      <c r="O542" s="42"/>
      <c r="P542" s="42"/>
      <c r="Q542" s="42">
        <f t="shared" si="44"/>
        <v>0</v>
      </c>
    </row>
    <row r="543" spans="1:17" x14ac:dyDescent="0.35">
      <c r="A543" s="41" t="s">
        <v>564</v>
      </c>
      <c r="B543" s="41">
        <f>VLOOKUP($A:$A,'Youth Skills Data'!$A$1:$E$2403,2,FALSE)</f>
        <v>23</v>
      </c>
      <c r="C543" s="41" t="str">
        <f t="shared" si="41"/>
        <v>20 - 24 yrs</v>
      </c>
      <c r="D543" s="41" t="s">
        <v>3</v>
      </c>
      <c r="E543" s="41" t="str">
        <f>HLOOKUP($A543,'Sheet 4'!$A$2:$CNK$3,2,FALSE)</f>
        <v>Married</v>
      </c>
      <c r="F543" s="41" t="s">
        <v>122</v>
      </c>
      <c r="G543" s="41" t="str">
        <f t="shared" si="40"/>
        <v>Male/Married/Abim</v>
      </c>
      <c r="H543" s="41">
        <f>VLOOKUP($A543,'Youth Skills Data'!$A$1:$E$2403,5,FALSE)</f>
        <v>4.3499999999999996</v>
      </c>
      <c r="I543" s="41">
        <f>VLOOKUP($A543,'Youth Skills Data'!$A$1:$E$2403,4,FALSE)</f>
        <v>7.84</v>
      </c>
      <c r="J543" s="41">
        <f>VLOOKUP($A543,'Youth Skills Data'!$A$1:$E$2403,3,FALSE)</f>
        <v>6.4</v>
      </c>
      <c r="K543" s="41">
        <f t="shared" si="42"/>
        <v>18.59</v>
      </c>
      <c r="L543" s="41" t="s">
        <v>6</v>
      </c>
      <c r="M543" s="41" t="s">
        <v>6</v>
      </c>
      <c r="N543" s="41" t="str">
        <f t="shared" si="43"/>
        <v>No Impact at all</v>
      </c>
      <c r="O543" s="42"/>
      <c r="P543" s="42"/>
      <c r="Q543" s="42">
        <f t="shared" si="44"/>
        <v>0</v>
      </c>
    </row>
    <row r="544" spans="1:17" x14ac:dyDescent="0.35">
      <c r="A544" s="41" t="s">
        <v>565</v>
      </c>
      <c r="B544" s="41">
        <f>VLOOKUP($A:$A,'Youth Skills Data'!$A$1:$E$2403,2,FALSE)</f>
        <v>15</v>
      </c>
      <c r="C544" s="41" t="str">
        <f t="shared" si="41"/>
        <v>15 - 19 yrs</v>
      </c>
      <c r="D544" s="41" t="s">
        <v>3</v>
      </c>
      <c r="E544" s="41" t="str">
        <f>HLOOKUP($A544,'Sheet 4'!$A$2:$CNK$3,2,FALSE)</f>
        <v>Single</v>
      </c>
      <c r="F544" s="41" t="s">
        <v>122</v>
      </c>
      <c r="G544" s="41" t="str">
        <f t="shared" si="40"/>
        <v>Male/Single/Abim</v>
      </c>
      <c r="H544" s="41">
        <f>VLOOKUP($A544,'Youth Skills Data'!$A$1:$E$2403,5,FALSE)</f>
        <v>3.88</v>
      </c>
      <c r="I544" s="41">
        <f>VLOOKUP($A544,'Youth Skills Data'!$A$1:$E$2403,4,FALSE)</f>
        <v>1.29</v>
      </c>
      <c r="J544" s="41">
        <f>VLOOKUP($A544,'Youth Skills Data'!$A$1:$E$2403,3,FALSE)</f>
        <v>9.16</v>
      </c>
      <c r="K544" s="41">
        <f t="shared" si="42"/>
        <v>14.33</v>
      </c>
      <c r="L544" s="41" t="s">
        <v>6</v>
      </c>
      <c r="M544" s="41" t="s">
        <v>6</v>
      </c>
      <c r="N544" s="41" t="str">
        <f t="shared" si="43"/>
        <v>No Impact at all</v>
      </c>
      <c r="O544" s="42"/>
      <c r="P544" s="42"/>
      <c r="Q544" s="42">
        <f t="shared" si="44"/>
        <v>0</v>
      </c>
    </row>
    <row r="545" spans="1:17" x14ac:dyDescent="0.35">
      <c r="A545" s="41" t="s">
        <v>566</v>
      </c>
      <c r="B545" s="41">
        <f>VLOOKUP($A:$A,'Youth Skills Data'!$A$1:$E$2403,2,FALSE)</f>
        <v>25</v>
      </c>
      <c r="C545" s="41" t="str">
        <f t="shared" si="41"/>
        <v>25 yrs or more</v>
      </c>
      <c r="D545" s="41" t="s">
        <v>8</v>
      </c>
      <c r="E545" s="41" t="str">
        <f>HLOOKUP($A545,'Sheet 4'!$A$2:$CNK$3,2,FALSE)</f>
        <v>Married</v>
      </c>
      <c r="F545" s="41" t="s">
        <v>122</v>
      </c>
      <c r="G545" s="41" t="str">
        <f t="shared" si="40"/>
        <v>Female/Married/Abim</v>
      </c>
      <c r="H545" s="41">
        <f>VLOOKUP($A545,'Youth Skills Data'!$A$1:$E$2403,5,FALSE)</f>
        <v>6.31</v>
      </c>
      <c r="I545" s="41">
        <f>VLOOKUP($A545,'Youth Skills Data'!$A$1:$E$2403,4,FALSE)</f>
        <v>1.92</v>
      </c>
      <c r="J545" s="41">
        <f>VLOOKUP($A545,'Youth Skills Data'!$A$1:$E$2403,3,FALSE)</f>
        <v>4.67</v>
      </c>
      <c r="K545" s="41">
        <f t="shared" si="42"/>
        <v>12.9</v>
      </c>
      <c r="L545" s="41" t="s">
        <v>6</v>
      </c>
      <c r="M545" s="41" t="s">
        <v>6</v>
      </c>
      <c r="N545" s="41" t="str">
        <f t="shared" si="43"/>
        <v>No Impact at all</v>
      </c>
      <c r="O545" s="42"/>
      <c r="P545" s="42"/>
      <c r="Q545" s="42">
        <f t="shared" si="44"/>
        <v>0</v>
      </c>
    </row>
    <row r="546" spans="1:17" x14ac:dyDescent="0.35">
      <c r="A546" s="41" t="s">
        <v>567</v>
      </c>
      <c r="B546" s="41">
        <f>VLOOKUP($A:$A,'Youth Skills Data'!$A$1:$E$2403,2,FALSE)</f>
        <v>12</v>
      </c>
      <c r="C546" s="41" t="str">
        <f t="shared" si="41"/>
        <v>10-14 yrs</v>
      </c>
      <c r="D546" s="41" t="s">
        <v>3</v>
      </c>
      <c r="E546" s="41" t="str">
        <f>HLOOKUP($A546,'Sheet 4'!$A$2:$CNK$3,2,FALSE)</f>
        <v>Single</v>
      </c>
      <c r="F546" s="41" t="s">
        <v>117</v>
      </c>
      <c r="G546" s="41" t="str">
        <f t="shared" si="40"/>
        <v>Male/Single/Kaabong</v>
      </c>
      <c r="H546" s="41">
        <f>VLOOKUP($A546,'Youth Skills Data'!$A$1:$E$2403,5,FALSE)</f>
        <v>7.74</v>
      </c>
      <c r="I546" s="41">
        <f>VLOOKUP($A546,'Youth Skills Data'!$A$1:$E$2403,4,FALSE)</f>
        <v>5.57</v>
      </c>
      <c r="J546" s="41">
        <f>VLOOKUP($A546,'Youth Skills Data'!$A$1:$E$2403,3,FALSE)</f>
        <v>8.99</v>
      </c>
      <c r="K546" s="41">
        <f t="shared" si="42"/>
        <v>22.3</v>
      </c>
      <c r="L546" s="41" t="s">
        <v>6</v>
      </c>
      <c r="M546" s="41" t="s">
        <v>6</v>
      </c>
      <c r="N546" s="41" t="str">
        <f t="shared" si="43"/>
        <v>No Impact at all</v>
      </c>
      <c r="O546" s="42"/>
      <c r="P546" s="42"/>
      <c r="Q546" s="42">
        <f t="shared" si="44"/>
        <v>0</v>
      </c>
    </row>
    <row r="547" spans="1:17" x14ac:dyDescent="0.35">
      <c r="A547" s="41" t="s">
        <v>568</v>
      </c>
      <c r="B547" s="41">
        <f>VLOOKUP($A:$A,'Youth Skills Data'!$A$1:$E$2403,2,FALSE)</f>
        <v>15</v>
      </c>
      <c r="C547" s="41" t="str">
        <f t="shared" si="41"/>
        <v>15 - 19 yrs</v>
      </c>
      <c r="D547" s="41" t="s">
        <v>8</v>
      </c>
      <c r="E547" s="41" t="str">
        <f>HLOOKUP($A547,'Sheet 4'!$A$2:$CNK$3,2,FALSE)</f>
        <v>Single</v>
      </c>
      <c r="F547" s="41" t="s">
        <v>117</v>
      </c>
      <c r="G547" s="41" t="str">
        <f t="shared" si="40"/>
        <v>Female/Single/Kaabong</v>
      </c>
      <c r="H547" s="41">
        <f>VLOOKUP($A547,'Youth Skills Data'!$A$1:$E$2403,5,FALSE)</f>
        <v>5.76</v>
      </c>
      <c r="I547" s="41">
        <f>VLOOKUP($A547,'Youth Skills Data'!$A$1:$E$2403,4,FALSE)</f>
        <v>6.34</v>
      </c>
      <c r="J547" s="41">
        <f>VLOOKUP($A547,'Youth Skills Data'!$A$1:$E$2403,3,FALSE)</f>
        <v>1.01</v>
      </c>
      <c r="K547" s="41">
        <f t="shared" si="42"/>
        <v>13.11</v>
      </c>
      <c r="L547" s="41" t="s">
        <v>6</v>
      </c>
      <c r="M547" s="41" t="s">
        <v>6</v>
      </c>
      <c r="N547" s="41" t="str">
        <f t="shared" si="43"/>
        <v>No Impact at all</v>
      </c>
      <c r="O547" s="42"/>
      <c r="P547" s="42"/>
      <c r="Q547" s="42">
        <f t="shared" si="44"/>
        <v>0</v>
      </c>
    </row>
    <row r="548" spans="1:17" x14ac:dyDescent="0.35">
      <c r="A548" s="41" t="s">
        <v>569</v>
      </c>
      <c r="B548" s="41">
        <f>VLOOKUP($A:$A,'Youth Skills Data'!$A$1:$E$2403,2,FALSE)</f>
        <v>17</v>
      </c>
      <c r="C548" s="41" t="str">
        <f t="shared" si="41"/>
        <v>15 - 19 yrs</v>
      </c>
      <c r="D548" s="41" t="s">
        <v>8</v>
      </c>
      <c r="E548" s="41" t="str">
        <f>HLOOKUP($A548,'Sheet 4'!$A$2:$CNK$3,2,FALSE)</f>
        <v>Separated</v>
      </c>
      <c r="F548" s="41" t="s">
        <v>117</v>
      </c>
      <c r="G548" s="41" t="str">
        <f t="shared" si="40"/>
        <v>Female/Separated/Kaabong</v>
      </c>
      <c r="H548" s="41">
        <f>VLOOKUP($A548,'Youth Skills Data'!$A$1:$E$2403,5,FALSE)</f>
        <v>7.87</v>
      </c>
      <c r="I548" s="41">
        <f>VLOOKUP($A548,'Youth Skills Data'!$A$1:$E$2403,4,FALSE)</f>
        <v>0.23</v>
      </c>
      <c r="J548" s="41">
        <f>VLOOKUP($A548,'Youth Skills Data'!$A$1:$E$2403,3,FALSE)</f>
        <v>6.63</v>
      </c>
      <c r="K548" s="41">
        <f t="shared" si="42"/>
        <v>14.73</v>
      </c>
      <c r="L548" s="41" t="s">
        <v>5</v>
      </c>
      <c r="M548" s="41" t="s">
        <v>6</v>
      </c>
      <c r="N548" s="41" t="str">
        <f t="shared" si="43"/>
        <v>Moderate Impact</v>
      </c>
      <c r="O548" s="42">
        <v>9000</v>
      </c>
      <c r="P548" s="42"/>
      <c r="Q548" s="42">
        <f t="shared" si="44"/>
        <v>9000</v>
      </c>
    </row>
    <row r="549" spans="1:17" x14ac:dyDescent="0.35">
      <c r="A549" s="41" t="s">
        <v>570</v>
      </c>
      <c r="B549" s="41">
        <f>VLOOKUP($A:$A,'Youth Skills Data'!$A$1:$E$2403,2,FALSE)</f>
        <v>19</v>
      </c>
      <c r="C549" s="41" t="str">
        <f t="shared" si="41"/>
        <v>20 - 24 yrs</v>
      </c>
      <c r="D549" s="41" t="s">
        <v>8</v>
      </c>
      <c r="E549" s="41" t="str">
        <f>HLOOKUP($A549,'Sheet 4'!$A$2:$CNK$3,2,FALSE)</f>
        <v>Married</v>
      </c>
      <c r="F549" s="41" t="s">
        <v>117</v>
      </c>
      <c r="G549" s="41" t="str">
        <f t="shared" si="40"/>
        <v>Female/Married/Kaabong</v>
      </c>
      <c r="H549" s="41">
        <f>VLOOKUP($A549,'Youth Skills Data'!$A$1:$E$2403,5,FALSE)</f>
        <v>0.7</v>
      </c>
      <c r="I549" s="41">
        <f>VLOOKUP($A549,'Youth Skills Data'!$A$1:$E$2403,4,FALSE)</f>
        <v>1.79</v>
      </c>
      <c r="J549" s="41">
        <f>VLOOKUP($A549,'Youth Skills Data'!$A$1:$E$2403,3,FALSE)</f>
        <v>6.8</v>
      </c>
      <c r="K549" s="41">
        <f t="shared" si="42"/>
        <v>9.2899999999999991</v>
      </c>
      <c r="L549" s="41" t="s">
        <v>5</v>
      </c>
      <c r="M549" s="41" t="s">
        <v>6</v>
      </c>
      <c r="N549" s="41" t="str">
        <f t="shared" si="43"/>
        <v>Moderate Impact</v>
      </c>
      <c r="O549" s="42">
        <v>85200</v>
      </c>
      <c r="P549" s="42"/>
      <c r="Q549" s="42">
        <f t="shared" si="44"/>
        <v>85200</v>
      </c>
    </row>
    <row r="550" spans="1:17" x14ac:dyDescent="0.35">
      <c r="A550" s="41" t="s">
        <v>571</v>
      </c>
      <c r="B550" s="41">
        <f>VLOOKUP($A:$A,'Youth Skills Data'!$A$1:$E$2403,2,FALSE)</f>
        <v>21</v>
      </c>
      <c r="C550" s="41" t="str">
        <f t="shared" si="41"/>
        <v>20 - 24 yrs</v>
      </c>
      <c r="D550" s="41" t="s">
        <v>3</v>
      </c>
      <c r="E550" s="41" t="str">
        <f>HLOOKUP($A550,'Sheet 4'!$A$2:$CNK$3,2,FALSE)</f>
        <v>Single</v>
      </c>
      <c r="F550" s="41" t="s">
        <v>117</v>
      </c>
      <c r="G550" s="41" t="str">
        <f t="shared" si="40"/>
        <v>Male/Single/Kaabong</v>
      </c>
      <c r="H550" s="41">
        <f>VLOOKUP($A550,'Youth Skills Data'!$A$1:$E$2403,5,FALSE)</f>
        <v>8.76</v>
      </c>
      <c r="I550" s="41">
        <f>VLOOKUP($A550,'Youth Skills Data'!$A$1:$E$2403,4,FALSE)</f>
        <v>3.81</v>
      </c>
      <c r="J550" s="41">
        <f>VLOOKUP($A550,'Youth Skills Data'!$A$1:$E$2403,3,FALSE)</f>
        <v>7.33</v>
      </c>
      <c r="K550" s="41">
        <f t="shared" si="42"/>
        <v>19.899999999999999</v>
      </c>
      <c r="L550" s="41" t="s">
        <v>6</v>
      </c>
      <c r="M550" s="41" t="s">
        <v>6</v>
      </c>
      <c r="N550" s="41" t="str">
        <f t="shared" si="43"/>
        <v>No Impact at all</v>
      </c>
      <c r="O550" s="42"/>
      <c r="P550" s="42"/>
      <c r="Q550" s="42">
        <f t="shared" si="44"/>
        <v>0</v>
      </c>
    </row>
    <row r="551" spans="1:17" x14ac:dyDescent="0.35">
      <c r="A551" s="41" t="s">
        <v>572</v>
      </c>
      <c r="B551" s="41">
        <f>VLOOKUP($A:$A,'Youth Skills Data'!$A$1:$E$2403,2,FALSE)</f>
        <v>24</v>
      </c>
      <c r="C551" s="41" t="str">
        <f t="shared" si="41"/>
        <v>20 - 24 yrs</v>
      </c>
      <c r="D551" s="41" t="s">
        <v>3</v>
      </c>
      <c r="E551" s="41" t="str">
        <f>HLOOKUP($A551,'Sheet 4'!$A$2:$CNK$3,2,FALSE)</f>
        <v>Single</v>
      </c>
      <c r="F551" s="41" t="s">
        <v>117</v>
      </c>
      <c r="G551" s="41" t="str">
        <f t="shared" si="40"/>
        <v>Male/Single/Kaabong</v>
      </c>
      <c r="H551" s="41">
        <f>VLOOKUP($A551,'Youth Skills Data'!$A$1:$E$2403,5,FALSE)</f>
        <v>7.84</v>
      </c>
      <c r="I551" s="41">
        <f>VLOOKUP($A551,'Youth Skills Data'!$A$1:$E$2403,4,FALSE)</f>
        <v>6.23</v>
      </c>
      <c r="J551" s="41">
        <f>VLOOKUP($A551,'Youth Skills Data'!$A$1:$E$2403,3,FALSE)</f>
        <v>5.87</v>
      </c>
      <c r="K551" s="41">
        <f t="shared" si="42"/>
        <v>19.940000000000001</v>
      </c>
      <c r="L551" s="41" t="s">
        <v>5</v>
      </c>
      <c r="M551" s="41" t="s">
        <v>6</v>
      </c>
      <c r="N551" s="41" t="str">
        <f t="shared" si="43"/>
        <v>Moderate Impact</v>
      </c>
      <c r="O551" s="42">
        <v>6198</v>
      </c>
      <c r="P551" s="42"/>
      <c r="Q551" s="42">
        <f t="shared" si="44"/>
        <v>6198</v>
      </c>
    </row>
    <row r="552" spans="1:17" x14ac:dyDescent="0.35">
      <c r="A552" s="41" t="s">
        <v>573</v>
      </c>
      <c r="B552" s="41">
        <f>VLOOKUP($A:$A,'Youth Skills Data'!$A$1:$E$2403,2,FALSE)</f>
        <v>21</v>
      </c>
      <c r="C552" s="41" t="str">
        <f t="shared" si="41"/>
        <v>20 - 24 yrs</v>
      </c>
      <c r="D552" s="41" t="s">
        <v>3</v>
      </c>
      <c r="E552" s="41" t="str">
        <f>HLOOKUP($A552,'Sheet 4'!$A$2:$CNK$3,2,FALSE)</f>
        <v>Single</v>
      </c>
      <c r="F552" s="41" t="s">
        <v>120</v>
      </c>
      <c r="G552" s="41" t="str">
        <f t="shared" si="40"/>
        <v>Male/Single/Nakapiripiriti</v>
      </c>
      <c r="H552" s="41">
        <f>VLOOKUP($A552,'Youth Skills Data'!$A$1:$E$2403,5,FALSE)</f>
        <v>8.42</v>
      </c>
      <c r="I552" s="41">
        <f>VLOOKUP($A552,'Youth Skills Data'!$A$1:$E$2403,4,FALSE)</f>
        <v>3.68</v>
      </c>
      <c r="J552" s="41">
        <f>VLOOKUP($A552,'Youth Skills Data'!$A$1:$E$2403,3,FALSE)</f>
        <v>0.54</v>
      </c>
      <c r="K552" s="41">
        <f t="shared" si="42"/>
        <v>12.64</v>
      </c>
      <c r="L552" s="41" t="s">
        <v>6</v>
      </c>
      <c r="M552" s="41" t="s">
        <v>6</v>
      </c>
      <c r="N552" s="41" t="str">
        <f t="shared" si="43"/>
        <v>No Impact at all</v>
      </c>
      <c r="O552" s="42"/>
      <c r="P552" s="42"/>
      <c r="Q552" s="42">
        <f t="shared" si="44"/>
        <v>0</v>
      </c>
    </row>
    <row r="553" spans="1:17" x14ac:dyDescent="0.35">
      <c r="A553" s="41" t="s">
        <v>574</v>
      </c>
      <c r="B553" s="41">
        <f>VLOOKUP($A:$A,'Youth Skills Data'!$A$1:$E$2403,2,FALSE)</f>
        <v>23</v>
      </c>
      <c r="C553" s="41" t="str">
        <f t="shared" si="41"/>
        <v>20 - 24 yrs</v>
      </c>
      <c r="D553" s="41" t="s">
        <v>3</v>
      </c>
      <c r="E553" s="41" t="str">
        <f>HLOOKUP($A553,'Sheet 4'!$A$2:$CNK$3,2,FALSE)</f>
        <v>Single</v>
      </c>
      <c r="F553" s="41" t="s">
        <v>120</v>
      </c>
      <c r="G553" s="41" t="str">
        <f t="shared" si="40"/>
        <v>Male/Single/Nakapiripiriti</v>
      </c>
      <c r="H553" s="41">
        <f>VLOOKUP($A553,'Youth Skills Data'!$A$1:$E$2403,5,FALSE)</f>
        <v>0.81</v>
      </c>
      <c r="I553" s="41">
        <f>VLOOKUP($A553,'Youth Skills Data'!$A$1:$E$2403,4,FALSE)</f>
        <v>3.53</v>
      </c>
      <c r="J553" s="41">
        <f>VLOOKUP($A553,'Youth Skills Data'!$A$1:$E$2403,3,FALSE)</f>
        <v>7.58</v>
      </c>
      <c r="K553" s="41">
        <f t="shared" si="42"/>
        <v>11.92</v>
      </c>
      <c r="L553" s="41" t="s">
        <v>5</v>
      </c>
      <c r="M553" s="41" t="s">
        <v>6</v>
      </c>
      <c r="N553" s="41" t="str">
        <f t="shared" si="43"/>
        <v>Moderate Impact</v>
      </c>
      <c r="O553" s="42">
        <v>23500</v>
      </c>
      <c r="P553" s="42"/>
      <c r="Q553" s="42">
        <f t="shared" si="44"/>
        <v>23500</v>
      </c>
    </row>
    <row r="554" spans="1:17" x14ac:dyDescent="0.35">
      <c r="A554" s="41" t="s">
        <v>575</v>
      </c>
      <c r="B554" s="41">
        <f>VLOOKUP($A:$A,'Youth Skills Data'!$A$1:$E$2403,2,FALSE)</f>
        <v>19</v>
      </c>
      <c r="C554" s="41" t="str">
        <f t="shared" si="41"/>
        <v>20 - 24 yrs</v>
      </c>
      <c r="D554" s="41" t="s">
        <v>3</v>
      </c>
      <c r="E554" s="41" t="str">
        <f>HLOOKUP($A554,'Sheet 4'!$A$2:$CNK$3,2,FALSE)</f>
        <v>Single</v>
      </c>
      <c r="F554" s="41" t="s">
        <v>120</v>
      </c>
      <c r="G554" s="41" t="str">
        <f t="shared" si="40"/>
        <v>Male/Single/Nakapiripiriti</v>
      </c>
      <c r="H554" s="41">
        <f>VLOOKUP($A554,'Youth Skills Data'!$A$1:$E$2403,5,FALSE)</f>
        <v>8.9499999999999993</v>
      </c>
      <c r="I554" s="41">
        <f>VLOOKUP($A554,'Youth Skills Data'!$A$1:$E$2403,4,FALSE)</f>
        <v>9.2799999999999994</v>
      </c>
      <c r="J554" s="41">
        <f>VLOOKUP($A554,'Youth Skills Data'!$A$1:$E$2403,3,FALSE)</f>
        <v>7.99</v>
      </c>
      <c r="K554" s="41">
        <f t="shared" si="42"/>
        <v>26.22</v>
      </c>
      <c r="L554" s="41" t="s">
        <v>5</v>
      </c>
      <c r="M554" s="41" t="s">
        <v>6</v>
      </c>
      <c r="N554" s="41" t="str">
        <f t="shared" si="43"/>
        <v>Moderate Impact</v>
      </c>
      <c r="O554" s="42">
        <v>80100</v>
      </c>
      <c r="P554" s="42"/>
      <c r="Q554" s="42">
        <f t="shared" si="44"/>
        <v>80100</v>
      </c>
    </row>
    <row r="555" spans="1:17" x14ac:dyDescent="0.35">
      <c r="A555" s="41" t="s">
        <v>576</v>
      </c>
      <c r="B555" s="41">
        <f>VLOOKUP($A:$A,'Youth Skills Data'!$A$1:$E$2403,2,FALSE)</f>
        <v>29</v>
      </c>
      <c r="C555" s="41" t="str">
        <f t="shared" si="41"/>
        <v>25 yrs or more</v>
      </c>
      <c r="D555" s="41" t="s">
        <v>3</v>
      </c>
      <c r="E555" s="41" t="str">
        <f>HLOOKUP($A555,'Sheet 4'!$A$2:$CNK$3,2,FALSE)</f>
        <v>Separated</v>
      </c>
      <c r="F555" s="41" t="s">
        <v>120</v>
      </c>
      <c r="G555" s="41" t="str">
        <f t="shared" si="40"/>
        <v>Male/Separated/Nakapiripiriti</v>
      </c>
      <c r="H555" s="41">
        <f>VLOOKUP($A555,'Youth Skills Data'!$A$1:$E$2403,5,FALSE)</f>
        <v>4.3499999999999996</v>
      </c>
      <c r="I555" s="41">
        <f>VLOOKUP($A555,'Youth Skills Data'!$A$1:$E$2403,4,FALSE)</f>
        <v>7.84</v>
      </c>
      <c r="J555" s="41">
        <f>VLOOKUP($A555,'Youth Skills Data'!$A$1:$E$2403,3,FALSE)</f>
        <v>6.4</v>
      </c>
      <c r="K555" s="41">
        <f t="shared" si="42"/>
        <v>18.59</v>
      </c>
      <c r="L555" s="41" t="s">
        <v>5</v>
      </c>
      <c r="M555" s="41" t="s">
        <v>5</v>
      </c>
      <c r="N555" s="41" t="str">
        <f t="shared" si="43"/>
        <v>High Impact</v>
      </c>
      <c r="O555" s="42">
        <v>60198</v>
      </c>
      <c r="P555" s="42">
        <v>980000</v>
      </c>
      <c r="Q555" s="42">
        <f t="shared" si="44"/>
        <v>1040198</v>
      </c>
    </row>
    <row r="556" spans="1:17" x14ac:dyDescent="0.35">
      <c r="A556" s="41" t="s">
        <v>577</v>
      </c>
      <c r="B556" s="41">
        <f>VLOOKUP($A:$A,'Youth Skills Data'!$A$1:$E$2403,2,FALSE)</f>
        <v>21</v>
      </c>
      <c r="C556" s="41" t="str">
        <f t="shared" si="41"/>
        <v>20 - 24 yrs</v>
      </c>
      <c r="D556" s="41" t="s">
        <v>8</v>
      </c>
      <c r="E556" s="41" t="str">
        <f>HLOOKUP($A556,'Sheet 4'!$A$2:$CNK$3,2,FALSE)</f>
        <v>Single</v>
      </c>
      <c r="F556" s="41" t="s">
        <v>120</v>
      </c>
      <c r="G556" s="41" t="str">
        <f t="shared" si="40"/>
        <v>Female/Single/Nakapiripiriti</v>
      </c>
      <c r="H556" s="41">
        <f>VLOOKUP($A556,'Youth Skills Data'!$A$1:$E$2403,5,FALSE)</f>
        <v>1.1000000000000001</v>
      </c>
      <c r="I556" s="41">
        <f>VLOOKUP($A556,'Youth Skills Data'!$A$1:$E$2403,4,FALSE)</f>
        <v>7.12</v>
      </c>
      <c r="J556" s="41">
        <f>VLOOKUP($A556,'Youth Skills Data'!$A$1:$E$2403,3,FALSE)</f>
        <v>1.62</v>
      </c>
      <c r="K556" s="41">
        <f t="shared" si="42"/>
        <v>9.84</v>
      </c>
      <c r="L556" s="41" t="s">
        <v>5</v>
      </c>
      <c r="M556" s="41" t="s">
        <v>5</v>
      </c>
      <c r="N556" s="41" t="str">
        <f t="shared" si="43"/>
        <v>High Impact</v>
      </c>
      <c r="O556" s="42">
        <v>1500198</v>
      </c>
      <c r="P556" s="42">
        <v>870000</v>
      </c>
      <c r="Q556" s="42">
        <f t="shared" si="44"/>
        <v>2370198</v>
      </c>
    </row>
    <row r="557" spans="1:17" x14ac:dyDescent="0.35">
      <c r="A557" s="41" t="s">
        <v>578</v>
      </c>
      <c r="B557" s="41">
        <f>VLOOKUP($A:$A,'Youth Skills Data'!$A$1:$E$2403,2,FALSE)</f>
        <v>21</v>
      </c>
      <c r="C557" s="41" t="str">
        <f t="shared" si="41"/>
        <v>20 - 24 yrs</v>
      </c>
      <c r="D557" s="41" t="s">
        <v>3</v>
      </c>
      <c r="E557" s="41" t="str">
        <f>HLOOKUP($A557,'Sheet 4'!$A$2:$CNK$3,2,FALSE)</f>
        <v>Married</v>
      </c>
      <c r="F557" s="41" t="s">
        <v>120</v>
      </c>
      <c r="G557" s="41" t="str">
        <f t="shared" si="40"/>
        <v>Male/Married/Nakapiripiriti</v>
      </c>
      <c r="H557" s="41">
        <f>VLOOKUP($A557,'Youth Skills Data'!$A$1:$E$2403,5,FALSE)</f>
        <v>5.3</v>
      </c>
      <c r="I557" s="41">
        <f>VLOOKUP($A557,'Youth Skills Data'!$A$1:$E$2403,4,FALSE)</f>
        <v>2.52</v>
      </c>
      <c r="J557" s="41">
        <f>VLOOKUP($A557,'Youth Skills Data'!$A$1:$E$2403,3,FALSE)</f>
        <v>5.59</v>
      </c>
      <c r="K557" s="41">
        <f t="shared" si="42"/>
        <v>13.41</v>
      </c>
      <c r="L557" s="41" t="s">
        <v>5</v>
      </c>
      <c r="M557" s="41" t="s">
        <v>5</v>
      </c>
      <c r="N557" s="41" t="str">
        <f t="shared" si="43"/>
        <v>High Impact</v>
      </c>
      <c r="O557" s="42">
        <v>35000</v>
      </c>
      <c r="P557" s="42">
        <v>100000</v>
      </c>
      <c r="Q557" s="42">
        <f t="shared" si="44"/>
        <v>135000</v>
      </c>
    </row>
    <row r="558" spans="1:17" x14ac:dyDescent="0.35">
      <c r="A558" s="41" t="s">
        <v>579</v>
      </c>
      <c r="B558" s="41">
        <f>VLOOKUP($A:$A,'Youth Skills Data'!$A$1:$E$2403,2,FALSE)</f>
        <v>17</v>
      </c>
      <c r="C558" s="41" t="str">
        <f t="shared" si="41"/>
        <v>15 - 19 yrs</v>
      </c>
      <c r="D558" s="41" t="s">
        <v>3</v>
      </c>
      <c r="E558" s="41" t="str">
        <f>HLOOKUP($A558,'Sheet 4'!$A$2:$CNK$3,2,FALSE)</f>
        <v>Separated</v>
      </c>
      <c r="F558" s="41" t="s">
        <v>120</v>
      </c>
      <c r="G558" s="41" t="str">
        <f t="shared" si="40"/>
        <v>Male/Separated/Nakapiripiriti</v>
      </c>
      <c r="H558" s="41">
        <f>VLOOKUP($A558,'Youth Skills Data'!$A$1:$E$2403,5,FALSE)</f>
        <v>0.68</v>
      </c>
      <c r="I558" s="41">
        <f>VLOOKUP($A558,'Youth Skills Data'!$A$1:$E$2403,4,FALSE)</f>
        <v>1.57</v>
      </c>
      <c r="J558" s="41">
        <f>VLOOKUP($A558,'Youth Skills Data'!$A$1:$E$2403,3,FALSE)</f>
        <v>6.72</v>
      </c>
      <c r="K558" s="41">
        <f t="shared" si="42"/>
        <v>8.9699999999999989</v>
      </c>
      <c r="L558" s="41" t="s">
        <v>5</v>
      </c>
      <c r="M558" s="41" t="s">
        <v>5</v>
      </c>
      <c r="N558" s="41" t="str">
        <f t="shared" si="43"/>
        <v>High Impact</v>
      </c>
      <c r="O558" s="42">
        <v>218500</v>
      </c>
      <c r="P558" s="42">
        <v>35500</v>
      </c>
      <c r="Q558" s="42">
        <f t="shared" si="44"/>
        <v>254000</v>
      </c>
    </row>
    <row r="559" spans="1:17" x14ac:dyDescent="0.35">
      <c r="A559" s="41" t="s">
        <v>580</v>
      </c>
      <c r="B559" s="41">
        <f>VLOOKUP($A:$A,'Youth Skills Data'!$A$1:$E$2403,2,FALSE)</f>
        <v>21</v>
      </c>
      <c r="C559" s="41" t="str">
        <f t="shared" si="41"/>
        <v>20 - 24 yrs</v>
      </c>
      <c r="D559" s="41" t="s">
        <v>3</v>
      </c>
      <c r="E559" s="41" t="str">
        <f>HLOOKUP($A559,'Sheet 4'!$A$2:$CNK$3,2,FALSE)</f>
        <v>Single</v>
      </c>
      <c r="F559" s="41" t="s">
        <v>120</v>
      </c>
      <c r="G559" s="41" t="str">
        <f t="shared" si="40"/>
        <v>Male/Single/Nakapiripiriti</v>
      </c>
      <c r="H559" s="41">
        <f>VLOOKUP($A559,'Youth Skills Data'!$A$1:$E$2403,5,FALSE)</f>
        <v>8.3000000000000007</v>
      </c>
      <c r="I559" s="41">
        <f>VLOOKUP($A559,'Youth Skills Data'!$A$1:$E$2403,4,FALSE)</f>
        <v>6.79</v>
      </c>
      <c r="J559" s="41">
        <f>VLOOKUP($A559,'Youth Skills Data'!$A$1:$E$2403,3,FALSE)</f>
        <v>1.88</v>
      </c>
      <c r="K559" s="41">
        <f t="shared" si="42"/>
        <v>16.97</v>
      </c>
      <c r="L559" s="41" t="s">
        <v>5</v>
      </c>
      <c r="M559" s="41" t="s">
        <v>5</v>
      </c>
      <c r="N559" s="41" t="str">
        <f t="shared" si="43"/>
        <v>High Impact</v>
      </c>
      <c r="O559" s="42">
        <v>1500198</v>
      </c>
      <c r="P559" s="42">
        <v>72099</v>
      </c>
      <c r="Q559" s="42">
        <f t="shared" si="44"/>
        <v>1572297</v>
      </c>
    </row>
    <row r="560" spans="1:17" x14ac:dyDescent="0.35">
      <c r="A560" s="41" t="s">
        <v>581</v>
      </c>
      <c r="B560" s="41">
        <f>VLOOKUP($A:$A,'Youth Skills Data'!$A$1:$E$2403,2,FALSE)</f>
        <v>23</v>
      </c>
      <c r="C560" s="41" t="str">
        <f t="shared" si="41"/>
        <v>20 - 24 yrs</v>
      </c>
      <c r="D560" s="41" t="s">
        <v>8</v>
      </c>
      <c r="E560" s="41" t="str">
        <f>HLOOKUP($A560,'Sheet 4'!$A$2:$CNK$3,2,FALSE)</f>
        <v>Married</v>
      </c>
      <c r="F560" s="41" t="s">
        <v>120</v>
      </c>
      <c r="G560" s="41" t="str">
        <f t="shared" si="40"/>
        <v>Female/Married/Nakapiripiriti</v>
      </c>
      <c r="H560" s="41">
        <f>VLOOKUP($A560,'Youth Skills Data'!$A$1:$E$2403,5,FALSE)</f>
        <v>4.3499999999999996</v>
      </c>
      <c r="I560" s="41">
        <f>VLOOKUP($A560,'Youth Skills Data'!$A$1:$E$2403,4,FALSE)</f>
        <v>7.84</v>
      </c>
      <c r="J560" s="41">
        <f>VLOOKUP($A560,'Youth Skills Data'!$A$1:$E$2403,3,FALSE)</f>
        <v>6.4</v>
      </c>
      <c r="K560" s="41">
        <f t="shared" si="42"/>
        <v>18.59</v>
      </c>
      <c r="L560" s="41" t="s">
        <v>5</v>
      </c>
      <c r="M560" s="41" t="s">
        <v>5</v>
      </c>
      <c r="N560" s="41" t="str">
        <f t="shared" si="43"/>
        <v>High Impact</v>
      </c>
      <c r="O560" s="42">
        <v>157000</v>
      </c>
      <c r="P560" s="42">
        <v>400000</v>
      </c>
      <c r="Q560" s="42">
        <f t="shared" si="44"/>
        <v>557000</v>
      </c>
    </row>
    <row r="561" spans="1:17" x14ac:dyDescent="0.35">
      <c r="A561" s="41" t="s">
        <v>582</v>
      </c>
      <c r="B561" s="41">
        <f>VLOOKUP($A:$A,'Youth Skills Data'!$A$1:$E$2403,2,FALSE)</f>
        <v>15</v>
      </c>
      <c r="C561" s="41" t="str">
        <f t="shared" si="41"/>
        <v>15 - 19 yrs</v>
      </c>
      <c r="D561" s="41" t="s">
        <v>8</v>
      </c>
      <c r="E561" s="41" t="str">
        <f>HLOOKUP($A561,'Sheet 4'!$A$2:$CNK$3,2,FALSE)</f>
        <v>Married</v>
      </c>
      <c r="F561" s="41" t="s">
        <v>120</v>
      </c>
      <c r="G561" s="41" t="str">
        <f t="shared" si="40"/>
        <v>Female/Married/Nakapiripiriti</v>
      </c>
      <c r="H561" s="41">
        <f>VLOOKUP($A561,'Youth Skills Data'!$A$1:$E$2403,5,FALSE)</f>
        <v>0.7</v>
      </c>
      <c r="I561" s="41">
        <f>VLOOKUP($A561,'Youth Skills Data'!$A$1:$E$2403,4,FALSE)</f>
        <v>1.79</v>
      </c>
      <c r="J561" s="41">
        <f>VLOOKUP($A561,'Youth Skills Data'!$A$1:$E$2403,3,FALSE)</f>
        <v>6.8</v>
      </c>
      <c r="K561" s="41">
        <f t="shared" si="42"/>
        <v>9.2899999999999991</v>
      </c>
      <c r="L561" s="41" t="s">
        <v>5</v>
      </c>
      <c r="M561" s="41" t="s">
        <v>5</v>
      </c>
      <c r="N561" s="41" t="str">
        <f t="shared" si="43"/>
        <v>High Impact</v>
      </c>
      <c r="O561" s="42">
        <v>82200</v>
      </c>
      <c r="P561" s="42">
        <v>2800000</v>
      </c>
      <c r="Q561" s="42">
        <f t="shared" si="44"/>
        <v>2882200</v>
      </c>
    </row>
    <row r="562" spans="1:17" x14ac:dyDescent="0.35">
      <c r="A562" s="41" t="s">
        <v>583</v>
      </c>
      <c r="B562" s="41">
        <f>VLOOKUP($A:$A,'Youth Skills Data'!$A$1:$E$2403,2,FALSE)</f>
        <v>25</v>
      </c>
      <c r="C562" s="41" t="str">
        <f t="shared" si="41"/>
        <v>25 yrs or more</v>
      </c>
      <c r="D562" s="41" t="s">
        <v>3</v>
      </c>
      <c r="E562" s="41" t="str">
        <f>HLOOKUP($A562,'Sheet 4'!$A$2:$CNK$3,2,FALSE)</f>
        <v>Separated</v>
      </c>
      <c r="F562" s="41" t="s">
        <v>120</v>
      </c>
      <c r="G562" s="41" t="str">
        <f t="shared" si="40"/>
        <v>Male/Separated/Nakapiripiriti</v>
      </c>
      <c r="H562" s="41">
        <f>VLOOKUP($A562,'Youth Skills Data'!$A$1:$E$2403,5,FALSE)</f>
        <v>0.74</v>
      </c>
      <c r="I562" s="41">
        <f>VLOOKUP($A562,'Youth Skills Data'!$A$1:$E$2403,4,FALSE)</f>
        <v>4.91</v>
      </c>
      <c r="J562" s="41">
        <f>VLOOKUP($A562,'Youth Skills Data'!$A$1:$E$2403,3,FALSE)</f>
        <v>1.95</v>
      </c>
      <c r="K562" s="41">
        <f t="shared" si="42"/>
        <v>7.6000000000000005</v>
      </c>
      <c r="L562" s="41" t="s">
        <v>5</v>
      </c>
      <c r="M562" s="41" t="s">
        <v>5</v>
      </c>
      <c r="N562" s="41" t="str">
        <f t="shared" si="43"/>
        <v>High Impact</v>
      </c>
      <c r="O562" s="42">
        <v>310000</v>
      </c>
      <c r="P562" s="42">
        <v>400000</v>
      </c>
      <c r="Q562" s="42">
        <f t="shared" si="44"/>
        <v>710000</v>
      </c>
    </row>
    <row r="563" spans="1:17" x14ac:dyDescent="0.35">
      <c r="A563" s="41" t="s">
        <v>584</v>
      </c>
      <c r="B563" s="41">
        <f>VLOOKUP($A:$A,'Youth Skills Data'!$A$1:$E$2403,2,FALSE)</f>
        <v>12</v>
      </c>
      <c r="C563" s="41" t="str">
        <f t="shared" si="41"/>
        <v>10-14 yrs</v>
      </c>
      <c r="D563" s="41" t="s">
        <v>3</v>
      </c>
      <c r="E563" s="41" t="str">
        <f>HLOOKUP($A563,'Sheet 4'!$A$2:$CNK$3,2,FALSE)</f>
        <v>Single</v>
      </c>
      <c r="F563" s="41" t="s">
        <v>121</v>
      </c>
      <c r="G563" s="41" t="str">
        <f t="shared" si="40"/>
        <v>Male/Single/Amudat</v>
      </c>
      <c r="H563" s="41">
        <f>VLOOKUP($A563,'Youth Skills Data'!$A$1:$E$2403,5,FALSE)</f>
        <v>7.74</v>
      </c>
      <c r="I563" s="41">
        <f>VLOOKUP($A563,'Youth Skills Data'!$A$1:$E$2403,4,FALSE)</f>
        <v>5.57</v>
      </c>
      <c r="J563" s="41">
        <f>VLOOKUP($A563,'Youth Skills Data'!$A$1:$E$2403,3,FALSE)</f>
        <v>8.99</v>
      </c>
      <c r="K563" s="41">
        <f t="shared" si="42"/>
        <v>22.3</v>
      </c>
      <c r="L563" s="41" t="s">
        <v>5</v>
      </c>
      <c r="M563" s="41" t="s">
        <v>5</v>
      </c>
      <c r="N563" s="41" t="str">
        <f t="shared" si="43"/>
        <v>High Impact</v>
      </c>
      <c r="O563" s="42">
        <v>475000</v>
      </c>
      <c r="P563" s="42">
        <v>620000</v>
      </c>
      <c r="Q563" s="42">
        <f t="shared" si="44"/>
        <v>1095000</v>
      </c>
    </row>
    <row r="564" spans="1:17" x14ac:dyDescent="0.35">
      <c r="A564" s="41" t="s">
        <v>585</v>
      </c>
      <c r="B564" s="41">
        <f>VLOOKUP($A:$A,'Youth Skills Data'!$A$1:$E$2403,2,FALSE)</f>
        <v>15</v>
      </c>
      <c r="C564" s="41" t="str">
        <f t="shared" si="41"/>
        <v>15 - 19 yrs</v>
      </c>
      <c r="D564" s="41" t="s">
        <v>3</v>
      </c>
      <c r="E564" s="41" t="str">
        <f>HLOOKUP($A564,'Sheet 4'!$A$2:$CNK$3,2,FALSE)</f>
        <v>Separated</v>
      </c>
      <c r="F564" s="41" t="s">
        <v>121</v>
      </c>
      <c r="G564" s="41" t="str">
        <f t="shared" si="40"/>
        <v>Male/Separated/Amudat</v>
      </c>
      <c r="H564" s="41">
        <f>VLOOKUP($A564,'Youth Skills Data'!$A$1:$E$2403,5,FALSE)</f>
        <v>4.3499999999999996</v>
      </c>
      <c r="I564" s="41">
        <f>VLOOKUP($A564,'Youth Skills Data'!$A$1:$E$2403,4,FALSE)</f>
        <v>7.84</v>
      </c>
      <c r="J564" s="41">
        <f>VLOOKUP($A564,'Youth Skills Data'!$A$1:$E$2403,3,FALSE)</f>
        <v>6.4</v>
      </c>
      <c r="K564" s="41">
        <f t="shared" si="42"/>
        <v>18.59</v>
      </c>
      <c r="L564" s="41" t="s">
        <v>5</v>
      </c>
      <c r="M564" s="41" t="s">
        <v>6</v>
      </c>
      <c r="N564" s="41" t="str">
        <f t="shared" si="43"/>
        <v>Moderate Impact</v>
      </c>
      <c r="O564" s="42">
        <v>30297</v>
      </c>
      <c r="P564" s="42"/>
      <c r="Q564" s="42">
        <f t="shared" si="44"/>
        <v>30297</v>
      </c>
    </row>
    <row r="565" spans="1:17" x14ac:dyDescent="0.35">
      <c r="A565" s="41" t="s">
        <v>586</v>
      </c>
      <c r="B565" s="41">
        <f>VLOOKUP($A:$A,'Youth Skills Data'!$A$1:$E$2403,2,FALSE)</f>
        <v>17</v>
      </c>
      <c r="C565" s="41" t="str">
        <f t="shared" si="41"/>
        <v>15 - 19 yrs</v>
      </c>
      <c r="D565" s="41" t="s">
        <v>3</v>
      </c>
      <c r="E565" s="41" t="str">
        <f>HLOOKUP($A565,'Sheet 4'!$A$2:$CNK$3,2,FALSE)</f>
        <v>Single</v>
      </c>
      <c r="F565" s="41" t="s">
        <v>121</v>
      </c>
      <c r="G565" s="41" t="str">
        <f t="shared" si="40"/>
        <v>Male/Single/Amudat</v>
      </c>
      <c r="H565" s="41">
        <f>VLOOKUP($A565,'Youth Skills Data'!$A$1:$E$2403,5,FALSE)</f>
        <v>4.3499999999999996</v>
      </c>
      <c r="I565" s="41">
        <f>VLOOKUP($A565,'Youth Skills Data'!$A$1:$E$2403,4,FALSE)</f>
        <v>7.84</v>
      </c>
      <c r="J565" s="41">
        <f>VLOOKUP($A565,'Youth Skills Data'!$A$1:$E$2403,3,FALSE)</f>
        <v>6.4</v>
      </c>
      <c r="K565" s="41">
        <f t="shared" si="42"/>
        <v>18.59</v>
      </c>
      <c r="L565" s="41" t="s">
        <v>5</v>
      </c>
      <c r="M565" s="41" t="s">
        <v>6</v>
      </c>
      <c r="N565" s="41" t="str">
        <f t="shared" si="43"/>
        <v>Moderate Impact</v>
      </c>
      <c r="O565" s="42">
        <v>47099</v>
      </c>
      <c r="P565" s="42"/>
      <c r="Q565" s="42">
        <f t="shared" si="44"/>
        <v>47099</v>
      </c>
    </row>
    <row r="566" spans="1:17" x14ac:dyDescent="0.35">
      <c r="A566" s="41" t="s">
        <v>587</v>
      </c>
      <c r="B566" s="41">
        <f>VLOOKUP($A:$A,'Youth Skills Data'!$A$1:$E$2403,2,FALSE)</f>
        <v>19</v>
      </c>
      <c r="C566" s="41" t="str">
        <f t="shared" si="41"/>
        <v>20 - 24 yrs</v>
      </c>
      <c r="D566" s="41" t="s">
        <v>3</v>
      </c>
      <c r="E566" s="41" t="str">
        <f>HLOOKUP($A566,'Sheet 4'!$A$2:$CNK$3,2,FALSE)</f>
        <v>Single</v>
      </c>
      <c r="F566" s="41" t="s">
        <v>121</v>
      </c>
      <c r="G566" s="41" t="str">
        <f t="shared" si="40"/>
        <v>Male/Single/Amudat</v>
      </c>
      <c r="H566" s="41">
        <f>VLOOKUP($A566,'Youth Skills Data'!$A$1:$E$2403,5,FALSE)</f>
        <v>5.6</v>
      </c>
      <c r="I566" s="41">
        <f>VLOOKUP($A566,'Youth Skills Data'!$A$1:$E$2403,4,FALSE)</f>
        <v>5.94</v>
      </c>
      <c r="J566" s="41">
        <f>VLOOKUP($A566,'Youth Skills Data'!$A$1:$E$2403,3,FALSE)</f>
        <v>1.83</v>
      </c>
      <c r="K566" s="41">
        <f t="shared" si="42"/>
        <v>13.37</v>
      </c>
      <c r="L566" s="41" t="s">
        <v>5</v>
      </c>
      <c r="M566" s="41" t="s">
        <v>6</v>
      </c>
      <c r="N566" s="41" t="str">
        <f t="shared" si="43"/>
        <v>Moderate Impact</v>
      </c>
      <c r="O566" s="42">
        <v>120099</v>
      </c>
      <c r="P566" s="42"/>
      <c r="Q566" s="42">
        <f t="shared" si="44"/>
        <v>120099</v>
      </c>
    </row>
    <row r="567" spans="1:17" x14ac:dyDescent="0.35">
      <c r="A567" s="41" t="s">
        <v>588</v>
      </c>
      <c r="B567" s="41">
        <f>VLOOKUP($A:$A,'Youth Skills Data'!$A$1:$E$2403,2,FALSE)</f>
        <v>21</v>
      </c>
      <c r="C567" s="41" t="str">
        <f t="shared" si="41"/>
        <v>20 - 24 yrs</v>
      </c>
      <c r="D567" s="41" t="s">
        <v>3</v>
      </c>
      <c r="E567" s="41" t="str">
        <f>HLOOKUP($A567,'Sheet 4'!$A$2:$CNK$3,2,FALSE)</f>
        <v>Single</v>
      </c>
      <c r="F567" s="41" t="s">
        <v>121</v>
      </c>
      <c r="G567" s="41" t="str">
        <f t="shared" si="40"/>
        <v>Male/Single/Amudat</v>
      </c>
      <c r="H567" s="41">
        <f>VLOOKUP($A567,'Youth Skills Data'!$A$1:$E$2403,5,FALSE)</f>
        <v>4.3499999999999996</v>
      </c>
      <c r="I567" s="41">
        <f>VLOOKUP($A567,'Youth Skills Data'!$A$1:$E$2403,4,FALSE)</f>
        <v>7.84</v>
      </c>
      <c r="J567" s="41">
        <f>VLOOKUP($A567,'Youth Skills Data'!$A$1:$E$2403,3,FALSE)</f>
        <v>6.4</v>
      </c>
      <c r="K567" s="41">
        <f t="shared" si="42"/>
        <v>18.59</v>
      </c>
      <c r="L567" s="41" t="s">
        <v>5</v>
      </c>
      <c r="M567" s="41" t="s">
        <v>6</v>
      </c>
      <c r="N567" s="41" t="str">
        <f t="shared" si="43"/>
        <v>Moderate Impact</v>
      </c>
      <c r="O567" s="42">
        <v>55198</v>
      </c>
      <c r="P567" s="42"/>
      <c r="Q567" s="42">
        <f t="shared" si="44"/>
        <v>55198</v>
      </c>
    </row>
    <row r="568" spans="1:17" x14ac:dyDescent="0.35">
      <c r="A568" s="41" t="s">
        <v>589</v>
      </c>
      <c r="B568" s="41">
        <f>VLOOKUP($A:$A,'Youth Skills Data'!$A$1:$E$2403,2,FALSE)</f>
        <v>24</v>
      </c>
      <c r="C568" s="41" t="str">
        <f t="shared" si="41"/>
        <v>20 - 24 yrs</v>
      </c>
      <c r="D568" s="41" t="s">
        <v>3</v>
      </c>
      <c r="E568" s="41" t="str">
        <f>HLOOKUP($A568,'Sheet 4'!$A$2:$CNK$3,2,FALSE)</f>
        <v>Single</v>
      </c>
      <c r="F568" s="41" t="s">
        <v>121</v>
      </c>
      <c r="G568" s="41" t="str">
        <f t="shared" si="40"/>
        <v>Male/Single/Amudat</v>
      </c>
      <c r="H568" s="41">
        <f>VLOOKUP($A568,'Youth Skills Data'!$A$1:$E$2403,5,FALSE)</f>
        <v>3.76</v>
      </c>
      <c r="I568" s="41">
        <f>VLOOKUP($A568,'Youth Skills Data'!$A$1:$E$2403,4,FALSE)</f>
        <v>0.56000000000000005</v>
      </c>
      <c r="J568" s="41">
        <f>VLOOKUP($A568,'Youth Skills Data'!$A$1:$E$2403,3,FALSE)</f>
        <v>9.81</v>
      </c>
      <c r="K568" s="41">
        <f t="shared" si="42"/>
        <v>14.13</v>
      </c>
      <c r="L568" s="41" t="s">
        <v>5</v>
      </c>
      <c r="M568" s="41" t="s">
        <v>5</v>
      </c>
      <c r="N568" s="41" t="str">
        <f t="shared" si="43"/>
        <v>High Impact</v>
      </c>
      <c r="O568" s="42">
        <v>73000</v>
      </c>
      <c r="P568" s="42">
        <v>12198</v>
      </c>
      <c r="Q568" s="42">
        <f t="shared" si="44"/>
        <v>85198</v>
      </c>
    </row>
    <row r="569" spans="1:17" x14ac:dyDescent="0.35">
      <c r="A569" s="41" t="s">
        <v>590</v>
      </c>
      <c r="B569" s="41">
        <f>VLOOKUP($A:$A,'Youth Skills Data'!$A$1:$E$2403,2,FALSE)</f>
        <v>21</v>
      </c>
      <c r="C569" s="41" t="str">
        <f t="shared" si="41"/>
        <v>20 - 24 yrs</v>
      </c>
      <c r="D569" s="41" t="s">
        <v>3</v>
      </c>
      <c r="E569" s="41" t="str">
        <f>HLOOKUP($A569,'Sheet 4'!$A$2:$CNK$3,2,FALSE)</f>
        <v>Married</v>
      </c>
      <c r="F569" s="41" t="s">
        <v>121</v>
      </c>
      <c r="G569" s="41" t="str">
        <f t="shared" si="40"/>
        <v>Male/Married/Amudat</v>
      </c>
      <c r="H569" s="41">
        <f>VLOOKUP($A569,'Youth Skills Data'!$A$1:$E$2403,5,FALSE)</f>
        <v>8.9499999999999993</v>
      </c>
      <c r="I569" s="41">
        <f>VLOOKUP($A569,'Youth Skills Data'!$A$1:$E$2403,4,FALSE)</f>
        <v>9.2799999999999994</v>
      </c>
      <c r="J569" s="41">
        <f>VLOOKUP($A569,'Youth Skills Data'!$A$1:$E$2403,3,FALSE)</f>
        <v>7.99</v>
      </c>
      <c r="K569" s="41">
        <f t="shared" si="42"/>
        <v>26.22</v>
      </c>
      <c r="L569" s="41" t="s">
        <v>5</v>
      </c>
      <c r="M569" s="41" t="s">
        <v>6</v>
      </c>
      <c r="N569" s="41" t="str">
        <f t="shared" si="43"/>
        <v>Moderate Impact</v>
      </c>
      <c r="O569" s="42">
        <v>90198</v>
      </c>
      <c r="P569" s="42"/>
      <c r="Q569" s="42">
        <f t="shared" si="44"/>
        <v>90198</v>
      </c>
    </row>
    <row r="570" spans="1:17" x14ac:dyDescent="0.35">
      <c r="A570" s="41" t="s">
        <v>591</v>
      </c>
      <c r="B570" s="41">
        <f>VLOOKUP($A:$A,'Youth Skills Data'!$A$1:$E$2403,2,FALSE)</f>
        <v>23</v>
      </c>
      <c r="C570" s="41" t="str">
        <f t="shared" si="41"/>
        <v>20 - 24 yrs</v>
      </c>
      <c r="D570" s="41" t="s">
        <v>3</v>
      </c>
      <c r="E570" s="41" t="str">
        <f>HLOOKUP($A570,'Sheet 4'!$A$2:$CNK$3,2,FALSE)</f>
        <v>Single</v>
      </c>
      <c r="F570" s="41" t="s">
        <v>121</v>
      </c>
      <c r="G570" s="41" t="str">
        <f t="shared" si="40"/>
        <v>Male/Single/Amudat</v>
      </c>
      <c r="H570" s="41">
        <f>VLOOKUP($A570,'Youth Skills Data'!$A$1:$E$2403,5,FALSE)</f>
        <v>0.81</v>
      </c>
      <c r="I570" s="41">
        <f>VLOOKUP($A570,'Youth Skills Data'!$A$1:$E$2403,4,FALSE)</f>
        <v>3.53</v>
      </c>
      <c r="J570" s="41">
        <f>VLOOKUP($A570,'Youth Skills Data'!$A$1:$E$2403,3,FALSE)</f>
        <v>7.58</v>
      </c>
      <c r="K570" s="41">
        <f t="shared" si="42"/>
        <v>11.92</v>
      </c>
      <c r="L570" s="41" t="s">
        <v>5</v>
      </c>
      <c r="M570" s="41" t="s">
        <v>5</v>
      </c>
      <c r="N570" s="41" t="str">
        <f t="shared" si="43"/>
        <v>High Impact</v>
      </c>
      <c r="O570" s="42">
        <v>35198</v>
      </c>
      <c r="P570" s="42">
        <v>335000</v>
      </c>
      <c r="Q570" s="42">
        <f t="shared" si="44"/>
        <v>370198</v>
      </c>
    </row>
    <row r="571" spans="1:17" x14ac:dyDescent="0.35">
      <c r="A571" s="41" t="s">
        <v>592</v>
      </c>
      <c r="B571" s="41">
        <f>VLOOKUP($A:$A,'Youth Skills Data'!$A$1:$E$2403,2,FALSE)</f>
        <v>19</v>
      </c>
      <c r="C571" s="41" t="str">
        <f t="shared" si="41"/>
        <v>20 - 24 yrs</v>
      </c>
      <c r="D571" s="41" t="s">
        <v>3</v>
      </c>
      <c r="E571" s="41" t="str">
        <f>HLOOKUP($A571,'Sheet 4'!$A$2:$CNK$3,2,FALSE)</f>
        <v>Separated</v>
      </c>
      <c r="F571" s="41" t="s">
        <v>121</v>
      </c>
      <c r="G571" s="41" t="str">
        <f t="shared" si="40"/>
        <v>Male/Separated/Amudat</v>
      </c>
      <c r="H571" s="41">
        <f>VLOOKUP($A571,'Youth Skills Data'!$A$1:$E$2403,5,FALSE)</f>
        <v>1.87</v>
      </c>
      <c r="I571" s="41">
        <f>VLOOKUP($A571,'Youth Skills Data'!$A$1:$E$2403,4,FALSE)</f>
        <v>2.88</v>
      </c>
      <c r="J571" s="41">
        <f>VLOOKUP($A571,'Youth Skills Data'!$A$1:$E$2403,3,FALSE)</f>
        <v>5.23</v>
      </c>
      <c r="K571" s="41">
        <f t="shared" si="42"/>
        <v>9.98</v>
      </c>
      <c r="L571" s="41" t="s">
        <v>5</v>
      </c>
      <c r="M571" s="41" t="s">
        <v>5</v>
      </c>
      <c r="N571" s="41" t="str">
        <f t="shared" si="43"/>
        <v>High Impact</v>
      </c>
      <c r="O571" s="42">
        <v>55099</v>
      </c>
      <c r="P571" s="42">
        <v>16200</v>
      </c>
      <c r="Q571" s="42">
        <f t="shared" si="44"/>
        <v>71299</v>
      </c>
    </row>
    <row r="572" spans="1:17" x14ac:dyDescent="0.35">
      <c r="A572" s="41" t="s">
        <v>593</v>
      </c>
      <c r="B572" s="41">
        <f>VLOOKUP($A:$A,'Youth Skills Data'!$A$1:$E$2403,2,FALSE)</f>
        <v>29</v>
      </c>
      <c r="C572" s="41" t="str">
        <f t="shared" si="41"/>
        <v>25 yrs or more</v>
      </c>
      <c r="D572" s="41" t="s">
        <v>8</v>
      </c>
      <c r="E572" s="41" t="str">
        <f>HLOOKUP($A572,'Sheet 4'!$A$2:$CNK$3,2,FALSE)</f>
        <v>Separated</v>
      </c>
      <c r="F572" s="41" t="s">
        <v>121</v>
      </c>
      <c r="G572" s="41" t="str">
        <f t="shared" si="40"/>
        <v>Female/Separated/Amudat</v>
      </c>
      <c r="H572" s="41">
        <f>VLOOKUP($A572,'Youth Skills Data'!$A$1:$E$2403,5,FALSE)</f>
        <v>4.3499999999999996</v>
      </c>
      <c r="I572" s="41">
        <f>VLOOKUP($A572,'Youth Skills Data'!$A$1:$E$2403,4,FALSE)</f>
        <v>7.84</v>
      </c>
      <c r="J572" s="41">
        <f>VLOOKUP($A572,'Youth Skills Data'!$A$1:$E$2403,3,FALSE)</f>
        <v>6.4</v>
      </c>
      <c r="K572" s="41">
        <f t="shared" si="42"/>
        <v>18.59</v>
      </c>
      <c r="L572" s="41" t="s">
        <v>5</v>
      </c>
      <c r="M572" s="41" t="s">
        <v>5</v>
      </c>
      <c r="N572" s="41" t="str">
        <f t="shared" si="43"/>
        <v>High Impact</v>
      </c>
      <c r="O572" s="42">
        <v>85000</v>
      </c>
      <c r="P572" s="42">
        <v>38000</v>
      </c>
      <c r="Q572" s="42">
        <f t="shared" si="44"/>
        <v>123000</v>
      </c>
    </row>
    <row r="573" spans="1:17" x14ac:dyDescent="0.35">
      <c r="A573" s="41" t="s">
        <v>594</v>
      </c>
      <c r="B573" s="41">
        <f>VLOOKUP($A:$A,'Youth Skills Data'!$A$1:$E$2403,2,FALSE)</f>
        <v>21</v>
      </c>
      <c r="C573" s="41" t="str">
        <f t="shared" si="41"/>
        <v>20 - 24 yrs</v>
      </c>
      <c r="D573" s="41" t="s">
        <v>3</v>
      </c>
      <c r="E573" s="41" t="str">
        <f>HLOOKUP($A573,'Sheet 4'!$A$2:$CNK$3,2,FALSE)</f>
        <v>Single</v>
      </c>
      <c r="F573" s="41" t="s">
        <v>121</v>
      </c>
      <c r="G573" s="41" t="str">
        <f t="shared" si="40"/>
        <v>Male/Single/Amudat</v>
      </c>
      <c r="H573" s="41">
        <f>VLOOKUP($A573,'Youth Skills Data'!$A$1:$E$2403,5,FALSE)</f>
        <v>0.68</v>
      </c>
      <c r="I573" s="41">
        <f>VLOOKUP($A573,'Youth Skills Data'!$A$1:$E$2403,4,FALSE)</f>
        <v>1.57</v>
      </c>
      <c r="J573" s="41">
        <f>VLOOKUP($A573,'Youth Skills Data'!$A$1:$E$2403,3,FALSE)</f>
        <v>6.72</v>
      </c>
      <c r="K573" s="41">
        <f t="shared" si="42"/>
        <v>8.9699999999999989</v>
      </c>
      <c r="L573" s="41" t="s">
        <v>5</v>
      </c>
      <c r="M573" s="41" t="s">
        <v>5</v>
      </c>
      <c r="N573" s="41" t="str">
        <f t="shared" si="43"/>
        <v>High Impact</v>
      </c>
      <c r="O573" s="42">
        <v>41000</v>
      </c>
      <c r="P573" s="42">
        <v>3200</v>
      </c>
      <c r="Q573" s="42">
        <f t="shared" si="44"/>
        <v>44200</v>
      </c>
    </row>
    <row r="574" spans="1:17" x14ac:dyDescent="0.35">
      <c r="A574" s="41" t="s">
        <v>595</v>
      </c>
      <c r="B574" s="41">
        <f>VLOOKUP($A:$A,'Youth Skills Data'!$A$1:$E$2403,2,FALSE)</f>
        <v>21</v>
      </c>
      <c r="C574" s="41" t="str">
        <f t="shared" si="41"/>
        <v>20 - 24 yrs</v>
      </c>
      <c r="D574" s="41" t="s">
        <v>3</v>
      </c>
      <c r="E574" s="41" t="str">
        <f>HLOOKUP($A574,'Sheet 4'!$A$2:$CNK$3,2,FALSE)</f>
        <v>Married</v>
      </c>
      <c r="F574" s="41" t="s">
        <v>121</v>
      </c>
      <c r="G574" s="41" t="str">
        <f t="shared" si="40"/>
        <v>Male/Married/Amudat</v>
      </c>
      <c r="H574" s="41">
        <f>VLOOKUP($A574,'Youth Skills Data'!$A$1:$E$2403,5,FALSE)</f>
        <v>5.3</v>
      </c>
      <c r="I574" s="41">
        <f>VLOOKUP($A574,'Youth Skills Data'!$A$1:$E$2403,4,FALSE)</f>
        <v>2.52</v>
      </c>
      <c r="J574" s="41">
        <f>VLOOKUP($A574,'Youth Skills Data'!$A$1:$E$2403,3,FALSE)</f>
        <v>5.59</v>
      </c>
      <c r="K574" s="41">
        <f t="shared" si="42"/>
        <v>13.41</v>
      </c>
      <c r="L574" s="41" t="s">
        <v>5</v>
      </c>
      <c r="M574" s="41" t="s">
        <v>5</v>
      </c>
      <c r="N574" s="41" t="str">
        <f t="shared" si="43"/>
        <v>High Impact</v>
      </c>
      <c r="O574" s="42">
        <v>32500</v>
      </c>
      <c r="P574" s="42">
        <v>130000</v>
      </c>
      <c r="Q574" s="42">
        <f t="shared" si="44"/>
        <v>162500</v>
      </c>
    </row>
    <row r="575" spans="1:17" x14ac:dyDescent="0.35">
      <c r="A575" s="41" t="s">
        <v>596</v>
      </c>
      <c r="B575" s="41">
        <f>VLOOKUP($A:$A,'Youth Skills Data'!$A$1:$E$2403,2,FALSE)</f>
        <v>17</v>
      </c>
      <c r="C575" s="41" t="str">
        <f t="shared" si="41"/>
        <v>15 - 19 yrs</v>
      </c>
      <c r="D575" s="41" t="s">
        <v>8</v>
      </c>
      <c r="E575" s="41" t="str">
        <f>HLOOKUP($A575,'Sheet 4'!$A$2:$CNK$3,2,FALSE)</f>
        <v>Single</v>
      </c>
      <c r="F575" s="41" t="s">
        <v>121</v>
      </c>
      <c r="G575" s="41" t="str">
        <f t="shared" si="40"/>
        <v>Female/Single/Amudat</v>
      </c>
      <c r="H575" s="41">
        <f>VLOOKUP($A575,'Youth Skills Data'!$A$1:$E$2403,5,FALSE)</f>
        <v>3.88</v>
      </c>
      <c r="I575" s="41">
        <f>VLOOKUP($A575,'Youth Skills Data'!$A$1:$E$2403,4,FALSE)</f>
        <v>1.29</v>
      </c>
      <c r="J575" s="41">
        <f>VLOOKUP($A575,'Youth Skills Data'!$A$1:$E$2403,3,FALSE)</f>
        <v>9.16</v>
      </c>
      <c r="K575" s="41">
        <f t="shared" si="42"/>
        <v>14.33</v>
      </c>
      <c r="L575" s="41" t="s">
        <v>5</v>
      </c>
      <c r="M575" s="41" t="s">
        <v>6</v>
      </c>
      <c r="N575" s="41" t="str">
        <f t="shared" si="43"/>
        <v>Moderate Impact</v>
      </c>
      <c r="O575" s="42">
        <v>18000</v>
      </c>
      <c r="P575" s="42"/>
      <c r="Q575" s="42">
        <f t="shared" si="44"/>
        <v>18000</v>
      </c>
    </row>
    <row r="576" spans="1:17" x14ac:dyDescent="0.35">
      <c r="A576" s="41" t="s">
        <v>597</v>
      </c>
      <c r="B576" s="41">
        <f>VLOOKUP($A:$A,'Youth Skills Data'!$A$1:$E$2403,2,FALSE)</f>
        <v>21</v>
      </c>
      <c r="C576" s="41" t="str">
        <f t="shared" si="41"/>
        <v>20 - 24 yrs</v>
      </c>
      <c r="D576" s="41" t="s">
        <v>3</v>
      </c>
      <c r="E576" s="41" t="str">
        <f>HLOOKUP($A576,'Sheet 4'!$A$2:$CNK$3,2,FALSE)</f>
        <v>Separated</v>
      </c>
      <c r="F576" s="41" t="s">
        <v>121</v>
      </c>
      <c r="G576" s="41" t="str">
        <f t="shared" si="40"/>
        <v>Male/Separated/Amudat</v>
      </c>
      <c r="H576" s="41">
        <f>VLOOKUP($A576,'Youth Skills Data'!$A$1:$E$2403,5,FALSE)</f>
        <v>4.3499999999999996</v>
      </c>
      <c r="I576" s="41">
        <f>VLOOKUP($A576,'Youth Skills Data'!$A$1:$E$2403,4,FALSE)</f>
        <v>7.84</v>
      </c>
      <c r="J576" s="41">
        <f>VLOOKUP($A576,'Youth Skills Data'!$A$1:$E$2403,3,FALSE)</f>
        <v>6.4</v>
      </c>
      <c r="K576" s="41">
        <f t="shared" si="42"/>
        <v>18.59</v>
      </c>
      <c r="L576" s="41" t="s">
        <v>5</v>
      </c>
      <c r="M576" s="41" t="s">
        <v>5</v>
      </c>
      <c r="N576" s="41" t="str">
        <f t="shared" si="43"/>
        <v>High Impact</v>
      </c>
      <c r="O576" s="42">
        <v>55099</v>
      </c>
      <c r="P576" s="42">
        <v>30297</v>
      </c>
      <c r="Q576" s="42">
        <f t="shared" si="44"/>
        <v>85396</v>
      </c>
    </row>
    <row r="577" spans="1:17" x14ac:dyDescent="0.35">
      <c r="A577" s="41" t="s">
        <v>598</v>
      </c>
      <c r="B577" s="41">
        <f>VLOOKUP($A:$A,'Youth Skills Data'!$A$1:$E$2403,2,FALSE)</f>
        <v>23</v>
      </c>
      <c r="C577" s="41" t="str">
        <f t="shared" si="41"/>
        <v>20 - 24 yrs</v>
      </c>
      <c r="D577" s="41" t="s">
        <v>3</v>
      </c>
      <c r="E577" s="41" t="str">
        <f>HLOOKUP($A577,'Sheet 4'!$A$2:$CNK$3,2,FALSE)</f>
        <v>Separated</v>
      </c>
      <c r="F577" s="41" t="s">
        <v>120</v>
      </c>
      <c r="G577" s="41" t="str">
        <f t="shared" si="40"/>
        <v>Male/Separated/Nakapiripiriti</v>
      </c>
      <c r="H577" s="41">
        <f>VLOOKUP($A577,'Youth Skills Data'!$A$1:$E$2403,5,FALSE)</f>
        <v>4.3499999999999996</v>
      </c>
      <c r="I577" s="41">
        <f>VLOOKUP($A577,'Youth Skills Data'!$A$1:$E$2403,4,FALSE)</f>
        <v>7.84</v>
      </c>
      <c r="J577" s="41">
        <f>VLOOKUP($A577,'Youth Skills Data'!$A$1:$E$2403,3,FALSE)</f>
        <v>6.4</v>
      </c>
      <c r="K577" s="41">
        <f t="shared" si="42"/>
        <v>18.59</v>
      </c>
      <c r="L577" s="41" t="s">
        <v>5</v>
      </c>
      <c r="M577" s="41" t="s">
        <v>5</v>
      </c>
      <c r="N577" s="41" t="str">
        <f t="shared" si="43"/>
        <v>High Impact</v>
      </c>
      <c r="O577" s="42">
        <v>70198</v>
      </c>
      <c r="P577" s="42">
        <v>17099</v>
      </c>
      <c r="Q577" s="42">
        <f t="shared" si="44"/>
        <v>87297</v>
      </c>
    </row>
    <row r="578" spans="1:17" x14ac:dyDescent="0.35">
      <c r="A578" s="41" t="s">
        <v>599</v>
      </c>
      <c r="B578" s="41">
        <f>VLOOKUP($A:$A,'Youth Skills Data'!$A$1:$E$2403,2,FALSE)</f>
        <v>15</v>
      </c>
      <c r="C578" s="41" t="str">
        <f t="shared" si="41"/>
        <v>15 - 19 yrs</v>
      </c>
      <c r="D578" s="41" t="s">
        <v>3</v>
      </c>
      <c r="E578" s="41" t="str">
        <f>HLOOKUP($A578,'Sheet 4'!$A$2:$CNK$3,2,FALSE)</f>
        <v>Separated</v>
      </c>
      <c r="F578" s="41" t="s">
        <v>120</v>
      </c>
      <c r="G578" s="41" t="str">
        <f t="shared" ref="G578:G641" si="45">CONCATENATE(D578,"/",E578,"/",F578,)</f>
        <v>Male/Separated/Nakapiripiriti</v>
      </c>
      <c r="H578" s="41">
        <f>VLOOKUP($A578,'Youth Skills Data'!$A$1:$E$2403,5,FALSE)</f>
        <v>5.36</v>
      </c>
      <c r="I578" s="41">
        <f>VLOOKUP($A578,'Youth Skills Data'!$A$1:$E$2403,4,FALSE)</f>
        <v>4.3600000000000003</v>
      </c>
      <c r="J578" s="41">
        <f>VLOOKUP($A578,'Youth Skills Data'!$A$1:$E$2403,3,FALSE)</f>
        <v>7.46</v>
      </c>
      <c r="K578" s="41">
        <f t="shared" si="42"/>
        <v>17.18</v>
      </c>
      <c r="L578" s="41" t="s">
        <v>5</v>
      </c>
      <c r="M578" s="41" t="s">
        <v>5</v>
      </c>
      <c r="N578" s="41" t="str">
        <f t="shared" si="43"/>
        <v>High Impact</v>
      </c>
      <c r="O578" s="42">
        <v>10297</v>
      </c>
      <c r="P578" s="42">
        <v>15198</v>
      </c>
      <c r="Q578" s="42">
        <f t="shared" si="44"/>
        <v>25495</v>
      </c>
    </row>
    <row r="579" spans="1:17" x14ac:dyDescent="0.35">
      <c r="A579" s="41" t="s">
        <v>600</v>
      </c>
      <c r="B579" s="41">
        <f>VLOOKUP($A:$A,'Youth Skills Data'!$A$1:$E$2403,2,FALSE)</f>
        <v>25</v>
      </c>
      <c r="C579" s="41" t="str">
        <f t="shared" ref="C579:C642" si="46">IF(B579&lt;=10,"Below 10 yrs",IF(B579&lt;14,"10-14 yrs",IF(B579&lt;19,"15 - 19 yrs",IF(B579&lt;=24,"20 - 24 yrs",IF(B579&gt;=25,"25 yrs or more")))))</f>
        <v>25 yrs or more</v>
      </c>
      <c r="D579" s="41" t="s">
        <v>8</v>
      </c>
      <c r="E579" s="41" t="str">
        <f>HLOOKUP($A579,'Sheet 4'!$A$2:$CNK$3,2,FALSE)</f>
        <v>Single</v>
      </c>
      <c r="F579" s="41" t="s">
        <v>120</v>
      </c>
      <c r="G579" s="41" t="str">
        <f t="shared" si="45"/>
        <v>Female/Single/Nakapiripiriti</v>
      </c>
      <c r="H579" s="41">
        <f>VLOOKUP($A579,'Youth Skills Data'!$A$1:$E$2403,5,FALSE)</f>
        <v>7.53</v>
      </c>
      <c r="I579" s="41">
        <f>VLOOKUP($A579,'Youth Skills Data'!$A$1:$E$2403,4,FALSE)</f>
        <v>1.85</v>
      </c>
      <c r="J579" s="41">
        <f>VLOOKUP($A579,'Youth Skills Data'!$A$1:$E$2403,3,FALSE)</f>
        <v>6.81</v>
      </c>
      <c r="K579" s="41">
        <f t="shared" ref="K579:K642" si="47">H579+I579+J579</f>
        <v>16.190000000000001</v>
      </c>
      <c r="L579" s="41" t="s">
        <v>7</v>
      </c>
      <c r="M579" s="41" t="s">
        <v>7</v>
      </c>
      <c r="N579" s="41" t="str">
        <f t="shared" ref="N579:N642" si="48">IF(AND(L579="Yes",M579="Yes"),"High Impact",IF(AND(L579="Yes",M579="No"),"Moderate Impact",IF(AND(L579="No",M579="Yes"),"Low Impact","No Impact at all")))</f>
        <v>No Impact at all</v>
      </c>
      <c r="O579" s="42"/>
      <c r="P579" s="42"/>
      <c r="Q579" s="42">
        <f t="shared" ref="Q579:Q642" si="49">P579+O579</f>
        <v>0</v>
      </c>
    </row>
    <row r="580" spans="1:17" x14ac:dyDescent="0.35">
      <c r="A580" s="41" t="s">
        <v>601</v>
      </c>
      <c r="B580" s="41">
        <f>VLOOKUP($A:$A,'Youth Skills Data'!$A$1:$E$2403,2,FALSE)</f>
        <v>12</v>
      </c>
      <c r="C580" s="41" t="str">
        <f t="shared" si="46"/>
        <v>10-14 yrs</v>
      </c>
      <c r="D580" s="41" t="s">
        <v>3</v>
      </c>
      <c r="E580" s="41" t="str">
        <f>HLOOKUP($A580,'Sheet 4'!$A$2:$CNK$3,2,FALSE)</f>
        <v>Single</v>
      </c>
      <c r="F580" s="41" t="s">
        <v>120</v>
      </c>
      <c r="G580" s="41" t="str">
        <f t="shared" si="45"/>
        <v>Male/Single/Nakapiripiriti</v>
      </c>
      <c r="H580" s="41">
        <f>VLOOKUP($A580,'Youth Skills Data'!$A$1:$E$2403,5,FALSE)</f>
        <v>7.74</v>
      </c>
      <c r="I580" s="41">
        <f>VLOOKUP($A580,'Youth Skills Data'!$A$1:$E$2403,4,FALSE)</f>
        <v>5.57</v>
      </c>
      <c r="J580" s="41">
        <f>VLOOKUP($A580,'Youth Skills Data'!$A$1:$E$2403,3,FALSE)</f>
        <v>8.99</v>
      </c>
      <c r="K580" s="41">
        <f t="shared" si="47"/>
        <v>22.3</v>
      </c>
      <c r="L580" s="41" t="s">
        <v>5</v>
      </c>
      <c r="M580" s="41" t="s">
        <v>5</v>
      </c>
      <c r="N580" s="41" t="str">
        <f t="shared" si="48"/>
        <v>High Impact</v>
      </c>
      <c r="O580" s="42">
        <v>22599</v>
      </c>
      <c r="P580" s="42">
        <v>48000</v>
      </c>
      <c r="Q580" s="42">
        <f t="shared" si="49"/>
        <v>70599</v>
      </c>
    </row>
    <row r="581" spans="1:17" x14ac:dyDescent="0.35">
      <c r="A581" s="41" t="s">
        <v>602</v>
      </c>
      <c r="B581" s="41">
        <f>VLOOKUP($A:$A,'Youth Skills Data'!$A$1:$E$2403,2,FALSE)</f>
        <v>15</v>
      </c>
      <c r="C581" s="41" t="str">
        <f t="shared" si="46"/>
        <v>15 - 19 yrs</v>
      </c>
      <c r="D581" s="41" t="s">
        <v>8</v>
      </c>
      <c r="E581" s="41" t="str">
        <f>HLOOKUP($A581,'Sheet 4'!$A$2:$CNK$3,2,FALSE)</f>
        <v>Single</v>
      </c>
      <c r="F581" s="41" t="s">
        <v>120</v>
      </c>
      <c r="G581" s="41" t="str">
        <f t="shared" si="45"/>
        <v>Female/Single/Nakapiripiriti</v>
      </c>
      <c r="H581" s="41">
        <f>VLOOKUP($A581,'Youth Skills Data'!$A$1:$E$2403,5,FALSE)</f>
        <v>4.3499999999999996</v>
      </c>
      <c r="I581" s="41">
        <f>VLOOKUP($A581,'Youth Skills Data'!$A$1:$E$2403,4,FALSE)</f>
        <v>7.84</v>
      </c>
      <c r="J581" s="41">
        <f>VLOOKUP($A581,'Youth Skills Data'!$A$1:$E$2403,3,FALSE)</f>
        <v>6.4</v>
      </c>
      <c r="K581" s="41">
        <f t="shared" si="47"/>
        <v>18.59</v>
      </c>
      <c r="L581" s="41" t="s">
        <v>5</v>
      </c>
      <c r="M581" s="41" t="s">
        <v>5</v>
      </c>
      <c r="N581" s="41" t="str">
        <f t="shared" si="48"/>
        <v>High Impact</v>
      </c>
      <c r="O581" s="42">
        <v>45198</v>
      </c>
      <c r="P581" s="42">
        <v>235000</v>
      </c>
      <c r="Q581" s="42">
        <f t="shared" si="49"/>
        <v>280198</v>
      </c>
    </row>
    <row r="582" spans="1:17" x14ac:dyDescent="0.35">
      <c r="A582" s="41" t="s">
        <v>603</v>
      </c>
      <c r="B582" s="41">
        <f>VLOOKUP($A:$A,'Youth Skills Data'!$A$1:$E$2403,2,FALSE)</f>
        <v>17</v>
      </c>
      <c r="C582" s="41" t="str">
        <f t="shared" si="46"/>
        <v>15 - 19 yrs</v>
      </c>
      <c r="D582" s="41" t="s">
        <v>8</v>
      </c>
      <c r="E582" s="41" t="str">
        <f>HLOOKUP($A582,'Sheet 4'!$A$2:$CNK$3,2,FALSE)</f>
        <v>Separated</v>
      </c>
      <c r="F582" s="41" t="s">
        <v>120</v>
      </c>
      <c r="G582" s="41" t="str">
        <f t="shared" si="45"/>
        <v>Female/Separated/Nakapiripiriti</v>
      </c>
      <c r="H582" s="41">
        <f>VLOOKUP($A582,'Youth Skills Data'!$A$1:$E$2403,5,FALSE)</f>
        <v>4.3499999999999996</v>
      </c>
      <c r="I582" s="41">
        <f>VLOOKUP($A582,'Youth Skills Data'!$A$1:$E$2403,4,FALSE)</f>
        <v>7.84</v>
      </c>
      <c r="J582" s="41">
        <f>VLOOKUP($A582,'Youth Skills Data'!$A$1:$E$2403,3,FALSE)</f>
        <v>6.4</v>
      </c>
      <c r="K582" s="41">
        <f t="shared" si="47"/>
        <v>18.59</v>
      </c>
      <c r="L582" s="41" t="s">
        <v>5</v>
      </c>
      <c r="M582" s="41" t="s">
        <v>5</v>
      </c>
      <c r="N582" s="41" t="str">
        <f t="shared" si="48"/>
        <v>High Impact</v>
      </c>
      <c r="O582" s="42">
        <v>136000</v>
      </c>
      <c r="P582" s="42">
        <v>11000</v>
      </c>
      <c r="Q582" s="42">
        <f t="shared" si="49"/>
        <v>147000</v>
      </c>
    </row>
    <row r="583" spans="1:17" x14ac:dyDescent="0.35">
      <c r="A583" s="41" t="s">
        <v>604</v>
      </c>
      <c r="B583" s="41">
        <f>VLOOKUP($A:$A,'Youth Skills Data'!$A$1:$E$2403,2,FALSE)</f>
        <v>19</v>
      </c>
      <c r="C583" s="41" t="str">
        <f t="shared" si="46"/>
        <v>20 - 24 yrs</v>
      </c>
      <c r="D583" s="41" t="s">
        <v>8</v>
      </c>
      <c r="E583" s="41" t="str">
        <f>HLOOKUP($A583,'Sheet 4'!$A$2:$CNK$3,2,FALSE)</f>
        <v>Single</v>
      </c>
      <c r="F583" s="41" t="s">
        <v>120</v>
      </c>
      <c r="G583" s="41" t="str">
        <f t="shared" si="45"/>
        <v>Female/Single/Nakapiripiriti</v>
      </c>
      <c r="H583" s="41">
        <f>VLOOKUP($A583,'Youth Skills Data'!$A$1:$E$2403,5,FALSE)</f>
        <v>2.4300000000000002</v>
      </c>
      <c r="I583" s="41">
        <f>VLOOKUP($A583,'Youth Skills Data'!$A$1:$E$2403,4,FALSE)</f>
        <v>2.88</v>
      </c>
      <c r="J583" s="41">
        <f>VLOOKUP($A583,'Youth Skills Data'!$A$1:$E$2403,3,FALSE)</f>
        <v>4.04</v>
      </c>
      <c r="K583" s="41">
        <f t="shared" si="47"/>
        <v>9.3500000000000014</v>
      </c>
      <c r="L583" s="41" t="s">
        <v>5</v>
      </c>
      <c r="M583" s="41" t="s">
        <v>5</v>
      </c>
      <c r="N583" s="41" t="str">
        <f t="shared" si="48"/>
        <v>High Impact</v>
      </c>
      <c r="O583" s="42">
        <v>90500</v>
      </c>
      <c r="P583" s="42">
        <v>60000</v>
      </c>
      <c r="Q583" s="42">
        <f t="shared" si="49"/>
        <v>150500</v>
      </c>
    </row>
    <row r="584" spans="1:17" x14ac:dyDescent="0.35">
      <c r="A584" s="41" t="s">
        <v>605</v>
      </c>
      <c r="B584" s="41">
        <f>VLOOKUP($A:$A,'Youth Skills Data'!$A$1:$E$2403,2,FALSE)</f>
        <v>21</v>
      </c>
      <c r="C584" s="41" t="str">
        <f t="shared" si="46"/>
        <v>20 - 24 yrs</v>
      </c>
      <c r="D584" s="41" t="s">
        <v>3</v>
      </c>
      <c r="E584" s="41" t="str">
        <f>HLOOKUP($A584,'Sheet 4'!$A$2:$CNK$3,2,FALSE)</f>
        <v>Single</v>
      </c>
      <c r="F584" s="41" t="s">
        <v>120</v>
      </c>
      <c r="G584" s="41" t="str">
        <f t="shared" si="45"/>
        <v>Male/Single/Nakapiripiriti</v>
      </c>
      <c r="H584" s="41">
        <f>VLOOKUP($A584,'Youth Skills Data'!$A$1:$E$2403,5,FALSE)</f>
        <v>4.3499999999999996</v>
      </c>
      <c r="I584" s="41">
        <f>VLOOKUP($A584,'Youth Skills Data'!$A$1:$E$2403,4,FALSE)</f>
        <v>7.84</v>
      </c>
      <c r="J584" s="41">
        <f>VLOOKUP($A584,'Youth Skills Data'!$A$1:$E$2403,3,FALSE)</f>
        <v>6.4</v>
      </c>
      <c r="K584" s="41">
        <f t="shared" si="47"/>
        <v>18.59</v>
      </c>
      <c r="L584" s="41" t="s">
        <v>5</v>
      </c>
      <c r="M584" s="41" t="s">
        <v>5</v>
      </c>
      <c r="N584" s="41" t="str">
        <f t="shared" si="48"/>
        <v>High Impact</v>
      </c>
      <c r="O584" s="42">
        <v>4650</v>
      </c>
      <c r="P584" s="42">
        <v>35198</v>
      </c>
      <c r="Q584" s="42">
        <f t="shared" si="49"/>
        <v>39848</v>
      </c>
    </row>
    <row r="585" spans="1:17" x14ac:dyDescent="0.35">
      <c r="A585" s="41" t="s">
        <v>606</v>
      </c>
      <c r="B585" s="41">
        <f>VLOOKUP($A:$A,'Youth Skills Data'!$A$1:$E$2403,2,FALSE)</f>
        <v>24</v>
      </c>
      <c r="C585" s="41" t="str">
        <f t="shared" si="46"/>
        <v>20 - 24 yrs</v>
      </c>
      <c r="D585" s="41" t="s">
        <v>3</v>
      </c>
      <c r="E585" s="41" t="str">
        <f>HLOOKUP($A585,'Sheet 4'!$A$2:$CNK$3,2,FALSE)</f>
        <v>Single</v>
      </c>
      <c r="F585" s="41" t="s">
        <v>120</v>
      </c>
      <c r="G585" s="41" t="str">
        <f t="shared" si="45"/>
        <v>Male/Single/Nakapiripiriti</v>
      </c>
      <c r="H585" s="41">
        <f>VLOOKUP($A585,'Youth Skills Data'!$A$1:$E$2403,5,FALSE)</f>
        <v>7.84</v>
      </c>
      <c r="I585" s="41">
        <f>VLOOKUP($A585,'Youth Skills Data'!$A$1:$E$2403,4,FALSE)</f>
        <v>6.23</v>
      </c>
      <c r="J585" s="41">
        <f>VLOOKUP($A585,'Youth Skills Data'!$A$1:$E$2403,3,FALSE)</f>
        <v>5.87</v>
      </c>
      <c r="K585" s="41">
        <f t="shared" si="47"/>
        <v>19.940000000000001</v>
      </c>
      <c r="L585" s="41" t="s">
        <v>5</v>
      </c>
      <c r="M585" s="41" t="s">
        <v>5</v>
      </c>
      <c r="N585" s="41" t="str">
        <f t="shared" si="48"/>
        <v>High Impact</v>
      </c>
      <c r="O585" s="42">
        <v>130000</v>
      </c>
      <c r="P585" s="42">
        <v>41000</v>
      </c>
      <c r="Q585" s="42">
        <f t="shared" si="49"/>
        <v>171000</v>
      </c>
    </row>
    <row r="586" spans="1:17" x14ac:dyDescent="0.35">
      <c r="A586" s="41" t="s">
        <v>607</v>
      </c>
      <c r="B586" s="41">
        <f>VLOOKUP($A:$A,'Youth Skills Data'!$A$1:$E$2403,2,FALSE)</f>
        <v>21</v>
      </c>
      <c r="C586" s="41" t="str">
        <f t="shared" si="46"/>
        <v>20 - 24 yrs</v>
      </c>
      <c r="D586" s="41" t="s">
        <v>3</v>
      </c>
      <c r="E586" s="41" t="str">
        <f>HLOOKUP($A586,'Sheet 4'!$A$2:$CNK$3,2,FALSE)</f>
        <v>Single</v>
      </c>
      <c r="F586" s="41" t="s">
        <v>120</v>
      </c>
      <c r="G586" s="41" t="str">
        <f t="shared" si="45"/>
        <v>Male/Single/Nakapiripiriti</v>
      </c>
      <c r="H586" s="41">
        <f>VLOOKUP($A586,'Youth Skills Data'!$A$1:$E$2403,5,FALSE)</f>
        <v>1.87</v>
      </c>
      <c r="I586" s="41">
        <f>VLOOKUP($A586,'Youth Skills Data'!$A$1:$E$2403,4,FALSE)</f>
        <v>2.88</v>
      </c>
      <c r="J586" s="41">
        <f>VLOOKUP($A586,'Youth Skills Data'!$A$1:$E$2403,3,FALSE)</f>
        <v>5.23</v>
      </c>
      <c r="K586" s="41">
        <f t="shared" si="47"/>
        <v>9.98</v>
      </c>
      <c r="L586" s="41" t="s">
        <v>5</v>
      </c>
      <c r="M586" s="41" t="s">
        <v>5</v>
      </c>
      <c r="N586" s="41" t="str">
        <f t="shared" si="48"/>
        <v>High Impact</v>
      </c>
      <c r="O586" s="42">
        <v>30200</v>
      </c>
      <c r="P586" s="42">
        <v>15198</v>
      </c>
      <c r="Q586" s="42">
        <f t="shared" si="49"/>
        <v>45398</v>
      </c>
    </row>
    <row r="587" spans="1:17" x14ac:dyDescent="0.35">
      <c r="A587" s="41" t="s">
        <v>608</v>
      </c>
      <c r="B587" s="41">
        <f>VLOOKUP($A:$A,'Youth Skills Data'!$A$1:$E$2403,2,FALSE)</f>
        <v>23</v>
      </c>
      <c r="C587" s="41" t="str">
        <f t="shared" si="46"/>
        <v>20 - 24 yrs</v>
      </c>
      <c r="D587" s="41" t="s">
        <v>3</v>
      </c>
      <c r="E587" s="41" t="str">
        <f>HLOOKUP($A587,'Sheet 4'!$A$2:$CNK$3,2,FALSE)</f>
        <v>Single</v>
      </c>
      <c r="F587" s="41" t="s">
        <v>118</v>
      </c>
      <c r="G587" s="41" t="str">
        <f t="shared" si="45"/>
        <v>Male/Single/Kotido</v>
      </c>
      <c r="H587" s="41">
        <f>VLOOKUP($A587,'Youth Skills Data'!$A$1:$E$2403,5,FALSE)</f>
        <v>0.81</v>
      </c>
      <c r="I587" s="41">
        <f>VLOOKUP($A587,'Youth Skills Data'!$A$1:$E$2403,4,FALSE)</f>
        <v>3.53</v>
      </c>
      <c r="J587" s="41">
        <f>VLOOKUP($A587,'Youth Skills Data'!$A$1:$E$2403,3,FALSE)</f>
        <v>7.58</v>
      </c>
      <c r="K587" s="41">
        <f t="shared" si="47"/>
        <v>11.92</v>
      </c>
      <c r="L587" s="41" t="s">
        <v>5</v>
      </c>
      <c r="M587" s="41" t="s">
        <v>5</v>
      </c>
      <c r="N587" s="41" t="str">
        <f t="shared" si="48"/>
        <v>High Impact</v>
      </c>
      <c r="O587" s="42">
        <v>60297</v>
      </c>
      <c r="P587" s="42">
        <v>40198</v>
      </c>
      <c r="Q587" s="42">
        <f t="shared" si="49"/>
        <v>100495</v>
      </c>
    </row>
    <row r="588" spans="1:17" x14ac:dyDescent="0.35">
      <c r="A588" s="41" t="s">
        <v>609</v>
      </c>
      <c r="B588" s="41">
        <f>VLOOKUP($A:$A,'Youth Skills Data'!$A$1:$E$2403,2,FALSE)</f>
        <v>19</v>
      </c>
      <c r="C588" s="41" t="str">
        <f t="shared" si="46"/>
        <v>20 - 24 yrs</v>
      </c>
      <c r="D588" s="41" t="s">
        <v>8</v>
      </c>
      <c r="E588" s="41" t="str">
        <f>HLOOKUP($A588,'Sheet 4'!$A$2:$CNK$3,2,FALSE)</f>
        <v>Single</v>
      </c>
      <c r="F588" s="41" t="s">
        <v>118</v>
      </c>
      <c r="G588" s="41" t="str">
        <f t="shared" si="45"/>
        <v>Female/Single/Kotido</v>
      </c>
      <c r="H588" s="41">
        <f>VLOOKUP($A588,'Youth Skills Data'!$A$1:$E$2403,5,FALSE)</f>
        <v>8.42</v>
      </c>
      <c r="I588" s="41">
        <f>VLOOKUP($A588,'Youth Skills Data'!$A$1:$E$2403,4,FALSE)</f>
        <v>3.68</v>
      </c>
      <c r="J588" s="41">
        <f>VLOOKUP($A588,'Youth Skills Data'!$A$1:$E$2403,3,FALSE)</f>
        <v>0.54</v>
      </c>
      <c r="K588" s="41">
        <f t="shared" si="47"/>
        <v>12.64</v>
      </c>
      <c r="L588" s="41" t="s">
        <v>5</v>
      </c>
      <c r="M588" s="41" t="s">
        <v>5</v>
      </c>
      <c r="N588" s="41" t="str">
        <f t="shared" si="48"/>
        <v>High Impact</v>
      </c>
      <c r="O588" s="42">
        <v>11500</v>
      </c>
      <c r="P588" s="42">
        <v>67000</v>
      </c>
      <c r="Q588" s="42">
        <f t="shared" si="49"/>
        <v>78500</v>
      </c>
    </row>
    <row r="589" spans="1:17" x14ac:dyDescent="0.35">
      <c r="A589" s="41" t="s">
        <v>610</v>
      </c>
      <c r="B589" s="41">
        <f>VLOOKUP($A:$A,'Youth Skills Data'!$A$1:$E$2403,2,FALSE)</f>
        <v>29</v>
      </c>
      <c r="C589" s="41" t="str">
        <f t="shared" si="46"/>
        <v>25 yrs or more</v>
      </c>
      <c r="D589" s="41" t="s">
        <v>8</v>
      </c>
      <c r="E589" s="41" t="str">
        <f>HLOOKUP($A589,'Sheet 4'!$A$2:$CNK$3,2,FALSE)</f>
        <v>Married</v>
      </c>
      <c r="F589" s="41" t="s">
        <v>118</v>
      </c>
      <c r="G589" s="41" t="str">
        <f t="shared" si="45"/>
        <v>Female/Married/Kotido</v>
      </c>
      <c r="H589" s="41">
        <f>VLOOKUP($A589,'Youth Skills Data'!$A$1:$E$2403,5,FALSE)</f>
        <v>4.3499999999999996</v>
      </c>
      <c r="I589" s="41">
        <f>VLOOKUP($A589,'Youth Skills Data'!$A$1:$E$2403,4,FALSE)</f>
        <v>7.84</v>
      </c>
      <c r="J589" s="41">
        <f>VLOOKUP($A589,'Youth Skills Data'!$A$1:$E$2403,3,FALSE)</f>
        <v>6.4</v>
      </c>
      <c r="K589" s="41">
        <f t="shared" si="47"/>
        <v>18.59</v>
      </c>
      <c r="L589" s="41" t="s">
        <v>5</v>
      </c>
      <c r="M589" s="41" t="s">
        <v>5</v>
      </c>
      <c r="N589" s="41" t="str">
        <f t="shared" si="48"/>
        <v>High Impact</v>
      </c>
      <c r="O589" s="42">
        <v>37000</v>
      </c>
      <c r="P589" s="42">
        <v>7198</v>
      </c>
      <c r="Q589" s="42">
        <f t="shared" si="49"/>
        <v>44198</v>
      </c>
    </row>
    <row r="590" spans="1:17" x14ac:dyDescent="0.35">
      <c r="A590" s="41" t="s">
        <v>611</v>
      </c>
      <c r="B590" s="41">
        <f>VLOOKUP($A:$A,'Youth Skills Data'!$A$1:$E$2403,2,FALSE)</f>
        <v>21</v>
      </c>
      <c r="C590" s="41" t="str">
        <f t="shared" si="46"/>
        <v>20 - 24 yrs</v>
      </c>
      <c r="D590" s="41" t="s">
        <v>3</v>
      </c>
      <c r="E590" s="41" t="str">
        <f>HLOOKUP($A590,'Sheet 4'!$A$2:$CNK$3,2,FALSE)</f>
        <v>Single</v>
      </c>
      <c r="F590" s="41" t="s">
        <v>118</v>
      </c>
      <c r="G590" s="41" t="str">
        <f t="shared" si="45"/>
        <v>Male/Single/Kotido</v>
      </c>
      <c r="H590" s="41">
        <f>VLOOKUP($A590,'Youth Skills Data'!$A$1:$E$2403,5,FALSE)</f>
        <v>3.88</v>
      </c>
      <c r="I590" s="41">
        <f>VLOOKUP($A590,'Youth Skills Data'!$A$1:$E$2403,4,FALSE)</f>
        <v>1.29</v>
      </c>
      <c r="J590" s="41">
        <f>VLOOKUP($A590,'Youth Skills Data'!$A$1:$E$2403,3,FALSE)</f>
        <v>9.16</v>
      </c>
      <c r="K590" s="41">
        <f t="shared" si="47"/>
        <v>14.33</v>
      </c>
      <c r="L590" s="41" t="s">
        <v>5</v>
      </c>
      <c r="M590" s="41" t="s">
        <v>5</v>
      </c>
      <c r="N590" s="41" t="str">
        <f t="shared" si="48"/>
        <v>High Impact</v>
      </c>
      <c r="O590" s="42">
        <v>49599</v>
      </c>
      <c r="P590" s="42">
        <v>12200</v>
      </c>
      <c r="Q590" s="42">
        <f t="shared" si="49"/>
        <v>61799</v>
      </c>
    </row>
    <row r="591" spans="1:17" x14ac:dyDescent="0.35">
      <c r="A591" s="41" t="s">
        <v>612</v>
      </c>
      <c r="B591" s="41">
        <f>VLOOKUP($A:$A,'Youth Skills Data'!$A$1:$E$2403,2,FALSE)</f>
        <v>21</v>
      </c>
      <c r="C591" s="41" t="str">
        <f t="shared" si="46"/>
        <v>20 - 24 yrs</v>
      </c>
      <c r="D591" s="41" t="s">
        <v>3</v>
      </c>
      <c r="E591" s="41" t="str">
        <f>HLOOKUP($A591,'Sheet 4'!$A$2:$CNK$3,2,FALSE)</f>
        <v>Married</v>
      </c>
      <c r="F591" s="41" t="s">
        <v>118</v>
      </c>
      <c r="G591" s="41" t="str">
        <f t="shared" si="45"/>
        <v>Male/Married/Kotido</v>
      </c>
      <c r="H591" s="41">
        <f>VLOOKUP($A591,'Youth Skills Data'!$A$1:$E$2403,5,FALSE)</f>
        <v>5.3</v>
      </c>
      <c r="I591" s="41">
        <f>VLOOKUP($A591,'Youth Skills Data'!$A$1:$E$2403,4,FALSE)</f>
        <v>2.52</v>
      </c>
      <c r="J591" s="41">
        <f>VLOOKUP($A591,'Youth Skills Data'!$A$1:$E$2403,3,FALSE)</f>
        <v>5.59</v>
      </c>
      <c r="K591" s="41">
        <f t="shared" si="47"/>
        <v>13.41</v>
      </c>
      <c r="L591" s="41" t="s">
        <v>5</v>
      </c>
      <c r="M591" s="41" t="s">
        <v>5</v>
      </c>
      <c r="N591" s="41" t="str">
        <f t="shared" si="48"/>
        <v>High Impact</v>
      </c>
      <c r="O591" s="42">
        <v>29500</v>
      </c>
      <c r="P591" s="42">
        <v>71500</v>
      </c>
      <c r="Q591" s="42">
        <f t="shared" si="49"/>
        <v>101000</v>
      </c>
    </row>
    <row r="592" spans="1:17" x14ac:dyDescent="0.35">
      <c r="A592" s="41" t="s">
        <v>613</v>
      </c>
      <c r="B592" s="41">
        <f>VLOOKUP($A:$A,'Youth Skills Data'!$A$1:$E$2403,2,FALSE)</f>
        <v>17</v>
      </c>
      <c r="C592" s="41" t="str">
        <f t="shared" si="46"/>
        <v>15 - 19 yrs</v>
      </c>
      <c r="D592" s="41" t="s">
        <v>3</v>
      </c>
      <c r="E592" s="41" t="str">
        <f>HLOOKUP($A592,'Sheet 4'!$A$2:$CNK$3,2,FALSE)</f>
        <v>Single</v>
      </c>
      <c r="F592" s="41" t="s">
        <v>118</v>
      </c>
      <c r="G592" s="41" t="str">
        <f t="shared" si="45"/>
        <v>Male/Single/Kotido</v>
      </c>
      <c r="H592" s="41">
        <f>VLOOKUP($A592,'Youth Skills Data'!$A$1:$E$2403,5,FALSE)</f>
        <v>0.7</v>
      </c>
      <c r="I592" s="41">
        <f>VLOOKUP($A592,'Youth Skills Data'!$A$1:$E$2403,4,FALSE)</f>
        <v>1.79</v>
      </c>
      <c r="J592" s="41">
        <f>VLOOKUP($A592,'Youth Skills Data'!$A$1:$E$2403,3,FALSE)</f>
        <v>6.8</v>
      </c>
      <c r="K592" s="41">
        <f t="shared" si="47"/>
        <v>9.2899999999999991</v>
      </c>
      <c r="L592" s="41" t="s">
        <v>5</v>
      </c>
      <c r="M592" s="41" t="s">
        <v>5</v>
      </c>
      <c r="N592" s="41" t="str">
        <f t="shared" si="48"/>
        <v>High Impact</v>
      </c>
      <c r="O592" s="42">
        <v>670500</v>
      </c>
      <c r="P592" s="42">
        <v>18099</v>
      </c>
      <c r="Q592" s="42">
        <f t="shared" si="49"/>
        <v>688599</v>
      </c>
    </row>
    <row r="593" spans="1:17" x14ac:dyDescent="0.35">
      <c r="A593" s="41" t="s">
        <v>614</v>
      </c>
      <c r="B593" s="41">
        <f>VLOOKUP($A:$A,'Youth Skills Data'!$A$1:$E$2403,2,FALSE)</f>
        <v>21</v>
      </c>
      <c r="C593" s="41" t="str">
        <f t="shared" si="46"/>
        <v>20 - 24 yrs</v>
      </c>
      <c r="D593" s="41" t="s">
        <v>3</v>
      </c>
      <c r="E593" s="41" t="str">
        <f>HLOOKUP($A593,'Sheet 4'!$A$2:$CNK$3,2,FALSE)</f>
        <v>Married</v>
      </c>
      <c r="F593" s="41" t="s">
        <v>118</v>
      </c>
      <c r="G593" s="41" t="str">
        <f t="shared" si="45"/>
        <v>Male/Married/Kotido</v>
      </c>
      <c r="H593" s="41">
        <f>VLOOKUP($A593,'Youth Skills Data'!$A$1:$E$2403,5,FALSE)</f>
        <v>4.3499999999999996</v>
      </c>
      <c r="I593" s="41">
        <f>VLOOKUP($A593,'Youth Skills Data'!$A$1:$E$2403,4,FALSE)</f>
        <v>7.84</v>
      </c>
      <c r="J593" s="41">
        <f>VLOOKUP($A593,'Youth Skills Data'!$A$1:$E$2403,3,FALSE)</f>
        <v>6.4</v>
      </c>
      <c r="K593" s="41">
        <f t="shared" si="47"/>
        <v>18.59</v>
      </c>
      <c r="L593" s="41" t="s">
        <v>5</v>
      </c>
      <c r="M593" s="41" t="s">
        <v>5</v>
      </c>
      <c r="N593" s="41" t="str">
        <f t="shared" si="48"/>
        <v>High Impact</v>
      </c>
      <c r="O593" s="42">
        <v>63000</v>
      </c>
      <c r="P593" s="42">
        <v>192099</v>
      </c>
      <c r="Q593" s="42">
        <f t="shared" si="49"/>
        <v>255099</v>
      </c>
    </row>
    <row r="594" spans="1:17" x14ac:dyDescent="0.35">
      <c r="A594" s="41" t="s">
        <v>615</v>
      </c>
      <c r="B594" s="41">
        <f>VLOOKUP($A:$A,'Youth Skills Data'!$A$1:$E$2403,2,FALSE)</f>
        <v>23</v>
      </c>
      <c r="C594" s="41" t="str">
        <f t="shared" si="46"/>
        <v>20 - 24 yrs</v>
      </c>
      <c r="D594" s="41" t="s">
        <v>3</v>
      </c>
      <c r="E594" s="41" t="str">
        <f>HLOOKUP($A594,'Sheet 4'!$A$2:$CNK$3,2,FALSE)</f>
        <v>Single</v>
      </c>
      <c r="F594" s="41" t="s">
        <v>118</v>
      </c>
      <c r="G594" s="41" t="str">
        <f t="shared" si="45"/>
        <v>Male/Single/Kotido</v>
      </c>
      <c r="H594" s="41">
        <f>VLOOKUP($A594,'Youth Skills Data'!$A$1:$E$2403,5,FALSE)</f>
        <v>4.3499999999999996</v>
      </c>
      <c r="I594" s="41">
        <f>VLOOKUP($A594,'Youth Skills Data'!$A$1:$E$2403,4,FALSE)</f>
        <v>7.84</v>
      </c>
      <c r="J594" s="41">
        <f>VLOOKUP($A594,'Youth Skills Data'!$A$1:$E$2403,3,FALSE)</f>
        <v>6.4</v>
      </c>
      <c r="K594" s="41">
        <f t="shared" si="47"/>
        <v>18.59</v>
      </c>
      <c r="L594" s="41" t="s">
        <v>6</v>
      </c>
      <c r="M594" s="41" t="s">
        <v>6</v>
      </c>
      <c r="N594" s="41" t="str">
        <f t="shared" si="48"/>
        <v>No Impact at all</v>
      </c>
      <c r="O594" s="42"/>
      <c r="P594" s="42"/>
      <c r="Q594" s="42">
        <f t="shared" si="49"/>
        <v>0</v>
      </c>
    </row>
    <row r="595" spans="1:17" x14ac:dyDescent="0.35">
      <c r="A595" s="41" t="s">
        <v>616</v>
      </c>
      <c r="B595" s="41">
        <f>VLOOKUP($A:$A,'Youth Skills Data'!$A$1:$E$2403,2,FALSE)</f>
        <v>15</v>
      </c>
      <c r="C595" s="41" t="str">
        <f t="shared" si="46"/>
        <v>15 - 19 yrs</v>
      </c>
      <c r="D595" s="41" t="s">
        <v>3</v>
      </c>
      <c r="E595" s="41" t="str">
        <f>HLOOKUP($A595,'Sheet 4'!$A$2:$CNK$3,2,FALSE)</f>
        <v>Single</v>
      </c>
      <c r="F595" s="41" t="s">
        <v>118</v>
      </c>
      <c r="G595" s="41" t="str">
        <f t="shared" si="45"/>
        <v>Male/Single/Kotido</v>
      </c>
      <c r="H595" s="41">
        <f>VLOOKUP($A595,'Youth Skills Data'!$A$1:$E$2403,5,FALSE)</f>
        <v>1.25</v>
      </c>
      <c r="I595" s="41">
        <f>VLOOKUP($A595,'Youth Skills Data'!$A$1:$E$2403,4,FALSE)</f>
        <v>1.23</v>
      </c>
      <c r="J595" s="41">
        <f>VLOOKUP($A595,'Youth Skills Data'!$A$1:$E$2403,3,FALSE)</f>
        <v>9.6</v>
      </c>
      <c r="K595" s="41">
        <f t="shared" si="47"/>
        <v>12.08</v>
      </c>
      <c r="L595" s="41" t="s">
        <v>7</v>
      </c>
      <c r="M595" s="41" t="s">
        <v>5</v>
      </c>
      <c r="N595" s="41" t="str">
        <f t="shared" si="48"/>
        <v>Low Impact</v>
      </c>
      <c r="O595" s="42"/>
      <c r="P595" s="42">
        <v>75099</v>
      </c>
      <c r="Q595" s="42">
        <f t="shared" si="49"/>
        <v>75099</v>
      </c>
    </row>
    <row r="596" spans="1:17" x14ac:dyDescent="0.35">
      <c r="A596" s="41" t="s">
        <v>617</v>
      </c>
      <c r="B596" s="41">
        <f>VLOOKUP($A:$A,'Youth Skills Data'!$A$1:$E$2403,2,FALSE)</f>
        <v>25</v>
      </c>
      <c r="C596" s="41" t="str">
        <f t="shared" si="46"/>
        <v>25 yrs or more</v>
      </c>
      <c r="D596" s="41" t="s">
        <v>3</v>
      </c>
      <c r="E596" s="41" t="str">
        <f>HLOOKUP($A596,'Sheet 4'!$A$2:$CNK$3,2,FALSE)</f>
        <v>Single</v>
      </c>
      <c r="F596" s="41" t="s">
        <v>118</v>
      </c>
      <c r="G596" s="41" t="str">
        <f t="shared" si="45"/>
        <v>Male/Single/Kotido</v>
      </c>
      <c r="H596" s="41">
        <f>VLOOKUP($A596,'Youth Skills Data'!$A$1:$E$2403,5,FALSE)</f>
        <v>2.34</v>
      </c>
      <c r="I596" s="41">
        <f>VLOOKUP($A596,'Youth Skills Data'!$A$1:$E$2403,4,FALSE)</f>
        <v>4.0199999999999996</v>
      </c>
      <c r="J596" s="41">
        <f>VLOOKUP($A596,'Youth Skills Data'!$A$1:$E$2403,3,FALSE)</f>
        <v>8.5399999999999991</v>
      </c>
      <c r="K596" s="41">
        <f t="shared" si="47"/>
        <v>14.899999999999999</v>
      </c>
      <c r="L596" s="41" t="s">
        <v>7</v>
      </c>
      <c r="M596" s="41" t="s">
        <v>5</v>
      </c>
      <c r="N596" s="41" t="str">
        <f t="shared" si="48"/>
        <v>Low Impact</v>
      </c>
      <c r="O596" s="42"/>
      <c r="P596" s="42">
        <v>1398</v>
      </c>
      <c r="Q596" s="42">
        <f t="shared" si="49"/>
        <v>1398</v>
      </c>
    </row>
    <row r="597" spans="1:17" x14ac:dyDescent="0.35">
      <c r="A597" s="41" t="s">
        <v>618</v>
      </c>
      <c r="B597" s="41">
        <f>VLOOKUP($A:$A,'Youth Skills Data'!$A$1:$E$2403,2,FALSE)</f>
        <v>12</v>
      </c>
      <c r="C597" s="41" t="str">
        <f t="shared" si="46"/>
        <v>10-14 yrs</v>
      </c>
      <c r="D597" s="41" t="s">
        <v>3</v>
      </c>
      <c r="E597" s="41" t="str">
        <f>HLOOKUP($A597,'Sheet 4'!$A$2:$CNK$3,2,FALSE)</f>
        <v>Single</v>
      </c>
      <c r="F597" s="41" t="s">
        <v>118</v>
      </c>
      <c r="G597" s="41" t="str">
        <f t="shared" si="45"/>
        <v>Male/Single/Kotido</v>
      </c>
      <c r="H597" s="41">
        <f>VLOOKUP($A597,'Youth Skills Data'!$A$1:$E$2403,5,FALSE)</f>
        <v>7.74</v>
      </c>
      <c r="I597" s="41">
        <f>VLOOKUP($A597,'Youth Skills Data'!$A$1:$E$2403,4,FALSE)</f>
        <v>5.57</v>
      </c>
      <c r="J597" s="41">
        <f>VLOOKUP($A597,'Youth Skills Data'!$A$1:$E$2403,3,FALSE)</f>
        <v>8.99</v>
      </c>
      <c r="K597" s="41">
        <f t="shared" si="47"/>
        <v>22.3</v>
      </c>
      <c r="L597" s="41" t="s">
        <v>6</v>
      </c>
      <c r="M597" s="41" t="s">
        <v>6</v>
      </c>
      <c r="N597" s="41" t="str">
        <f t="shared" si="48"/>
        <v>No Impact at all</v>
      </c>
      <c r="O597" s="42"/>
      <c r="P597" s="42"/>
      <c r="Q597" s="42">
        <f t="shared" si="49"/>
        <v>0</v>
      </c>
    </row>
    <row r="598" spans="1:17" x14ac:dyDescent="0.35">
      <c r="A598" s="41" t="s">
        <v>619</v>
      </c>
      <c r="B598" s="41">
        <f>VLOOKUP($A:$A,'Youth Skills Data'!$A$1:$E$2403,2,FALSE)</f>
        <v>15</v>
      </c>
      <c r="C598" s="41" t="str">
        <f t="shared" si="46"/>
        <v>15 - 19 yrs</v>
      </c>
      <c r="D598" s="41" t="s">
        <v>3</v>
      </c>
      <c r="E598" s="41" t="str">
        <f>HLOOKUP($A598,'Sheet 4'!$A$2:$CNK$3,2,FALSE)</f>
        <v>Single</v>
      </c>
      <c r="F598" s="41" t="s">
        <v>118</v>
      </c>
      <c r="G598" s="41" t="str">
        <f t="shared" si="45"/>
        <v>Male/Single/Kotido</v>
      </c>
      <c r="H598" s="41">
        <f>VLOOKUP($A598,'Youth Skills Data'!$A$1:$E$2403,5,FALSE)</f>
        <v>4.3499999999999996</v>
      </c>
      <c r="I598" s="41">
        <f>VLOOKUP($A598,'Youth Skills Data'!$A$1:$E$2403,4,FALSE)</f>
        <v>7.84</v>
      </c>
      <c r="J598" s="41">
        <f>VLOOKUP($A598,'Youth Skills Data'!$A$1:$E$2403,3,FALSE)</f>
        <v>6.4</v>
      </c>
      <c r="K598" s="41">
        <f t="shared" si="47"/>
        <v>18.59</v>
      </c>
      <c r="L598" s="41" t="s">
        <v>7</v>
      </c>
      <c r="M598" s="41" t="s">
        <v>5</v>
      </c>
      <c r="N598" s="41" t="str">
        <f t="shared" si="48"/>
        <v>Low Impact</v>
      </c>
      <c r="O598" s="42"/>
      <c r="P598" s="42">
        <v>12198</v>
      </c>
      <c r="Q598" s="42">
        <f t="shared" si="49"/>
        <v>12198</v>
      </c>
    </row>
    <row r="599" spans="1:17" x14ac:dyDescent="0.35">
      <c r="A599" s="41" t="s">
        <v>620</v>
      </c>
      <c r="B599" s="41">
        <f>VLOOKUP($A:$A,'Youth Skills Data'!$A$1:$E$2403,2,FALSE)</f>
        <v>17</v>
      </c>
      <c r="C599" s="41" t="str">
        <f t="shared" si="46"/>
        <v>15 - 19 yrs</v>
      </c>
      <c r="D599" s="41" t="s">
        <v>3</v>
      </c>
      <c r="E599" s="41" t="str">
        <f>HLOOKUP($A599,'Sheet 4'!$A$2:$CNK$3,2,FALSE)</f>
        <v>Single</v>
      </c>
      <c r="F599" s="41" t="s">
        <v>120</v>
      </c>
      <c r="G599" s="41" t="str">
        <f t="shared" si="45"/>
        <v>Male/Single/Nakapiripiriti</v>
      </c>
      <c r="H599" s="41">
        <f>VLOOKUP($A599,'Youth Skills Data'!$A$1:$E$2403,5,FALSE)</f>
        <v>4.3499999999999996</v>
      </c>
      <c r="I599" s="41">
        <f>VLOOKUP($A599,'Youth Skills Data'!$A$1:$E$2403,4,FALSE)</f>
        <v>7.84</v>
      </c>
      <c r="J599" s="41">
        <f>VLOOKUP($A599,'Youth Skills Data'!$A$1:$E$2403,3,FALSE)</f>
        <v>6.4</v>
      </c>
      <c r="K599" s="41">
        <f t="shared" si="47"/>
        <v>18.59</v>
      </c>
      <c r="L599" s="41" t="s">
        <v>7</v>
      </c>
      <c r="M599" s="41" t="s">
        <v>5</v>
      </c>
      <c r="N599" s="41" t="str">
        <f t="shared" si="48"/>
        <v>Low Impact</v>
      </c>
      <c r="O599" s="42"/>
      <c r="P599" s="42">
        <v>60500</v>
      </c>
      <c r="Q599" s="42">
        <f t="shared" si="49"/>
        <v>60500</v>
      </c>
    </row>
    <row r="600" spans="1:17" x14ac:dyDescent="0.35">
      <c r="A600" s="41" t="s">
        <v>621</v>
      </c>
      <c r="B600" s="41">
        <f>VLOOKUP($A:$A,'Youth Skills Data'!$A$1:$E$2403,2,FALSE)</f>
        <v>19</v>
      </c>
      <c r="C600" s="41" t="str">
        <f t="shared" si="46"/>
        <v>20 - 24 yrs</v>
      </c>
      <c r="D600" s="41" t="s">
        <v>3</v>
      </c>
      <c r="E600" s="41" t="str">
        <f>HLOOKUP($A600,'Sheet 4'!$A$2:$CNK$3,2,FALSE)</f>
        <v>Single</v>
      </c>
      <c r="F600" s="41" t="s">
        <v>120</v>
      </c>
      <c r="G600" s="41" t="str">
        <f t="shared" si="45"/>
        <v>Male/Single/Nakapiripiriti</v>
      </c>
      <c r="H600" s="41">
        <f>VLOOKUP($A600,'Youth Skills Data'!$A$1:$E$2403,5,FALSE)</f>
        <v>3.36</v>
      </c>
      <c r="I600" s="41">
        <f>VLOOKUP($A600,'Youth Skills Data'!$A$1:$E$2403,4,FALSE)</f>
        <v>2.02</v>
      </c>
      <c r="J600" s="41">
        <f>VLOOKUP($A600,'Youth Skills Data'!$A$1:$E$2403,3,FALSE)</f>
        <v>9.85</v>
      </c>
      <c r="K600" s="41">
        <f t="shared" si="47"/>
        <v>15.23</v>
      </c>
      <c r="L600" s="41" t="s">
        <v>7</v>
      </c>
      <c r="M600" s="41" t="s">
        <v>7</v>
      </c>
      <c r="N600" s="41" t="str">
        <f t="shared" si="48"/>
        <v>No Impact at all</v>
      </c>
      <c r="O600" s="42"/>
      <c r="P600" s="42"/>
      <c r="Q600" s="42">
        <f t="shared" si="49"/>
        <v>0</v>
      </c>
    </row>
    <row r="601" spans="1:17" x14ac:dyDescent="0.35">
      <c r="A601" s="41" t="s">
        <v>622</v>
      </c>
      <c r="B601" s="41">
        <f>VLOOKUP($A:$A,'Youth Skills Data'!$A$1:$E$2403,2,FALSE)</f>
        <v>21</v>
      </c>
      <c r="C601" s="41" t="str">
        <f t="shared" si="46"/>
        <v>20 - 24 yrs</v>
      </c>
      <c r="D601" s="41" t="s">
        <v>3</v>
      </c>
      <c r="E601" s="41" t="str">
        <f>HLOOKUP($A601,'Sheet 4'!$A$2:$CNK$3,2,FALSE)</f>
        <v>Single</v>
      </c>
      <c r="F601" s="41" t="s">
        <v>120</v>
      </c>
      <c r="G601" s="41" t="str">
        <f t="shared" si="45"/>
        <v>Male/Single/Nakapiripiriti</v>
      </c>
      <c r="H601" s="41">
        <f>VLOOKUP($A601,'Youth Skills Data'!$A$1:$E$2403,5,FALSE)</f>
        <v>4.3499999999999996</v>
      </c>
      <c r="I601" s="41">
        <f>VLOOKUP($A601,'Youth Skills Data'!$A$1:$E$2403,4,FALSE)</f>
        <v>7.84</v>
      </c>
      <c r="J601" s="41">
        <f>VLOOKUP($A601,'Youth Skills Data'!$A$1:$E$2403,3,FALSE)</f>
        <v>6.4</v>
      </c>
      <c r="K601" s="41">
        <f t="shared" si="47"/>
        <v>18.59</v>
      </c>
      <c r="L601" s="41" t="s">
        <v>5</v>
      </c>
      <c r="M601" s="41" t="s">
        <v>5</v>
      </c>
      <c r="N601" s="41" t="str">
        <f t="shared" si="48"/>
        <v>High Impact</v>
      </c>
      <c r="O601" s="42">
        <v>396</v>
      </c>
      <c r="P601" s="42">
        <v>176198</v>
      </c>
      <c r="Q601" s="42">
        <f t="shared" si="49"/>
        <v>176594</v>
      </c>
    </row>
    <row r="602" spans="1:17" x14ac:dyDescent="0.35">
      <c r="A602" s="41" t="s">
        <v>623</v>
      </c>
      <c r="B602" s="41">
        <f>VLOOKUP($A:$A,'Youth Skills Data'!$A$1:$E$2403,2,FALSE)</f>
        <v>24</v>
      </c>
      <c r="C602" s="41" t="str">
        <f t="shared" si="46"/>
        <v>20 - 24 yrs</v>
      </c>
      <c r="D602" s="41" t="s">
        <v>3</v>
      </c>
      <c r="E602" s="41" t="str">
        <f>HLOOKUP($A602,'Sheet 4'!$A$2:$CNK$3,2,FALSE)</f>
        <v>Separated</v>
      </c>
      <c r="F602" s="41" t="s">
        <v>120</v>
      </c>
      <c r="G602" s="41" t="str">
        <f t="shared" si="45"/>
        <v>Male/Separated/Nakapiripiriti</v>
      </c>
      <c r="H602" s="41">
        <f>VLOOKUP($A602,'Youth Skills Data'!$A$1:$E$2403,5,FALSE)</f>
        <v>3.76</v>
      </c>
      <c r="I602" s="41">
        <f>VLOOKUP($A602,'Youth Skills Data'!$A$1:$E$2403,4,FALSE)</f>
        <v>0.56000000000000005</v>
      </c>
      <c r="J602" s="41">
        <f>VLOOKUP($A602,'Youth Skills Data'!$A$1:$E$2403,3,FALSE)</f>
        <v>9.81</v>
      </c>
      <c r="K602" s="41">
        <f t="shared" si="47"/>
        <v>14.13</v>
      </c>
      <c r="L602" s="41" t="s">
        <v>5</v>
      </c>
      <c r="M602" s="41" t="s">
        <v>5</v>
      </c>
      <c r="N602" s="41" t="str">
        <f t="shared" si="48"/>
        <v>High Impact</v>
      </c>
      <c r="O602" s="42">
        <v>30300</v>
      </c>
      <c r="P602" s="42">
        <v>1600</v>
      </c>
      <c r="Q602" s="42">
        <f t="shared" si="49"/>
        <v>31900</v>
      </c>
    </row>
    <row r="603" spans="1:17" x14ac:dyDescent="0.35">
      <c r="A603" s="41" t="s">
        <v>624</v>
      </c>
      <c r="B603" s="41">
        <f>VLOOKUP($A:$A,'Youth Skills Data'!$A$1:$E$2403,2,FALSE)</f>
        <v>21</v>
      </c>
      <c r="C603" s="41" t="str">
        <f t="shared" si="46"/>
        <v>20 - 24 yrs</v>
      </c>
      <c r="D603" s="41" t="s">
        <v>8</v>
      </c>
      <c r="E603" s="41" t="str">
        <f>HLOOKUP($A603,'Sheet 4'!$A$2:$CNK$3,2,FALSE)</f>
        <v>Separated</v>
      </c>
      <c r="F603" s="41" t="s">
        <v>120</v>
      </c>
      <c r="G603" s="41" t="str">
        <f t="shared" si="45"/>
        <v>Female/Separated/Nakapiripiriti</v>
      </c>
      <c r="H603" s="41">
        <f>VLOOKUP($A603,'Youth Skills Data'!$A$1:$E$2403,5,FALSE)</f>
        <v>8.42</v>
      </c>
      <c r="I603" s="41">
        <f>VLOOKUP($A603,'Youth Skills Data'!$A$1:$E$2403,4,FALSE)</f>
        <v>3.68</v>
      </c>
      <c r="J603" s="41">
        <f>VLOOKUP($A603,'Youth Skills Data'!$A$1:$E$2403,3,FALSE)</f>
        <v>0.54</v>
      </c>
      <c r="K603" s="41">
        <f t="shared" si="47"/>
        <v>12.64</v>
      </c>
      <c r="L603" s="41" t="s">
        <v>6</v>
      </c>
      <c r="M603" s="41" t="s">
        <v>6</v>
      </c>
      <c r="N603" s="41" t="str">
        <f t="shared" si="48"/>
        <v>No Impact at all</v>
      </c>
      <c r="O603" s="42"/>
      <c r="P603" s="42"/>
      <c r="Q603" s="42">
        <f t="shared" si="49"/>
        <v>0</v>
      </c>
    </row>
    <row r="604" spans="1:17" x14ac:dyDescent="0.35">
      <c r="A604" s="41" t="s">
        <v>625</v>
      </c>
      <c r="B604" s="41">
        <f>VLOOKUP($A:$A,'Youth Skills Data'!$A$1:$E$2403,2,FALSE)</f>
        <v>23</v>
      </c>
      <c r="C604" s="41" t="str">
        <f t="shared" si="46"/>
        <v>20 - 24 yrs</v>
      </c>
      <c r="D604" s="41" t="s">
        <v>8</v>
      </c>
      <c r="E604" s="41" t="str">
        <f>HLOOKUP($A604,'Sheet 4'!$A$2:$CNK$3,2,FALSE)</f>
        <v>Single</v>
      </c>
      <c r="F604" s="41" t="s">
        <v>120</v>
      </c>
      <c r="G604" s="41" t="str">
        <f t="shared" si="45"/>
        <v>Female/Single/Nakapiripiriti</v>
      </c>
      <c r="H604" s="41">
        <f>VLOOKUP($A604,'Youth Skills Data'!$A$1:$E$2403,5,FALSE)</f>
        <v>0.81</v>
      </c>
      <c r="I604" s="41">
        <f>VLOOKUP($A604,'Youth Skills Data'!$A$1:$E$2403,4,FALSE)</f>
        <v>3.53</v>
      </c>
      <c r="J604" s="41">
        <f>VLOOKUP($A604,'Youth Skills Data'!$A$1:$E$2403,3,FALSE)</f>
        <v>7.58</v>
      </c>
      <c r="K604" s="41">
        <f t="shared" si="47"/>
        <v>11.92</v>
      </c>
      <c r="L604" s="41" t="s">
        <v>6</v>
      </c>
      <c r="M604" s="41" t="s">
        <v>6</v>
      </c>
      <c r="N604" s="41" t="str">
        <f t="shared" si="48"/>
        <v>No Impact at all</v>
      </c>
      <c r="O604" s="42"/>
      <c r="P604" s="42"/>
      <c r="Q604" s="42">
        <f t="shared" si="49"/>
        <v>0</v>
      </c>
    </row>
    <row r="605" spans="1:17" x14ac:dyDescent="0.35">
      <c r="A605" s="41" t="s">
        <v>626</v>
      </c>
      <c r="B605" s="41">
        <f>VLOOKUP($A:$A,'Youth Skills Data'!$A$1:$E$2403,2,FALSE)</f>
        <v>19</v>
      </c>
      <c r="C605" s="41" t="str">
        <f t="shared" si="46"/>
        <v>20 - 24 yrs</v>
      </c>
      <c r="D605" s="41" t="s">
        <v>8</v>
      </c>
      <c r="E605" s="41" t="str">
        <f>HLOOKUP($A605,'Sheet 4'!$A$2:$CNK$3,2,FALSE)</f>
        <v>Married</v>
      </c>
      <c r="F605" s="41" t="s">
        <v>120</v>
      </c>
      <c r="G605" s="41" t="str">
        <f t="shared" si="45"/>
        <v>Female/Married/Nakapiripiriti</v>
      </c>
      <c r="H605" s="41">
        <f>VLOOKUP($A605,'Youth Skills Data'!$A$1:$E$2403,5,FALSE)</f>
        <v>8.9499999999999993</v>
      </c>
      <c r="I605" s="41">
        <f>VLOOKUP($A605,'Youth Skills Data'!$A$1:$E$2403,4,FALSE)</f>
        <v>9.2799999999999994</v>
      </c>
      <c r="J605" s="41">
        <f>VLOOKUP($A605,'Youth Skills Data'!$A$1:$E$2403,3,FALSE)</f>
        <v>7.99</v>
      </c>
      <c r="K605" s="41">
        <f t="shared" si="47"/>
        <v>26.22</v>
      </c>
      <c r="L605" s="41" t="s">
        <v>5</v>
      </c>
      <c r="M605" s="41" t="s">
        <v>5</v>
      </c>
      <c r="N605" s="41" t="str">
        <f t="shared" si="48"/>
        <v>High Impact</v>
      </c>
      <c r="O605" s="42">
        <v>38700</v>
      </c>
      <c r="P605" s="42">
        <v>50198</v>
      </c>
      <c r="Q605" s="42">
        <f t="shared" si="49"/>
        <v>88898</v>
      </c>
    </row>
    <row r="606" spans="1:17" x14ac:dyDescent="0.35">
      <c r="A606" s="41" t="s">
        <v>627</v>
      </c>
      <c r="B606" s="41">
        <f>VLOOKUP($A:$A,'Youth Skills Data'!$A$1:$E$2403,2,FALSE)</f>
        <v>29</v>
      </c>
      <c r="C606" s="41" t="str">
        <f t="shared" si="46"/>
        <v>25 yrs or more</v>
      </c>
      <c r="D606" s="41" t="s">
        <v>8</v>
      </c>
      <c r="E606" s="41" t="str">
        <f>HLOOKUP($A606,'Sheet 4'!$A$2:$CNK$3,2,FALSE)</f>
        <v>Single</v>
      </c>
      <c r="F606" s="41" t="s">
        <v>120</v>
      </c>
      <c r="G606" s="41" t="str">
        <f t="shared" si="45"/>
        <v>Female/Single/Nakapiripiriti</v>
      </c>
      <c r="H606" s="41">
        <f>VLOOKUP($A606,'Youth Skills Data'!$A$1:$E$2403,5,FALSE)</f>
        <v>4.3499999999999996</v>
      </c>
      <c r="I606" s="41">
        <f>VLOOKUP($A606,'Youth Skills Data'!$A$1:$E$2403,4,FALSE)</f>
        <v>7.84</v>
      </c>
      <c r="J606" s="41">
        <f>VLOOKUP($A606,'Youth Skills Data'!$A$1:$E$2403,3,FALSE)</f>
        <v>6.4</v>
      </c>
      <c r="K606" s="41">
        <f t="shared" si="47"/>
        <v>18.59</v>
      </c>
      <c r="L606" s="41" t="s">
        <v>5</v>
      </c>
      <c r="M606" s="41" t="s">
        <v>5</v>
      </c>
      <c r="N606" s="41" t="str">
        <f t="shared" si="48"/>
        <v>High Impact</v>
      </c>
      <c r="O606" s="42">
        <v>29000</v>
      </c>
      <c r="P606" s="42">
        <v>30200</v>
      </c>
      <c r="Q606" s="42">
        <f t="shared" si="49"/>
        <v>59200</v>
      </c>
    </row>
    <row r="607" spans="1:17" x14ac:dyDescent="0.35">
      <c r="A607" s="41" t="s">
        <v>628</v>
      </c>
      <c r="B607" s="41">
        <f>VLOOKUP($A:$A,'Youth Skills Data'!$A$1:$E$2403,2,FALSE)</f>
        <v>21</v>
      </c>
      <c r="C607" s="41" t="str">
        <f t="shared" si="46"/>
        <v>20 - 24 yrs</v>
      </c>
      <c r="D607" s="41" t="s">
        <v>8</v>
      </c>
      <c r="E607" s="41" t="str">
        <f>HLOOKUP($A607,'Sheet 4'!$A$2:$CNK$3,2,FALSE)</f>
        <v>Separated</v>
      </c>
      <c r="F607" s="41" t="s">
        <v>120</v>
      </c>
      <c r="G607" s="41" t="str">
        <f t="shared" si="45"/>
        <v>Female/Separated/Nakapiripiriti</v>
      </c>
      <c r="H607" s="41">
        <f>VLOOKUP($A607,'Youth Skills Data'!$A$1:$E$2403,5,FALSE)</f>
        <v>7.87</v>
      </c>
      <c r="I607" s="41">
        <f>VLOOKUP($A607,'Youth Skills Data'!$A$1:$E$2403,4,FALSE)</f>
        <v>0.23</v>
      </c>
      <c r="J607" s="41">
        <f>VLOOKUP($A607,'Youth Skills Data'!$A$1:$E$2403,3,FALSE)</f>
        <v>6.63</v>
      </c>
      <c r="K607" s="41">
        <f t="shared" si="47"/>
        <v>14.73</v>
      </c>
      <c r="L607" s="41" t="s">
        <v>5</v>
      </c>
      <c r="M607" s="41" t="s">
        <v>5</v>
      </c>
      <c r="N607" s="41" t="str">
        <f t="shared" si="48"/>
        <v>High Impact</v>
      </c>
      <c r="O607" s="42">
        <v>7200</v>
      </c>
      <c r="P607" s="42">
        <v>21000</v>
      </c>
      <c r="Q607" s="42">
        <f t="shared" si="49"/>
        <v>28200</v>
      </c>
    </row>
    <row r="608" spans="1:17" x14ac:dyDescent="0.35">
      <c r="A608" s="41" t="s">
        <v>629</v>
      </c>
      <c r="B608" s="41">
        <f>VLOOKUP($A:$A,'Youth Skills Data'!$A$1:$E$2403,2,FALSE)</f>
        <v>21</v>
      </c>
      <c r="C608" s="41" t="str">
        <f t="shared" si="46"/>
        <v>20 - 24 yrs</v>
      </c>
      <c r="D608" s="41" t="s">
        <v>8</v>
      </c>
      <c r="E608" s="41" t="str">
        <f>HLOOKUP($A608,'Sheet 4'!$A$2:$CNK$3,2,FALSE)</f>
        <v>Married</v>
      </c>
      <c r="F608" s="41" t="s">
        <v>120</v>
      </c>
      <c r="G608" s="41" t="str">
        <f t="shared" si="45"/>
        <v>Female/Married/Nakapiripiriti</v>
      </c>
      <c r="H608" s="41">
        <f>VLOOKUP($A608,'Youth Skills Data'!$A$1:$E$2403,5,FALSE)</f>
        <v>5.3</v>
      </c>
      <c r="I608" s="41">
        <f>VLOOKUP($A608,'Youth Skills Data'!$A$1:$E$2403,4,FALSE)</f>
        <v>2.52</v>
      </c>
      <c r="J608" s="41">
        <f>VLOOKUP($A608,'Youth Skills Data'!$A$1:$E$2403,3,FALSE)</f>
        <v>5.59</v>
      </c>
      <c r="K608" s="41">
        <f t="shared" si="47"/>
        <v>13.41</v>
      </c>
      <c r="L608" s="41" t="s">
        <v>5</v>
      </c>
      <c r="M608" s="41" t="s">
        <v>5</v>
      </c>
      <c r="N608" s="41" t="str">
        <f t="shared" si="48"/>
        <v>High Impact</v>
      </c>
      <c r="O608" s="42">
        <v>28000</v>
      </c>
      <c r="P608" s="42">
        <v>17099</v>
      </c>
      <c r="Q608" s="42">
        <f t="shared" si="49"/>
        <v>45099</v>
      </c>
    </row>
    <row r="609" spans="1:17" x14ac:dyDescent="0.35">
      <c r="A609" s="41" t="s">
        <v>630</v>
      </c>
      <c r="B609" s="41">
        <f>VLOOKUP($A:$A,'Youth Skills Data'!$A$1:$E$2403,2,FALSE)</f>
        <v>17</v>
      </c>
      <c r="C609" s="41" t="str">
        <f t="shared" si="46"/>
        <v>15 - 19 yrs</v>
      </c>
      <c r="D609" s="41" t="s">
        <v>8</v>
      </c>
      <c r="E609" s="41" t="str">
        <f>HLOOKUP($A609,'Sheet 4'!$A$2:$CNK$3,2,FALSE)</f>
        <v>Single</v>
      </c>
      <c r="F609" s="41" t="s">
        <v>120</v>
      </c>
      <c r="G609" s="41" t="str">
        <f t="shared" si="45"/>
        <v>Female/Single/Nakapiripiriti</v>
      </c>
      <c r="H609" s="41">
        <f>VLOOKUP($A609,'Youth Skills Data'!$A$1:$E$2403,5,FALSE)</f>
        <v>5.36</v>
      </c>
      <c r="I609" s="41">
        <f>VLOOKUP($A609,'Youth Skills Data'!$A$1:$E$2403,4,FALSE)</f>
        <v>4.3600000000000003</v>
      </c>
      <c r="J609" s="41">
        <f>VLOOKUP($A609,'Youth Skills Data'!$A$1:$E$2403,3,FALSE)</f>
        <v>7.46</v>
      </c>
      <c r="K609" s="41">
        <f t="shared" si="47"/>
        <v>17.18</v>
      </c>
      <c r="L609" s="41" t="s">
        <v>5</v>
      </c>
      <c r="M609" s="41" t="s">
        <v>7</v>
      </c>
      <c r="N609" s="41" t="str">
        <f t="shared" si="48"/>
        <v>Moderate Impact</v>
      </c>
      <c r="O609" s="42">
        <v>7700</v>
      </c>
      <c r="P609" s="42"/>
      <c r="Q609" s="42">
        <f t="shared" si="49"/>
        <v>7700</v>
      </c>
    </row>
    <row r="610" spans="1:17" x14ac:dyDescent="0.35">
      <c r="A610" s="41" t="s">
        <v>631</v>
      </c>
      <c r="B610" s="41">
        <f>VLOOKUP($A:$A,'Youth Skills Data'!$A$1:$E$2403,2,FALSE)</f>
        <v>21</v>
      </c>
      <c r="C610" s="41" t="str">
        <f t="shared" si="46"/>
        <v>20 - 24 yrs</v>
      </c>
      <c r="D610" s="41" t="s">
        <v>3</v>
      </c>
      <c r="E610" s="41" t="str">
        <f>HLOOKUP($A610,'Sheet 4'!$A$2:$CNK$3,2,FALSE)</f>
        <v>Single</v>
      </c>
      <c r="F610" s="41" t="s">
        <v>120</v>
      </c>
      <c r="G610" s="41" t="str">
        <f t="shared" si="45"/>
        <v>Male/Single/Nakapiripiriti</v>
      </c>
      <c r="H610" s="41">
        <f>VLOOKUP($A610,'Youth Skills Data'!$A$1:$E$2403,5,FALSE)</f>
        <v>4.3499999999999996</v>
      </c>
      <c r="I610" s="41">
        <f>VLOOKUP($A610,'Youth Skills Data'!$A$1:$E$2403,4,FALSE)</f>
        <v>7.84</v>
      </c>
      <c r="J610" s="41">
        <f>VLOOKUP($A610,'Youth Skills Data'!$A$1:$E$2403,3,FALSE)</f>
        <v>6.4</v>
      </c>
      <c r="K610" s="41">
        <f t="shared" si="47"/>
        <v>18.59</v>
      </c>
      <c r="L610" s="41" t="s">
        <v>5</v>
      </c>
      <c r="M610" s="41" t="s">
        <v>7</v>
      </c>
      <c r="N610" s="41" t="str">
        <f t="shared" si="48"/>
        <v>Moderate Impact</v>
      </c>
      <c r="O610" s="42">
        <v>25500</v>
      </c>
      <c r="P610" s="42"/>
      <c r="Q610" s="42">
        <f t="shared" si="49"/>
        <v>25500</v>
      </c>
    </row>
    <row r="611" spans="1:17" x14ac:dyDescent="0.35">
      <c r="A611" s="41" t="s">
        <v>632</v>
      </c>
      <c r="B611" s="41">
        <f>VLOOKUP($A:$A,'Youth Skills Data'!$A$1:$E$2403,2,FALSE)</f>
        <v>23</v>
      </c>
      <c r="C611" s="41" t="str">
        <f t="shared" si="46"/>
        <v>20 - 24 yrs</v>
      </c>
      <c r="D611" s="41" t="s">
        <v>8</v>
      </c>
      <c r="E611" s="41" t="str">
        <f>HLOOKUP($A611,'Sheet 4'!$A$2:$CNK$3,2,FALSE)</f>
        <v>Single</v>
      </c>
      <c r="F611" s="41" t="s">
        <v>120</v>
      </c>
      <c r="G611" s="41" t="str">
        <f t="shared" si="45"/>
        <v>Female/Single/Nakapiripiriti</v>
      </c>
      <c r="H611" s="41">
        <f>VLOOKUP($A611,'Youth Skills Data'!$A$1:$E$2403,5,FALSE)</f>
        <v>4.3499999999999996</v>
      </c>
      <c r="I611" s="41">
        <f>VLOOKUP($A611,'Youth Skills Data'!$A$1:$E$2403,4,FALSE)</f>
        <v>7.84</v>
      </c>
      <c r="J611" s="41">
        <f>VLOOKUP($A611,'Youth Skills Data'!$A$1:$E$2403,3,FALSE)</f>
        <v>6.4</v>
      </c>
      <c r="K611" s="41">
        <f t="shared" si="47"/>
        <v>18.59</v>
      </c>
      <c r="L611" s="41" t="s">
        <v>5</v>
      </c>
      <c r="M611" s="41" t="s">
        <v>7</v>
      </c>
      <c r="N611" s="41" t="str">
        <f t="shared" si="48"/>
        <v>Moderate Impact</v>
      </c>
      <c r="O611" s="42">
        <v>7000</v>
      </c>
      <c r="P611" s="42"/>
      <c r="Q611" s="42">
        <f t="shared" si="49"/>
        <v>7000</v>
      </c>
    </row>
    <row r="612" spans="1:17" x14ac:dyDescent="0.35">
      <c r="A612" s="41" t="s">
        <v>633</v>
      </c>
      <c r="B612" s="41">
        <f>VLOOKUP($A:$A,'Youth Skills Data'!$A$1:$E$2403,2,FALSE)</f>
        <v>15</v>
      </c>
      <c r="C612" s="41" t="str">
        <f t="shared" si="46"/>
        <v>15 - 19 yrs</v>
      </c>
      <c r="D612" s="41" t="s">
        <v>8</v>
      </c>
      <c r="E612" s="41" t="str">
        <f>HLOOKUP($A612,'Sheet 4'!$A$2:$CNK$3,2,FALSE)</f>
        <v>Single</v>
      </c>
      <c r="F612" s="41" t="s">
        <v>119</v>
      </c>
      <c r="G612" s="41" t="str">
        <f t="shared" si="45"/>
        <v>Female/Single/Napak</v>
      </c>
      <c r="H612" s="41">
        <f>VLOOKUP($A612,'Youth Skills Data'!$A$1:$E$2403,5,FALSE)</f>
        <v>5.24</v>
      </c>
      <c r="I612" s="41">
        <f>VLOOKUP($A612,'Youth Skills Data'!$A$1:$E$2403,4,FALSE)</f>
        <v>4.01</v>
      </c>
      <c r="J612" s="41">
        <f>VLOOKUP($A612,'Youth Skills Data'!$A$1:$E$2403,3,FALSE)</f>
        <v>5.53</v>
      </c>
      <c r="K612" s="41">
        <f t="shared" si="47"/>
        <v>14.780000000000001</v>
      </c>
      <c r="L612" s="41" t="s">
        <v>5</v>
      </c>
      <c r="M612" s="41" t="s">
        <v>7</v>
      </c>
      <c r="N612" s="41" t="str">
        <f t="shared" si="48"/>
        <v>Moderate Impact</v>
      </c>
      <c r="O612" s="42">
        <v>10398</v>
      </c>
      <c r="P612" s="42"/>
      <c r="Q612" s="42">
        <f t="shared" si="49"/>
        <v>10398</v>
      </c>
    </row>
    <row r="613" spans="1:17" x14ac:dyDescent="0.35">
      <c r="A613" s="41" t="s">
        <v>634</v>
      </c>
      <c r="B613" s="41">
        <f>VLOOKUP($A:$A,'Youth Skills Data'!$A$1:$E$2403,2,FALSE)</f>
        <v>25</v>
      </c>
      <c r="C613" s="41" t="str">
        <f t="shared" si="46"/>
        <v>25 yrs or more</v>
      </c>
      <c r="D613" s="41" t="s">
        <v>8</v>
      </c>
      <c r="E613" s="41" t="str">
        <f>HLOOKUP($A613,'Sheet 4'!$A$2:$CNK$3,2,FALSE)</f>
        <v>Married</v>
      </c>
      <c r="F613" s="41" t="s">
        <v>119</v>
      </c>
      <c r="G613" s="41" t="str">
        <f t="shared" si="45"/>
        <v>Female/Married/Napak</v>
      </c>
      <c r="H613" s="41">
        <f>VLOOKUP($A613,'Youth Skills Data'!$A$1:$E$2403,5,FALSE)</f>
        <v>8.52</v>
      </c>
      <c r="I613" s="41">
        <f>VLOOKUP($A613,'Youth Skills Data'!$A$1:$E$2403,4,FALSE)</f>
        <v>2.89</v>
      </c>
      <c r="J613" s="41">
        <f>VLOOKUP($A613,'Youth Skills Data'!$A$1:$E$2403,3,FALSE)</f>
        <v>7.93</v>
      </c>
      <c r="K613" s="41">
        <f t="shared" si="47"/>
        <v>19.34</v>
      </c>
      <c r="L613" s="41" t="s">
        <v>5</v>
      </c>
      <c r="M613" s="41" t="s">
        <v>5</v>
      </c>
      <c r="N613" s="41" t="str">
        <f t="shared" si="48"/>
        <v>High Impact</v>
      </c>
      <c r="O613" s="42">
        <v>797</v>
      </c>
      <c r="P613" s="42">
        <v>278000</v>
      </c>
      <c r="Q613" s="42">
        <f t="shared" si="49"/>
        <v>278797</v>
      </c>
    </row>
    <row r="614" spans="1:17" x14ac:dyDescent="0.35">
      <c r="A614" s="41" t="s">
        <v>635</v>
      </c>
      <c r="B614" s="41">
        <f>VLOOKUP($A:$A,'Youth Skills Data'!$A$1:$E$2403,2,FALSE)</f>
        <v>12</v>
      </c>
      <c r="C614" s="41" t="str">
        <f t="shared" si="46"/>
        <v>10-14 yrs</v>
      </c>
      <c r="D614" s="41" t="s">
        <v>8</v>
      </c>
      <c r="E614" s="41" t="str">
        <f>HLOOKUP($A614,'Sheet 4'!$A$2:$CNK$3,2,FALSE)</f>
        <v>Single</v>
      </c>
      <c r="F614" s="41" t="s">
        <v>119</v>
      </c>
      <c r="G614" s="41" t="str">
        <f t="shared" si="45"/>
        <v>Female/Single/Napak</v>
      </c>
      <c r="H614" s="41">
        <f>VLOOKUP($A614,'Youth Skills Data'!$A$1:$E$2403,5,FALSE)</f>
        <v>7.74</v>
      </c>
      <c r="I614" s="41">
        <f>VLOOKUP($A614,'Youth Skills Data'!$A$1:$E$2403,4,FALSE)</f>
        <v>5.57</v>
      </c>
      <c r="J614" s="41">
        <f>VLOOKUP($A614,'Youth Skills Data'!$A$1:$E$2403,3,FALSE)</f>
        <v>8.99</v>
      </c>
      <c r="K614" s="41">
        <f t="shared" si="47"/>
        <v>22.3</v>
      </c>
      <c r="L614" s="41" t="s">
        <v>7</v>
      </c>
      <c r="M614" s="41" t="s">
        <v>5</v>
      </c>
      <c r="N614" s="41" t="str">
        <f t="shared" si="48"/>
        <v>Low Impact</v>
      </c>
      <c r="O614" s="42"/>
      <c r="P614" s="42">
        <v>31099</v>
      </c>
      <c r="Q614" s="42">
        <f t="shared" si="49"/>
        <v>31099</v>
      </c>
    </row>
    <row r="615" spans="1:17" x14ac:dyDescent="0.35">
      <c r="A615" s="41" t="s">
        <v>636</v>
      </c>
      <c r="B615" s="41">
        <f>VLOOKUP($A:$A,'Youth Skills Data'!$A$1:$E$2403,2,FALSE)</f>
        <v>15</v>
      </c>
      <c r="C615" s="41" t="str">
        <f t="shared" si="46"/>
        <v>15 - 19 yrs</v>
      </c>
      <c r="D615" s="41" t="s">
        <v>8</v>
      </c>
      <c r="E615" s="41" t="str">
        <f>HLOOKUP($A615,'Sheet 4'!$A$2:$CNK$3,2,FALSE)</f>
        <v>Single</v>
      </c>
      <c r="F615" s="41" t="s">
        <v>119</v>
      </c>
      <c r="G615" s="41" t="str">
        <f t="shared" si="45"/>
        <v>Female/Single/Napak</v>
      </c>
      <c r="H615" s="41">
        <f>VLOOKUP($A615,'Youth Skills Data'!$A$1:$E$2403,5,FALSE)</f>
        <v>4.3499999999999996</v>
      </c>
      <c r="I615" s="41">
        <f>VLOOKUP($A615,'Youth Skills Data'!$A$1:$E$2403,4,FALSE)</f>
        <v>7.84</v>
      </c>
      <c r="J615" s="41">
        <f>VLOOKUP($A615,'Youth Skills Data'!$A$1:$E$2403,3,FALSE)</f>
        <v>6.4</v>
      </c>
      <c r="K615" s="41">
        <f t="shared" si="47"/>
        <v>18.59</v>
      </c>
      <c r="L615" s="41" t="s">
        <v>7</v>
      </c>
      <c r="M615" s="41" t="s">
        <v>5</v>
      </c>
      <c r="N615" s="41" t="str">
        <f t="shared" si="48"/>
        <v>Low Impact</v>
      </c>
      <c r="O615" s="42"/>
      <c r="P615" s="42">
        <v>77500</v>
      </c>
      <c r="Q615" s="42">
        <f t="shared" si="49"/>
        <v>77500</v>
      </c>
    </row>
    <row r="616" spans="1:17" x14ac:dyDescent="0.35">
      <c r="A616" s="41" t="s">
        <v>637</v>
      </c>
      <c r="B616" s="41">
        <f>VLOOKUP($A:$A,'Youth Skills Data'!$A$1:$E$2403,2,FALSE)</f>
        <v>17</v>
      </c>
      <c r="C616" s="41" t="str">
        <f t="shared" si="46"/>
        <v>15 - 19 yrs</v>
      </c>
      <c r="D616" s="41" t="s">
        <v>8</v>
      </c>
      <c r="E616" s="41" t="str">
        <f>HLOOKUP($A616,'Sheet 4'!$A$2:$CNK$3,2,FALSE)</f>
        <v>Single</v>
      </c>
      <c r="F616" s="41" t="s">
        <v>119</v>
      </c>
      <c r="G616" s="41" t="str">
        <f t="shared" si="45"/>
        <v>Female/Single/Napak</v>
      </c>
      <c r="H616" s="41">
        <f>VLOOKUP($A616,'Youth Skills Data'!$A$1:$E$2403,5,FALSE)</f>
        <v>4.3499999999999996</v>
      </c>
      <c r="I616" s="41">
        <f>VLOOKUP($A616,'Youth Skills Data'!$A$1:$E$2403,4,FALSE)</f>
        <v>7.84</v>
      </c>
      <c r="J616" s="41">
        <f>VLOOKUP($A616,'Youth Skills Data'!$A$1:$E$2403,3,FALSE)</f>
        <v>6.4</v>
      </c>
      <c r="K616" s="41">
        <f t="shared" si="47"/>
        <v>18.59</v>
      </c>
      <c r="L616" s="41" t="s">
        <v>7</v>
      </c>
      <c r="M616" s="41" t="s">
        <v>5</v>
      </c>
      <c r="N616" s="41" t="str">
        <f t="shared" si="48"/>
        <v>Low Impact</v>
      </c>
      <c r="O616" s="42"/>
      <c r="P616" s="42">
        <v>800000</v>
      </c>
      <c r="Q616" s="42">
        <f t="shared" si="49"/>
        <v>800000</v>
      </c>
    </row>
    <row r="617" spans="1:17" x14ac:dyDescent="0.35">
      <c r="A617" s="41" t="s">
        <v>638</v>
      </c>
      <c r="B617" s="41">
        <f>VLOOKUP($A:$A,'Youth Skills Data'!$A$1:$E$2403,2,FALSE)</f>
        <v>19</v>
      </c>
      <c r="C617" s="41" t="str">
        <f t="shared" si="46"/>
        <v>20 - 24 yrs</v>
      </c>
      <c r="D617" s="41" t="s">
        <v>8</v>
      </c>
      <c r="E617" s="41" t="str">
        <f>HLOOKUP($A617,'Sheet 4'!$A$2:$CNK$3,2,FALSE)</f>
        <v>Single</v>
      </c>
      <c r="F617" s="41" t="s">
        <v>119</v>
      </c>
      <c r="G617" s="41" t="str">
        <f t="shared" si="45"/>
        <v>Female/Single/Napak</v>
      </c>
      <c r="H617" s="41">
        <f>VLOOKUP($A617,'Youth Skills Data'!$A$1:$E$2403,5,FALSE)</f>
        <v>8.76</v>
      </c>
      <c r="I617" s="41">
        <f>VLOOKUP($A617,'Youth Skills Data'!$A$1:$E$2403,4,FALSE)</f>
        <v>3.81</v>
      </c>
      <c r="J617" s="41">
        <f>VLOOKUP($A617,'Youth Skills Data'!$A$1:$E$2403,3,FALSE)</f>
        <v>7.33</v>
      </c>
      <c r="K617" s="41">
        <f t="shared" si="47"/>
        <v>19.899999999999999</v>
      </c>
      <c r="L617" s="41" t="s">
        <v>7</v>
      </c>
      <c r="M617" s="41" t="s">
        <v>5</v>
      </c>
      <c r="N617" s="41" t="str">
        <f t="shared" si="48"/>
        <v>Low Impact</v>
      </c>
      <c r="O617" s="42"/>
      <c r="P617" s="42">
        <v>6240000</v>
      </c>
      <c r="Q617" s="42">
        <f t="shared" si="49"/>
        <v>6240000</v>
      </c>
    </row>
    <row r="618" spans="1:17" x14ac:dyDescent="0.35">
      <c r="A618" s="41" t="s">
        <v>639</v>
      </c>
      <c r="B618" s="41">
        <f>VLOOKUP($A:$A,'Youth Skills Data'!$A$1:$E$2403,2,FALSE)</f>
        <v>21</v>
      </c>
      <c r="C618" s="41" t="str">
        <f t="shared" si="46"/>
        <v>20 - 24 yrs</v>
      </c>
      <c r="D618" s="41" t="s">
        <v>8</v>
      </c>
      <c r="E618" s="41" t="str">
        <f>HLOOKUP($A618,'Sheet 4'!$A$2:$CNK$3,2,FALSE)</f>
        <v>Married</v>
      </c>
      <c r="F618" s="41" t="s">
        <v>119</v>
      </c>
      <c r="G618" s="41" t="str">
        <f t="shared" si="45"/>
        <v>Female/Married/Napak</v>
      </c>
      <c r="H618" s="41">
        <f>VLOOKUP($A618,'Youth Skills Data'!$A$1:$E$2403,5,FALSE)</f>
        <v>4.3499999999999996</v>
      </c>
      <c r="I618" s="41">
        <f>VLOOKUP($A618,'Youth Skills Data'!$A$1:$E$2403,4,FALSE)</f>
        <v>7.84</v>
      </c>
      <c r="J618" s="41">
        <f>VLOOKUP($A618,'Youth Skills Data'!$A$1:$E$2403,3,FALSE)</f>
        <v>6.4</v>
      </c>
      <c r="K618" s="41">
        <f t="shared" si="47"/>
        <v>18.59</v>
      </c>
      <c r="L618" s="41" t="s">
        <v>7</v>
      </c>
      <c r="M618" s="41" t="s">
        <v>5</v>
      </c>
      <c r="N618" s="41" t="str">
        <f t="shared" si="48"/>
        <v>Low Impact</v>
      </c>
      <c r="O618" s="42"/>
      <c r="P618" s="42">
        <v>125000</v>
      </c>
      <c r="Q618" s="42">
        <f t="shared" si="49"/>
        <v>125000</v>
      </c>
    </row>
    <row r="619" spans="1:17" x14ac:dyDescent="0.35">
      <c r="A619" s="41" t="s">
        <v>640</v>
      </c>
      <c r="B619" s="41">
        <f>VLOOKUP($A:$A,'Youth Skills Data'!$A$1:$E$2403,2,FALSE)</f>
        <v>24</v>
      </c>
      <c r="C619" s="41" t="str">
        <f t="shared" si="46"/>
        <v>20 - 24 yrs</v>
      </c>
      <c r="D619" s="41" t="s">
        <v>8</v>
      </c>
      <c r="E619" s="41" t="str">
        <f>HLOOKUP($A619,'Sheet 4'!$A$2:$CNK$3,2,FALSE)</f>
        <v>Single</v>
      </c>
      <c r="F619" s="41" t="s">
        <v>119</v>
      </c>
      <c r="G619" s="41" t="str">
        <f t="shared" si="45"/>
        <v>Female/Single/Napak</v>
      </c>
      <c r="H619" s="41">
        <f>VLOOKUP($A619,'Youth Skills Data'!$A$1:$E$2403,5,FALSE)</f>
        <v>7.84</v>
      </c>
      <c r="I619" s="41">
        <f>VLOOKUP($A619,'Youth Skills Data'!$A$1:$E$2403,4,FALSE)</f>
        <v>6.23</v>
      </c>
      <c r="J619" s="41">
        <f>VLOOKUP($A619,'Youth Skills Data'!$A$1:$E$2403,3,FALSE)</f>
        <v>5.87</v>
      </c>
      <c r="K619" s="41">
        <f t="shared" si="47"/>
        <v>19.940000000000001</v>
      </c>
      <c r="L619" s="41" t="s">
        <v>5</v>
      </c>
      <c r="M619" s="41" t="s">
        <v>5</v>
      </c>
      <c r="N619" s="41" t="str">
        <f t="shared" si="48"/>
        <v>High Impact</v>
      </c>
      <c r="O619" s="42">
        <v>552050</v>
      </c>
      <c r="P619" s="42">
        <v>1050000</v>
      </c>
      <c r="Q619" s="42">
        <f t="shared" si="49"/>
        <v>1602050</v>
      </c>
    </row>
    <row r="620" spans="1:17" x14ac:dyDescent="0.35">
      <c r="A620" s="41" t="s">
        <v>641</v>
      </c>
      <c r="B620" s="41">
        <f>VLOOKUP($A:$A,'Youth Skills Data'!$A$1:$E$2403,2,FALSE)</f>
        <v>21</v>
      </c>
      <c r="C620" s="41" t="str">
        <f t="shared" si="46"/>
        <v>20 - 24 yrs</v>
      </c>
      <c r="D620" s="41" t="s">
        <v>8</v>
      </c>
      <c r="E620" s="41" t="str">
        <f>HLOOKUP($A620,'Sheet 4'!$A$2:$CNK$3,2,FALSE)</f>
        <v>Single</v>
      </c>
      <c r="F620" s="41" t="s">
        <v>119</v>
      </c>
      <c r="G620" s="41" t="str">
        <f t="shared" si="45"/>
        <v>Female/Single/Napak</v>
      </c>
      <c r="H620" s="41">
        <f>VLOOKUP($A620,'Youth Skills Data'!$A$1:$E$2403,5,FALSE)</f>
        <v>8.9499999999999993</v>
      </c>
      <c r="I620" s="41">
        <f>VLOOKUP($A620,'Youth Skills Data'!$A$1:$E$2403,4,FALSE)</f>
        <v>9.2799999999999994</v>
      </c>
      <c r="J620" s="41">
        <f>VLOOKUP($A620,'Youth Skills Data'!$A$1:$E$2403,3,FALSE)</f>
        <v>7.99</v>
      </c>
      <c r="K620" s="41">
        <f t="shared" si="47"/>
        <v>26.22</v>
      </c>
      <c r="L620" s="41" t="s">
        <v>5</v>
      </c>
      <c r="M620" s="41" t="s">
        <v>7</v>
      </c>
      <c r="N620" s="41" t="str">
        <f t="shared" si="48"/>
        <v>Moderate Impact</v>
      </c>
      <c r="O620" s="42">
        <v>2005600</v>
      </c>
      <c r="P620" s="42"/>
      <c r="Q620" s="42">
        <f t="shared" si="49"/>
        <v>2005600</v>
      </c>
    </row>
    <row r="621" spans="1:17" x14ac:dyDescent="0.35">
      <c r="A621" s="41" t="s">
        <v>642</v>
      </c>
      <c r="B621" s="41">
        <f>VLOOKUP($A:$A,'Youth Skills Data'!$A$1:$E$2403,2,FALSE)</f>
        <v>23</v>
      </c>
      <c r="C621" s="41" t="str">
        <f t="shared" si="46"/>
        <v>20 - 24 yrs</v>
      </c>
      <c r="D621" s="41" t="s">
        <v>8</v>
      </c>
      <c r="E621" s="41" t="str">
        <f>HLOOKUP($A621,'Sheet 4'!$A$2:$CNK$3,2,FALSE)</f>
        <v>Single</v>
      </c>
      <c r="F621" s="41" t="s">
        <v>119</v>
      </c>
      <c r="G621" s="41" t="str">
        <f t="shared" si="45"/>
        <v>Female/Single/Napak</v>
      </c>
      <c r="H621" s="41">
        <f>VLOOKUP($A621,'Youth Skills Data'!$A$1:$E$2403,5,FALSE)</f>
        <v>0.81</v>
      </c>
      <c r="I621" s="41">
        <f>VLOOKUP($A621,'Youth Skills Data'!$A$1:$E$2403,4,FALSE)</f>
        <v>3.53</v>
      </c>
      <c r="J621" s="41">
        <f>VLOOKUP($A621,'Youth Skills Data'!$A$1:$E$2403,3,FALSE)</f>
        <v>7.58</v>
      </c>
      <c r="K621" s="41">
        <f t="shared" si="47"/>
        <v>11.92</v>
      </c>
      <c r="L621" s="41" t="s">
        <v>5</v>
      </c>
      <c r="M621" s="41" t="s">
        <v>5</v>
      </c>
      <c r="N621" s="41" t="str">
        <f t="shared" si="48"/>
        <v>High Impact</v>
      </c>
      <c r="O621" s="42">
        <v>48000</v>
      </c>
      <c r="P621" s="42">
        <v>480000</v>
      </c>
      <c r="Q621" s="42">
        <f t="shared" si="49"/>
        <v>528000</v>
      </c>
    </row>
    <row r="622" spans="1:17" x14ac:dyDescent="0.35">
      <c r="A622" s="41" t="s">
        <v>643</v>
      </c>
      <c r="B622" s="41">
        <f>VLOOKUP($A:$A,'Youth Skills Data'!$A$1:$E$2403,2,FALSE)</f>
        <v>19</v>
      </c>
      <c r="C622" s="41" t="str">
        <f t="shared" si="46"/>
        <v>20 - 24 yrs</v>
      </c>
      <c r="D622" s="41" t="s">
        <v>8</v>
      </c>
      <c r="E622" s="41" t="str">
        <f>HLOOKUP($A622,'Sheet 4'!$A$2:$CNK$3,2,FALSE)</f>
        <v>Separated</v>
      </c>
      <c r="F622" s="41" t="s">
        <v>116</v>
      </c>
      <c r="G622" s="41" t="str">
        <f t="shared" si="45"/>
        <v>Female/Separated/Moroto</v>
      </c>
      <c r="H622" s="41">
        <f>VLOOKUP($A622,'Youth Skills Data'!$A$1:$E$2403,5,FALSE)</f>
        <v>1.87</v>
      </c>
      <c r="I622" s="41">
        <f>VLOOKUP($A622,'Youth Skills Data'!$A$1:$E$2403,4,FALSE)</f>
        <v>2.88</v>
      </c>
      <c r="J622" s="41">
        <f>VLOOKUP($A622,'Youth Skills Data'!$A$1:$E$2403,3,FALSE)</f>
        <v>5.23</v>
      </c>
      <c r="K622" s="41">
        <f t="shared" si="47"/>
        <v>9.98</v>
      </c>
      <c r="L622" s="41" t="s">
        <v>5</v>
      </c>
      <c r="M622" s="41" t="s">
        <v>7</v>
      </c>
      <c r="N622" s="41" t="str">
        <f t="shared" si="48"/>
        <v>Moderate Impact</v>
      </c>
      <c r="O622" s="42">
        <v>21000</v>
      </c>
      <c r="P622" s="42"/>
      <c r="Q622" s="42">
        <f t="shared" si="49"/>
        <v>21000</v>
      </c>
    </row>
    <row r="623" spans="1:17" x14ac:dyDescent="0.35">
      <c r="A623" s="41" t="s">
        <v>644</v>
      </c>
      <c r="B623" s="41">
        <f>VLOOKUP($A:$A,'Youth Skills Data'!$A$1:$E$2403,2,FALSE)</f>
        <v>29</v>
      </c>
      <c r="C623" s="41" t="str">
        <f t="shared" si="46"/>
        <v>25 yrs or more</v>
      </c>
      <c r="D623" s="41" t="s">
        <v>8</v>
      </c>
      <c r="E623" s="41" t="str">
        <f>HLOOKUP($A623,'Sheet 4'!$A$2:$CNK$3,2,FALSE)</f>
        <v>Single</v>
      </c>
      <c r="F623" s="41" t="s">
        <v>116</v>
      </c>
      <c r="G623" s="41" t="str">
        <f t="shared" si="45"/>
        <v>Female/Single/Moroto</v>
      </c>
      <c r="H623" s="41">
        <f>VLOOKUP($A623,'Youth Skills Data'!$A$1:$E$2403,5,FALSE)</f>
        <v>4.3499999999999996</v>
      </c>
      <c r="I623" s="41">
        <f>VLOOKUP($A623,'Youth Skills Data'!$A$1:$E$2403,4,FALSE)</f>
        <v>7.84</v>
      </c>
      <c r="J623" s="41">
        <f>VLOOKUP($A623,'Youth Skills Data'!$A$1:$E$2403,3,FALSE)</f>
        <v>6.4</v>
      </c>
      <c r="K623" s="41">
        <f t="shared" si="47"/>
        <v>18.59</v>
      </c>
      <c r="L623" s="41" t="s">
        <v>5</v>
      </c>
      <c r="M623" s="41" t="s">
        <v>7</v>
      </c>
      <c r="N623" s="41" t="str">
        <f t="shared" si="48"/>
        <v>Moderate Impact</v>
      </c>
      <c r="O623" s="42">
        <v>45500</v>
      </c>
      <c r="P623" s="42"/>
      <c r="Q623" s="42">
        <f t="shared" si="49"/>
        <v>45500</v>
      </c>
    </row>
    <row r="624" spans="1:17" x14ac:dyDescent="0.35">
      <c r="A624" s="41" t="s">
        <v>645</v>
      </c>
      <c r="B624" s="41">
        <f>VLOOKUP($A:$A,'Youth Skills Data'!$A$1:$E$2403,2,FALSE)</f>
        <v>21</v>
      </c>
      <c r="C624" s="41" t="str">
        <f t="shared" si="46"/>
        <v>20 - 24 yrs</v>
      </c>
      <c r="D624" s="41" t="s">
        <v>8</v>
      </c>
      <c r="E624" s="41" t="str">
        <f>HLOOKUP($A624,'Sheet 4'!$A$2:$CNK$3,2,FALSE)</f>
        <v>Single</v>
      </c>
      <c r="F624" s="41" t="s">
        <v>116</v>
      </c>
      <c r="G624" s="41" t="str">
        <f t="shared" si="45"/>
        <v>Female/Single/Moroto</v>
      </c>
      <c r="H624" s="41">
        <f>VLOOKUP($A624,'Youth Skills Data'!$A$1:$E$2403,5,FALSE)</f>
        <v>4.3499999999999996</v>
      </c>
      <c r="I624" s="41">
        <f>VLOOKUP($A624,'Youth Skills Data'!$A$1:$E$2403,4,FALSE)</f>
        <v>7.84</v>
      </c>
      <c r="J624" s="41">
        <f>VLOOKUP($A624,'Youth Skills Data'!$A$1:$E$2403,3,FALSE)</f>
        <v>6.4</v>
      </c>
      <c r="K624" s="41">
        <f t="shared" si="47"/>
        <v>18.59</v>
      </c>
      <c r="L624" s="41" t="s">
        <v>5</v>
      </c>
      <c r="M624" s="41" t="s">
        <v>7</v>
      </c>
      <c r="N624" s="41" t="str">
        <f t="shared" si="48"/>
        <v>Moderate Impact</v>
      </c>
      <c r="O624" s="42">
        <v>37500</v>
      </c>
      <c r="P624" s="42"/>
      <c r="Q624" s="42">
        <f t="shared" si="49"/>
        <v>37500</v>
      </c>
    </row>
    <row r="625" spans="1:17" x14ac:dyDescent="0.35">
      <c r="A625" s="41" t="s">
        <v>646</v>
      </c>
      <c r="B625" s="41">
        <f>VLOOKUP($A:$A,'Youth Skills Data'!$A$1:$E$2403,2,FALSE)</f>
        <v>21</v>
      </c>
      <c r="C625" s="41" t="str">
        <f t="shared" si="46"/>
        <v>20 - 24 yrs</v>
      </c>
      <c r="D625" s="41" t="s">
        <v>8</v>
      </c>
      <c r="E625" s="41" t="str">
        <f>HLOOKUP($A625,'Sheet 4'!$A$2:$CNK$3,2,FALSE)</f>
        <v>Single</v>
      </c>
      <c r="F625" s="41" t="s">
        <v>116</v>
      </c>
      <c r="G625" s="41" t="str">
        <f t="shared" si="45"/>
        <v>Female/Single/Moroto</v>
      </c>
      <c r="H625" s="41">
        <f>VLOOKUP($A625,'Youth Skills Data'!$A$1:$E$2403,5,FALSE)</f>
        <v>5.3</v>
      </c>
      <c r="I625" s="41">
        <f>VLOOKUP($A625,'Youth Skills Data'!$A$1:$E$2403,4,FALSE)</f>
        <v>2.52</v>
      </c>
      <c r="J625" s="41">
        <f>VLOOKUP($A625,'Youth Skills Data'!$A$1:$E$2403,3,FALSE)</f>
        <v>5.59</v>
      </c>
      <c r="K625" s="41">
        <f t="shared" si="47"/>
        <v>13.41</v>
      </c>
      <c r="L625" s="41" t="s">
        <v>5</v>
      </c>
      <c r="M625" s="41" t="s">
        <v>7</v>
      </c>
      <c r="N625" s="41" t="str">
        <f t="shared" si="48"/>
        <v>Moderate Impact</v>
      </c>
      <c r="O625" s="42">
        <v>37000</v>
      </c>
      <c r="P625" s="42"/>
      <c r="Q625" s="42">
        <f t="shared" si="49"/>
        <v>37000</v>
      </c>
    </row>
    <row r="626" spans="1:17" x14ac:dyDescent="0.35">
      <c r="A626" s="41" t="s">
        <v>647</v>
      </c>
      <c r="B626" s="41">
        <f>VLOOKUP($A:$A,'Youth Skills Data'!$A$1:$E$2403,2,FALSE)</f>
        <v>17</v>
      </c>
      <c r="C626" s="41" t="str">
        <f t="shared" si="46"/>
        <v>15 - 19 yrs</v>
      </c>
      <c r="D626" s="41" t="s">
        <v>8</v>
      </c>
      <c r="E626" s="41" t="str">
        <f>HLOOKUP($A626,'Sheet 4'!$A$2:$CNK$3,2,FALSE)</f>
        <v>Single</v>
      </c>
      <c r="F626" s="41" t="s">
        <v>116</v>
      </c>
      <c r="G626" s="41" t="str">
        <f t="shared" si="45"/>
        <v>Female/Single/Moroto</v>
      </c>
      <c r="H626" s="41">
        <f>VLOOKUP($A626,'Youth Skills Data'!$A$1:$E$2403,5,FALSE)</f>
        <v>1.25</v>
      </c>
      <c r="I626" s="41">
        <f>VLOOKUP($A626,'Youth Skills Data'!$A$1:$E$2403,4,FALSE)</f>
        <v>1.23</v>
      </c>
      <c r="J626" s="41">
        <f>VLOOKUP($A626,'Youth Skills Data'!$A$1:$E$2403,3,FALSE)</f>
        <v>9.6</v>
      </c>
      <c r="K626" s="41">
        <f t="shared" si="47"/>
        <v>12.08</v>
      </c>
      <c r="L626" s="41" t="s">
        <v>5</v>
      </c>
      <c r="M626" s="41" t="s">
        <v>7</v>
      </c>
      <c r="N626" s="41" t="str">
        <f t="shared" si="48"/>
        <v>Moderate Impact</v>
      </c>
      <c r="O626" s="42">
        <v>396000</v>
      </c>
      <c r="P626" s="42"/>
      <c r="Q626" s="42">
        <f t="shared" si="49"/>
        <v>396000</v>
      </c>
    </row>
    <row r="627" spans="1:17" x14ac:dyDescent="0.35">
      <c r="A627" s="41" t="s">
        <v>648</v>
      </c>
      <c r="B627" s="41">
        <f>VLOOKUP($A:$A,'Youth Skills Data'!$A$1:$E$2403,2,FALSE)</f>
        <v>21</v>
      </c>
      <c r="C627" s="41" t="str">
        <f t="shared" si="46"/>
        <v>20 - 24 yrs</v>
      </c>
      <c r="D627" s="41" t="s">
        <v>3</v>
      </c>
      <c r="E627" s="41" t="str">
        <f>HLOOKUP($A627,'Sheet 4'!$A$2:$CNK$3,2,FALSE)</f>
        <v>Married</v>
      </c>
      <c r="F627" s="41" t="s">
        <v>116</v>
      </c>
      <c r="G627" s="41" t="str">
        <f t="shared" si="45"/>
        <v>Male/Married/Moroto</v>
      </c>
      <c r="H627" s="41">
        <f>VLOOKUP($A627,'Youth Skills Data'!$A$1:$E$2403,5,FALSE)</f>
        <v>4.3499999999999996</v>
      </c>
      <c r="I627" s="41">
        <f>VLOOKUP($A627,'Youth Skills Data'!$A$1:$E$2403,4,FALSE)</f>
        <v>7.84</v>
      </c>
      <c r="J627" s="41">
        <f>VLOOKUP($A627,'Youth Skills Data'!$A$1:$E$2403,3,FALSE)</f>
        <v>6.4</v>
      </c>
      <c r="K627" s="41">
        <f t="shared" si="47"/>
        <v>18.59</v>
      </c>
      <c r="L627" s="41" t="s">
        <v>5</v>
      </c>
      <c r="M627" s="41" t="s">
        <v>5</v>
      </c>
      <c r="N627" s="41" t="str">
        <f t="shared" si="48"/>
        <v>High Impact</v>
      </c>
      <c r="O627" s="42">
        <v>32000</v>
      </c>
      <c r="P627" s="42">
        <v>190000</v>
      </c>
      <c r="Q627" s="42">
        <f t="shared" si="49"/>
        <v>222000</v>
      </c>
    </row>
    <row r="628" spans="1:17" x14ac:dyDescent="0.35">
      <c r="A628" s="41" t="s">
        <v>649</v>
      </c>
      <c r="B628" s="41">
        <f>VLOOKUP($A:$A,'Youth Skills Data'!$A$1:$E$2403,2,FALSE)</f>
        <v>23</v>
      </c>
      <c r="C628" s="41" t="str">
        <f t="shared" si="46"/>
        <v>20 - 24 yrs</v>
      </c>
      <c r="D628" s="41" t="s">
        <v>3</v>
      </c>
      <c r="E628" s="41" t="str">
        <f>HLOOKUP($A628,'Sheet 4'!$A$2:$CNK$3,2,FALSE)</f>
        <v>Married</v>
      </c>
      <c r="F628" s="41" t="s">
        <v>116</v>
      </c>
      <c r="G628" s="41" t="str">
        <f t="shared" si="45"/>
        <v>Male/Married/Moroto</v>
      </c>
      <c r="H628" s="41">
        <f>VLOOKUP($A628,'Youth Skills Data'!$A$1:$E$2403,5,FALSE)</f>
        <v>7.84</v>
      </c>
      <c r="I628" s="41">
        <f>VLOOKUP($A628,'Youth Skills Data'!$A$1:$E$2403,4,FALSE)</f>
        <v>6.23</v>
      </c>
      <c r="J628" s="41">
        <f>VLOOKUP($A628,'Youth Skills Data'!$A$1:$E$2403,3,FALSE)</f>
        <v>5.87</v>
      </c>
      <c r="K628" s="41">
        <f t="shared" si="47"/>
        <v>19.940000000000001</v>
      </c>
      <c r="L628" s="41" t="s">
        <v>7</v>
      </c>
      <c r="M628" s="41" t="s">
        <v>5</v>
      </c>
      <c r="N628" s="41" t="str">
        <f t="shared" si="48"/>
        <v>Low Impact</v>
      </c>
      <c r="O628" s="42"/>
      <c r="P628" s="42">
        <v>280000</v>
      </c>
      <c r="Q628" s="42">
        <f t="shared" si="49"/>
        <v>280000</v>
      </c>
    </row>
    <row r="629" spans="1:17" x14ac:dyDescent="0.35">
      <c r="A629" s="41" t="s">
        <v>650</v>
      </c>
      <c r="B629" s="41">
        <f>VLOOKUP($A:$A,'Youth Skills Data'!$A$1:$E$2403,2,FALSE)</f>
        <v>15</v>
      </c>
      <c r="C629" s="41" t="str">
        <f t="shared" si="46"/>
        <v>15 - 19 yrs</v>
      </c>
      <c r="D629" s="41" t="s">
        <v>8</v>
      </c>
      <c r="E629" s="41" t="str">
        <f>HLOOKUP($A629,'Sheet 4'!$A$2:$CNK$3,2,FALSE)</f>
        <v>Single</v>
      </c>
      <c r="F629" s="41" t="s">
        <v>116</v>
      </c>
      <c r="G629" s="41" t="str">
        <f t="shared" si="45"/>
        <v>Female/Single/Moroto</v>
      </c>
      <c r="H629" s="41">
        <f>VLOOKUP($A629,'Youth Skills Data'!$A$1:$E$2403,5,FALSE)</f>
        <v>7.84</v>
      </c>
      <c r="I629" s="41">
        <f>VLOOKUP($A629,'Youth Skills Data'!$A$1:$E$2403,4,FALSE)</f>
        <v>2.2400000000000002</v>
      </c>
      <c r="J629" s="41">
        <f>VLOOKUP($A629,'Youth Skills Data'!$A$1:$E$2403,3,FALSE)</f>
        <v>8.09</v>
      </c>
      <c r="K629" s="41">
        <f t="shared" si="47"/>
        <v>18.170000000000002</v>
      </c>
      <c r="L629" s="41" t="s">
        <v>7</v>
      </c>
      <c r="M629" s="41" t="s">
        <v>5</v>
      </c>
      <c r="N629" s="41" t="str">
        <f t="shared" si="48"/>
        <v>Low Impact</v>
      </c>
      <c r="O629" s="42"/>
      <c r="P629" s="42">
        <v>295000</v>
      </c>
      <c r="Q629" s="42">
        <f t="shared" si="49"/>
        <v>295000</v>
      </c>
    </row>
    <row r="630" spans="1:17" x14ac:dyDescent="0.35">
      <c r="A630" s="41" t="s">
        <v>651</v>
      </c>
      <c r="B630" s="41">
        <f>VLOOKUP($A:$A,'Youth Skills Data'!$A$1:$E$2403,2,FALSE)</f>
        <v>25</v>
      </c>
      <c r="C630" s="41" t="str">
        <f t="shared" si="46"/>
        <v>25 yrs or more</v>
      </c>
      <c r="D630" s="41" t="s">
        <v>3</v>
      </c>
      <c r="E630" s="41" t="str">
        <f>HLOOKUP($A630,'Sheet 4'!$A$2:$CNK$3,2,FALSE)</f>
        <v>Single</v>
      </c>
      <c r="F630" s="41" t="s">
        <v>116</v>
      </c>
      <c r="G630" s="41" t="str">
        <f t="shared" si="45"/>
        <v>Male/Single/Moroto</v>
      </c>
      <c r="H630" s="41">
        <f>VLOOKUP($A630,'Youth Skills Data'!$A$1:$E$2403,5,FALSE)</f>
        <v>1.36</v>
      </c>
      <c r="I630" s="41">
        <f>VLOOKUP($A630,'Youth Skills Data'!$A$1:$E$2403,4,FALSE)</f>
        <v>1.74</v>
      </c>
      <c r="J630" s="41">
        <f>VLOOKUP($A630,'Youth Skills Data'!$A$1:$E$2403,3,FALSE)</f>
        <v>7.67</v>
      </c>
      <c r="K630" s="41">
        <f t="shared" si="47"/>
        <v>10.77</v>
      </c>
      <c r="L630" s="41" t="s">
        <v>7</v>
      </c>
      <c r="M630" s="41" t="s">
        <v>5</v>
      </c>
      <c r="N630" s="41" t="str">
        <f t="shared" si="48"/>
        <v>Low Impact</v>
      </c>
      <c r="O630" s="42"/>
      <c r="P630" s="42">
        <v>0</v>
      </c>
      <c r="Q630" s="42">
        <f t="shared" si="49"/>
        <v>0</v>
      </c>
    </row>
    <row r="631" spans="1:17" x14ac:dyDescent="0.35">
      <c r="A631" s="41" t="s">
        <v>652</v>
      </c>
      <c r="B631" s="41">
        <f>VLOOKUP($A:$A,'Youth Skills Data'!$A$1:$E$2403,2,FALSE)</f>
        <v>12</v>
      </c>
      <c r="C631" s="41" t="str">
        <f t="shared" si="46"/>
        <v>10-14 yrs</v>
      </c>
      <c r="D631" s="41" t="s">
        <v>3</v>
      </c>
      <c r="E631" s="41" t="str">
        <f>HLOOKUP($A631,'Sheet 4'!$A$2:$CNK$3,2,FALSE)</f>
        <v>Single</v>
      </c>
      <c r="F631" s="41" t="s">
        <v>116</v>
      </c>
      <c r="G631" s="41" t="str">
        <f t="shared" si="45"/>
        <v>Male/Single/Moroto</v>
      </c>
      <c r="H631" s="41">
        <f>VLOOKUP($A631,'Youth Skills Data'!$A$1:$E$2403,5,FALSE)</f>
        <v>7.74</v>
      </c>
      <c r="I631" s="41">
        <f>VLOOKUP($A631,'Youth Skills Data'!$A$1:$E$2403,4,FALSE)</f>
        <v>5.57</v>
      </c>
      <c r="J631" s="41">
        <f>VLOOKUP($A631,'Youth Skills Data'!$A$1:$E$2403,3,FALSE)</f>
        <v>8.99</v>
      </c>
      <c r="K631" s="41">
        <f t="shared" si="47"/>
        <v>22.3</v>
      </c>
      <c r="L631" s="41" t="s">
        <v>5</v>
      </c>
      <c r="M631" s="41" t="s">
        <v>5</v>
      </c>
      <c r="N631" s="41" t="str">
        <f t="shared" si="48"/>
        <v>High Impact</v>
      </c>
      <c r="O631" s="42">
        <v>55000</v>
      </c>
      <c r="P631" s="42">
        <v>23000</v>
      </c>
      <c r="Q631" s="42">
        <f t="shared" si="49"/>
        <v>78000</v>
      </c>
    </row>
    <row r="632" spans="1:17" x14ac:dyDescent="0.35">
      <c r="A632" s="41" t="s">
        <v>653</v>
      </c>
      <c r="B632" s="41">
        <f>VLOOKUP($A:$A,'Youth Skills Data'!$A$1:$E$2403,2,FALSE)</f>
        <v>15</v>
      </c>
      <c r="C632" s="41" t="str">
        <f t="shared" si="46"/>
        <v>15 - 19 yrs</v>
      </c>
      <c r="D632" s="41" t="s">
        <v>3</v>
      </c>
      <c r="E632" s="41" t="str">
        <f>HLOOKUP($A632,'Sheet 4'!$A$2:$CNK$3,2,FALSE)</f>
        <v>Single</v>
      </c>
      <c r="F632" s="41" t="s">
        <v>116</v>
      </c>
      <c r="G632" s="41" t="str">
        <f t="shared" si="45"/>
        <v>Male/Single/Moroto</v>
      </c>
      <c r="H632" s="41">
        <f>VLOOKUP($A632,'Youth Skills Data'!$A$1:$E$2403,5,FALSE)</f>
        <v>4.3499999999999996</v>
      </c>
      <c r="I632" s="41">
        <f>VLOOKUP($A632,'Youth Skills Data'!$A$1:$E$2403,4,FALSE)</f>
        <v>7.84</v>
      </c>
      <c r="J632" s="41">
        <f>VLOOKUP($A632,'Youth Skills Data'!$A$1:$E$2403,3,FALSE)</f>
        <v>6.4</v>
      </c>
      <c r="K632" s="41">
        <f t="shared" si="47"/>
        <v>18.59</v>
      </c>
      <c r="L632" s="41" t="s">
        <v>6</v>
      </c>
      <c r="M632" s="41" t="s">
        <v>6</v>
      </c>
      <c r="N632" s="41" t="str">
        <f t="shared" si="48"/>
        <v>No Impact at all</v>
      </c>
      <c r="O632" s="42"/>
      <c r="P632" s="42"/>
      <c r="Q632" s="42">
        <f t="shared" si="49"/>
        <v>0</v>
      </c>
    </row>
    <row r="633" spans="1:17" x14ac:dyDescent="0.35">
      <c r="A633" s="41" t="s">
        <v>654</v>
      </c>
      <c r="B633" s="41">
        <f>VLOOKUP($A:$A,'Youth Skills Data'!$A$1:$E$2403,2,FALSE)</f>
        <v>17</v>
      </c>
      <c r="C633" s="41" t="str">
        <f t="shared" si="46"/>
        <v>15 - 19 yrs</v>
      </c>
      <c r="D633" s="41" t="s">
        <v>3</v>
      </c>
      <c r="E633" s="41" t="str">
        <f>HLOOKUP($A633,'Sheet 4'!$A$2:$CNK$3,2,FALSE)</f>
        <v>Single</v>
      </c>
      <c r="F633" s="41" t="s">
        <v>117</v>
      </c>
      <c r="G633" s="41" t="str">
        <f t="shared" si="45"/>
        <v>Male/Single/Kaabong</v>
      </c>
      <c r="H633" s="41">
        <f>VLOOKUP($A633,'Youth Skills Data'!$A$1:$E$2403,5,FALSE)</f>
        <v>4.3499999999999996</v>
      </c>
      <c r="I633" s="41">
        <f>VLOOKUP($A633,'Youth Skills Data'!$A$1:$E$2403,4,FALSE)</f>
        <v>7.84</v>
      </c>
      <c r="J633" s="41">
        <f>VLOOKUP($A633,'Youth Skills Data'!$A$1:$E$2403,3,FALSE)</f>
        <v>6.4</v>
      </c>
      <c r="K633" s="41">
        <f t="shared" si="47"/>
        <v>18.59</v>
      </c>
      <c r="L633" s="41" t="s">
        <v>5</v>
      </c>
      <c r="M633" s="41" t="s">
        <v>6</v>
      </c>
      <c r="N633" s="41" t="str">
        <f t="shared" si="48"/>
        <v>Moderate Impact</v>
      </c>
      <c r="O633" s="42">
        <v>261000</v>
      </c>
      <c r="P633" s="42"/>
      <c r="Q633" s="42">
        <f t="shared" si="49"/>
        <v>261000</v>
      </c>
    </row>
    <row r="634" spans="1:17" x14ac:dyDescent="0.35">
      <c r="A634" s="41" t="s">
        <v>655</v>
      </c>
      <c r="B634" s="41">
        <f>VLOOKUP($A:$A,'Youth Skills Data'!$A$1:$E$2403,2,FALSE)</f>
        <v>19</v>
      </c>
      <c r="C634" s="41" t="str">
        <f t="shared" si="46"/>
        <v>20 - 24 yrs</v>
      </c>
      <c r="D634" s="41" t="s">
        <v>8</v>
      </c>
      <c r="E634" s="41" t="str">
        <f>HLOOKUP($A634,'Sheet 4'!$A$2:$CNK$3,2,FALSE)</f>
        <v>Single</v>
      </c>
      <c r="F634" s="41" t="s">
        <v>118</v>
      </c>
      <c r="G634" s="41" t="str">
        <f t="shared" si="45"/>
        <v>Female/Single/Kotido</v>
      </c>
      <c r="H634" s="41">
        <f>VLOOKUP($A634,'Youth Skills Data'!$A$1:$E$2403,5,FALSE)</f>
        <v>0.76</v>
      </c>
      <c r="I634" s="41">
        <f>VLOOKUP($A634,'Youth Skills Data'!$A$1:$E$2403,4,FALSE)</f>
        <v>5.29</v>
      </c>
      <c r="J634" s="41">
        <f>VLOOKUP($A634,'Youth Skills Data'!$A$1:$E$2403,3,FALSE)</f>
        <v>8.09</v>
      </c>
      <c r="K634" s="41">
        <f t="shared" si="47"/>
        <v>14.14</v>
      </c>
      <c r="L634" s="41" t="s">
        <v>6</v>
      </c>
      <c r="M634" s="41" t="s">
        <v>6</v>
      </c>
      <c r="N634" s="41" t="str">
        <f t="shared" si="48"/>
        <v>No Impact at all</v>
      </c>
      <c r="O634" s="42"/>
      <c r="P634" s="42"/>
      <c r="Q634" s="42">
        <f t="shared" si="49"/>
        <v>0</v>
      </c>
    </row>
    <row r="635" spans="1:17" x14ac:dyDescent="0.35">
      <c r="A635" s="41" t="s">
        <v>656</v>
      </c>
      <c r="B635" s="41">
        <f>VLOOKUP($A:$A,'Youth Skills Data'!$A$1:$E$2403,2,FALSE)</f>
        <v>21</v>
      </c>
      <c r="C635" s="41" t="str">
        <f t="shared" si="46"/>
        <v>20 - 24 yrs</v>
      </c>
      <c r="D635" s="41" t="s">
        <v>8</v>
      </c>
      <c r="E635" s="41" t="str">
        <f>HLOOKUP($A635,'Sheet 4'!$A$2:$CNK$3,2,FALSE)</f>
        <v>Separated</v>
      </c>
      <c r="F635" s="41" t="s">
        <v>119</v>
      </c>
      <c r="G635" s="41" t="str">
        <f t="shared" si="45"/>
        <v>Female/Separated/Napak</v>
      </c>
      <c r="H635" s="41">
        <f>VLOOKUP($A635,'Youth Skills Data'!$A$1:$E$2403,5,FALSE)</f>
        <v>4.3499999999999996</v>
      </c>
      <c r="I635" s="41">
        <f>VLOOKUP($A635,'Youth Skills Data'!$A$1:$E$2403,4,FALSE)</f>
        <v>7.84</v>
      </c>
      <c r="J635" s="41">
        <f>VLOOKUP($A635,'Youth Skills Data'!$A$1:$E$2403,3,FALSE)</f>
        <v>6.4</v>
      </c>
      <c r="K635" s="41">
        <f t="shared" si="47"/>
        <v>18.59</v>
      </c>
      <c r="L635" s="41" t="s">
        <v>7</v>
      </c>
      <c r="M635" s="41" t="s">
        <v>7</v>
      </c>
      <c r="N635" s="41" t="str">
        <f t="shared" si="48"/>
        <v>No Impact at all</v>
      </c>
      <c r="O635" s="42"/>
      <c r="P635" s="42"/>
      <c r="Q635" s="42">
        <f t="shared" si="49"/>
        <v>0</v>
      </c>
    </row>
    <row r="636" spans="1:17" x14ac:dyDescent="0.35">
      <c r="A636" s="41" t="s">
        <v>657</v>
      </c>
      <c r="B636" s="41">
        <f>VLOOKUP($A:$A,'Youth Skills Data'!$A$1:$E$2403,2,FALSE)</f>
        <v>24</v>
      </c>
      <c r="C636" s="41" t="str">
        <f t="shared" si="46"/>
        <v>20 - 24 yrs</v>
      </c>
      <c r="D636" s="41" t="s">
        <v>8</v>
      </c>
      <c r="E636" s="41" t="str">
        <f>HLOOKUP($A636,'Sheet 4'!$A$2:$CNK$3,2,FALSE)</f>
        <v>Separated</v>
      </c>
      <c r="F636" s="41" t="s">
        <v>120</v>
      </c>
      <c r="G636" s="41" t="str">
        <f t="shared" si="45"/>
        <v>Female/Separated/Nakapiripiriti</v>
      </c>
      <c r="H636" s="41">
        <f>VLOOKUP($A636,'Youth Skills Data'!$A$1:$E$2403,5,FALSE)</f>
        <v>3.76</v>
      </c>
      <c r="I636" s="41">
        <f>VLOOKUP($A636,'Youth Skills Data'!$A$1:$E$2403,4,FALSE)</f>
        <v>0.56000000000000005</v>
      </c>
      <c r="J636" s="41">
        <f>VLOOKUP($A636,'Youth Skills Data'!$A$1:$E$2403,3,FALSE)</f>
        <v>9.81</v>
      </c>
      <c r="K636" s="41">
        <f t="shared" si="47"/>
        <v>14.13</v>
      </c>
      <c r="L636" s="41" t="s">
        <v>5</v>
      </c>
      <c r="M636" s="41" t="s">
        <v>6</v>
      </c>
      <c r="N636" s="41" t="str">
        <f t="shared" si="48"/>
        <v>Moderate Impact</v>
      </c>
      <c r="O636" s="42">
        <v>159000</v>
      </c>
      <c r="P636" s="42"/>
      <c r="Q636" s="42">
        <f t="shared" si="49"/>
        <v>159000</v>
      </c>
    </row>
    <row r="637" spans="1:17" x14ac:dyDescent="0.35">
      <c r="A637" s="41" t="s">
        <v>658</v>
      </c>
      <c r="B637" s="41">
        <f>VLOOKUP($A:$A,'Youth Skills Data'!$A$1:$E$2403,2,FALSE)</f>
        <v>21</v>
      </c>
      <c r="C637" s="41" t="str">
        <f t="shared" si="46"/>
        <v>20 - 24 yrs</v>
      </c>
      <c r="D637" s="41" t="s">
        <v>8</v>
      </c>
      <c r="E637" s="41" t="str">
        <f>HLOOKUP($A637,'Sheet 4'!$A$2:$CNK$3,2,FALSE)</f>
        <v>Single</v>
      </c>
      <c r="F637" s="41" t="s">
        <v>121</v>
      </c>
      <c r="G637" s="41" t="str">
        <f t="shared" si="45"/>
        <v>Female/Single/Amudat</v>
      </c>
      <c r="H637" s="41">
        <f>VLOOKUP($A637,'Youth Skills Data'!$A$1:$E$2403,5,FALSE)</f>
        <v>1.87</v>
      </c>
      <c r="I637" s="41">
        <f>VLOOKUP($A637,'Youth Skills Data'!$A$1:$E$2403,4,FALSE)</f>
        <v>2.88</v>
      </c>
      <c r="J637" s="41">
        <f>VLOOKUP($A637,'Youth Skills Data'!$A$1:$E$2403,3,FALSE)</f>
        <v>5.23</v>
      </c>
      <c r="K637" s="41">
        <f t="shared" si="47"/>
        <v>9.98</v>
      </c>
      <c r="L637" s="41" t="s">
        <v>5</v>
      </c>
      <c r="M637" s="41" t="s">
        <v>5</v>
      </c>
      <c r="N637" s="41" t="str">
        <f t="shared" si="48"/>
        <v>High Impact</v>
      </c>
      <c r="O637" s="42">
        <v>129099</v>
      </c>
      <c r="P637" s="42">
        <v>125000</v>
      </c>
      <c r="Q637" s="42">
        <f t="shared" si="49"/>
        <v>254099</v>
      </c>
    </row>
    <row r="638" spans="1:17" x14ac:dyDescent="0.35">
      <c r="A638" s="41" t="s">
        <v>659</v>
      </c>
      <c r="B638" s="41">
        <f>VLOOKUP($A:$A,'Youth Skills Data'!$A$1:$E$2403,2,FALSE)</f>
        <v>23</v>
      </c>
      <c r="C638" s="41" t="str">
        <f t="shared" si="46"/>
        <v>20 - 24 yrs</v>
      </c>
      <c r="D638" s="41" t="s">
        <v>8</v>
      </c>
      <c r="E638" s="41" t="str">
        <f>HLOOKUP($A638,'Sheet 4'!$A$2:$CNK$3,2,FALSE)</f>
        <v>Single</v>
      </c>
      <c r="F638" s="41" t="s">
        <v>122</v>
      </c>
      <c r="G638" s="41" t="str">
        <f t="shared" si="45"/>
        <v>Female/Single/Abim</v>
      </c>
      <c r="H638" s="41">
        <f>VLOOKUP($A638,'Youth Skills Data'!$A$1:$E$2403,5,FALSE)</f>
        <v>0.81</v>
      </c>
      <c r="I638" s="41">
        <f>VLOOKUP($A638,'Youth Skills Data'!$A$1:$E$2403,4,FALSE)</f>
        <v>3.53</v>
      </c>
      <c r="J638" s="41">
        <f>VLOOKUP($A638,'Youth Skills Data'!$A$1:$E$2403,3,FALSE)</f>
        <v>7.58</v>
      </c>
      <c r="K638" s="41">
        <f t="shared" si="47"/>
        <v>11.92</v>
      </c>
      <c r="L638" s="41" t="s">
        <v>5</v>
      </c>
      <c r="M638" s="41" t="s">
        <v>5</v>
      </c>
      <c r="N638" s="41" t="str">
        <f t="shared" si="48"/>
        <v>High Impact</v>
      </c>
      <c r="O638" s="42">
        <v>33000</v>
      </c>
      <c r="P638" s="42">
        <v>2100000</v>
      </c>
      <c r="Q638" s="42">
        <f t="shared" si="49"/>
        <v>2133000</v>
      </c>
    </row>
    <row r="639" spans="1:17" x14ac:dyDescent="0.35">
      <c r="A639" s="41" t="s">
        <v>660</v>
      </c>
      <c r="B639" s="41">
        <f>VLOOKUP($A:$A,'Youth Skills Data'!$A$1:$E$2403,2,FALSE)</f>
        <v>19</v>
      </c>
      <c r="C639" s="41" t="str">
        <f t="shared" si="46"/>
        <v>20 - 24 yrs</v>
      </c>
      <c r="D639" s="41" t="s">
        <v>8</v>
      </c>
      <c r="E639" s="41" t="str">
        <f>HLOOKUP($A639,'Sheet 4'!$A$2:$CNK$3,2,FALSE)</f>
        <v>Married</v>
      </c>
      <c r="F639" s="41" t="s">
        <v>122</v>
      </c>
      <c r="G639" s="41" t="str">
        <f t="shared" si="45"/>
        <v>Female/Married/Abim</v>
      </c>
      <c r="H639" s="41">
        <f>VLOOKUP($A639,'Youth Skills Data'!$A$1:$E$2403,5,FALSE)</f>
        <v>8.42</v>
      </c>
      <c r="I639" s="41">
        <f>VLOOKUP($A639,'Youth Skills Data'!$A$1:$E$2403,4,FALSE)</f>
        <v>3.68</v>
      </c>
      <c r="J639" s="41">
        <f>VLOOKUP($A639,'Youth Skills Data'!$A$1:$E$2403,3,FALSE)</f>
        <v>0.54</v>
      </c>
      <c r="K639" s="41">
        <f t="shared" si="47"/>
        <v>12.64</v>
      </c>
      <c r="L639" s="41" t="s">
        <v>5</v>
      </c>
      <c r="M639" s="41" t="s">
        <v>5</v>
      </c>
      <c r="N639" s="41" t="str">
        <f t="shared" si="48"/>
        <v>High Impact</v>
      </c>
      <c r="O639" s="42">
        <v>1123698</v>
      </c>
      <c r="P639" s="42">
        <v>51000</v>
      </c>
      <c r="Q639" s="42">
        <f t="shared" si="49"/>
        <v>1174698</v>
      </c>
    </row>
    <row r="640" spans="1:17" x14ac:dyDescent="0.35">
      <c r="A640" s="41" t="s">
        <v>661</v>
      </c>
      <c r="B640" s="41">
        <f>VLOOKUP($A:$A,'Youth Skills Data'!$A$1:$E$2403,2,FALSE)</f>
        <v>29</v>
      </c>
      <c r="C640" s="41" t="str">
        <f t="shared" si="46"/>
        <v>25 yrs or more</v>
      </c>
      <c r="D640" s="41" t="s">
        <v>8</v>
      </c>
      <c r="E640" s="41" t="str">
        <f>HLOOKUP($A640,'Sheet 4'!$A$2:$CNK$3,2,FALSE)</f>
        <v>Married</v>
      </c>
      <c r="F640" s="41" t="s">
        <v>122</v>
      </c>
      <c r="G640" s="41" t="str">
        <f t="shared" si="45"/>
        <v>Female/Married/Abim</v>
      </c>
      <c r="H640" s="41">
        <f>VLOOKUP($A640,'Youth Skills Data'!$A$1:$E$2403,5,FALSE)</f>
        <v>4.3499999999999996</v>
      </c>
      <c r="I640" s="41">
        <f>VLOOKUP($A640,'Youth Skills Data'!$A$1:$E$2403,4,FALSE)</f>
        <v>7.84</v>
      </c>
      <c r="J640" s="41">
        <f>VLOOKUP($A640,'Youth Skills Data'!$A$1:$E$2403,3,FALSE)</f>
        <v>6.4</v>
      </c>
      <c r="K640" s="41">
        <f t="shared" si="47"/>
        <v>18.59</v>
      </c>
      <c r="L640" s="41" t="s">
        <v>6</v>
      </c>
      <c r="M640" s="41" t="s">
        <v>6</v>
      </c>
      <c r="N640" s="41" t="str">
        <f t="shared" si="48"/>
        <v>No Impact at all</v>
      </c>
      <c r="O640" s="42"/>
      <c r="P640" s="42"/>
      <c r="Q640" s="42">
        <f t="shared" si="49"/>
        <v>0</v>
      </c>
    </row>
    <row r="641" spans="1:17" x14ac:dyDescent="0.35">
      <c r="A641" s="41" t="s">
        <v>662</v>
      </c>
      <c r="B641" s="41">
        <f>VLOOKUP($A:$A,'Youth Skills Data'!$A$1:$E$2403,2,FALSE)</f>
        <v>21</v>
      </c>
      <c r="C641" s="41" t="str">
        <f t="shared" si="46"/>
        <v>20 - 24 yrs</v>
      </c>
      <c r="D641" s="41" t="s">
        <v>3</v>
      </c>
      <c r="E641" s="41" t="str">
        <f>HLOOKUP($A641,'Sheet 4'!$A$2:$CNK$3,2,FALSE)</f>
        <v>Single</v>
      </c>
      <c r="F641" s="41" t="s">
        <v>122</v>
      </c>
      <c r="G641" s="41" t="str">
        <f t="shared" si="45"/>
        <v>Male/Single/Abim</v>
      </c>
      <c r="H641" s="41">
        <f>VLOOKUP($A641,'Youth Skills Data'!$A$1:$E$2403,5,FALSE)</f>
        <v>4.3499999999999996</v>
      </c>
      <c r="I641" s="41">
        <f>VLOOKUP($A641,'Youth Skills Data'!$A$1:$E$2403,4,FALSE)</f>
        <v>7.84</v>
      </c>
      <c r="J641" s="41">
        <f>VLOOKUP($A641,'Youth Skills Data'!$A$1:$E$2403,3,FALSE)</f>
        <v>6.4</v>
      </c>
      <c r="K641" s="41">
        <f t="shared" si="47"/>
        <v>18.59</v>
      </c>
      <c r="L641" s="41" t="s">
        <v>5</v>
      </c>
      <c r="M641" s="41" t="s">
        <v>5</v>
      </c>
      <c r="N641" s="41" t="str">
        <f t="shared" si="48"/>
        <v>High Impact</v>
      </c>
      <c r="O641" s="42">
        <v>3198</v>
      </c>
      <c r="P641" s="42">
        <v>175000</v>
      </c>
      <c r="Q641" s="42">
        <f t="shared" si="49"/>
        <v>178198</v>
      </c>
    </row>
    <row r="642" spans="1:17" x14ac:dyDescent="0.35">
      <c r="A642" s="41" t="s">
        <v>663</v>
      </c>
      <c r="B642" s="41">
        <f>VLOOKUP($A:$A,'Youth Skills Data'!$A$1:$E$2403,2,FALSE)</f>
        <v>21</v>
      </c>
      <c r="C642" s="41" t="str">
        <f t="shared" si="46"/>
        <v>20 - 24 yrs</v>
      </c>
      <c r="D642" s="41" t="s">
        <v>3</v>
      </c>
      <c r="E642" s="41" t="str">
        <f>HLOOKUP($A642,'Sheet 4'!$A$2:$CNK$3,2,FALSE)</f>
        <v>Single</v>
      </c>
      <c r="F642" s="41" t="s">
        <v>122</v>
      </c>
      <c r="G642" s="41" t="str">
        <f t="shared" ref="G642:G705" si="50">CONCATENATE(D642,"/",E642,"/",F642,)</f>
        <v>Male/Single/Abim</v>
      </c>
      <c r="H642" s="41">
        <f>VLOOKUP($A642,'Youth Skills Data'!$A$1:$E$2403,5,FALSE)</f>
        <v>5.3</v>
      </c>
      <c r="I642" s="41">
        <f>VLOOKUP($A642,'Youth Skills Data'!$A$1:$E$2403,4,FALSE)</f>
        <v>2.52</v>
      </c>
      <c r="J642" s="41">
        <f>VLOOKUP($A642,'Youth Skills Data'!$A$1:$E$2403,3,FALSE)</f>
        <v>5.59</v>
      </c>
      <c r="K642" s="41">
        <f t="shared" si="47"/>
        <v>13.41</v>
      </c>
      <c r="L642" s="41" t="s">
        <v>6</v>
      </c>
      <c r="M642" s="41" t="s">
        <v>5</v>
      </c>
      <c r="N642" s="41" t="str">
        <f t="shared" si="48"/>
        <v>Low Impact</v>
      </c>
      <c r="O642" s="42"/>
      <c r="P642" s="42">
        <v>22500</v>
      </c>
      <c r="Q642" s="42">
        <f t="shared" si="49"/>
        <v>22500</v>
      </c>
    </row>
    <row r="643" spans="1:17" x14ac:dyDescent="0.35">
      <c r="A643" s="41" t="s">
        <v>664</v>
      </c>
      <c r="B643" s="41">
        <f>VLOOKUP($A:$A,'Youth Skills Data'!$A$1:$E$2403,2,FALSE)</f>
        <v>17</v>
      </c>
      <c r="C643" s="41" t="str">
        <f t="shared" ref="C643:C706" si="51">IF(B643&lt;=10,"Below 10 yrs",IF(B643&lt;14,"10-14 yrs",IF(B643&lt;19,"15 - 19 yrs",IF(B643&lt;=24,"20 - 24 yrs",IF(B643&gt;=25,"25 yrs or more")))))</f>
        <v>15 - 19 yrs</v>
      </c>
      <c r="D643" s="41" t="s">
        <v>3</v>
      </c>
      <c r="E643" s="41" t="str">
        <f>HLOOKUP($A643,'Sheet 4'!$A$2:$CNK$3,2,FALSE)</f>
        <v>Separated</v>
      </c>
      <c r="F643" s="41" t="s">
        <v>122</v>
      </c>
      <c r="G643" s="41" t="str">
        <f t="shared" si="50"/>
        <v>Male/Separated/Abim</v>
      </c>
      <c r="H643" s="41">
        <f>VLOOKUP($A643,'Youth Skills Data'!$A$1:$E$2403,5,FALSE)</f>
        <v>5.24</v>
      </c>
      <c r="I643" s="41">
        <f>VLOOKUP($A643,'Youth Skills Data'!$A$1:$E$2403,4,FALSE)</f>
        <v>4.01</v>
      </c>
      <c r="J643" s="41">
        <f>VLOOKUP($A643,'Youth Skills Data'!$A$1:$E$2403,3,FALSE)</f>
        <v>5.53</v>
      </c>
      <c r="K643" s="41">
        <f t="shared" ref="K643:K706" si="52">H643+I643+J643</f>
        <v>14.780000000000001</v>
      </c>
      <c r="L643" s="41" t="s">
        <v>6</v>
      </c>
      <c r="M643" s="41" t="s">
        <v>6</v>
      </c>
      <c r="N643" s="41" t="str">
        <f t="shared" ref="N643:N706" si="53">IF(AND(L643="Yes",M643="Yes"),"High Impact",IF(AND(L643="Yes",M643="No"),"Moderate Impact",IF(AND(L643="No",M643="Yes"),"Low Impact","No Impact at all")))</f>
        <v>No Impact at all</v>
      </c>
      <c r="O643" s="42"/>
      <c r="P643" s="42"/>
      <c r="Q643" s="42">
        <f t="shared" ref="Q643:Q706" si="54">P643+O643</f>
        <v>0</v>
      </c>
    </row>
    <row r="644" spans="1:17" x14ac:dyDescent="0.35">
      <c r="A644" s="41" t="s">
        <v>665</v>
      </c>
      <c r="B644" s="41">
        <f>VLOOKUP($A:$A,'Youth Skills Data'!$A$1:$E$2403,2,FALSE)</f>
        <v>21</v>
      </c>
      <c r="C644" s="41" t="str">
        <f t="shared" si="51"/>
        <v>20 - 24 yrs</v>
      </c>
      <c r="D644" s="41" t="s">
        <v>3</v>
      </c>
      <c r="E644" s="41" t="str">
        <f>HLOOKUP($A644,'Sheet 4'!$A$2:$CNK$3,2,FALSE)</f>
        <v>Married</v>
      </c>
      <c r="F644" s="41" t="s">
        <v>122</v>
      </c>
      <c r="G644" s="41" t="str">
        <f t="shared" si="50"/>
        <v>Male/Married/Abim</v>
      </c>
      <c r="H644" s="41">
        <f>VLOOKUP($A644,'Youth Skills Data'!$A$1:$E$2403,5,FALSE)</f>
        <v>4.3499999999999996</v>
      </c>
      <c r="I644" s="41">
        <f>VLOOKUP($A644,'Youth Skills Data'!$A$1:$E$2403,4,FALSE)</f>
        <v>7.84</v>
      </c>
      <c r="J644" s="41">
        <f>VLOOKUP($A644,'Youth Skills Data'!$A$1:$E$2403,3,FALSE)</f>
        <v>6.4</v>
      </c>
      <c r="K644" s="41">
        <f t="shared" si="52"/>
        <v>18.59</v>
      </c>
      <c r="L644" s="41" t="s">
        <v>6</v>
      </c>
      <c r="M644" s="41" t="s">
        <v>6</v>
      </c>
      <c r="N644" s="41" t="str">
        <f t="shared" si="53"/>
        <v>No Impact at all</v>
      </c>
      <c r="O644" s="42"/>
      <c r="P644" s="42"/>
      <c r="Q644" s="42">
        <f t="shared" si="54"/>
        <v>0</v>
      </c>
    </row>
    <row r="645" spans="1:17" x14ac:dyDescent="0.35">
      <c r="A645" s="41" t="s">
        <v>666</v>
      </c>
      <c r="B645" s="41">
        <f>VLOOKUP($A:$A,'Youth Skills Data'!$A$1:$E$2403,2,FALSE)</f>
        <v>23</v>
      </c>
      <c r="C645" s="41" t="str">
        <f t="shared" si="51"/>
        <v>20 - 24 yrs</v>
      </c>
      <c r="D645" s="41" t="s">
        <v>3</v>
      </c>
      <c r="E645" s="41" t="str">
        <f>HLOOKUP($A645,'Sheet 4'!$A$2:$CNK$3,2,FALSE)</f>
        <v>Separated</v>
      </c>
      <c r="F645" s="41" t="s">
        <v>122</v>
      </c>
      <c r="G645" s="41" t="str">
        <f t="shared" si="50"/>
        <v>Male/Separated/Abim</v>
      </c>
      <c r="H645" s="41">
        <f>VLOOKUP($A645,'Youth Skills Data'!$A$1:$E$2403,5,FALSE)</f>
        <v>3.76</v>
      </c>
      <c r="I645" s="41">
        <f>VLOOKUP($A645,'Youth Skills Data'!$A$1:$E$2403,4,FALSE)</f>
        <v>0.56000000000000005</v>
      </c>
      <c r="J645" s="41">
        <f>VLOOKUP($A645,'Youth Skills Data'!$A$1:$E$2403,3,FALSE)</f>
        <v>9.81</v>
      </c>
      <c r="K645" s="41">
        <f t="shared" si="52"/>
        <v>14.13</v>
      </c>
      <c r="L645" s="41" t="s">
        <v>6</v>
      </c>
      <c r="M645" s="41" t="s">
        <v>6</v>
      </c>
      <c r="N645" s="41" t="str">
        <f t="shared" si="53"/>
        <v>No Impact at all</v>
      </c>
      <c r="O645" s="42"/>
      <c r="P645" s="42"/>
      <c r="Q645" s="42">
        <f t="shared" si="54"/>
        <v>0</v>
      </c>
    </row>
    <row r="646" spans="1:17" x14ac:dyDescent="0.35">
      <c r="A646" s="41" t="s">
        <v>667</v>
      </c>
      <c r="B646" s="41">
        <f>VLOOKUP($A:$A,'Youth Skills Data'!$A$1:$E$2403,2,FALSE)</f>
        <v>15</v>
      </c>
      <c r="C646" s="41" t="str">
        <f t="shared" si="51"/>
        <v>15 - 19 yrs</v>
      </c>
      <c r="D646" s="41" t="s">
        <v>3</v>
      </c>
      <c r="E646" s="41" t="str">
        <f>HLOOKUP($A646,'Sheet 4'!$A$2:$CNK$3,2,FALSE)</f>
        <v>Single</v>
      </c>
      <c r="F646" s="41" t="s">
        <v>122</v>
      </c>
      <c r="G646" s="41" t="str">
        <f t="shared" si="50"/>
        <v>Male/Single/Abim</v>
      </c>
      <c r="H646" s="41">
        <f>VLOOKUP($A646,'Youth Skills Data'!$A$1:$E$2403,5,FALSE)</f>
        <v>2.15</v>
      </c>
      <c r="I646" s="41">
        <f>VLOOKUP($A646,'Youth Skills Data'!$A$1:$E$2403,4,FALSE)</f>
        <v>7.24</v>
      </c>
      <c r="J646" s="41">
        <f>VLOOKUP($A646,'Youth Skills Data'!$A$1:$E$2403,3,FALSE)</f>
        <v>5.42</v>
      </c>
      <c r="K646" s="41">
        <f t="shared" si="52"/>
        <v>14.81</v>
      </c>
      <c r="L646" s="41" t="s">
        <v>6</v>
      </c>
      <c r="M646" s="41" t="s">
        <v>6</v>
      </c>
      <c r="N646" s="41" t="str">
        <f t="shared" si="53"/>
        <v>No Impact at all</v>
      </c>
      <c r="O646" s="42"/>
      <c r="P646" s="42"/>
      <c r="Q646" s="42">
        <f t="shared" si="54"/>
        <v>0</v>
      </c>
    </row>
    <row r="647" spans="1:17" x14ac:dyDescent="0.35">
      <c r="A647" s="41" t="s">
        <v>668</v>
      </c>
      <c r="B647" s="41">
        <f>VLOOKUP($A:$A,'Youth Skills Data'!$A$1:$E$2403,2,FALSE)</f>
        <v>25</v>
      </c>
      <c r="C647" s="41" t="str">
        <f t="shared" si="51"/>
        <v>25 yrs or more</v>
      </c>
      <c r="D647" s="41" t="s">
        <v>8</v>
      </c>
      <c r="E647" s="41" t="str">
        <f>HLOOKUP($A647,'Sheet 4'!$A$2:$CNK$3,2,FALSE)</f>
        <v>Married</v>
      </c>
      <c r="F647" s="41" t="s">
        <v>122</v>
      </c>
      <c r="G647" s="41" t="str">
        <f t="shared" si="50"/>
        <v>Female/Married/Abim</v>
      </c>
      <c r="H647" s="41">
        <f>VLOOKUP($A647,'Youth Skills Data'!$A$1:$E$2403,5,FALSE)</f>
        <v>2.91</v>
      </c>
      <c r="I647" s="41">
        <f>VLOOKUP($A647,'Youth Skills Data'!$A$1:$E$2403,4,FALSE)</f>
        <v>2.04</v>
      </c>
      <c r="J647" s="41">
        <f>VLOOKUP($A647,'Youth Skills Data'!$A$1:$E$2403,3,FALSE)</f>
        <v>2.82</v>
      </c>
      <c r="K647" s="41">
        <f t="shared" si="52"/>
        <v>7.77</v>
      </c>
      <c r="L647" s="41" t="s">
        <v>6</v>
      </c>
      <c r="M647" s="41" t="s">
        <v>6</v>
      </c>
      <c r="N647" s="41" t="str">
        <f t="shared" si="53"/>
        <v>No Impact at all</v>
      </c>
      <c r="O647" s="42"/>
      <c r="P647" s="42"/>
      <c r="Q647" s="42">
        <f t="shared" si="54"/>
        <v>0</v>
      </c>
    </row>
    <row r="648" spans="1:17" x14ac:dyDescent="0.35">
      <c r="A648" s="41" t="s">
        <v>669</v>
      </c>
      <c r="B648" s="41">
        <f>VLOOKUP($A:$A,'Youth Skills Data'!$A$1:$E$2403,2,FALSE)</f>
        <v>12</v>
      </c>
      <c r="C648" s="41" t="str">
        <f t="shared" si="51"/>
        <v>10-14 yrs</v>
      </c>
      <c r="D648" s="41" t="s">
        <v>3</v>
      </c>
      <c r="E648" s="41" t="str">
        <f>HLOOKUP($A648,'Sheet 4'!$A$2:$CNK$3,2,FALSE)</f>
        <v>Married</v>
      </c>
      <c r="F648" s="41" t="s">
        <v>122</v>
      </c>
      <c r="G648" s="41" t="str">
        <f t="shared" si="50"/>
        <v>Male/Married/Abim</v>
      </c>
      <c r="H648" s="41">
        <f>VLOOKUP($A648,'Youth Skills Data'!$A$1:$E$2403,5,FALSE)</f>
        <v>5.6</v>
      </c>
      <c r="I648" s="41">
        <f>VLOOKUP($A648,'Youth Skills Data'!$A$1:$E$2403,4,FALSE)</f>
        <v>5.94</v>
      </c>
      <c r="J648" s="41">
        <f>VLOOKUP($A648,'Youth Skills Data'!$A$1:$E$2403,3,FALSE)</f>
        <v>1.83</v>
      </c>
      <c r="K648" s="41">
        <f t="shared" si="52"/>
        <v>13.37</v>
      </c>
      <c r="L648" s="41" t="s">
        <v>6</v>
      </c>
      <c r="M648" s="41" t="s">
        <v>6</v>
      </c>
      <c r="N648" s="41" t="str">
        <f t="shared" si="53"/>
        <v>No Impact at all</v>
      </c>
      <c r="O648" s="42"/>
      <c r="P648" s="42"/>
      <c r="Q648" s="42">
        <f t="shared" si="54"/>
        <v>0</v>
      </c>
    </row>
    <row r="649" spans="1:17" x14ac:dyDescent="0.35">
      <c r="A649" s="41" t="s">
        <v>670</v>
      </c>
      <c r="B649" s="41">
        <f>VLOOKUP($A:$A,'Youth Skills Data'!$A$1:$E$2403,2,FALSE)</f>
        <v>15</v>
      </c>
      <c r="C649" s="41" t="str">
        <f t="shared" si="51"/>
        <v>15 - 19 yrs</v>
      </c>
      <c r="D649" s="41" t="s">
        <v>3</v>
      </c>
      <c r="E649" s="41" t="str">
        <f>HLOOKUP($A649,'Sheet 4'!$A$2:$CNK$3,2,FALSE)</f>
        <v>Single</v>
      </c>
      <c r="F649" s="41" t="s">
        <v>122</v>
      </c>
      <c r="G649" s="41" t="str">
        <f t="shared" si="50"/>
        <v>Male/Single/Abim</v>
      </c>
      <c r="H649" s="41">
        <f>VLOOKUP($A649,'Youth Skills Data'!$A$1:$E$2403,5,FALSE)</f>
        <v>4.3499999999999996</v>
      </c>
      <c r="I649" s="41">
        <f>VLOOKUP($A649,'Youth Skills Data'!$A$1:$E$2403,4,FALSE)</f>
        <v>7.84</v>
      </c>
      <c r="J649" s="41">
        <f>VLOOKUP($A649,'Youth Skills Data'!$A$1:$E$2403,3,FALSE)</f>
        <v>6.4</v>
      </c>
      <c r="K649" s="41">
        <f t="shared" si="52"/>
        <v>18.59</v>
      </c>
      <c r="L649" s="41" t="s">
        <v>6</v>
      </c>
      <c r="M649" s="41" t="s">
        <v>6</v>
      </c>
      <c r="N649" s="41" t="str">
        <f t="shared" si="53"/>
        <v>No Impact at all</v>
      </c>
      <c r="O649" s="42"/>
      <c r="P649" s="42"/>
      <c r="Q649" s="42">
        <f t="shared" si="54"/>
        <v>0</v>
      </c>
    </row>
    <row r="650" spans="1:17" x14ac:dyDescent="0.35">
      <c r="A650" s="41" t="s">
        <v>671</v>
      </c>
      <c r="B650" s="41">
        <f>VLOOKUP($A:$A,'Youth Skills Data'!$A$1:$E$2403,2,FALSE)</f>
        <v>17</v>
      </c>
      <c r="C650" s="41" t="str">
        <f t="shared" si="51"/>
        <v>15 - 19 yrs</v>
      </c>
      <c r="D650" s="41" t="s">
        <v>8</v>
      </c>
      <c r="E650" s="41" t="str">
        <f>HLOOKUP($A650,'Sheet 4'!$A$2:$CNK$3,2,FALSE)</f>
        <v>Married</v>
      </c>
      <c r="F650" s="41" t="s">
        <v>122</v>
      </c>
      <c r="G650" s="41" t="str">
        <f t="shared" si="50"/>
        <v>Female/Married/Abim</v>
      </c>
      <c r="H650" s="41">
        <f>VLOOKUP($A650,'Youth Skills Data'!$A$1:$E$2403,5,FALSE)</f>
        <v>4.3499999999999996</v>
      </c>
      <c r="I650" s="41">
        <f>VLOOKUP($A650,'Youth Skills Data'!$A$1:$E$2403,4,FALSE)</f>
        <v>7.84</v>
      </c>
      <c r="J650" s="41">
        <f>VLOOKUP($A650,'Youth Skills Data'!$A$1:$E$2403,3,FALSE)</f>
        <v>6.4</v>
      </c>
      <c r="K650" s="41">
        <f t="shared" si="52"/>
        <v>18.59</v>
      </c>
      <c r="L650" s="41" t="s">
        <v>6</v>
      </c>
      <c r="M650" s="41" t="s">
        <v>6</v>
      </c>
      <c r="N650" s="41" t="str">
        <f t="shared" si="53"/>
        <v>No Impact at all</v>
      </c>
      <c r="O650" s="42"/>
      <c r="P650" s="42"/>
      <c r="Q650" s="42">
        <f t="shared" si="54"/>
        <v>0</v>
      </c>
    </row>
    <row r="651" spans="1:17" x14ac:dyDescent="0.35">
      <c r="A651" s="41" t="s">
        <v>672</v>
      </c>
      <c r="B651" s="41">
        <f>VLOOKUP($A:$A,'Youth Skills Data'!$A$1:$E$2403,2,FALSE)</f>
        <v>19</v>
      </c>
      <c r="C651" s="41" t="str">
        <f t="shared" si="51"/>
        <v>20 - 24 yrs</v>
      </c>
      <c r="D651" s="41" t="s">
        <v>3</v>
      </c>
      <c r="E651" s="41" t="str">
        <f>HLOOKUP($A651,'Sheet 4'!$A$2:$CNK$3,2,FALSE)</f>
        <v>Single</v>
      </c>
      <c r="F651" s="41" t="s">
        <v>117</v>
      </c>
      <c r="G651" s="41" t="str">
        <f t="shared" si="50"/>
        <v>Male/Single/Kaabong</v>
      </c>
      <c r="H651" s="41">
        <f>VLOOKUP($A651,'Youth Skills Data'!$A$1:$E$2403,5,FALSE)</f>
        <v>2.35</v>
      </c>
      <c r="I651" s="41">
        <f>VLOOKUP($A651,'Youth Skills Data'!$A$1:$E$2403,4,FALSE)</f>
        <v>7.9</v>
      </c>
      <c r="J651" s="41">
        <f>VLOOKUP($A651,'Youth Skills Data'!$A$1:$E$2403,3,FALSE)</f>
        <v>0.01</v>
      </c>
      <c r="K651" s="41">
        <f t="shared" si="52"/>
        <v>10.26</v>
      </c>
      <c r="L651" s="41" t="s">
        <v>6</v>
      </c>
      <c r="M651" s="41" t="s">
        <v>6</v>
      </c>
      <c r="N651" s="41" t="str">
        <f t="shared" si="53"/>
        <v>No Impact at all</v>
      </c>
      <c r="O651" s="42"/>
      <c r="P651" s="42"/>
      <c r="Q651" s="42">
        <f t="shared" si="54"/>
        <v>0</v>
      </c>
    </row>
    <row r="652" spans="1:17" x14ac:dyDescent="0.35">
      <c r="A652" s="41" t="s">
        <v>673</v>
      </c>
      <c r="B652" s="41">
        <f>VLOOKUP($A:$A,'Youth Skills Data'!$A$1:$E$2403,2,FALSE)</f>
        <v>21</v>
      </c>
      <c r="C652" s="41" t="str">
        <f t="shared" si="51"/>
        <v>20 - 24 yrs</v>
      </c>
      <c r="D652" s="41" t="s">
        <v>8</v>
      </c>
      <c r="E652" s="41" t="str">
        <f>HLOOKUP($A652,'Sheet 4'!$A$2:$CNK$3,2,FALSE)</f>
        <v>Single</v>
      </c>
      <c r="F652" s="41" t="s">
        <v>117</v>
      </c>
      <c r="G652" s="41" t="str">
        <f t="shared" si="50"/>
        <v>Female/Single/Kaabong</v>
      </c>
      <c r="H652" s="41">
        <f>VLOOKUP($A652,'Youth Skills Data'!$A$1:$E$2403,5,FALSE)</f>
        <v>4.3499999999999996</v>
      </c>
      <c r="I652" s="41">
        <f>VLOOKUP($A652,'Youth Skills Data'!$A$1:$E$2403,4,FALSE)</f>
        <v>7.84</v>
      </c>
      <c r="J652" s="41">
        <f>VLOOKUP($A652,'Youth Skills Data'!$A$1:$E$2403,3,FALSE)</f>
        <v>6.4</v>
      </c>
      <c r="K652" s="41">
        <f t="shared" si="52"/>
        <v>18.59</v>
      </c>
      <c r="L652" s="41" t="s">
        <v>6</v>
      </c>
      <c r="M652" s="41" t="s">
        <v>6</v>
      </c>
      <c r="N652" s="41" t="str">
        <f t="shared" si="53"/>
        <v>No Impact at all</v>
      </c>
      <c r="O652" s="42"/>
      <c r="P652" s="42"/>
      <c r="Q652" s="42">
        <f t="shared" si="54"/>
        <v>0</v>
      </c>
    </row>
    <row r="653" spans="1:17" x14ac:dyDescent="0.35">
      <c r="A653" s="41" t="s">
        <v>674</v>
      </c>
      <c r="B653" s="41">
        <f>VLOOKUP($A:$A,'Youth Skills Data'!$A$1:$E$2403,2,FALSE)</f>
        <v>24</v>
      </c>
      <c r="C653" s="41" t="str">
        <f t="shared" si="51"/>
        <v>20 - 24 yrs</v>
      </c>
      <c r="D653" s="41" t="s">
        <v>8</v>
      </c>
      <c r="E653" s="41" t="str">
        <f>HLOOKUP($A653,'Sheet 4'!$A$2:$CNK$3,2,FALSE)</f>
        <v>Separated</v>
      </c>
      <c r="F653" s="41" t="s">
        <v>117</v>
      </c>
      <c r="G653" s="41" t="str">
        <f t="shared" si="50"/>
        <v>Female/Separated/Kaabong</v>
      </c>
      <c r="H653" s="41">
        <f>VLOOKUP($A653,'Youth Skills Data'!$A$1:$E$2403,5,FALSE)</f>
        <v>7.84</v>
      </c>
      <c r="I653" s="41">
        <f>VLOOKUP($A653,'Youth Skills Data'!$A$1:$E$2403,4,FALSE)</f>
        <v>6.23</v>
      </c>
      <c r="J653" s="41">
        <f>VLOOKUP($A653,'Youth Skills Data'!$A$1:$E$2403,3,FALSE)</f>
        <v>5.87</v>
      </c>
      <c r="K653" s="41">
        <f t="shared" si="52"/>
        <v>19.940000000000001</v>
      </c>
      <c r="L653" s="41" t="s">
        <v>5</v>
      </c>
      <c r="M653" s="41" t="s">
        <v>6</v>
      </c>
      <c r="N653" s="41" t="str">
        <f t="shared" si="53"/>
        <v>Moderate Impact</v>
      </c>
      <c r="O653" s="42">
        <v>9000</v>
      </c>
      <c r="P653" s="42"/>
      <c r="Q653" s="42">
        <f t="shared" si="54"/>
        <v>9000</v>
      </c>
    </row>
    <row r="654" spans="1:17" x14ac:dyDescent="0.35">
      <c r="A654" s="41" t="s">
        <v>675</v>
      </c>
      <c r="B654" s="41">
        <f>VLOOKUP($A:$A,'Youth Skills Data'!$A$1:$E$2403,2,FALSE)</f>
        <v>21</v>
      </c>
      <c r="C654" s="41" t="str">
        <f t="shared" si="51"/>
        <v>20 - 24 yrs</v>
      </c>
      <c r="D654" s="41" t="s">
        <v>8</v>
      </c>
      <c r="E654" s="41" t="str">
        <f>HLOOKUP($A654,'Sheet 4'!$A$2:$CNK$3,2,FALSE)</f>
        <v>Married</v>
      </c>
      <c r="F654" s="41" t="s">
        <v>117</v>
      </c>
      <c r="G654" s="41" t="str">
        <f t="shared" si="50"/>
        <v>Female/Married/Kaabong</v>
      </c>
      <c r="H654" s="41">
        <f>VLOOKUP($A654,'Youth Skills Data'!$A$1:$E$2403,5,FALSE)</f>
        <v>8.42</v>
      </c>
      <c r="I654" s="41">
        <f>VLOOKUP($A654,'Youth Skills Data'!$A$1:$E$2403,4,FALSE)</f>
        <v>3.68</v>
      </c>
      <c r="J654" s="41">
        <f>VLOOKUP($A654,'Youth Skills Data'!$A$1:$E$2403,3,FALSE)</f>
        <v>0.54</v>
      </c>
      <c r="K654" s="41">
        <f t="shared" si="52"/>
        <v>12.64</v>
      </c>
      <c r="L654" s="41" t="s">
        <v>5</v>
      </c>
      <c r="M654" s="41" t="s">
        <v>6</v>
      </c>
      <c r="N654" s="41" t="str">
        <f t="shared" si="53"/>
        <v>Moderate Impact</v>
      </c>
      <c r="O654" s="42">
        <v>85200</v>
      </c>
      <c r="P654" s="42"/>
      <c r="Q654" s="42">
        <f t="shared" si="54"/>
        <v>85200</v>
      </c>
    </row>
    <row r="655" spans="1:17" x14ac:dyDescent="0.35">
      <c r="A655" s="41" t="s">
        <v>676</v>
      </c>
      <c r="B655" s="41">
        <f>VLOOKUP($A:$A,'Youth Skills Data'!$A$1:$E$2403,2,FALSE)</f>
        <v>23</v>
      </c>
      <c r="C655" s="41" t="str">
        <f t="shared" si="51"/>
        <v>20 - 24 yrs</v>
      </c>
      <c r="D655" s="41" t="s">
        <v>3</v>
      </c>
      <c r="E655" s="41" t="str">
        <f>HLOOKUP($A655,'Sheet 4'!$A$2:$CNK$3,2,FALSE)</f>
        <v>Single</v>
      </c>
      <c r="F655" s="41" t="s">
        <v>117</v>
      </c>
      <c r="G655" s="41" t="str">
        <f t="shared" si="50"/>
        <v>Male/Single/Kaabong</v>
      </c>
      <c r="H655" s="41">
        <f>VLOOKUP($A655,'Youth Skills Data'!$A$1:$E$2403,5,FALSE)</f>
        <v>0.81</v>
      </c>
      <c r="I655" s="41">
        <f>VLOOKUP($A655,'Youth Skills Data'!$A$1:$E$2403,4,FALSE)</f>
        <v>3.53</v>
      </c>
      <c r="J655" s="41">
        <f>VLOOKUP($A655,'Youth Skills Data'!$A$1:$E$2403,3,FALSE)</f>
        <v>7.58</v>
      </c>
      <c r="K655" s="41">
        <f t="shared" si="52"/>
        <v>11.92</v>
      </c>
      <c r="L655" s="41" t="s">
        <v>6</v>
      </c>
      <c r="M655" s="41" t="s">
        <v>6</v>
      </c>
      <c r="N655" s="41" t="str">
        <f t="shared" si="53"/>
        <v>No Impact at all</v>
      </c>
      <c r="O655" s="42"/>
      <c r="P655" s="42"/>
      <c r="Q655" s="42">
        <f t="shared" si="54"/>
        <v>0</v>
      </c>
    </row>
    <row r="656" spans="1:17" x14ac:dyDescent="0.35">
      <c r="A656" s="41" t="s">
        <v>677</v>
      </c>
      <c r="B656" s="41">
        <f>VLOOKUP($A:$A,'Youth Skills Data'!$A$1:$E$2403,2,FALSE)</f>
        <v>19</v>
      </c>
      <c r="C656" s="41" t="str">
        <f t="shared" si="51"/>
        <v>20 - 24 yrs</v>
      </c>
      <c r="D656" s="41" t="s">
        <v>3</v>
      </c>
      <c r="E656" s="41" t="str">
        <f>HLOOKUP($A656,'Sheet 4'!$A$2:$CNK$3,2,FALSE)</f>
        <v>Single</v>
      </c>
      <c r="F656" s="41" t="s">
        <v>117</v>
      </c>
      <c r="G656" s="41" t="str">
        <f t="shared" si="50"/>
        <v>Male/Single/Kaabong</v>
      </c>
      <c r="H656" s="41">
        <f>VLOOKUP($A656,'Youth Skills Data'!$A$1:$E$2403,5,FALSE)</f>
        <v>8.9499999999999993</v>
      </c>
      <c r="I656" s="41">
        <f>VLOOKUP($A656,'Youth Skills Data'!$A$1:$E$2403,4,FALSE)</f>
        <v>9.2799999999999994</v>
      </c>
      <c r="J656" s="41">
        <f>VLOOKUP($A656,'Youth Skills Data'!$A$1:$E$2403,3,FALSE)</f>
        <v>7.99</v>
      </c>
      <c r="K656" s="41">
        <f t="shared" si="52"/>
        <v>26.22</v>
      </c>
      <c r="L656" s="41" t="s">
        <v>5</v>
      </c>
      <c r="M656" s="41" t="s">
        <v>6</v>
      </c>
      <c r="N656" s="41" t="str">
        <f t="shared" si="53"/>
        <v>Moderate Impact</v>
      </c>
      <c r="O656" s="42">
        <v>6198</v>
      </c>
      <c r="P656" s="42"/>
      <c r="Q656" s="42">
        <f t="shared" si="54"/>
        <v>6198</v>
      </c>
    </row>
    <row r="657" spans="1:17" x14ac:dyDescent="0.35">
      <c r="A657" s="41" t="s">
        <v>678</v>
      </c>
      <c r="B657" s="41">
        <f>VLOOKUP($A:$A,'Youth Skills Data'!$A$1:$E$2403,2,FALSE)</f>
        <v>29</v>
      </c>
      <c r="C657" s="41" t="str">
        <f t="shared" si="51"/>
        <v>25 yrs or more</v>
      </c>
      <c r="D657" s="41" t="s">
        <v>3</v>
      </c>
      <c r="E657" s="41" t="str">
        <f>HLOOKUP($A657,'Sheet 4'!$A$2:$CNK$3,2,FALSE)</f>
        <v>Single</v>
      </c>
      <c r="F657" s="41" t="s">
        <v>120</v>
      </c>
      <c r="G657" s="41" t="str">
        <f t="shared" si="50"/>
        <v>Male/Single/Nakapiripiriti</v>
      </c>
      <c r="H657" s="41">
        <f>VLOOKUP($A657,'Youth Skills Data'!$A$1:$E$2403,5,FALSE)</f>
        <v>4.3499999999999996</v>
      </c>
      <c r="I657" s="41">
        <f>VLOOKUP($A657,'Youth Skills Data'!$A$1:$E$2403,4,FALSE)</f>
        <v>7.84</v>
      </c>
      <c r="J657" s="41">
        <f>VLOOKUP($A657,'Youth Skills Data'!$A$1:$E$2403,3,FALSE)</f>
        <v>6.4</v>
      </c>
      <c r="K657" s="41">
        <f t="shared" si="52"/>
        <v>18.59</v>
      </c>
      <c r="L657" s="41" t="s">
        <v>6</v>
      </c>
      <c r="M657" s="41" t="s">
        <v>6</v>
      </c>
      <c r="N657" s="41" t="str">
        <f t="shared" si="53"/>
        <v>No Impact at all</v>
      </c>
      <c r="O657" s="42"/>
      <c r="P657" s="42"/>
      <c r="Q657" s="42">
        <f t="shared" si="54"/>
        <v>0</v>
      </c>
    </row>
    <row r="658" spans="1:17" x14ac:dyDescent="0.35">
      <c r="A658" s="41" t="s">
        <v>679</v>
      </c>
      <c r="B658" s="41">
        <f>VLOOKUP($A:$A,'Youth Skills Data'!$A$1:$E$2403,2,FALSE)</f>
        <v>21</v>
      </c>
      <c r="C658" s="41" t="str">
        <f t="shared" si="51"/>
        <v>20 - 24 yrs</v>
      </c>
      <c r="D658" s="41" t="s">
        <v>3</v>
      </c>
      <c r="E658" s="41" t="str">
        <f>HLOOKUP($A658,'Sheet 4'!$A$2:$CNK$3,2,FALSE)</f>
        <v>Single</v>
      </c>
      <c r="F658" s="41" t="s">
        <v>120</v>
      </c>
      <c r="G658" s="41" t="str">
        <f t="shared" si="50"/>
        <v>Male/Single/Nakapiripiriti</v>
      </c>
      <c r="H658" s="41">
        <f>VLOOKUP($A658,'Youth Skills Data'!$A$1:$E$2403,5,FALSE)</f>
        <v>4.3499999999999996</v>
      </c>
      <c r="I658" s="41">
        <f>VLOOKUP($A658,'Youth Skills Data'!$A$1:$E$2403,4,FALSE)</f>
        <v>7.84</v>
      </c>
      <c r="J658" s="41">
        <f>VLOOKUP($A658,'Youth Skills Data'!$A$1:$E$2403,3,FALSE)</f>
        <v>6.4</v>
      </c>
      <c r="K658" s="41">
        <f t="shared" si="52"/>
        <v>18.59</v>
      </c>
      <c r="L658" s="41" t="s">
        <v>5</v>
      </c>
      <c r="M658" s="41" t="s">
        <v>6</v>
      </c>
      <c r="N658" s="41" t="str">
        <f t="shared" si="53"/>
        <v>Moderate Impact</v>
      </c>
      <c r="O658" s="42">
        <v>23500</v>
      </c>
      <c r="P658" s="42"/>
      <c r="Q658" s="42">
        <f t="shared" si="54"/>
        <v>23500</v>
      </c>
    </row>
    <row r="659" spans="1:17" x14ac:dyDescent="0.35">
      <c r="A659" s="41" t="s">
        <v>680</v>
      </c>
      <c r="B659" s="41">
        <f>VLOOKUP($A:$A,'Youth Skills Data'!$A$1:$E$2403,2,FALSE)</f>
        <v>21</v>
      </c>
      <c r="C659" s="41" t="str">
        <f t="shared" si="51"/>
        <v>20 - 24 yrs</v>
      </c>
      <c r="D659" s="41" t="s">
        <v>3</v>
      </c>
      <c r="E659" s="41" t="str">
        <f>HLOOKUP($A659,'Sheet 4'!$A$2:$CNK$3,2,FALSE)</f>
        <v>Single</v>
      </c>
      <c r="F659" s="41" t="s">
        <v>120</v>
      </c>
      <c r="G659" s="41" t="str">
        <f t="shared" si="50"/>
        <v>Male/Single/Nakapiripiriti</v>
      </c>
      <c r="H659" s="41">
        <f>VLOOKUP($A659,'Youth Skills Data'!$A$1:$E$2403,5,FALSE)</f>
        <v>5.3</v>
      </c>
      <c r="I659" s="41">
        <f>VLOOKUP($A659,'Youth Skills Data'!$A$1:$E$2403,4,FALSE)</f>
        <v>2.52</v>
      </c>
      <c r="J659" s="41">
        <f>VLOOKUP($A659,'Youth Skills Data'!$A$1:$E$2403,3,FALSE)</f>
        <v>5.59</v>
      </c>
      <c r="K659" s="41">
        <f t="shared" si="52"/>
        <v>13.41</v>
      </c>
      <c r="L659" s="41" t="s">
        <v>5</v>
      </c>
      <c r="M659" s="41" t="s">
        <v>6</v>
      </c>
      <c r="N659" s="41" t="str">
        <f t="shared" si="53"/>
        <v>Moderate Impact</v>
      </c>
      <c r="O659" s="42">
        <v>80100</v>
      </c>
      <c r="P659" s="42"/>
      <c r="Q659" s="42">
        <f t="shared" si="54"/>
        <v>80100</v>
      </c>
    </row>
    <row r="660" spans="1:17" x14ac:dyDescent="0.35">
      <c r="A660" s="41" t="s">
        <v>681</v>
      </c>
      <c r="B660" s="41">
        <f>VLOOKUP($A:$A,'Youth Skills Data'!$A$1:$E$2403,2,FALSE)</f>
        <v>17</v>
      </c>
      <c r="C660" s="41" t="str">
        <f t="shared" si="51"/>
        <v>15 - 19 yrs</v>
      </c>
      <c r="D660" s="41" t="s">
        <v>3</v>
      </c>
      <c r="E660" s="41" t="str">
        <f>HLOOKUP($A660,'Sheet 4'!$A$2:$CNK$3,2,FALSE)</f>
        <v>Separated</v>
      </c>
      <c r="F660" s="41" t="s">
        <v>120</v>
      </c>
      <c r="G660" s="41" t="str">
        <f t="shared" si="50"/>
        <v>Male/Separated/Nakapiripiriti</v>
      </c>
      <c r="H660" s="41">
        <f>VLOOKUP($A660,'Youth Skills Data'!$A$1:$E$2403,5,FALSE)</f>
        <v>7.84</v>
      </c>
      <c r="I660" s="41">
        <f>VLOOKUP($A660,'Youth Skills Data'!$A$1:$E$2403,4,FALSE)</f>
        <v>2.2400000000000002</v>
      </c>
      <c r="J660" s="41">
        <f>VLOOKUP($A660,'Youth Skills Data'!$A$1:$E$2403,3,FALSE)</f>
        <v>8.09</v>
      </c>
      <c r="K660" s="41">
        <f t="shared" si="52"/>
        <v>18.170000000000002</v>
      </c>
      <c r="L660" s="41" t="s">
        <v>5</v>
      </c>
      <c r="M660" s="41" t="s">
        <v>5</v>
      </c>
      <c r="N660" s="41" t="str">
        <f t="shared" si="53"/>
        <v>High Impact</v>
      </c>
      <c r="O660" s="42">
        <v>60198</v>
      </c>
      <c r="P660" s="42">
        <v>980000</v>
      </c>
      <c r="Q660" s="42">
        <f t="shared" si="54"/>
        <v>1040198</v>
      </c>
    </row>
    <row r="661" spans="1:17" x14ac:dyDescent="0.35">
      <c r="A661" s="41" t="s">
        <v>682</v>
      </c>
      <c r="B661" s="41">
        <f>VLOOKUP($A:$A,'Youth Skills Data'!$A$1:$E$2403,2,FALSE)</f>
        <v>21</v>
      </c>
      <c r="C661" s="41" t="str">
        <f t="shared" si="51"/>
        <v>20 - 24 yrs</v>
      </c>
      <c r="D661" s="41" t="s">
        <v>8</v>
      </c>
      <c r="E661" s="41" t="str">
        <f>HLOOKUP($A661,'Sheet 4'!$A$2:$CNK$3,2,FALSE)</f>
        <v>Single</v>
      </c>
      <c r="F661" s="41" t="s">
        <v>120</v>
      </c>
      <c r="G661" s="41" t="str">
        <f t="shared" si="50"/>
        <v>Female/Single/Nakapiripiriti</v>
      </c>
      <c r="H661" s="41">
        <f>VLOOKUP($A661,'Youth Skills Data'!$A$1:$E$2403,5,FALSE)</f>
        <v>4.3499999999999996</v>
      </c>
      <c r="I661" s="41">
        <f>VLOOKUP($A661,'Youth Skills Data'!$A$1:$E$2403,4,FALSE)</f>
        <v>7.84</v>
      </c>
      <c r="J661" s="41">
        <f>VLOOKUP($A661,'Youth Skills Data'!$A$1:$E$2403,3,FALSE)</f>
        <v>6.4</v>
      </c>
      <c r="K661" s="41">
        <f t="shared" si="52"/>
        <v>18.59</v>
      </c>
      <c r="L661" s="41" t="s">
        <v>5</v>
      </c>
      <c r="M661" s="41" t="s">
        <v>5</v>
      </c>
      <c r="N661" s="41" t="str">
        <f t="shared" si="53"/>
        <v>High Impact</v>
      </c>
      <c r="O661" s="42">
        <v>1500198</v>
      </c>
      <c r="P661" s="42">
        <v>870000</v>
      </c>
      <c r="Q661" s="42">
        <f t="shared" si="54"/>
        <v>2370198</v>
      </c>
    </row>
    <row r="662" spans="1:17" x14ac:dyDescent="0.35">
      <c r="A662" s="41" t="s">
        <v>683</v>
      </c>
      <c r="B662" s="41">
        <f>VLOOKUP($A:$A,'Youth Skills Data'!$A$1:$E$2403,2,FALSE)</f>
        <v>23</v>
      </c>
      <c r="C662" s="41" t="str">
        <f t="shared" si="51"/>
        <v>20 - 24 yrs</v>
      </c>
      <c r="D662" s="41" t="s">
        <v>3</v>
      </c>
      <c r="E662" s="41" t="str">
        <f>HLOOKUP($A662,'Sheet 4'!$A$2:$CNK$3,2,FALSE)</f>
        <v>Married</v>
      </c>
      <c r="F662" s="41" t="s">
        <v>120</v>
      </c>
      <c r="G662" s="41" t="str">
        <f t="shared" si="50"/>
        <v>Male/Married/Nakapiripiriti</v>
      </c>
      <c r="H662" s="41">
        <f>VLOOKUP($A662,'Youth Skills Data'!$A$1:$E$2403,5,FALSE)</f>
        <v>7.84</v>
      </c>
      <c r="I662" s="41">
        <f>VLOOKUP($A662,'Youth Skills Data'!$A$1:$E$2403,4,FALSE)</f>
        <v>6.23</v>
      </c>
      <c r="J662" s="41">
        <f>VLOOKUP($A662,'Youth Skills Data'!$A$1:$E$2403,3,FALSE)</f>
        <v>5.87</v>
      </c>
      <c r="K662" s="41">
        <f t="shared" si="52"/>
        <v>19.940000000000001</v>
      </c>
      <c r="L662" s="41" t="s">
        <v>5</v>
      </c>
      <c r="M662" s="41" t="s">
        <v>5</v>
      </c>
      <c r="N662" s="41" t="str">
        <f t="shared" si="53"/>
        <v>High Impact</v>
      </c>
      <c r="O662" s="42">
        <v>35000</v>
      </c>
      <c r="P662" s="42">
        <v>100000</v>
      </c>
      <c r="Q662" s="42">
        <f t="shared" si="54"/>
        <v>135000</v>
      </c>
    </row>
    <row r="663" spans="1:17" x14ac:dyDescent="0.35">
      <c r="A663" s="41" t="s">
        <v>684</v>
      </c>
      <c r="B663" s="41">
        <f>VLOOKUP($A:$A,'Youth Skills Data'!$A$1:$E$2403,2,FALSE)</f>
        <v>15</v>
      </c>
      <c r="C663" s="41" t="str">
        <f t="shared" si="51"/>
        <v>15 - 19 yrs</v>
      </c>
      <c r="D663" s="41" t="s">
        <v>3</v>
      </c>
      <c r="E663" s="41" t="str">
        <f>HLOOKUP($A663,'Sheet 4'!$A$2:$CNK$3,2,FALSE)</f>
        <v>Separated</v>
      </c>
      <c r="F663" s="41" t="s">
        <v>120</v>
      </c>
      <c r="G663" s="41" t="str">
        <f t="shared" si="50"/>
        <v>Male/Separated/Nakapiripiriti</v>
      </c>
      <c r="H663" s="41">
        <f>VLOOKUP($A663,'Youth Skills Data'!$A$1:$E$2403,5,FALSE)</f>
        <v>6.31</v>
      </c>
      <c r="I663" s="41">
        <f>VLOOKUP($A663,'Youth Skills Data'!$A$1:$E$2403,4,FALSE)</f>
        <v>1.92</v>
      </c>
      <c r="J663" s="41">
        <f>VLOOKUP($A663,'Youth Skills Data'!$A$1:$E$2403,3,FALSE)</f>
        <v>4.67</v>
      </c>
      <c r="K663" s="41">
        <f t="shared" si="52"/>
        <v>12.9</v>
      </c>
      <c r="L663" s="41" t="s">
        <v>5</v>
      </c>
      <c r="M663" s="41" t="s">
        <v>5</v>
      </c>
      <c r="N663" s="41" t="str">
        <f t="shared" si="53"/>
        <v>High Impact</v>
      </c>
      <c r="O663" s="42">
        <v>218500</v>
      </c>
      <c r="P663" s="42">
        <v>35500</v>
      </c>
      <c r="Q663" s="42">
        <f t="shared" si="54"/>
        <v>254000</v>
      </c>
    </row>
    <row r="664" spans="1:17" x14ac:dyDescent="0.35">
      <c r="A664" s="41" t="s">
        <v>685</v>
      </c>
      <c r="B664" s="41">
        <f>VLOOKUP($A:$A,'Youth Skills Data'!$A$1:$E$2403,2,FALSE)</f>
        <v>23</v>
      </c>
      <c r="C664" s="41" t="str">
        <f t="shared" si="51"/>
        <v>20 - 24 yrs</v>
      </c>
      <c r="D664" s="41" t="s">
        <v>3</v>
      </c>
      <c r="E664" s="41" t="str">
        <f>HLOOKUP($A664,'Sheet 4'!$A$2:$CNK$3,2,FALSE)</f>
        <v>Single</v>
      </c>
      <c r="F664" s="41" t="s">
        <v>120</v>
      </c>
      <c r="G664" s="41" t="str">
        <f t="shared" si="50"/>
        <v>Male/Single/Nakapiripiriti</v>
      </c>
      <c r="H664" s="41">
        <f>VLOOKUP($A664,'Youth Skills Data'!$A$1:$E$2403,5,FALSE)</f>
        <v>3.76</v>
      </c>
      <c r="I664" s="41">
        <f>VLOOKUP($A664,'Youth Skills Data'!$A$1:$E$2403,4,FALSE)</f>
        <v>0.56000000000000005</v>
      </c>
      <c r="J664" s="41">
        <f>VLOOKUP($A664,'Youth Skills Data'!$A$1:$E$2403,3,FALSE)</f>
        <v>9.81</v>
      </c>
      <c r="K664" s="41">
        <f t="shared" si="52"/>
        <v>14.13</v>
      </c>
      <c r="L664" s="41" t="s">
        <v>5</v>
      </c>
      <c r="M664" s="41" t="s">
        <v>5</v>
      </c>
      <c r="N664" s="41" t="str">
        <f t="shared" si="53"/>
        <v>High Impact</v>
      </c>
      <c r="O664" s="42">
        <v>1500198</v>
      </c>
      <c r="P664" s="42">
        <v>72099</v>
      </c>
      <c r="Q664" s="42">
        <f t="shared" si="54"/>
        <v>1572297</v>
      </c>
    </row>
    <row r="665" spans="1:17" x14ac:dyDescent="0.35">
      <c r="A665" s="41" t="s">
        <v>686</v>
      </c>
      <c r="B665" s="41">
        <f>VLOOKUP($A:$A,'Youth Skills Data'!$A$1:$E$2403,2,FALSE)</f>
        <v>15</v>
      </c>
      <c r="C665" s="41" t="str">
        <f t="shared" si="51"/>
        <v>15 - 19 yrs</v>
      </c>
      <c r="D665" s="41" t="s">
        <v>8</v>
      </c>
      <c r="E665" s="41" t="str">
        <f>HLOOKUP($A665,'Sheet 4'!$A$2:$CNK$3,2,FALSE)</f>
        <v>Married</v>
      </c>
      <c r="F665" s="41" t="s">
        <v>120</v>
      </c>
      <c r="G665" s="41" t="str">
        <f t="shared" si="50"/>
        <v>Female/Married/Nakapiripiriti</v>
      </c>
      <c r="H665" s="41">
        <f>VLOOKUP($A665,'Youth Skills Data'!$A$1:$E$2403,5,FALSE)</f>
        <v>7.53</v>
      </c>
      <c r="I665" s="41">
        <f>VLOOKUP($A665,'Youth Skills Data'!$A$1:$E$2403,4,FALSE)</f>
        <v>1.85</v>
      </c>
      <c r="J665" s="41">
        <f>VLOOKUP($A665,'Youth Skills Data'!$A$1:$E$2403,3,FALSE)</f>
        <v>6.81</v>
      </c>
      <c r="K665" s="41">
        <f t="shared" si="52"/>
        <v>16.190000000000001</v>
      </c>
      <c r="L665" s="41" t="s">
        <v>5</v>
      </c>
      <c r="M665" s="41" t="s">
        <v>5</v>
      </c>
      <c r="N665" s="41" t="str">
        <f t="shared" si="53"/>
        <v>High Impact</v>
      </c>
      <c r="O665" s="42">
        <v>157000</v>
      </c>
      <c r="P665" s="42">
        <v>400000</v>
      </c>
      <c r="Q665" s="42">
        <f t="shared" si="54"/>
        <v>557000</v>
      </c>
    </row>
    <row r="666" spans="1:17" x14ac:dyDescent="0.35">
      <c r="A666" s="41" t="s">
        <v>687</v>
      </c>
      <c r="B666" s="41">
        <f>VLOOKUP($A:$A,'Youth Skills Data'!$A$1:$E$2403,2,FALSE)</f>
        <v>25</v>
      </c>
      <c r="C666" s="41" t="str">
        <f t="shared" si="51"/>
        <v>25 yrs or more</v>
      </c>
      <c r="D666" s="41" t="s">
        <v>8</v>
      </c>
      <c r="E666" s="41" t="str">
        <f>HLOOKUP($A666,'Sheet 4'!$A$2:$CNK$3,2,FALSE)</f>
        <v>Married</v>
      </c>
      <c r="F666" s="41" t="s">
        <v>120</v>
      </c>
      <c r="G666" s="41" t="str">
        <f t="shared" si="50"/>
        <v>Female/Married/Nakapiripiriti</v>
      </c>
      <c r="H666" s="41">
        <f>VLOOKUP($A666,'Youth Skills Data'!$A$1:$E$2403,5,FALSE)</f>
        <v>8.76</v>
      </c>
      <c r="I666" s="41">
        <f>VLOOKUP($A666,'Youth Skills Data'!$A$1:$E$2403,4,FALSE)</f>
        <v>3.81</v>
      </c>
      <c r="J666" s="41">
        <f>VLOOKUP($A666,'Youth Skills Data'!$A$1:$E$2403,3,FALSE)</f>
        <v>7.33</v>
      </c>
      <c r="K666" s="41">
        <f t="shared" si="52"/>
        <v>19.899999999999999</v>
      </c>
      <c r="L666" s="41" t="s">
        <v>5</v>
      </c>
      <c r="M666" s="41" t="s">
        <v>5</v>
      </c>
      <c r="N666" s="41" t="str">
        <f t="shared" si="53"/>
        <v>High Impact</v>
      </c>
      <c r="O666" s="42">
        <v>82200</v>
      </c>
      <c r="P666" s="42">
        <v>2800000</v>
      </c>
      <c r="Q666" s="42">
        <f t="shared" si="54"/>
        <v>2882200</v>
      </c>
    </row>
    <row r="667" spans="1:17" x14ac:dyDescent="0.35">
      <c r="A667" s="41" t="s">
        <v>688</v>
      </c>
      <c r="B667" s="41">
        <f>VLOOKUP($A:$A,'Youth Skills Data'!$A$1:$E$2403,2,FALSE)</f>
        <v>12</v>
      </c>
      <c r="C667" s="41" t="str">
        <f t="shared" si="51"/>
        <v>10-14 yrs</v>
      </c>
      <c r="D667" s="41" t="s">
        <v>3</v>
      </c>
      <c r="E667" s="41" t="str">
        <f>HLOOKUP($A667,'Sheet 4'!$A$2:$CNK$3,2,FALSE)</f>
        <v>Separated</v>
      </c>
      <c r="F667" s="41" t="s">
        <v>120</v>
      </c>
      <c r="G667" s="41" t="str">
        <f t="shared" si="50"/>
        <v>Male/Separated/Nakapiripiriti</v>
      </c>
      <c r="H667" s="41">
        <f>VLOOKUP($A667,'Youth Skills Data'!$A$1:$E$2403,5,FALSE)</f>
        <v>2.4300000000000002</v>
      </c>
      <c r="I667" s="41">
        <f>VLOOKUP($A667,'Youth Skills Data'!$A$1:$E$2403,4,FALSE)</f>
        <v>2.88</v>
      </c>
      <c r="J667" s="41">
        <f>VLOOKUP($A667,'Youth Skills Data'!$A$1:$E$2403,3,FALSE)</f>
        <v>4.04</v>
      </c>
      <c r="K667" s="41">
        <f t="shared" si="52"/>
        <v>9.3500000000000014</v>
      </c>
      <c r="L667" s="41" t="s">
        <v>5</v>
      </c>
      <c r="M667" s="41" t="s">
        <v>5</v>
      </c>
      <c r="N667" s="41" t="str">
        <f t="shared" si="53"/>
        <v>High Impact</v>
      </c>
      <c r="O667" s="42">
        <v>310000</v>
      </c>
      <c r="P667" s="42">
        <v>400000</v>
      </c>
      <c r="Q667" s="42">
        <f t="shared" si="54"/>
        <v>710000</v>
      </c>
    </row>
    <row r="668" spans="1:17" x14ac:dyDescent="0.35">
      <c r="A668" s="41" t="s">
        <v>689</v>
      </c>
      <c r="B668" s="41">
        <f>VLOOKUP($A:$A,'Youth Skills Data'!$A$1:$E$2403,2,FALSE)</f>
        <v>15</v>
      </c>
      <c r="C668" s="41" t="str">
        <f t="shared" si="51"/>
        <v>15 - 19 yrs</v>
      </c>
      <c r="D668" s="41" t="s">
        <v>3</v>
      </c>
      <c r="E668" s="41" t="str">
        <f>HLOOKUP($A668,'Sheet 4'!$A$2:$CNK$3,2,FALSE)</f>
        <v>Single</v>
      </c>
      <c r="F668" s="41" t="s">
        <v>121</v>
      </c>
      <c r="G668" s="41" t="str">
        <f t="shared" si="50"/>
        <v>Male/Single/Amudat</v>
      </c>
      <c r="H668" s="41">
        <f>VLOOKUP($A668,'Youth Skills Data'!$A$1:$E$2403,5,FALSE)</f>
        <v>4.3499999999999996</v>
      </c>
      <c r="I668" s="41">
        <f>VLOOKUP($A668,'Youth Skills Data'!$A$1:$E$2403,4,FALSE)</f>
        <v>7.84</v>
      </c>
      <c r="J668" s="41">
        <f>VLOOKUP($A668,'Youth Skills Data'!$A$1:$E$2403,3,FALSE)</f>
        <v>6.4</v>
      </c>
      <c r="K668" s="41">
        <f t="shared" si="52"/>
        <v>18.59</v>
      </c>
      <c r="L668" s="41" t="s">
        <v>5</v>
      </c>
      <c r="M668" s="41" t="s">
        <v>5</v>
      </c>
      <c r="N668" s="41" t="str">
        <f t="shared" si="53"/>
        <v>High Impact</v>
      </c>
      <c r="O668" s="42">
        <v>475000</v>
      </c>
      <c r="P668" s="42">
        <v>620000</v>
      </c>
      <c r="Q668" s="42">
        <f t="shared" si="54"/>
        <v>1095000</v>
      </c>
    </row>
    <row r="669" spans="1:17" x14ac:dyDescent="0.35">
      <c r="A669" s="41" t="s">
        <v>690</v>
      </c>
      <c r="B669" s="41">
        <f>VLOOKUP($A:$A,'Youth Skills Data'!$A$1:$E$2403,2,FALSE)</f>
        <v>17</v>
      </c>
      <c r="C669" s="41" t="str">
        <f t="shared" si="51"/>
        <v>15 - 19 yrs</v>
      </c>
      <c r="D669" s="41" t="s">
        <v>3</v>
      </c>
      <c r="E669" s="41" t="str">
        <f>HLOOKUP($A669,'Sheet 4'!$A$2:$CNK$3,2,FALSE)</f>
        <v>Separated</v>
      </c>
      <c r="F669" s="41" t="s">
        <v>121</v>
      </c>
      <c r="G669" s="41" t="str">
        <f t="shared" si="50"/>
        <v>Male/Separated/Amudat</v>
      </c>
      <c r="H669" s="41">
        <f>VLOOKUP($A669,'Youth Skills Data'!$A$1:$E$2403,5,FALSE)</f>
        <v>4.3499999999999996</v>
      </c>
      <c r="I669" s="41">
        <f>VLOOKUP($A669,'Youth Skills Data'!$A$1:$E$2403,4,FALSE)</f>
        <v>7.84</v>
      </c>
      <c r="J669" s="41">
        <f>VLOOKUP($A669,'Youth Skills Data'!$A$1:$E$2403,3,FALSE)</f>
        <v>6.4</v>
      </c>
      <c r="K669" s="41">
        <f t="shared" si="52"/>
        <v>18.59</v>
      </c>
      <c r="L669" s="41" t="s">
        <v>5</v>
      </c>
      <c r="M669" s="41" t="s">
        <v>6</v>
      </c>
      <c r="N669" s="41" t="str">
        <f t="shared" si="53"/>
        <v>Moderate Impact</v>
      </c>
      <c r="O669" s="42">
        <v>30297</v>
      </c>
      <c r="P669" s="42"/>
      <c r="Q669" s="42">
        <f t="shared" si="54"/>
        <v>30297</v>
      </c>
    </row>
    <row r="670" spans="1:17" x14ac:dyDescent="0.35">
      <c r="A670" s="41" t="s">
        <v>691</v>
      </c>
      <c r="B670" s="41">
        <f>VLOOKUP($A:$A,'Youth Skills Data'!$A$1:$E$2403,2,FALSE)</f>
        <v>19</v>
      </c>
      <c r="C670" s="41" t="str">
        <f t="shared" si="51"/>
        <v>20 - 24 yrs</v>
      </c>
      <c r="D670" s="41" t="s">
        <v>3</v>
      </c>
      <c r="E670" s="41" t="str">
        <f>HLOOKUP($A670,'Sheet 4'!$A$2:$CNK$3,2,FALSE)</f>
        <v>Single</v>
      </c>
      <c r="F670" s="41" t="s">
        <v>121</v>
      </c>
      <c r="G670" s="41" t="str">
        <f t="shared" si="50"/>
        <v>Male/Single/Amudat</v>
      </c>
      <c r="H670" s="41">
        <f>VLOOKUP($A670,'Youth Skills Data'!$A$1:$E$2403,5,FALSE)</f>
        <v>9.5</v>
      </c>
      <c r="I670" s="41">
        <f>VLOOKUP($A670,'Youth Skills Data'!$A$1:$E$2403,4,FALSE)</f>
        <v>2.74</v>
      </c>
      <c r="J670" s="41">
        <f>VLOOKUP($A670,'Youth Skills Data'!$A$1:$E$2403,3,FALSE)</f>
        <v>2.77</v>
      </c>
      <c r="K670" s="41">
        <f t="shared" si="52"/>
        <v>15.01</v>
      </c>
      <c r="L670" s="41" t="s">
        <v>5</v>
      </c>
      <c r="M670" s="41" t="s">
        <v>6</v>
      </c>
      <c r="N670" s="41" t="str">
        <f t="shared" si="53"/>
        <v>Moderate Impact</v>
      </c>
      <c r="O670" s="42">
        <v>47099</v>
      </c>
      <c r="P670" s="42"/>
      <c r="Q670" s="42">
        <f t="shared" si="54"/>
        <v>47099</v>
      </c>
    </row>
    <row r="671" spans="1:17" x14ac:dyDescent="0.35">
      <c r="A671" s="41" t="s">
        <v>692</v>
      </c>
      <c r="B671" s="41">
        <f>VLOOKUP($A:$A,'Youth Skills Data'!$A$1:$E$2403,2,FALSE)</f>
        <v>21</v>
      </c>
      <c r="C671" s="41" t="str">
        <f t="shared" si="51"/>
        <v>20 - 24 yrs</v>
      </c>
      <c r="D671" s="41" t="s">
        <v>3</v>
      </c>
      <c r="E671" s="41" t="str">
        <f>HLOOKUP($A671,'Sheet 4'!$A$2:$CNK$3,2,FALSE)</f>
        <v>Single</v>
      </c>
      <c r="F671" s="41" t="s">
        <v>121</v>
      </c>
      <c r="G671" s="41" t="str">
        <f t="shared" si="50"/>
        <v>Male/Single/Amudat</v>
      </c>
      <c r="H671" s="41">
        <f>VLOOKUP($A671,'Youth Skills Data'!$A$1:$E$2403,5,FALSE)</f>
        <v>7.84</v>
      </c>
      <c r="I671" s="41">
        <f>VLOOKUP($A671,'Youth Skills Data'!$A$1:$E$2403,4,FALSE)</f>
        <v>6.23</v>
      </c>
      <c r="J671" s="41">
        <f>VLOOKUP($A671,'Youth Skills Data'!$A$1:$E$2403,3,FALSE)</f>
        <v>5.87</v>
      </c>
      <c r="K671" s="41">
        <f t="shared" si="52"/>
        <v>19.940000000000001</v>
      </c>
      <c r="L671" s="41" t="s">
        <v>5</v>
      </c>
      <c r="M671" s="41" t="s">
        <v>6</v>
      </c>
      <c r="N671" s="41" t="str">
        <f t="shared" si="53"/>
        <v>Moderate Impact</v>
      </c>
      <c r="O671" s="42">
        <v>120099</v>
      </c>
      <c r="P671" s="42"/>
      <c r="Q671" s="42">
        <f t="shared" si="54"/>
        <v>120099</v>
      </c>
    </row>
    <row r="672" spans="1:17" x14ac:dyDescent="0.35">
      <c r="A672" s="41" t="s">
        <v>693</v>
      </c>
      <c r="B672" s="41">
        <f>VLOOKUP($A:$A,'Youth Skills Data'!$A$1:$E$2403,2,FALSE)</f>
        <v>24</v>
      </c>
      <c r="C672" s="41" t="str">
        <f t="shared" si="51"/>
        <v>20 - 24 yrs</v>
      </c>
      <c r="D672" s="41" t="s">
        <v>3</v>
      </c>
      <c r="E672" s="41" t="str">
        <f>HLOOKUP($A672,'Sheet 4'!$A$2:$CNK$3,2,FALSE)</f>
        <v>Single</v>
      </c>
      <c r="F672" s="41" t="s">
        <v>121</v>
      </c>
      <c r="G672" s="41" t="str">
        <f t="shared" si="50"/>
        <v>Male/Single/Amudat</v>
      </c>
      <c r="H672" s="41">
        <f>VLOOKUP($A672,'Youth Skills Data'!$A$1:$E$2403,5,FALSE)</f>
        <v>3.76</v>
      </c>
      <c r="I672" s="41">
        <f>VLOOKUP($A672,'Youth Skills Data'!$A$1:$E$2403,4,FALSE)</f>
        <v>0.56000000000000005</v>
      </c>
      <c r="J672" s="41">
        <f>VLOOKUP($A672,'Youth Skills Data'!$A$1:$E$2403,3,FALSE)</f>
        <v>9.81</v>
      </c>
      <c r="K672" s="41">
        <f t="shared" si="52"/>
        <v>14.13</v>
      </c>
      <c r="L672" s="41" t="s">
        <v>5</v>
      </c>
      <c r="M672" s="41" t="s">
        <v>6</v>
      </c>
      <c r="N672" s="41" t="str">
        <f t="shared" si="53"/>
        <v>Moderate Impact</v>
      </c>
      <c r="O672" s="42">
        <v>55198</v>
      </c>
      <c r="P672" s="42"/>
      <c r="Q672" s="42">
        <f t="shared" si="54"/>
        <v>55198</v>
      </c>
    </row>
    <row r="673" spans="1:17" x14ac:dyDescent="0.35">
      <c r="A673" s="41" t="s">
        <v>694</v>
      </c>
      <c r="B673" s="41">
        <f>VLOOKUP($A:$A,'Youth Skills Data'!$A$1:$E$2403,2,FALSE)</f>
        <v>21</v>
      </c>
      <c r="C673" s="41" t="str">
        <f t="shared" si="51"/>
        <v>20 - 24 yrs</v>
      </c>
      <c r="D673" s="41" t="s">
        <v>3</v>
      </c>
      <c r="E673" s="41" t="str">
        <f>HLOOKUP($A673,'Sheet 4'!$A$2:$CNK$3,2,FALSE)</f>
        <v>Single</v>
      </c>
      <c r="F673" s="41" t="s">
        <v>121</v>
      </c>
      <c r="G673" s="41" t="str">
        <f t="shared" si="50"/>
        <v>Male/Single/Amudat</v>
      </c>
      <c r="H673" s="41">
        <f>VLOOKUP($A673,'Youth Skills Data'!$A$1:$E$2403,5,FALSE)</f>
        <v>8.9499999999999993</v>
      </c>
      <c r="I673" s="41">
        <f>VLOOKUP($A673,'Youth Skills Data'!$A$1:$E$2403,4,FALSE)</f>
        <v>9.2799999999999994</v>
      </c>
      <c r="J673" s="41">
        <f>VLOOKUP($A673,'Youth Skills Data'!$A$1:$E$2403,3,FALSE)</f>
        <v>7.99</v>
      </c>
      <c r="K673" s="41">
        <f t="shared" si="52"/>
        <v>26.22</v>
      </c>
      <c r="L673" s="41" t="s">
        <v>5</v>
      </c>
      <c r="M673" s="41" t="s">
        <v>5</v>
      </c>
      <c r="N673" s="41" t="str">
        <f t="shared" si="53"/>
        <v>High Impact</v>
      </c>
      <c r="O673" s="42">
        <v>73000</v>
      </c>
      <c r="P673" s="42">
        <v>12198</v>
      </c>
      <c r="Q673" s="42">
        <f t="shared" si="54"/>
        <v>85198</v>
      </c>
    </row>
    <row r="674" spans="1:17" x14ac:dyDescent="0.35">
      <c r="A674" s="41" t="s">
        <v>695</v>
      </c>
      <c r="B674" s="41">
        <f>VLOOKUP($A:$A,'Youth Skills Data'!$A$1:$E$2403,2,FALSE)</f>
        <v>23</v>
      </c>
      <c r="C674" s="41" t="str">
        <f t="shared" si="51"/>
        <v>20 - 24 yrs</v>
      </c>
      <c r="D674" s="41" t="s">
        <v>3</v>
      </c>
      <c r="E674" s="41" t="str">
        <f>HLOOKUP($A674,'Sheet 4'!$A$2:$CNK$3,2,FALSE)</f>
        <v>Married</v>
      </c>
      <c r="F674" s="41" t="s">
        <v>121</v>
      </c>
      <c r="G674" s="41" t="str">
        <f t="shared" si="50"/>
        <v>Male/Married/Amudat</v>
      </c>
      <c r="H674" s="41">
        <f>VLOOKUP($A674,'Youth Skills Data'!$A$1:$E$2403,5,FALSE)</f>
        <v>0.81</v>
      </c>
      <c r="I674" s="41">
        <f>VLOOKUP($A674,'Youth Skills Data'!$A$1:$E$2403,4,FALSE)</f>
        <v>3.53</v>
      </c>
      <c r="J674" s="41">
        <f>VLOOKUP($A674,'Youth Skills Data'!$A$1:$E$2403,3,FALSE)</f>
        <v>7.58</v>
      </c>
      <c r="K674" s="41">
        <f t="shared" si="52"/>
        <v>11.92</v>
      </c>
      <c r="L674" s="41" t="s">
        <v>5</v>
      </c>
      <c r="M674" s="41" t="s">
        <v>6</v>
      </c>
      <c r="N674" s="41" t="str">
        <f t="shared" si="53"/>
        <v>Moderate Impact</v>
      </c>
      <c r="O674" s="42">
        <v>90198</v>
      </c>
      <c r="P674" s="42"/>
      <c r="Q674" s="42">
        <f t="shared" si="54"/>
        <v>90198</v>
      </c>
    </row>
    <row r="675" spans="1:17" x14ac:dyDescent="0.35">
      <c r="A675" s="41" t="s">
        <v>696</v>
      </c>
      <c r="B675" s="41">
        <f>VLOOKUP($A:$A,'Youth Skills Data'!$A$1:$E$2403,2,FALSE)</f>
        <v>19</v>
      </c>
      <c r="C675" s="41" t="str">
        <f t="shared" si="51"/>
        <v>20 - 24 yrs</v>
      </c>
      <c r="D675" s="41" t="s">
        <v>3</v>
      </c>
      <c r="E675" s="41" t="str">
        <f>HLOOKUP($A675,'Sheet 4'!$A$2:$CNK$3,2,FALSE)</f>
        <v>Single</v>
      </c>
      <c r="F675" s="41" t="s">
        <v>121</v>
      </c>
      <c r="G675" s="41" t="str">
        <f t="shared" si="50"/>
        <v>Male/Single/Amudat</v>
      </c>
      <c r="H675" s="41">
        <f>VLOOKUP($A675,'Youth Skills Data'!$A$1:$E$2403,5,FALSE)</f>
        <v>1.87</v>
      </c>
      <c r="I675" s="41">
        <f>VLOOKUP($A675,'Youth Skills Data'!$A$1:$E$2403,4,FALSE)</f>
        <v>2.88</v>
      </c>
      <c r="J675" s="41">
        <f>VLOOKUP($A675,'Youth Skills Data'!$A$1:$E$2403,3,FALSE)</f>
        <v>5.23</v>
      </c>
      <c r="K675" s="41">
        <f t="shared" si="52"/>
        <v>9.98</v>
      </c>
      <c r="L675" s="41" t="s">
        <v>5</v>
      </c>
      <c r="M675" s="41" t="s">
        <v>5</v>
      </c>
      <c r="N675" s="41" t="str">
        <f t="shared" si="53"/>
        <v>High Impact</v>
      </c>
      <c r="O675" s="42">
        <v>35198</v>
      </c>
      <c r="P675" s="42">
        <v>335000</v>
      </c>
      <c r="Q675" s="42">
        <f t="shared" si="54"/>
        <v>370198</v>
      </c>
    </row>
    <row r="676" spans="1:17" x14ac:dyDescent="0.35">
      <c r="A676" s="41" t="s">
        <v>697</v>
      </c>
      <c r="B676" s="41">
        <f>VLOOKUP($A:$A,'Youth Skills Data'!$A$1:$E$2403,2,FALSE)</f>
        <v>29</v>
      </c>
      <c r="C676" s="41" t="str">
        <f t="shared" si="51"/>
        <v>25 yrs or more</v>
      </c>
      <c r="D676" s="41" t="s">
        <v>3</v>
      </c>
      <c r="E676" s="41" t="str">
        <f>HLOOKUP($A676,'Sheet 4'!$A$2:$CNK$3,2,FALSE)</f>
        <v>Separated</v>
      </c>
      <c r="F676" s="41" t="s">
        <v>121</v>
      </c>
      <c r="G676" s="41" t="str">
        <f t="shared" si="50"/>
        <v>Male/Separated/Amudat</v>
      </c>
      <c r="H676" s="41">
        <f>VLOOKUP($A676,'Youth Skills Data'!$A$1:$E$2403,5,FALSE)</f>
        <v>4.3499999999999996</v>
      </c>
      <c r="I676" s="41">
        <f>VLOOKUP($A676,'Youth Skills Data'!$A$1:$E$2403,4,FALSE)</f>
        <v>7.84</v>
      </c>
      <c r="J676" s="41">
        <f>VLOOKUP($A676,'Youth Skills Data'!$A$1:$E$2403,3,FALSE)</f>
        <v>6.4</v>
      </c>
      <c r="K676" s="41">
        <f t="shared" si="52"/>
        <v>18.59</v>
      </c>
      <c r="L676" s="41" t="s">
        <v>5</v>
      </c>
      <c r="M676" s="41" t="s">
        <v>5</v>
      </c>
      <c r="N676" s="41" t="str">
        <f t="shared" si="53"/>
        <v>High Impact</v>
      </c>
      <c r="O676" s="42">
        <v>55099</v>
      </c>
      <c r="P676" s="42">
        <v>16200</v>
      </c>
      <c r="Q676" s="42">
        <f t="shared" si="54"/>
        <v>71299</v>
      </c>
    </row>
    <row r="677" spans="1:17" x14ac:dyDescent="0.35">
      <c r="A677" s="41" t="s">
        <v>698</v>
      </c>
      <c r="B677" s="41">
        <f>VLOOKUP($A:$A,'Youth Skills Data'!$A$1:$E$2403,2,FALSE)</f>
        <v>21</v>
      </c>
      <c r="C677" s="41" t="str">
        <f t="shared" si="51"/>
        <v>20 - 24 yrs</v>
      </c>
      <c r="D677" s="41" t="s">
        <v>8</v>
      </c>
      <c r="E677" s="41" t="str">
        <f>HLOOKUP($A677,'Sheet 4'!$A$2:$CNK$3,2,FALSE)</f>
        <v>Separated</v>
      </c>
      <c r="F677" s="41" t="s">
        <v>121</v>
      </c>
      <c r="G677" s="41" t="str">
        <f t="shared" si="50"/>
        <v>Female/Separated/Amudat</v>
      </c>
      <c r="H677" s="41">
        <f>VLOOKUP($A677,'Youth Skills Data'!$A$1:$E$2403,5,FALSE)</f>
        <v>4.3499999999999996</v>
      </c>
      <c r="I677" s="41">
        <f>VLOOKUP($A677,'Youth Skills Data'!$A$1:$E$2403,4,FALSE)</f>
        <v>7.84</v>
      </c>
      <c r="J677" s="41">
        <f>VLOOKUP($A677,'Youth Skills Data'!$A$1:$E$2403,3,FALSE)</f>
        <v>6.4</v>
      </c>
      <c r="K677" s="41">
        <f t="shared" si="52"/>
        <v>18.59</v>
      </c>
      <c r="L677" s="41" t="s">
        <v>5</v>
      </c>
      <c r="M677" s="41" t="s">
        <v>5</v>
      </c>
      <c r="N677" s="41" t="str">
        <f t="shared" si="53"/>
        <v>High Impact</v>
      </c>
      <c r="O677" s="42">
        <v>85000</v>
      </c>
      <c r="P677" s="42">
        <v>38000</v>
      </c>
      <c r="Q677" s="42">
        <f t="shared" si="54"/>
        <v>123000</v>
      </c>
    </row>
    <row r="678" spans="1:17" x14ac:dyDescent="0.35">
      <c r="A678" s="41" t="s">
        <v>699</v>
      </c>
      <c r="B678" s="41">
        <f>VLOOKUP($A:$A,'Youth Skills Data'!$A$1:$E$2403,2,FALSE)</f>
        <v>21</v>
      </c>
      <c r="C678" s="41" t="str">
        <f t="shared" si="51"/>
        <v>20 - 24 yrs</v>
      </c>
      <c r="D678" s="41" t="s">
        <v>3</v>
      </c>
      <c r="E678" s="41" t="str">
        <f>HLOOKUP($A678,'Sheet 4'!$A$2:$CNK$3,2,FALSE)</f>
        <v>Single</v>
      </c>
      <c r="F678" s="41" t="s">
        <v>121</v>
      </c>
      <c r="G678" s="41" t="str">
        <f t="shared" si="50"/>
        <v>Male/Single/Amudat</v>
      </c>
      <c r="H678" s="41">
        <f>VLOOKUP($A678,'Youth Skills Data'!$A$1:$E$2403,5,FALSE)</f>
        <v>8.9499999999999993</v>
      </c>
      <c r="I678" s="41">
        <f>VLOOKUP($A678,'Youth Skills Data'!$A$1:$E$2403,4,FALSE)</f>
        <v>9.2799999999999994</v>
      </c>
      <c r="J678" s="41">
        <f>VLOOKUP($A678,'Youth Skills Data'!$A$1:$E$2403,3,FALSE)</f>
        <v>7.99</v>
      </c>
      <c r="K678" s="41">
        <f t="shared" si="52"/>
        <v>26.22</v>
      </c>
      <c r="L678" s="41" t="s">
        <v>5</v>
      </c>
      <c r="M678" s="41" t="s">
        <v>5</v>
      </c>
      <c r="N678" s="41" t="str">
        <f t="shared" si="53"/>
        <v>High Impact</v>
      </c>
      <c r="O678" s="42">
        <v>41000</v>
      </c>
      <c r="P678" s="42">
        <v>3200</v>
      </c>
      <c r="Q678" s="42">
        <f t="shared" si="54"/>
        <v>44200</v>
      </c>
    </row>
    <row r="679" spans="1:17" x14ac:dyDescent="0.35">
      <c r="A679" s="41" t="s">
        <v>700</v>
      </c>
      <c r="B679" s="41">
        <f>VLOOKUP($A:$A,'Youth Skills Data'!$A$1:$E$2403,2,FALSE)</f>
        <v>17</v>
      </c>
      <c r="C679" s="41" t="str">
        <f t="shared" si="51"/>
        <v>15 - 19 yrs</v>
      </c>
      <c r="D679" s="41" t="s">
        <v>3</v>
      </c>
      <c r="E679" s="41" t="str">
        <f>HLOOKUP($A679,'Sheet 4'!$A$2:$CNK$3,2,FALSE)</f>
        <v>Married</v>
      </c>
      <c r="F679" s="41" t="s">
        <v>121</v>
      </c>
      <c r="G679" s="41" t="str">
        <f t="shared" si="50"/>
        <v>Male/Married/Amudat</v>
      </c>
      <c r="H679" s="41">
        <f>VLOOKUP($A679,'Youth Skills Data'!$A$1:$E$2403,5,FALSE)</f>
        <v>2.15</v>
      </c>
      <c r="I679" s="41">
        <f>VLOOKUP($A679,'Youth Skills Data'!$A$1:$E$2403,4,FALSE)</f>
        <v>7.24</v>
      </c>
      <c r="J679" s="41">
        <f>VLOOKUP($A679,'Youth Skills Data'!$A$1:$E$2403,3,FALSE)</f>
        <v>5.42</v>
      </c>
      <c r="K679" s="41">
        <f t="shared" si="52"/>
        <v>14.81</v>
      </c>
      <c r="L679" s="41" t="s">
        <v>5</v>
      </c>
      <c r="M679" s="41" t="s">
        <v>5</v>
      </c>
      <c r="N679" s="41" t="str">
        <f t="shared" si="53"/>
        <v>High Impact</v>
      </c>
      <c r="O679" s="42">
        <v>32500</v>
      </c>
      <c r="P679" s="42">
        <v>130000</v>
      </c>
      <c r="Q679" s="42">
        <f t="shared" si="54"/>
        <v>162500</v>
      </c>
    </row>
    <row r="680" spans="1:17" x14ac:dyDescent="0.35">
      <c r="A680" s="41" t="s">
        <v>701</v>
      </c>
      <c r="B680" s="41">
        <f>VLOOKUP($A:$A,'Youth Skills Data'!$A$1:$E$2403,2,FALSE)</f>
        <v>21</v>
      </c>
      <c r="C680" s="41" t="str">
        <f t="shared" si="51"/>
        <v>20 - 24 yrs</v>
      </c>
      <c r="D680" s="41" t="s">
        <v>8</v>
      </c>
      <c r="E680" s="41" t="str">
        <f>HLOOKUP($A680,'Sheet 4'!$A$2:$CNK$3,2,FALSE)</f>
        <v>Single</v>
      </c>
      <c r="F680" s="41" t="s">
        <v>121</v>
      </c>
      <c r="G680" s="41" t="str">
        <f t="shared" si="50"/>
        <v>Female/Single/Amudat</v>
      </c>
      <c r="H680" s="41">
        <f>VLOOKUP($A680,'Youth Skills Data'!$A$1:$E$2403,5,FALSE)</f>
        <v>3.76</v>
      </c>
      <c r="I680" s="41">
        <f>VLOOKUP($A680,'Youth Skills Data'!$A$1:$E$2403,4,FALSE)</f>
        <v>0.56000000000000005</v>
      </c>
      <c r="J680" s="41">
        <f>VLOOKUP($A680,'Youth Skills Data'!$A$1:$E$2403,3,FALSE)</f>
        <v>9.81</v>
      </c>
      <c r="K680" s="41">
        <f t="shared" si="52"/>
        <v>14.13</v>
      </c>
      <c r="L680" s="41" t="s">
        <v>5</v>
      </c>
      <c r="M680" s="41" t="s">
        <v>6</v>
      </c>
      <c r="N680" s="41" t="str">
        <f t="shared" si="53"/>
        <v>Moderate Impact</v>
      </c>
      <c r="O680" s="42">
        <v>18000</v>
      </c>
      <c r="P680" s="42"/>
      <c r="Q680" s="42">
        <f t="shared" si="54"/>
        <v>18000</v>
      </c>
    </row>
    <row r="681" spans="1:17" x14ac:dyDescent="0.35">
      <c r="A681" s="41" t="s">
        <v>702</v>
      </c>
      <c r="B681" s="41">
        <f>VLOOKUP($A:$A,'Youth Skills Data'!$A$1:$E$2403,2,FALSE)</f>
        <v>23</v>
      </c>
      <c r="C681" s="41" t="str">
        <f t="shared" si="51"/>
        <v>20 - 24 yrs</v>
      </c>
      <c r="D681" s="41" t="s">
        <v>3</v>
      </c>
      <c r="E681" s="41" t="str">
        <f>HLOOKUP($A681,'Sheet 4'!$A$2:$CNK$3,2,FALSE)</f>
        <v>Separated</v>
      </c>
      <c r="F681" s="41" t="s">
        <v>121</v>
      </c>
      <c r="G681" s="41" t="str">
        <f t="shared" si="50"/>
        <v>Male/Separated/Amudat</v>
      </c>
      <c r="H681" s="41">
        <f>VLOOKUP($A681,'Youth Skills Data'!$A$1:$E$2403,5,FALSE)</f>
        <v>7.84</v>
      </c>
      <c r="I681" s="41">
        <f>VLOOKUP($A681,'Youth Skills Data'!$A$1:$E$2403,4,FALSE)</f>
        <v>6.23</v>
      </c>
      <c r="J681" s="41">
        <f>VLOOKUP($A681,'Youth Skills Data'!$A$1:$E$2403,3,FALSE)</f>
        <v>5.87</v>
      </c>
      <c r="K681" s="41">
        <f t="shared" si="52"/>
        <v>19.940000000000001</v>
      </c>
      <c r="L681" s="41" t="s">
        <v>5</v>
      </c>
      <c r="M681" s="41" t="s">
        <v>5</v>
      </c>
      <c r="N681" s="41" t="str">
        <f t="shared" si="53"/>
        <v>High Impact</v>
      </c>
      <c r="O681" s="42">
        <v>55099</v>
      </c>
      <c r="P681" s="42">
        <v>30297</v>
      </c>
      <c r="Q681" s="42">
        <f t="shared" si="54"/>
        <v>85396</v>
      </c>
    </row>
    <row r="682" spans="1:17" x14ac:dyDescent="0.35">
      <c r="A682" s="41" t="s">
        <v>703</v>
      </c>
      <c r="B682" s="41">
        <f>VLOOKUP($A:$A,'Youth Skills Data'!$A$1:$E$2403,2,FALSE)</f>
        <v>15</v>
      </c>
      <c r="C682" s="41" t="str">
        <f t="shared" si="51"/>
        <v>15 - 19 yrs</v>
      </c>
      <c r="D682" s="41" t="s">
        <v>3</v>
      </c>
      <c r="E682" s="41" t="str">
        <f>HLOOKUP($A682,'Sheet 4'!$A$2:$CNK$3,2,FALSE)</f>
        <v>Separated</v>
      </c>
      <c r="F682" s="41" t="s">
        <v>120</v>
      </c>
      <c r="G682" s="41" t="str">
        <f t="shared" si="50"/>
        <v>Male/Separated/Nakapiripiriti</v>
      </c>
      <c r="H682" s="41">
        <f>VLOOKUP($A682,'Youth Skills Data'!$A$1:$E$2403,5,FALSE)</f>
        <v>8.52</v>
      </c>
      <c r="I682" s="41">
        <f>VLOOKUP($A682,'Youth Skills Data'!$A$1:$E$2403,4,FALSE)</f>
        <v>2.89</v>
      </c>
      <c r="J682" s="41">
        <f>VLOOKUP($A682,'Youth Skills Data'!$A$1:$E$2403,3,FALSE)</f>
        <v>7.93</v>
      </c>
      <c r="K682" s="41">
        <f t="shared" si="52"/>
        <v>19.34</v>
      </c>
      <c r="L682" s="41" t="s">
        <v>5</v>
      </c>
      <c r="M682" s="41" t="s">
        <v>5</v>
      </c>
      <c r="N682" s="41" t="str">
        <f t="shared" si="53"/>
        <v>High Impact</v>
      </c>
      <c r="O682" s="42">
        <v>70198</v>
      </c>
      <c r="P682" s="42">
        <v>17099</v>
      </c>
      <c r="Q682" s="42">
        <f t="shared" si="54"/>
        <v>87297</v>
      </c>
    </row>
    <row r="683" spans="1:17" x14ac:dyDescent="0.35">
      <c r="A683" s="41" t="s">
        <v>704</v>
      </c>
      <c r="B683" s="41">
        <f>VLOOKUP($A:$A,'Youth Skills Data'!$A$1:$E$2403,2,FALSE)</f>
        <v>23</v>
      </c>
      <c r="C683" s="41" t="str">
        <f t="shared" si="51"/>
        <v>20 - 24 yrs</v>
      </c>
      <c r="D683" s="41" t="s">
        <v>3</v>
      </c>
      <c r="E683" s="41" t="str">
        <f>HLOOKUP($A683,'Sheet 4'!$A$2:$CNK$3,2,FALSE)</f>
        <v>Separated</v>
      </c>
      <c r="F683" s="41" t="s">
        <v>120</v>
      </c>
      <c r="G683" s="41" t="str">
        <f t="shared" si="50"/>
        <v>Male/Separated/Nakapiripiriti</v>
      </c>
      <c r="H683" s="41">
        <f>VLOOKUP($A683,'Youth Skills Data'!$A$1:$E$2403,5,FALSE)</f>
        <v>3.76</v>
      </c>
      <c r="I683" s="41">
        <f>VLOOKUP($A683,'Youth Skills Data'!$A$1:$E$2403,4,FALSE)</f>
        <v>0.56000000000000005</v>
      </c>
      <c r="J683" s="41">
        <f>VLOOKUP($A683,'Youth Skills Data'!$A$1:$E$2403,3,FALSE)</f>
        <v>9.81</v>
      </c>
      <c r="K683" s="41">
        <f t="shared" si="52"/>
        <v>14.13</v>
      </c>
      <c r="L683" s="41" t="s">
        <v>5</v>
      </c>
      <c r="M683" s="41" t="s">
        <v>5</v>
      </c>
      <c r="N683" s="41" t="str">
        <f t="shared" si="53"/>
        <v>High Impact</v>
      </c>
      <c r="O683" s="42">
        <v>10297</v>
      </c>
      <c r="P683" s="42">
        <v>15198</v>
      </c>
      <c r="Q683" s="42">
        <f t="shared" si="54"/>
        <v>25495</v>
      </c>
    </row>
    <row r="684" spans="1:17" x14ac:dyDescent="0.35">
      <c r="A684" s="41" t="s">
        <v>705</v>
      </c>
      <c r="B684" s="41">
        <f>VLOOKUP($A:$A,'Youth Skills Data'!$A$1:$E$2403,2,FALSE)</f>
        <v>15</v>
      </c>
      <c r="C684" s="41" t="str">
        <f t="shared" si="51"/>
        <v>15 - 19 yrs</v>
      </c>
      <c r="D684" s="41" t="s">
        <v>8</v>
      </c>
      <c r="E684" s="41" t="str">
        <f>HLOOKUP($A684,'Sheet 4'!$A$2:$CNK$3,2,FALSE)</f>
        <v>Single</v>
      </c>
      <c r="F684" s="41" t="s">
        <v>120</v>
      </c>
      <c r="G684" s="41" t="str">
        <f t="shared" si="50"/>
        <v>Female/Single/Nakapiripiriti</v>
      </c>
      <c r="H684" s="41">
        <f>VLOOKUP($A684,'Youth Skills Data'!$A$1:$E$2403,5,FALSE)</f>
        <v>2.91</v>
      </c>
      <c r="I684" s="41">
        <f>VLOOKUP($A684,'Youth Skills Data'!$A$1:$E$2403,4,FALSE)</f>
        <v>2.04</v>
      </c>
      <c r="J684" s="41">
        <f>VLOOKUP($A684,'Youth Skills Data'!$A$1:$E$2403,3,FALSE)</f>
        <v>2.82</v>
      </c>
      <c r="K684" s="41">
        <f t="shared" si="52"/>
        <v>7.77</v>
      </c>
      <c r="L684" s="41" t="s">
        <v>7</v>
      </c>
      <c r="M684" s="41" t="s">
        <v>7</v>
      </c>
      <c r="N684" s="41" t="str">
        <f t="shared" si="53"/>
        <v>No Impact at all</v>
      </c>
      <c r="O684" s="42"/>
      <c r="P684" s="42"/>
      <c r="Q684" s="42">
        <f t="shared" si="54"/>
        <v>0</v>
      </c>
    </row>
    <row r="685" spans="1:17" x14ac:dyDescent="0.35">
      <c r="A685" s="41" t="s">
        <v>706</v>
      </c>
      <c r="B685" s="41">
        <f>VLOOKUP($A:$A,'Youth Skills Data'!$A$1:$E$2403,2,FALSE)</f>
        <v>25</v>
      </c>
      <c r="C685" s="41" t="str">
        <f t="shared" si="51"/>
        <v>25 yrs or more</v>
      </c>
      <c r="D685" s="41" t="s">
        <v>3</v>
      </c>
      <c r="E685" s="41" t="str">
        <f>HLOOKUP($A685,'Sheet 4'!$A$2:$CNK$3,2,FALSE)</f>
        <v>Single</v>
      </c>
      <c r="F685" s="41" t="s">
        <v>120</v>
      </c>
      <c r="G685" s="41" t="str">
        <f t="shared" si="50"/>
        <v>Male/Single/Nakapiripiriti</v>
      </c>
      <c r="H685" s="41">
        <f>VLOOKUP($A685,'Youth Skills Data'!$A$1:$E$2403,5,FALSE)</f>
        <v>8.3000000000000007</v>
      </c>
      <c r="I685" s="41">
        <f>VLOOKUP($A685,'Youth Skills Data'!$A$1:$E$2403,4,FALSE)</f>
        <v>6.79</v>
      </c>
      <c r="J685" s="41">
        <f>VLOOKUP($A685,'Youth Skills Data'!$A$1:$E$2403,3,FALSE)</f>
        <v>1.88</v>
      </c>
      <c r="K685" s="41">
        <f t="shared" si="52"/>
        <v>16.97</v>
      </c>
      <c r="L685" s="41" t="s">
        <v>5</v>
      </c>
      <c r="M685" s="41" t="s">
        <v>5</v>
      </c>
      <c r="N685" s="41" t="str">
        <f t="shared" si="53"/>
        <v>High Impact</v>
      </c>
      <c r="O685" s="42">
        <v>22599</v>
      </c>
      <c r="P685" s="42">
        <v>48000</v>
      </c>
      <c r="Q685" s="42">
        <f t="shared" si="54"/>
        <v>70599</v>
      </c>
    </row>
    <row r="686" spans="1:17" x14ac:dyDescent="0.35">
      <c r="A686" s="41" t="s">
        <v>707</v>
      </c>
      <c r="B686" s="41">
        <f>VLOOKUP($A:$A,'Youth Skills Data'!$A$1:$E$2403,2,FALSE)</f>
        <v>12</v>
      </c>
      <c r="C686" s="41" t="str">
        <f t="shared" si="51"/>
        <v>10-14 yrs</v>
      </c>
      <c r="D686" s="41" t="s">
        <v>8</v>
      </c>
      <c r="E686" s="41" t="str">
        <f>HLOOKUP($A686,'Sheet 4'!$A$2:$CNK$3,2,FALSE)</f>
        <v>Single</v>
      </c>
      <c r="F686" s="41" t="s">
        <v>120</v>
      </c>
      <c r="G686" s="41" t="str">
        <f t="shared" si="50"/>
        <v>Female/Single/Nakapiripiriti</v>
      </c>
      <c r="H686" s="41">
        <f>VLOOKUP($A686,'Youth Skills Data'!$A$1:$E$2403,5,FALSE)</f>
        <v>3.36</v>
      </c>
      <c r="I686" s="41">
        <f>VLOOKUP($A686,'Youth Skills Data'!$A$1:$E$2403,4,FALSE)</f>
        <v>2.02</v>
      </c>
      <c r="J686" s="41">
        <f>VLOOKUP($A686,'Youth Skills Data'!$A$1:$E$2403,3,FALSE)</f>
        <v>9.85</v>
      </c>
      <c r="K686" s="41">
        <f t="shared" si="52"/>
        <v>15.23</v>
      </c>
      <c r="L686" s="41" t="s">
        <v>5</v>
      </c>
      <c r="M686" s="41" t="s">
        <v>5</v>
      </c>
      <c r="N686" s="41" t="str">
        <f t="shared" si="53"/>
        <v>High Impact</v>
      </c>
      <c r="O686" s="42">
        <v>45198</v>
      </c>
      <c r="P686" s="42">
        <v>235000</v>
      </c>
      <c r="Q686" s="42">
        <f t="shared" si="54"/>
        <v>280198</v>
      </c>
    </row>
    <row r="687" spans="1:17" x14ac:dyDescent="0.35">
      <c r="A687" s="41" t="s">
        <v>708</v>
      </c>
      <c r="B687" s="41">
        <f>VLOOKUP($A:$A,'Youth Skills Data'!$A$1:$E$2403,2,FALSE)</f>
        <v>15</v>
      </c>
      <c r="C687" s="41" t="str">
        <f t="shared" si="51"/>
        <v>15 - 19 yrs</v>
      </c>
      <c r="D687" s="41" t="s">
        <v>8</v>
      </c>
      <c r="E687" s="41" t="str">
        <f>HLOOKUP($A687,'Sheet 4'!$A$2:$CNK$3,2,FALSE)</f>
        <v>Separated</v>
      </c>
      <c r="F687" s="41" t="s">
        <v>120</v>
      </c>
      <c r="G687" s="41" t="str">
        <f t="shared" si="50"/>
        <v>Female/Separated/Nakapiripiriti</v>
      </c>
      <c r="H687" s="41">
        <f>VLOOKUP($A687,'Youth Skills Data'!$A$1:$E$2403,5,FALSE)</f>
        <v>4.3499999999999996</v>
      </c>
      <c r="I687" s="41">
        <f>VLOOKUP($A687,'Youth Skills Data'!$A$1:$E$2403,4,FALSE)</f>
        <v>7.84</v>
      </c>
      <c r="J687" s="41">
        <f>VLOOKUP($A687,'Youth Skills Data'!$A$1:$E$2403,3,FALSE)</f>
        <v>6.4</v>
      </c>
      <c r="K687" s="41">
        <f t="shared" si="52"/>
        <v>18.59</v>
      </c>
      <c r="L687" s="41" t="s">
        <v>5</v>
      </c>
      <c r="M687" s="41" t="s">
        <v>5</v>
      </c>
      <c r="N687" s="41" t="str">
        <f t="shared" si="53"/>
        <v>High Impact</v>
      </c>
      <c r="O687" s="42">
        <v>136000</v>
      </c>
      <c r="P687" s="42">
        <v>11000</v>
      </c>
      <c r="Q687" s="42">
        <f t="shared" si="54"/>
        <v>147000</v>
      </c>
    </row>
    <row r="688" spans="1:17" x14ac:dyDescent="0.35">
      <c r="A688" s="41" t="s">
        <v>709</v>
      </c>
      <c r="B688" s="41">
        <f>VLOOKUP($A:$A,'Youth Skills Data'!$A$1:$E$2403,2,FALSE)</f>
        <v>17</v>
      </c>
      <c r="C688" s="41" t="str">
        <f t="shared" si="51"/>
        <v>15 - 19 yrs</v>
      </c>
      <c r="D688" s="41" t="s">
        <v>8</v>
      </c>
      <c r="E688" s="41" t="str">
        <f>HLOOKUP($A688,'Sheet 4'!$A$2:$CNK$3,2,FALSE)</f>
        <v>Single</v>
      </c>
      <c r="F688" s="41" t="s">
        <v>120</v>
      </c>
      <c r="G688" s="41" t="str">
        <f t="shared" si="50"/>
        <v>Female/Single/Nakapiripiriti</v>
      </c>
      <c r="H688" s="41">
        <f>VLOOKUP($A688,'Youth Skills Data'!$A$1:$E$2403,5,FALSE)</f>
        <v>4.3499999999999996</v>
      </c>
      <c r="I688" s="41">
        <f>VLOOKUP($A688,'Youth Skills Data'!$A$1:$E$2403,4,FALSE)</f>
        <v>7.84</v>
      </c>
      <c r="J688" s="41">
        <f>VLOOKUP($A688,'Youth Skills Data'!$A$1:$E$2403,3,FALSE)</f>
        <v>6.4</v>
      </c>
      <c r="K688" s="41">
        <f t="shared" si="52"/>
        <v>18.59</v>
      </c>
      <c r="L688" s="41" t="s">
        <v>5</v>
      </c>
      <c r="M688" s="41" t="s">
        <v>5</v>
      </c>
      <c r="N688" s="41" t="str">
        <f t="shared" si="53"/>
        <v>High Impact</v>
      </c>
      <c r="O688" s="42">
        <v>90500</v>
      </c>
      <c r="P688" s="42">
        <v>60000</v>
      </c>
      <c r="Q688" s="42">
        <f t="shared" si="54"/>
        <v>150500</v>
      </c>
    </row>
    <row r="689" spans="1:17" x14ac:dyDescent="0.35">
      <c r="A689" s="41" t="s">
        <v>710</v>
      </c>
      <c r="B689" s="41">
        <f>VLOOKUP($A:$A,'Youth Skills Data'!$A$1:$E$2403,2,FALSE)</f>
        <v>19</v>
      </c>
      <c r="C689" s="41" t="str">
        <f t="shared" si="51"/>
        <v>20 - 24 yrs</v>
      </c>
      <c r="D689" s="41" t="s">
        <v>3</v>
      </c>
      <c r="E689" s="41" t="str">
        <f>HLOOKUP($A689,'Sheet 4'!$A$2:$CNK$3,2,FALSE)</f>
        <v>Single</v>
      </c>
      <c r="F689" s="41" t="s">
        <v>120</v>
      </c>
      <c r="G689" s="41" t="str">
        <f t="shared" si="50"/>
        <v>Male/Single/Nakapiripiriti</v>
      </c>
      <c r="H689" s="41">
        <f>VLOOKUP($A689,'Youth Skills Data'!$A$1:$E$2403,5,FALSE)</f>
        <v>2.78</v>
      </c>
      <c r="I689" s="41">
        <f>VLOOKUP($A689,'Youth Skills Data'!$A$1:$E$2403,4,FALSE)</f>
        <v>8.24</v>
      </c>
      <c r="J689" s="41">
        <f>VLOOKUP($A689,'Youth Skills Data'!$A$1:$E$2403,3,FALSE)</f>
        <v>6.27</v>
      </c>
      <c r="K689" s="41">
        <f t="shared" si="52"/>
        <v>17.29</v>
      </c>
      <c r="L689" s="41" t="s">
        <v>5</v>
      </c>
      <c r="M689" s="41" t="s">
        <v>5</v>
      </c>
      <c r="N689" s="41" t="str">
        <f t="shared" si="53"/>
        <v>High Impact</v>
      </c>
      <c r="O689" s="42">
        <v>4650</v>
      </c>
      <c r="P689" s="42">
        <v>35198</v>
      </c>
      <c r="Q689" s="42">
        <f t="shared" si="54"/>
        <v>39848</v>
      </c>
    </row>
    <row r="690" spans="1:17" x14ac:dyDescent="0.35">
      <c r="A690" s="41" t="s">
        <v>711</v>
      </c>
      <c r="B690" s="41">
        <f>VLOOKUP($A:$A,'Youth Skills Data'!$A$1:$E$2403,2,FALSE)</f>
        <v>21</v>
      </c>
      <c r="C690" s="41" t="str">
        <f t="shared" si="51"/>
        <v>20 - 24 yrs</v>
      </c>
      <c r="D690" s="41" t="s">
        <v>3</v>
      </c>
      <c r="E690" s="41" t="str">
        <f>HLOOKUP($A690,'Sheet 4'!$A$2:$CNK$3,2,FALSE)</f>
        <v>Single</v>
      </c>
      <c r="F690" s="41" t="s">
        <v>120</v>
      </c>
      <c r="G690" s="41" t="str">
        <f t="shared" si="50"/>
        <v>Male/Single/Nakapiripiriti</v>
      </c>
      <c r="H690" s="41">
        <f>VLOOKUP($A690,'Youth Skills Data'!$A$1:$E$2403,5,FALSE)</f>
        <v>7.84</v>
      </c>
      <c r="I690" s="41">
        <f>VLOOKUP($A690,'Youth Skills Data'!$A$1:$E$2403,4,FALSE)</f>
        <v>6.23</v>
      </c>
      <c r="J690" s="41">
        <f>VLOOKUP($A690,'Youth Skills Data'!$A$1:$E$2403,3,FALSE)</f>
        <v>5.87</v>
      </c>
      <c r="K690" s="41">
        <f t="shared" si="52"/>
        <v>19.940000000000001</v>
      </c>
      <c r="L690" s="41" t="s">
        <v>5</v>
      </c>
      <c r="M690" s="41" t="s">
        <v>5</v>
      </c>
      <c r="N690" s="41" t="str">
        <f t="shared" si="53"/>
        <v>High Impact</v>
      </c>
      <c r="O690" s="42">
        <v>130000</v>
      </c>
      <c r="P690" s="42">
        <v>41000</v>
      </c>
      <c r="Q690" s="42">
        <f t="shared" si="54"/>
        <v>171000</v>
      </c>
    </row>
    <row r="691" spans="1:17" x14ac:dyDescent="0.35">
      <c r="A691" s="41" t="s">
        <v>712</v>
      </c>
      <c r="B691" s="41">
        <f>VLOOKUP($A:$A,'Youth Skills Data'!$A$1:$E$2403,2,FALSE)</f>
        <v>24</v>
      </c>
      <c r="C691" s="41" t="str">
        <f t="shared" si="51"/>
        <v>20 - 24 yrs</v>
      </c>
      <c r="D691" s="41" t="s">
        <v>3</v>
      </c>
      <c r="E691" s="41" t="str">
        <f>HLOOKUP($A691,'Sheet 4'!$A$2:$CNK$3,2,FALSE)</f>
        <v>Single</v>
      </c>
      <c r="F691" s="41" t="s">
        <v>120</v>
      </c>
      <c r="G691" s="41" t="str">
        <f t="shared" si="50"/>
        <v>Male/Single/Nakapiripiriti</v>
      </c>
      <c r="H691" s="41">
        <f>VLOOKUP($A691,'Youth Skills Data'!$A$1:$E$2403,5,FALSE)</f>
        <v>7.84</v>
      </c>
      <c r="I691" s="41">
        <f>VLOOKUP($A691,'Youth Skills Data'!$A$1:$E$2403,4,FALSE)</f>
        <v>6.23</v>
      </c>
      <c r="J691" s="41">
        <f>VLOOKUP($A691,'Youth Skills Data'!$A$1:$E$2403,3,FALSE)</f>
        <v>5.87</v>
      </c>
      <c r="K691" s="41">
        <f t="shared" si="52"/>
        <v>19.940000000000001</v>
      </c>
      <c r="L691" s="41" t="s">
        <v>5</v>
      </c>
      <c r="M691" s="41" t="s">
        <v>5</v>
      </c>
      <c r="N691" s="41" t="str">
        <f t="shared" si="53"/>
        <v>High Impact</v>
      </c>
      <c r="O691" s="42">
        <v>30200</v>
      </c>
      <c r="P691" s="42">
        <v>15198</v>
      </c>
      <c r="Q691" s="42">
        <f t="shared" si="54"/>
        <v>45398</v>
      </c>
    </row>
    <row r="692" spans="1:17" x14ac:dyDescent="0.35">
      <c r="A692" s="41" t="s">
        <v>713</v>
      </c>
      <c r="B692" s="41">
        <f>VLOOKUP($A:$A,'Youth Skills Data'!$A$1:$E$2403,2,FALSE)</f>
        <v>21</v>
      </c>
      <c r="C692" s="41" t="str">
        <f t="shared" si="51"/>
        <v>20 - 24 yrs</v>
      </c>
      <c r="D692" s="41" t="s">
        <v>3</v>
      </c>
      <c r="E692" s="41" t="str">
        <f>HLOOKUP($A692,'Sheet 4'!$A$2:$CNK$3,2,FALSE)</f>
        <v>Single</v>
      </c>
      <c r="F692" s="41" t="s">
        <v>118</v>
      </c>
      <c r="G692" s="41" t="str">
        <f t="shared" si="50"/>
        <v>Male/Single/Kotido</v>
      </c>
      <c r="H692" s="41">
        <f>VLOOKUP($A692,'Youth Skills Data'!$A$1:$E$2403,5,FALSE)</f>
        <v>1.87</v>
      </c>
      <c r="I692" s="41">
        <f>VLOOKUP($A692,'Youth Skills Data'!$A$1:$E$2403,4,FALSE)</f>
        <v>2.88</v>
      </c>
      <c r="J692" s="41">
        <f>VLOOKUP($A692,'Youth Skills Data'!$A$1:$E$2403,3,FALSE)</f>
        <v>5.23</v>
      </c>
      <c r="K692" s="41">
        <f t="shared" si="52"/>
        <v>9.98</v>
      </c>
      <c r="L692" s="41" t="s">
        <v>5</v>
      </c>
      <c r="M692" s="41" t="s">
        <v>5</v>
      </c>
      <c r="N692" s="41" t="str">
        <f t="shared" si="53"/>
        <v>High Impact</v>
      </c>
      <c r="O692" s="42">
        <v>60297</v>
      </c>
      <c r="P692" s="42">
        <v>40198</v>
      </c>
      <c r="Q692" s="42">
        <f t="shared" si="54"/>
        <v>100495</v>
      </c>
    </row>
    <row r="693" spans="1:17" x14ac:dyDescent="0.35">
      <c r="A693" s="41" t="s">
        <v>714</v>
      </c>
      <c r="B693" s="41">
        <f>VLOOKUP($A:$A,'Youth Skills Data'!$A$1:$E$2403,2,FALSE)</f>
        <v>23</v>
      </c>
      <c r="C693" s="41" t="str">
        <f t="shared" si="51"/>
        <v>20 - 24 yrs</v>
      </c>
      <c r="D693" s="41" t="s">
        <v>8</v>
      </c>
      <c r="E693" s="41" t="str">
        <f>HLOOKUP($A693,'Sheet 4'!$A$2:$CNK$3,2,FALSE)</f>
        <v>Single</v>
      </c>
      <c r="F693" s="41" t="s">
        <v>118</v>
      </c>
      <c r="G693" s="41" t="str">
        <f t="shared" si="50"/>
        <v>Female/Single/Kotido</v>
      </c>
      <c r="H693" s="41">
        <f>VLOOKUP($A693,'Youth Skills Data'!$A$1:$E$2403,5,FALSE)</f>
        <v>0.81</v>
      </c>
      <c r="I693" s="41">
        <f>VLOOKUP($A693,'Youth Skills Data'!$A$1:$E$2403,4,FALSE)</f>
        <v>3.53</v>
      </c>
      <c r="J693" s="41">
        <f>VLOOKUP($A693,'Youth Skills Data'!$A$1:$E$2403,3,FALSE)</f>
        <v>7.58</v>
      </c>
      <c r="K693" s="41">
        <f t="shared" si="52"/>
        <v>11.92</v>
      </c>
      <c r="L693" s="41" t="s">
        <v>5</v>
      </c>
      <c r="M693" s="41" t="s">
        <v>5</v>
      </c>
      <c r="N693" s="41" t="str">
        <f t="shared" si="53"/>
        <v>High Impact</v>
      </c>
      <c r="O693" s="42">
        <v>11500</v>
      </c>
      <c r="P693" s="42">
        <v>67000</v>
      </c>
      <c r="Q693" s="42">
        <f t="shared" si="54"/>
        <v>78500</v>
      </c>
    </row>
    <row r="694" spans="1:17" x14ac:dyDescent="0.35">
      <c r="A694" s="41" t="s">
        <v>715</v>
      </c>
      <c r="B694" s="41">
        <f>VLOOKUP($A:$A,'Youth Skills Data'!$A$1:$E$2403,2,FALSE)</f>
        <v>19</v>
      </c>
      <c r="C694" s="41" t="str">
        <f t="shared" si="51"/>
        <v>20 - 24 yrs</v>
      </c>
      <c r="D694" s="41" t="s">
        <v>8</v>
      </c>
      <c r="E694" s="41" t="str">
        <f>HLOOKUP($A694,'Sheet 4'!$A$2:$CNK$3,2,FALSE)</f>
        <v>Married</v>
      </c>
      <c r="F694" s="41" t="s">
        <v>118</v>
      </c>
      <c r="G694" s="41" t="str">
        <f t="shared" si="50"/>
        <v>Female/Married/Kotido</v>
      </c>
      <c r="H694" s="41">
        <f>VLOOKUP($A694,'Youth Skills Data'!$A$1:$E$2403,5,FALSE)</f>
        <v>8.42</v>
      </c>
      <c r="I694" s="41">
        <f>VLOOKUP($A694,'Youth Skills Data'!$A$1:$E$2403,4,FALSE)</f>
        <v>3.68</v>
      </c>
      <c r="J694" s="41">
        <f>VLOOKUP($A694,'Youth Skills Data'!$A$1:$E$2403,3,FALSE)</f>
        <v>0.54</v>
      </c>
      <c r="K694" s="41">
        <f t="shared" si="52"/>
        <v>12.64</v>
      </c>
      <c r="L694" s="41" t="s">
        <v>5</v>
      </c>
      <c r="M694" s="41" t="s">
        <v>5</v>
      </c>
      <c r="N694" s="41" t="str">
        <f t="shared" si="53"/>
        <v>High Impact</v>
      </c>
      <c r="O694" s="42">
        <v>37000</v>
      </c>
      <c r="P694" s="42">
        <v>7198</v>
      </c>
      <c r="Q694" s="42">
        <f t="shared" si="54"/>
        <v>44198</v>
      </c>
    </row>
    <row r="695" spans="1:17" x14ac:dyDescent="0.35">
      <c r="A695" s="41" t="s">
        <v>716</v>
      </c>
      <c r="B695" s="41">
        <f>VLOOKUP($A:$A,'Youth Skills Data'!$A$1:$E$2403,2,FALSE)</f>
        <v>29</v>
      </c>
      <c r="C695" s="41" t="str">
        <f t="shared" si="51"/>
        <v>25 yrs or more</v>
      </c>
      <c r="D695" s="41" t="s">
        <v>3</v>
      </c>
      <c r="E695" s="41" t="str">
        <f>HLOOKUP($A695,'Sheet 4'!$A$2:$CNK$3,2,FALSE)</f>
        <v>Single</v>
      </c>
      <c r="F695" s="41" t="s">
        <v>118</v>
      </c>
      <c r="G695" s="41" t="str">
        <f t="shared" si="50"/>
        <v>Male/Single/Kotido</v>
      </c>
      <c r="H695" s="41">
        <f>VLOOKUP($A695,'Youth Skills Data'!$A$1:$E$2403,5,FALSE)</f>
        <v>4.3499999999999996</v>
      </c>
      <c r="I695" s="41">
        <f>VLOOKUP($A695,'Youth Skills Data'!$A$1:$E$2403,4,FALSE)</f>
        <v>7.84</v>
      </c>
      <c r="J695" s="41">
        <f>VLOOKUP($A695,'Youth Skills Data'!$A$1:$E$2403,3,FALSE)</f>
        <v>6.4</v>
      </c>
      <c r="K695" s="41">
        <f t="shared" si="52"/>
        <v>18.59</v>
      </c>
      <c r="L695" s="41" t="s">
        <v>5</v>
      </c>
      <c r="M695" s="41" t="s">
        <v>5</v>
      </c>
      <c r="N695" s="41" t="str">
        <f t="shared" si="53"/>
        <v>High Impact</v>
      </c>
      <c r="O695" s="42">
        <v>49599</v>
      </c>
      <c r="P695" s="42">
        <v>12200</v>
      </c>
      <c r="Q695" s="42">
        <f t="shared" si="54"/>
        <v>61799</v>
      </c>
    </row>
    <row r="696" spans="1:17" x14ac:dyDescent="0.35">
      <c r="A696" s="41" t="s">
        <v>717</v>
      </c>
      <c r="B696" s="41">
        <f>VLOOKUP($A:$A,'Youth Skills Data'!$A$1:$E$2403,2,FALSE)</f>
        <v>21</v>
      </c>
      <c r="C696" s="41" t="str">
        <f t="shared" si="51"/>
        <v>20 - 24 yrs</v>
      </c>
      <c r="D696" s="41" t="s">
        <v>3</v>
      </c>
      <c r="E696" s="41" t="str">
        <f>HLOOKUP($A696,'Sheet 4'!$A$2:$CNK$3,2,FALSE)</f>
        <v>Married</v>
      </c>
      <c r="F696" s="41" t="s">
        <v>118</v>
      </c>
      <c r="G696" s="41" t="str">
        <f t="shared" si="50"/>
        <v>Male/Married/Kotido</v>
      </c>
      <c r="H696" s="41">
        <f>VLOOKUP($A696,'Youth Skills Data'!$A$1:$E$2403,5,FALSE)</f>
        <v>4.3499999999999996</v>
      </c>
      <c r="I696" s="41">
        <f>VLOOKUP($A696,'Youth Skills Data'!$A$1:$E$2403,4,FALSE)</f>
        <v>7.84</v>
      </c>
      <c r="J696" s="41">
        <f>VLOOKUP($A696,'Youth Skills Data'!$A$1:$E$2403,3,FALSE)</f>
        <v>6.4</v>
      </c>
      <c r="K696" s="41">
        <f t="shared" si="52"/>
        <v>18.59</v>
      </c>
      <c r="L696" s="41" t="s">
        <v>5</v>
      </c>
      <c r="M696" s="41" t="s">
        <v>5</v>
      </c>
      <c r="N696" s="41" t="str">
        <f t="shared" si="53"/>
        <v>High Impact</v>
      </c>
      <c r="O696" s="42">
        <v>29500</v>
      </c>
      <c r="P696" s="42">
        <v>71500</v>
      </c>
      <c r="Q696" s="42">
        <f t="shared" si="54"/>
        <v>101000</v>
      </c>
    </row>
    <row r="697" spans="1:17" x14ac:dyDescent="0.35">
      <c r="A697" s="41" t="s">
        <v>718</v>
      </c>
      <c r="B697" s="41">
        <f>VLOOKUP($A:$A,'Youth Skills Data'!$A$1:$E$2403,2,FALSE)</f>
        <v>21</v>
      </c>
      <c r="C697" s="41" t="str">
        <f t="shared" si="51"/>
        <v>20 - 24 yrs</v>
      </c>
      <c r="D697" s="41" t="s">
        <v>3</v>
      </c>
      <c r="E697" s="41" t="str">
        <f>HLOOKUP($A697,'Sheet 4'!$A$2:$CNK$3,2,FALSE)</f>
        <v>Single</v>
      </c>
      <c r="F697" s="41" t="s">
        <v>118</v>
      </c>
      <c r="G697" s="41" t="str">
        <f t="shared" si="50"/>
        <v>Male/Single/Kotido</v>
      </c>
      <c r="H697" s="41">
        <f>VLOOKUP($A697,'Youth Skills Data'!$A$1:$E$2403,5,FALSE)</f>
        <v>1.87</v>
      </c>
      <c r="I697" s="41">
        <f>VLOOKUP($A697,'Youth Skills Data'!$A$1:$E$2403,4,FALSE)</f>
        <v>2.88</v>
      </c>
      <c r="J697" s="41">
        <f>VLOOKUP($A697,'Youth Skills Data'!$A$1:$E$2403,3,FALSE)</f>
        <v>5.23</v>
      </c>
      <c r="K697" s="41">
        <f t="shared" si="52"/>
        <v>9.98</v>
      </c>
      <c r="L697" s="41" t="s">
        <v>5</v>
      </c>
      <c r="M697" s="41" t="s">
        <v>5</v>
      </c>
      <c r="N697" s="41" t="str">
        <f t="shared" si="53"/>
        <v>High Impact</v>
      </c>
      <c r="O697" s="42">
        <v>670500</v>
      </c>
      <c r="P697" s="42">
        <v>18099</v>
      </c>
      <c r="Q697" s="42">
        <f t="shared" si="54"/>
        <v>688599</v>
      </c>
    </row>
    <row r="698" spans="1:17" x14ac:dyDescent="0.35">
      <c r="A698" s="41" t="s">
        <v>719</v>
      </c>
      <c r="B698" s="41">
        <f>VLOOKUP($A:$A,'Youth Skills Data'!$A$1:$E$2403,2,FALSE)</f>
        <v>17</v>
      </c>
      <c r="C698" s="41" t="str">
        <f t="shared" si="51"/>
        <v>15 - 19 yrs</v>
      </c>
      <c r="D698" s="41" t="s">
        <v>3</v>
      </c>
      <c r="E698" s="41" t="str">
        <f>HLOOKUP($A698,'Sheet 4'!$A$2:$CNK$3,2,FALSE)</f>
        <v>Married</v>
      </c>
      <c r="F698" s="41" t="s">
        <v>118</v>
      </c>
      <c r="G698" s="41" t="str">
        <f t="shared" si="50"/>
        <v>Male/Married/Kotido</v>
      </c>
      <c r="H698" s="41">
        <f>VLOOKUP($A698,'Youth Skills Data'!$A$1:$E$2403,5,FALSE)</f>
        <v>6.31</v>
      </c>
      <c r="I698" s="41">
        <f>VLOOKUP($A698,'Youth Skills Data'!$A$1:$E$2403,4,FALSE)</f>
        <v>1.92</v>
      </c>
      <c r="J698" s="41">
        <f>VLOOKUP($A698,'Youth Skills Data'!$A$1:$E$2403,3,FALSE)</f>
        <v>4.67</v>
      </c>
      <c r="K698" s="41">
        <f t="shared" si="52"/>
        <v>12.9</v>
      </c>
      <c r="L698" s="41" t="s">
        <v>5</v>
      </c>
      <c r="M698" s="41" t="s">
        <v>5</v>
      </c>
      <c r="N698" s="41" t="str">
        <f t="shared" si="53"/>
        <v>High Impact</v>
      </c>
      <c r="O698" s="42">
        <v>63000</v>
      </c>
      <c r="P698" s="42">
        <v>192099</v>
      </c>
      <c r="Q698" s="42">
        <f t="shared" si="54"/>
        <v>255099</v>
      </c>
    </row>
    <row r="699" spans="1:17" x14ac:dyDescent="0.35">
      <c r="A699" s="41" t="s">
        <v>720</v>
      </c>
      <c r="B699" s="41">
        <f>VLOOKUP($A:$A,'Youth Skills Data'!$A$1:$E$2403,2,FALSE)</f>
        <v>21</v>
      </c>
      <c r="C699" s="41" t="str">
        <f t="shared" si="51"/>
        <v>20 - 24 yrs</v>
      </c>
      <c r="D699" s="41" t="s">
        <v>3</v>
      </c>
      <c r="E699" s="41" t="str">
        <f>HLOOKUP($A699,'Sheet 4'!$A$2:$CNK$3,2,FALSE)</f>
        <v>Single</v>
      </c>
      <c r="F699" s="41" t="s">
        <v>118</v>
      </c>
      <c r="G699" s="41" t="str">
        <f t="shared" si="50"/>
        <v>Male/Single/Kotido</v>
      </c>
      <c r="H699" s="41">
        <f>VLOOKUP($A699,'Youth Skills Data'!$A$1:$E$2403,5,FALSE)</f>
        <v>3.76</v>
      </c>
      <c r="I699" s="41">
        <f>VLOOKUP($A699,'Youth Skills Data'!$A$1:$E$2403,4,FALSE)</f>
        <v>0.56000000000000005</v>
      </c>
      <c r="J699" s="41">
        <f>VLOOKUP($A699,'Youth Skills Data'!$A$1:$E$2403,3,FALSE)</f>
        <v>9.81</v>
      </c>
      <c r="K699" s="41">
        <f t="shared" si="52"/>
        <v>14.13</v>
      </c>
      <c r="L699" s="41" t="s">
        <v>6</v>
      </c>
      <c r="M699" s="41" t="s">
        <v>6</v>
      </c>
      <c r="N699" s="41" t="str">
        <f t="shared" si="53"/>
        <v>No Impact at all</v>
      </c>
      <c r="O699" s="42"/>
      <c r="P699" s="42"/>
      <c r="Q699" s="42">
        <f t="shared" si="54"/>
        <v>0</v>
      </c>
    </row>
    <row r="700" spans="1:17" x14ac:dyDescent="0.35">
      <c r="A700" s="41" t="s">
        <v>721</v>
      </c>
      <c r="B700" s="41">
        <f>VLOOKUP($A:$A,'Youth Skills Data'!$A$1:$E$2403,2,FALSE)</f>
        <v>23</v>
      </c>
      <c r="C700" s="41" t="str">
        <f t="shared" si="51"/>
        <v>20 - 24 yrs</v>
      </c>
      <c r="D700" s="41" t="s">
        <v>3</v>
      </c>
      <c r="E700" s="41" t="str">
        <f>HLOOKUP($A700,'Sheet 4'!$A$2:$CNK$3,2,FALSE)</f>
        <v>Single</v>
      </c>
      <c r="F700" s="41" t="s">
        <v>118</v>
      </c>
      <c r="G700" s="41" t="str">
        <f t="shared" si="50"/>
        <v>Male/Single/Kotido</v>
      </c>
      <c r="H700" s="41">
        <f>VLOOKUP($A700,'Youth Skills Data'!$A$1:$E$2403,5,FALSE)</f>
        <v>7.84</v>
      </c>
      <c r="I700" s="41">
        <f>VLOOKUP($A700,'Youth Skills Data'!$A$1:$E$2403,4,FALSE)</f>
        <v>6.23</v>
      </c>
      <c r="J700" s="41">
        <f>VLOOKUP($A700,'Youth Skills Data'!$A$1:$E$2403,3,FALSE)</f>
        <v>5.87</v>
      </c>
      <c r="K700" s="41">
        <f t="shared" si="52"/>
        <v>19.940000000000001</v>
      </c>
      <c r="L700" s="41" t="s">
        <v>7</v>
      </c>
      <c r="M700" s="41" t="s">
        <v>5</v>
      </c>
      <c r="N700" s="41" t="str">
        <f t="shared" si="53"/>
        <v>Low Impact</v>
      </c>
      <c r="O700" s="42"/>
      <c r="P700" s="42">
        <v>75099</v>
      </c>
      <c r="Q700" s="42">
        <f t="shared" si="54"/>
        <v>75099</v>
      </c>
    </row>
    <row r="701" spans="1:17" x14ac:dyDescent="0.35">
      <c r="A701" s="41" t="s">
        <v>722</v>
      </c>
      <c r="B701" s="41">
        <f>VLOOKUP($A:$A,'Youth Skills Data'!$A$1:$E$2403,2,FALSE)</f>
        <v>15</v>
      </c>
      <c r="C701" s="41" t="str">
        <f t="shared" si="51"/>
        <v>15 - 19 yrs</v>
      </c>
      <c r="D701" s="41" t="s">
        <v>3</v>
      </c>
      <c r="E701" s="41" t="str">
        <f>HLOOKUP($A701,'Sheet 4'!$A$2:$CNK$3,2,FALSE)</f>
        <v>Single</v>
      </c>
      <c r="F701" s="41" t="s">
        <v>118</v>
      </c>
      <c r="G701" s="41" t="str">
        <f t="shared" si="50"/>
        <v>Male/Single/Kotido</v>
      </c>
      <c r="H701" s="41">
        <f>VLOOKUP($A701,'Youth Skills Data'!$A$1:$E$2403,5,FALSE)</f>
        <v>8.3000000000000007</v>
      </c>
      <c r="I701" s="41">
        <f>VLOOKUP($A701,'Youth Skills Data'!$A$1:$E$2403,4,FALSE)</f>
        <v>6.79</v>
      </c>
      <c r="J701" s="41">
        <f>VLOOKUP($A701,'Youth Skills Data'!$A$1:$E$2403,3,FALSE)</f>
        <v>1.88</v>
      </c>
      <c r="K701" s="41">
        <f t="shared" si="52"/>
        <v>16.97</v>
      </c>
      <c r="L701" s="41" t="s">
        <v>7</v>
      </c>
      <c r="M701" s="41" t="s">
        <v>5</v>
      </c>
      <c r="N701" s="41" t="str">
        <f t="shared" si="53"/>
        <v>Low Impact</v>
      </c>
      <c r="O701" s="42"/>
      <c r="P701" s="42">
        <v>1398</v>
      </c>
      <c r="Q701" s="42">
        <f t="shared" si="54"/>
        <v>1398</v>
      </c>
    </row>
    <row r="702" spans="1:17" x14ac:dyDescent="0.35">
      <c r="A702" s="41" t="s">
        <v>723</v>
      </c>
      <c r="B702" s="41">
        <f>VLOOKUP($A:$A,'Youth Skills Data'!$A$1:$E$2403,2,FALSE)</f>
        <v>23</v>
      </c>
      <c r="C702" s="41" t="str">
        <f t="shared" si="51"/>
        <v>20 - 24 yrs</v>
      </c>
      <c r="D702" s="41" t="s">
        <v>3</v>
      </c>
      <c r="E702" s="41" t="str">
        <f>HLOOKUP($A702,'Sheet 4'!$A$2:$CNK$3,2,FALSE)</f>
        <v>Single</v>
      </c>
      <c r="F702" s="41" t="s">
        <v>118</v>
      </c>
      <c r="G702" s="41" t="str">
        <f t="shared" si="50"/>
        <v>Male/Single/Kotido</v>
      </c>
      <c r="H702" s="41">
        <f>VLOOKUP($A702,'Youth Skills Data'!$A$1:$E$2403,5,FALSE)</f>
        <v>3.76</v>
      </c>
      <c r="I702" s="41">
        <f>VLOOKUP($A702,'Youth Skills Data'!$A$1:$E$2403,4,FALSE)</f>
        <v>0.56000000000000005</v>
      </c>
      <c r="J702" s="41">
        <f>VLOOKUP($A702,'Youth Skills Data'!$A$1:$E$2403,3,FALSE)</f>
        <v>9.81</v>
      </c>
      <c r="K702" s="41">
        <f t="shared" si="52"/>
        <v>14.13</v>
      </c>
      <c r="L702" s="41" t="s">
        <v>6</v>
      </c>
      <c r="M702" s="41" t="s">
        <v>6</v>
      </c>
      <c r="N702" s="41" t="str">
        <f t="shared" si="53"/>
        <v>No Impact at all</v>
      </c>
      <c r="O702" s="42"/>
      <c r="P702" s="42"/>
      <c r="Q702" s="42">
        <f t="shared" si="54"/>
        <v>0</v>
      </c>
    </row>
    <row r="703" spans="1:17" x14ac:dyDescent="0.35">
      <c r="A703" s="41" t="s">
        <v>724</v>
      </c>
      <c r="B703" s="41">
        <f>VLOOKUP($A:$A,'Youth Skills Data'!$A$1:$E$2403,2,FALSE)</f>
        <v>15</v>
      </c>
      <c r="C703" s="41" t="str">
        <f t="shared" si="51"/>
        <v>15 - 19 yrs</v>
      </c>
      <c r="D703" s="41" t="s">
        <v>3</v>
      </c>
      <c r="E703" s="41" t="str">
        <f>HLOOKUP($A703,'Sheet 4'!$A$2:$CNK$3,2,FALSE)</f>
        <v>Single</v>
      </c>
      <c r="F703" s="41" t="s">
        <v>118</v>
      </c>
      <c r="G703" s="41" t="str">
        <f t="shared" si="50"/>
        <v>Male/Single/Kotido</v>
      </c>
      <c r="H703" s="41">
        <f>VLOOKUP($A703,'Youth Skills Data'!$A$1:$E$2403,5,FALSE)</f>
        <v>2.34</v>
      </c>
      <c r="I703" s="41">
        <f>VLOOKUP($A703,'Youth Skills Data'!$A$1:$E$2403,4,FALSE)</f>
        <v>4.0199999999999996</v>
      </c>
      <c r="J703" s="41">
        <f>VLOOKUP($A703,'Youth Skills Data'!$A$1:$E$2403,3,FALSE)</f>
        <v>8.5399999999999991</v>
      </c>
      <c r="K703" s="41">
        <f t="shared" si="52"/>
        <v>14.899999999999999</v>
      </c>
      <c r="L703" s="41" t="s">
        <v>7</v>
      </c>
      <c r="M703" s="41" t="s">
        <v>5</v>
      </c>
      <c r="N703" s="41" t="str">
        <f t="shared" si="53"/>
        <v>Low Impact</v>
      </c>
      <c r="O703" s="42"/>
      <c r="P703" s="42">
        <v>12198</v>
      </c>
      <c r="Q703" s="42">
        <f t="shared" si="54"/>
        <v>12198</v>
      </c>
    </row>
    <row r="704" spans="1:17" x14ac:dyDescent="0.35">
      <c r="A704" s="41" t="s">
        <v>725</v>
      </c>
      <c r="B704" s="41">
        <f>VLOOKUP($A:$A,'Youth Skills Data'!$A$1:$E$2403,2,FALSE)</f>
        <v>25</v>
      </c>
      <c r="C704" s="41" t="str">
        <f t="shared" si="51"/>
        <v>25 yrs or more</v>
      </c>
      <c r="D704" s="41" t="s">
        <v>3</v>
      </c>
      <c r="E704" s="41" t="str">
        <f>HLOOKUP($A704,'Sheet 4'!$A$2:$CNK$3,2,FALSE)</f>
        <v>Single</v>
      </c>
      <c r="F704" s="41" t="s">
        <v>120</v>
      </c>
      <c r="G704" s="41" t="str">
        <f t="shared" si="50"/>
        <v>Male/Single/Nakapiripiriti</v>
      </c>
      <c r="H704" s="41">
        <f>VLOOKUP($A704,'Youth Skills Data'!$A$1:$E$2403,5,FALSE)</f>
        <v>4.3499999999999996</v>
      </c>
      <c r="I704" s="41">
        <f>VLOOKUP($A704,'Youth Skills Data'!$A$1:$E$2403,4,FALSE)</f>
        <v>7.84</v>
      </c>
      <c r="J704" s="41">
        <f>VLOOKUP($A704,'Youth Skills Data'!$A$1:$E$2403,3,FALSE)</f>
        <v>6.4</v>
      </c>
      <c r="K704" s="41">
        <f t="shared" si="52"/>
        <v>18.59</v>
      </c>
      <c r="L704" s="41" t="s">
        <v>7</v>
      </c>
      <c r="M704" s="41" t="s">
        <v>5</v>
      </c>
      <c r="N704" s="41" t="str">
        <f t="shared" si="53"/>
        <v>Low Impact</v>
      </c>
      <c r="O704" s="42"/>
      <c r="P704" s="42">
        <v>60500</v>
      </c>
      <c r="Q704" s="42">
        <f t="shared" si="54"/>
        <v>60500</v>
      </c>
    </row>
    <row r="705" spans="1:17" x14ac:dyDescent="0.35">
      <c r="A705" s="41" t="s">
        <v>726</v>
      </c>
      <c r="B705" s="41">
        <f>VLOOKUP($A:$A,'Youth Skills Data'!$A$1:$E$2403,2,FALSE)</f>
        <v>12</v>
      </c>
      <c r="C705" s="41" t="str">
        <f t="shared" si="51"/>
        <v>10-14 yrs</v>
      </c>
      <c r="D705" s="41" t="s">
        <v>3</v>
      </c>
      <c r="E705" s="41" t="str">
        <f>HLOOKUP($A705,'Sheet 4'!$A$2:$CNK$3,2,FALSE)</f>
        <v>Single</v>
      </c>
      <c r="F705" s="41" t="s">
        <v>120</v>
      </c>
      <c r="G705" s="41" t="str">
        <f t="shared" si="50"/>
        <v>Male/Single/Nakapiripiriti</v>
      </c>
      <c r="H705" s="41">
        <f>VLOOKUP($A705,'Youth Skills Data'!$A$1:$E$2403,5,FALSE)</f>
        <v>8.76</v>
      </c>
      <c r="I705" s="41">
        <f>VLOOKUP($A705,'Youth Skills Data'!$A$1:$E$2403,4,FALSE)</f>
        <v>3.81</v>
      </c>
      <c r="J705" s="41">
        <f>VLOOKUP($A705,'Youth Skills Data'!$A$1:$E$2403,3,FALSE)</f>
        <v>7.33</v>
      </c>
      <c r="K705" s="41">
        <f t="shared" si="52"/>
        <v>19.899999999999999</v>
      </c>
      <c r="L705" s="41" t="s">
        <v>7</v>
      </c>
      <c r="M705" s="41" t="s">
        <v>7</v>
      </c>
      <c r="N705" s="41" t="str">
        <f t="shared" si="53"/>
        <v>No Impact at all</v>
      </c>
      <c r="O705" s="42"/>
      <c r="P705" s="42"/>
      <c r="Q705" s="42">
        <f t="shared" si="54"/>
        <v>0</v>
      </c>
    </row>
    <row r="706" spans="1:17" x14ac:dyDescent="0.35">
      <c r="A706" s="41" t="s">
        <v>727</v>
      </c>
      <c r="B706" s="41">
        <f>VLOOKUP($A:$A,'Youth Skills Data'!$A$1:$E$2403,2,FALSE)</f>
        <v>15</v>
      </c>
      <c r="C706" s="41" t="str">
        <f t="shared" si="51"/>
        <v>15 - 19 yrs</v>
      </c>
      <c r="D706" s="41" t="s">
        <v>3</v>
      </c>
      <c r="E706" s="41" t="str">
        <f>HLOOKUP($A706,'Sheet 4'!$A$2:$CNK$3,2,FALSE)</f>
        <v>Single</v>
      </c>
      <c r="F706" s="41" t="s">
        <v>120</v>
      </c>
      <c r="G706" s="41" t="str">
        <f t="shared" ref="G706:G769" si="55">CONCATENATE(D706,"/",E706,"/",F706,)</f>
        <v>Male/Single/Nakapiripiriti</v>
      </c>
      <c r="H706" s="41">
        <f>VLOOKUP($A706,'Youth Skills Data'!$A$1:$E$2403,5,FALSE)</f>
        <v>4.3499999999999996</v>
      </c>
      <c r="I706" s="41">
        <f>VLOOKUP($A706,'Youth Skills Data'!$A$1:$E$2403,4,FALSE)</f>
        <v>7.84</v>
      </c>
      <c r="J706" s="41">
        <f>VLOOKUP($A706,'Youth Skills Data'!$A$1:$E$2403,3,FALSE)</f>
        <v>6.4</v>
      </c>
      <c r="K706" s="41">
        <f t="shared" si="52"/>
        <v>18.59</v>
      </c>
      <c r="L706" s="41" t="s">
        <v>5</v>
      </c>
      <c r="M706" s="41" t="s">
        <v>5</v>
      </c>
      <c r="N706" s="41" t="str">
        <f t="shared" si="53"/>
        <v>High Impact</v>
      </c>
      <c r="O706" s="42">
        <v>396</v>
      </c>
      <c r="P706" s="42">
        <v>176198</v>
      </c>
      <c r="Q706" s="42">
        <f t="shared" si="54"/>
        <v>176594</v>
      </c>
    </row>
    <row r="707" spans="1:17" x14ac:dyDescent="0.35">
      <c r="A707" s="41" t="s">
        <v>728</v>
      </c>
      <c r="B707" s="41">
        <f>VLOOKUP($A:$A,'Youth Skills Data'!$A$1:$E$2403,2,FALSE)</f>
        <v>17</v>
      </c>
      <c r="C707" s="41" t="str">
        <f t="shared" ref="C707:C770" si="56">IF(B707&lt;=10,"Below 10 yrs",IF(B707&lt;14,"10-14 yrs",IF(B707&lt;19,"15 - 19 yrs",IF(B707&lt;=24,"20 - 24 yrs",IF(B707&gt;=25,"25 yrs or more")))))</f>
        <v>15 - 19 yrs</v>
      </c>
      <c r="D707" s="41" t="s">
        <v>3</v>
      </c>
      <c r="E707" s="41" t="str">
        <f>HLOOKUP($A707,'Sheet 4'!$A$2:$CNK$3,2,FALSE)</f>
        <v>Separated</v>
      </c>
      <c r="F707" s="41" t="s">
        <v>120</v>
      </c>
      <c r="G707" s="41" t="str">
        <f t="shared" si="55"/>
        <v>Male/Separated/Nakapiripiriti</v>
      </c>
      <c r="H707" s="41">
        <f>VLOOKUP($A707,'Youth Skills Data'!$A$1:$E$2403,5,FALSE)</f>
        <v>4.3499999999999996</v>
      </c>
      <c r="I707" s="41">
        <f>VLOOKUP($A707,'Youth Skills Data'!$A$1:$E$2403,4,FALSE)</f>
        <v>7.84</v>
      </c>
      <c r="J707" s="41">
        <f>VLOOKUP($A707,'Youth Skills Data'!$A$1:$E$2403,3,FALSE)</f>
        <v>6.4</v>
      </c>
      <c r="K707" s="41">
        <f t="shared" ref="K707:K770" si="57">H707+I707+J707</f>
        <v>18.59</v>
      </c>
      <c r="L707" s="41" t="s">
        <v>5</v>
      </c>
      <c r="M707" s="41" t="s">
        <v>5</v>
      </c>
      <c r="N707" s="41" t="str">
        <f t="shared" ref="N707:N770" si="58">IF(AND(L707="Yes",M707="Yes"),"High Impact",IF(AND(L707="Yes",M707="No"),"Moderate Impact",IF(AND(L707="No",M707="Yes"),"Low Impact","No Impact at all")))</f>
        <v>High Impact</v>
      </c>
      <c r="O707" s="42">
        <v>30300</v>
      </c>
      <c r="P707" s="42">
        <v>1600</v>
      </c>
      <c r="Q707" s="42">
        <f t="shared" ref="Q707:Q770" si="59">P707+O707</f>
        <v>31900</v>
      </c>
    </row>
    <row r="708" spans="1:17" x14ac:dyDescent="0.35">
      <c r="A708" s="41" t="s">
        <v>729</v>
      </c>
      <c r="B708" s="41">
        <f>VLOOKUP($A:$A,'Youth Skills Data'!$A$1:$E$2403,2,FALSE)</f>
        <v>19</v>
      </c>
      <c r="C708" s="41" t="str">
        <f t="shared" si="56"/>
        <v>20 - 24 yrs</v>
      </c>
      <c r="D708" s="41" t="s">
        <v>8</v>
      </c>
      <c r="E708" s="41" t="str">
        <f>HLOOKUP($A708,'Sheet 4'!$A$2:$CNK$3,2,FALSE)</f>
        <v>Separated</v>
      </c>
      <c r="F708" s="41" t="s">
        <v>120</v>
      </c>
      <c r="G708" s="41" t="str">
        <f t="shared" si="55"/>
        <v>Female/Separated/Nakapiripiriti</v>
      </c>
      <c r="H708" s="41">
        <f>VLOOKUP($A708,'Youth Skills Data'!$A$1:$E$2403,5,FALSE)</f>
        <v>9.24</v>
      </c>
      <c r="I708" s="41">
        <f>VLOOKUP($A708,'Youth Skills Data'!$A$1:$E$2403,4,FALSE)</f>
        <v>8.2100000000000009</v>
      </c>
      <c r="J708" s="41">
        <f>VLOOKUP($A708,'Youth Skills Data'!$A$1:$E$2403,3,FALSE)</f>
        <v>2.08</v>
      </c>
      <c r="K708" s="41">
        <f t="shared" si="57"/>
        <v>19.53</v>
      </c>
      <c r="L708" s="41" t="s">
        <v>6</v>
      </c>
      <c r="M708" s="41" t="s">
        <v>6</v>
      </c>
      <c r="N708" s="41" t="str">
        <f t="shared" si="58"/>
        <v>No Impact at all</v>
      </c>
      <c r="O708" s="42"/>
      <c r="P708" s="42"/>
      <c r="Q708" s="42">
        <f t="shared" si="59"/>
        <v>0</v>
      </c>
    </row>
    <row r="709" spans="1:17" x14ac:dyDescent="0.35">
      <c r="A709" s="41" t="s">
        <v>730</v>
      </c>
      <c r="B709" s="41">
        <f>VLOOKUP($A:$A,'Youth Skills Data'!$A$1:$E$2403,2,FALSE)</f>
        <v>21</v>
      </c>
      <c r="C709" s="41" t="str">
        <f t="shared" si="56"/>
        <v>20 - 24 yrs</v>
      </c>
      <c r="D709" s="41" t="s">
        <v>8</v>
      </c>
      <c r="E709" s="41" t="str">
        <f>HLOOKUP($A709,'Sheet 4'!$A$2:$CNK$3,2,FALSE)</f>
        <v>Single</v>
      </c>
      <c r="F709" s="41" t="s">
        <v>120</v>
      </c>
      <c r="G709" s="41" t="str">
        <f t="shared" si="55"/>
        <v>Female/Single/Nakapiripiriti</v>
      </c>
      <c r="H709" s="41">
        <f>VLOOKUP($A709,'Youth Skills Data'!$A$1:$E$2403,5,FALSE)</f>
        <v>7.84</v>
      </c>
      <c r="I709" s="41">
        <f>VLOOKUP($A709,'Youth Skills Data'!$A$1:$E$2403,4,FALSE)</f>
        <v>6.23</v>
      </c>
      <c r="J709" s="41">
        <f>VLOOKUP($A709,'Youth Skills Data'!$A$1:$E$2403,3,FALSE)</f>
        <v>5.87</v>
      </c>
      <c r="K709" s="41">
        <f t="shared" si="57"/>
        <v>19.940000000000001</v>
      </c>
      <c r="L709" s="41" t="s">
        <v>6</v>
      </c>
      <c r="M709" s="41" t="s">
        <v>6</v>
      </c>
      <c r="N709" s="41" t="str">
        <f t="shared" si="58"/>
        <v>No Impact at all</v>
      </c>
      <c r="O709" s="42"/>
      <c r="P709" s="42"/>
      <c r="Q709" s="42">
        <f t="shared" si="59"/>
        <v>0</v>
      </c>
    </row>
    <row r="710" spans="1:17" x14ac:dyDescent="0.35">
      <c r="A710" s="41" t="s">
        <v>731</v>
      </c>
      <c r="B710" s="41">
        <f>VLOOKUP($A:$A,'Youth Skills Data'!$A$1:$E$2403,2,FALSE)</f>
        <v>24</v>
      </c>
      <c r="C710" s="41" t="str">
        <f t="shared" si="56"/>
        <v>20 - 24 yrs</v>
      </c>
      <c r="D710" s="41" t="s">
        <v>8</v>
      </c>
      <c r="E710" s="41" t="str">
        <f>HLOOKUP($A710,'Sheet 4'!$A$2:$CNK$3,2,FALSE)</f>
        <v>Married</v>
      </c>
      <c r="F710" s="41" t="s">
        <v>120</v>
      </c>
      <c r="G710" s="41" t="str">
        <f t="shared" si="55"/>
        <v>Female/Married/Nakapiripiriti</v>
      </c>
      <c r="H710" s="41">
        <f>VLOOKUP($A710,'Youth Skills Data'!$A$1:$E$2403,5,FALSE)</f>
        <v>3.76</v>
      </c>
      <c r="I710" s="41">
        <f>VLOOKUP($A710,'Youth Skills Data'!$A$1:$E$2403,4,FALSE)</f>
        <v>0.56000000000000005</v>
      </c>
      <c r="J710" s="41">
        <f>VLOOKUP($A710,'Youth Skills Data'!$A$1:$E$2403,3,FALSE)</f>
        <v>9.81</v>
      </c>
      <c r="K710" s="41">
        <f t="shared" si="57"/>
        <v>14.13</v>
      </c>
      <c r="L710" s="41" t="s">
        <v>5</v>
      </c>
      <c r="M710" s="41" t="s">
        <v>5</v>
      </c>
      <c r="N710" s="41" t="str">
        <f t="shared" si="58"/>
        <v>High Impact</v>
      </c>
      <c r="O710" s="42">
        <v>38700</v>
      </c>
      <c r="P710" s="42">
        <v>50198</v>
      </c>
      <c r="Q710" s="42">
        <f t="shared" si="59"/>
        <v>88898</v>
      </c>
    </row>
    <row r="711" spans="1:17" x14ac:dyDescent="0.35">
      <c r="A711" s="41" t="s">
        <v>732</v>
      </c>
      <c r="B711" s="41">
        <f>VLOOKUP($A:$A,'Youth Skills Data'!$A$1:$E$2403,2,FALSE)</f>
        <v>21</v>
      </c>
      <c r="C711" s="41" t="str">
        <f t="shared" si="56"/>
        <v>20 - 24 yrs</v>
      </c>
      <c r="D711" s="41" t="s">
        <v>8</v>
      </c>
      <c r="E711" s="41" t="str">
        <f>HLOOKUP($A711,'Sheet 4'!$A$2:$CNK$3,2,FALSE)</f>
        <v>Single</v>
      </c>
      <c r="F711" s="41" t="s">
        <v>120</v>
      </c>
      <c r="G711" s="41" t="str">
        <f t="shared" si="55"/>
        <v>Female/Single/Nakapiripiriti</v>
      </c>
      <c r="H711" s="41">
        <f>VLOOKUP($A711,'Youth Skills Data'!$A$1:$E$2403,5,FALSE)</f>
        <v>8.42</v>
      </c>
      <c r="I711" s="41">
        <f>VLOOKUP($A711,'Youth Skills Data'!$A$1:$E$2403,4,FALSE)</f>
        <v>3.68</v>
      </c>
      <c r="J711" s="41">
        <f>VLOOKUP($A711,'Youth Skills Data'!$A$1:$E$2403,3,FALSE)</f>
        <v>0.54</v>
      </c>
      <c r="K711" s="41">
        <f t="shared" si="57"/>
        <v>12.64</v>
      </c>
      <c r="L711" s="41" t="s">
        <v>5</v>
      </c>
      <c r="M711" s="41" t="s">
        <v>5</v>
      </c>
      <c r="N711" s="41" t="str">
        <f t="shared" si="58"/>
        <v>High Impact</v>
      </c>
      <c r="O711" s="42">
        <v>29000</v>
      </c>
      <c r="P711" s="42">
        <v>30200</v>
      </c>
      <c r="Q711" s="42">
        <f t="shared" si="59"/>
        <v>59200</v>
      </c>
    </row>
    <row r="712" spans="1:17" x14ac:dyDescent="0.35">
      <c r="A712" s="41" t="s">
        <v>733</v>
      </c>
      <c r="B712" s="41">
        <f>VLOOKUP($A:$A,'Youth Skills Data'!$A$1:$E$2403,2,FALSE)</f>
        <v>23</v>
      </c>
      <c r="C712" s="41" t="str">
        <f t="shared" si="56"/>
        <v>20 - 24 yrs</v>
      </c>
      <c r="D712" s="41" t="s">
        <v>8</v>
      </c>
      <c r="E712" s="41" t="str">
        <f>HLOOKUP($A712,'Sheet 4'!$A$2:$CNK$3,2,FALSE)</f>
        <v>Separated</v>
      </c>
      <c r="F712" s="41" t="s">
        <v>120</v>
      </c>
      <c r="G712" s="41" t="str">
        <f t="shared" si="55"/>
        <v>Female/Separated/Nakapiripiriti</v>
      </c>
      <c r="H712" s="41">
        <f>VLOOKUP($A712,'Youth Skills Data'!$A$1:$E$2403,5,FALSE)</f>
        <v>0.81</v>
      </c>
      <c r="I712" s="41">
        <f>VLOOKUP($A712,'Youth Skills Data'!$A$1:$E$2403,4,FALSE)</f>
        <v>3.53</v>
      </c>
      <c r="J712" s="41">
        <f>VLOOKUP($A712,'Youth Skills Data'!$A$1:$E$2403,3,FALSE)</f>
        <v>7.58</v>
      </c>
      <c r="K712" s="41">
        <f t="shared" si="57"/>
        <v>11.92</v>
      </c>
      <c r="L712" s="41" t="s">
        <v>5</v>
      </c>
      <c r="M712" s="41" t="s">
        <v>5</v>
      </c>
      <c r="N712" s="41" t="str">
        <f t="shared" si="58"/>
        <v>High Impact</v>
      </c>
      <c r="O712" s="42">
        <v>7200</v>
      </c>
      <c r="P712" s="42">
        <v>21000</v>
      </c>
      <c r="Q712" s="42">
        <f t="shared" si="59"/>
        <v>28200</v>
      </c>
    </row>
    <row r="713" spans="1:17" x14ac:dyDescent="0.35">
      <c r="A713" s="41" t="s">
        <v>734</v>
      </c>
      <c r="B713" s="41">
        <f>VLOOKUP($A:$A,'Youth Skills Data'!$A$1:$E$2403,2,FALSE)</f>
        <v>19</v>
      </c>
      <c r="C713" s="41" t="str">
        <f t="shared" si="56"/>
        <v>20 - 24 yrs</v>
      </c>
      <c r="D713" s="41" t="s">
        <v>8</v>
      </c>
      <c r="E713" s="41" t="str">
        <f>HLOOKUP($A713,'Sheet 4'!$A$2:$CNK$3,2,FALSE)</f>
        <v>Married</v>
      </c>
      <c r="F713" s="41" t="s">
        <v>120</v>
      </c>
      <c r="G713" s="41" t="str">
        <f t="shared" si="55"/>
        <v>Female/Married/Nakapiripiriti</v>
      </c>
      <c r="H713" s="41">
        <f>VLOOKUP($A713,'Youth Skills Data'!$A$1:$E$2403,5,FALSE)</f>
        <v>8.9499999999999993</v>
      </c>
      <c r="I713" s="41">
        <f>VLOOKUP($A713,'Youth Skills Data'!$A$1:$E$2403,4,FALSE)</f>
        <v>9.2799999999999994</v>
      </c>
      <c r="J713" s="41">
        <f>VLOOKUP($A713,'Youth Skills Data'!$A$1:$E$2403,3,FALSE)</f>
        <v>7.99</v>
      </c>
      <c r="K713" s="41">
        <f t="shared" si="57"/>
        <v>26.22</v>
      </c>
      <c r="L713" s="41" t="s">
        <v>5</v>
      </c>
      <c r="M713" s="41" t="s">
        <v>5</v>
      </c>
      <c r="N713" s="41" t="str">
        <f t="shared" si="58"/>
        <v>High Impact</v>
      </c>
      <c r="O713" s="42">
        <v>28000</v>
      </c>
      <c r="P713" s="42">
        <v>17099</v>
      </c>
      <c r="Q713" s="42">
        <f t="shared" si="59"/>
        <v>45099</v>
      </c>
    </row>
    <row r="714" spans="1:17" x14ac:dyDescent="0.35">
      <c r="A714" s="41" t="s">
        <v>735</v>
      </c>
      <c r="B714" s="41">
        <f>VLOOKUP($A:$A,'Youth Skills Data'!$A$1:$E$2403,2,FALSE)</f>
        <v>29</v>
      </c>
      <c r="C714" s="41" t="str">
        <f t="shared" si="56"/>
        <v>25 yrs or more</v>
      </c>
      <c r="D714" s="41" t="s">
        <v>8</v>
      </c>
      <c r="E714" s="41" t="str">
        <f>HLOOKUP($A714,'Sheet 4'!$A$2:$CNK$3,2,FALSE)</f>
        <v>Single</v>
      </c>
      <c r="F714" s="41" t="s">
        <v>120</v>
      </c>
      <c r="G714" s="41" t="str">
        <f t="shared" si="55"/>
        <v>Female/Single/Nakapiripiriti</v>
      </c>
      <c r="H714" s="41">
        <f>VLOOKUP($A714,'Youth Skills Data'!$A$1:$E$2403,5,FALSE)</f>
        <v>4.3499999999999996</v>
      </c>
      <c r="I714" s="41">
        <f>VLOOKUP($A714,'Youth Skills Data'!$A$1:$E$2403,4,FALSE)</f>
        <v>7.84</v>
      </c>
      <c r="J714" s="41">
        <f>VLOOKUP($A714,'Youth Skills Data'!$A$1:$E$2403,3,FALSE)</f>
        <v>6.4</v>
      </c>
      <c r="K714" s="41">
        <f t="shared" si="57"/>
        <v>18.59</v>
      </c>
      <c r="L714" s="41" t="s">
        <v>5</v>
      </c>
      <c r="M714" s="41" t="s">
        <v>7</v>
      </c>
      <c r="N714" s="41" t="str">
        <f t="shared" si="58"/>
        <v>Moderate Impact</v>
      </c>
      <c r="O714" s="42">
        <v>7700</v>
      </c>
      <c r="P714" s="42"/>
      <c r="Q714" s="42">
        <f t="shared" si="59"/>
        <v>7700</v>
      </c>
    </row>
    <row r="715" spans="1:17" x14ac:dyDescent="0.35">
      <c r="A715" s="41" t="s">
        <v>736</v>
      </c>
      <c r="B715" s="41">
        <f>VLOOKUP($A:$A,'Youth Skills Data'!$A$1:$E$2403,2,FALSE)</f>
        <v>21</v>
      </c>
      <c r="C715" s="41" t="str">
        <f t="shared" si="56"/>
        <v>20 - 24 yrs</v>
      </c>
      <c r="D715" s="41" t="s">
        <v>3</v>
      </c>
      <c r="E715" s="41" t="str">
        <f>HLOOKUP($A715,'Sheet 4'!$A$2:$CNK$3,2,FALSE)</f>
        <v>Single</v>
      </c>
      <c r="F715" s="41" t="s">
        <v>120</v>
      </c>
      <c r="G715" s="41" t="str">
        <f t="shared" si="55"/>
        <v>Male/Single/Nakapiripiriti</v>
      </c>
      <c r="H715" s="41">
        <f>VLOOKUP($A715,'Youth Skills Data'!$A$1:$E$2403,5,FALSE)</f>
        <v>4.3499999999999996</v>
      </c>
      <c r="I715" s="41">
        <f>VLOOKUP($A715,'Youth Skills Data'!$A$1:$E$2403,4,FALSE)</f>
        <v>7.84</v>
      </c>
      <c r="J715" s="41">
        <f>VLOOKUP($A715,'Youth Skills Data'!$A$1:$E$2403,3,FALSE)</f>
        <v>6.4</v>
      </c>
      <c r="K715" s="41">
        <f t="shared" si="57"/>
        <v>18.59</v>
      </c>
      <c r="L715" s="41" t="s">
        <v>5</v>
      </c>
      <c r="M715" s="41" t="s">
        <v>7</v>
      </c>
      <c r="N715" s="41" t="str">
        <f t="shared" si="58"/>
        <v>Moderate Impact</v>
      </c>
      <c r="O715" s="42">
        <v>25500</v>
      </c>
      <c r="P715" s="42"/>
      <c r="Q715" s="42">
        <f t="shared" si="59"/>
        <v>25500</v>
      </c>
    </row>
    <row r="716" spans="1:17" x14ac:dyDescent="0.35">
      <c r="A716" s="41" t="s">
        <v>737</v>
      </c>
      <c r="B716" s="41">
        <f>VLOOKUP($A:$A,'Youth Skills Data'!$A$1:$E$2403,2,FALSE)</f>
        <v>21</v>
      </c>
      <c r="C716" s="41" t="str">
        <f t="shared" si="56"/>
        <v>20 - 24 yrs</v>
      </c>
      <c r="D716" s="41" t="s">
        <v>8</v>
      </c>
      <c r="E716" s="41" t="str">
        <f>HLOOKUP($A716,'Sheet 4'!$A$2:$CNK$3,2,FALSE)</f>
        <v>Single</v>
      </c>
      <c r="F716" s="41" t="s">
        <v>120</v>
      </c>
      <c r="G716" s="41" t="str">
        <f t="shared" si="55"/>
        <v>Female/Single/Nakapiripiriti</v>
      </c>
      <c r="H716" s="41">
        <f>VLOOKUP($A716,'Youth Skills Data'!$A$1:$E$2403,5,FALSE)</f>
        <v>8.42</v>
      </c>
      <c r="I716" s="41">
        <f>VLOOKUP($A716,'Youth Skills Data'!$A$1:$E$2403,4,FALSE)</f>
        <v>3.68</v>
      </c>
      <c r="J716" s="41">
        <f>VLOOKUP($A716,'Youth Skills Data'!$A$1:$E$2403,3,FALSE)</f>
        <v>0.54</v>
      </c>
      <c r="K716" s="41">
        <f t="shared" si="57"/>
        <v>12.64</v>
      </c>
      <c r="L716" s="41" t="s">
        <v>5</v>
      </c>
      <c r="M716" s="41" t="s">
        <v>7</v>
      </c>
      <c r="N716" s="41" t="str">
        <f t="shared" si="58"/>
        <v>Moderate Impact</v>
      </c>
      <c r="O716" s="42">
        <v>7000</v>
      </c>
      <c r="P716" s="42"/>
      <c r="Q716" s="42">
        <f t="shared" si="59"/>
        <v>7000</v>
      </c>
    </row>
    <row r="717" spans="1:17" x14ac:dyDescent="0.35">
      <c r="A717" s="41" t="s">
        <v>738</v>
      </c>
      <c r="B717" s="41">
        <f>VLOOKUP($A:$A,'Youth Skills Data'!$A$1:$E$2403,2,FALSE)</f>
        <v>17</v>
      </c>
      <c r="C717" s="41" t="str">
        <f t="shared" si="56"/>
        <v>15 - 19 yrs</v>
      </c>
      <c r="D717" s="41" t="s">
        <v>8</v>
      </c>
      <c r="E717" s="41" t="str">
        <f>HLOOKUP($A717,'Sheet 4'!$A$2:$CNK$3,2,FALSE)</f>
        <v>Single</v>
      </c>
      <c r="F717" s="41" t="s">
        <v>119</v>
      </c>
      <c r="G717" s="41" t="str">
        <f t="shared" si="55"/>
        <v>Female/Single/Napak</v>
      </c>
      <c r="H717" s="41">
        <f>VLOOKUP($A717,'Youth Skills Data'!$A$1:$E$2403,5,FALSE)</f>
        <v>7.53</v>
      </c>
      <c r="I717" s="41">
        <f>VLOOKUP($A717,'Youth Skills Data'!$A$1:$E$2403,4,FALSE)</f>
        <v>1.85</v>
      </c>
      <c r="J717" s="41">
        <f>VLOOKUP($A717,'Youth Skills Data'!$A$1:$E$2403,3,FALSE)</f>
        <v>6.81</v>
      </c>
      <c r="K717" s="41">
        <f t="shared" si="57"/>
        <v>16.190000000000001</v>
      </c>
      <c r="L717" s="41" t="s">
        <v>5</v>
      </c>
      <c r="M717" s="41" t="s">
        <v>7</v>
      </c>
      <c r="N717" s="41" t="str">
        <f t="shared" si="58"/>
        <v>Moderate Impact</v>
      </c>
      <c r="O717" s="42">
        <v>10398</v>
      </c>
      <c r="P717" s="42"/>
      <c r="Q717" s="42">
        <f t="shared" si="59"/>
        <v>10398</v>
      </c>
    </row>
    <row r="718" spans="1:17" x14ac:dyDescent="0.35">
      <c r="A718" s="41" t="s">
        <v>739</v>
      </c>
      <c r="B718" s="41">
        <f>VLOOKUP($A:$A,'Youth Skills Data'!$A$1:$E$2403,2,FALSE)</f>
        <v>21</v>
      </c>
      <c r="C718" s="41" t="str">
        <f t="shared" si="56"/>
        <v>20 - 24 yrs</v>
      </c>
      <c r="D718" s="41" t="s">
        <v>8</v>
      </c>
      <c r="E718" s="41" t="str">
        <f>HLOOKUP($A718,'Sheet 4'!$A$2:$CNK$3,2,FALSE)</f>
        <v>Married</v>
      </c>
      <c r="F718" s="41" t="s">
        <v>119</v>
      </c>
      <c r="G718" s="41" t="str">
        <f t="shared" si="55"/>
        <v>Female/Married/Napak</v>
      </c>
      <c r="H718" s="41">
        <f>VLOOKUP($A718,'Youth Skills Data'!$A$1:$E$2403,5,FALSE)</f>
        <v>3.76</v>
      </c>
      <c r="I718" s="41">
        <f>VLOOKUP($A718,'Youth Skills Data'!$A$1:$E$2403,4,FALSE)</f>
        <v>0.56000000000000005</v>
      </c>
      <c r="J718" s="41">
        <f>VLOOKUP($A718,'Youth Skills Data'!$A$1:$E$2403,3,FALSE)</f>
        <v>9.81</v>
      </c>
      <c r="K718" s="41">
        <f t="shared" si="57"/>
        <v>14.13</v>
      </c>
      <c r="L718" s="41" t="s">
        <v>5</v>
      </c>
      <c r="M718" s="41" t="s">
        <v>5</v>
      </c>
      <c r="N718" s="41" t="str">
        <f t="shared" si="58"/>
        <v>High Impact</v>
      </c>
      <c r="O718" s="42">
        <v>797</v>
      </c>
      <c r="P718" s="42">
        <v>278000</v>
      </c>
      <c r="Q718" s="42">
        <f t="shared" si="59"/>
        <v>278797</v>
      </c>
    </row>
    <row r="719" spans="1:17" x14ac:dyDescent="0.35">
      <c r="A719" s="41" t="s">
        <v>740</v>
      </c>
      <c r="B719" s="41">
        <f>VLOOKUP($A:$A,'Youth Skills Data'!$A$1:$E$2403,2,FALSE)</f>
        <v>23</v>
      </c>
      <c r="C719" s="41" t="str">
        <f t="shared" si="56"/>
        <v>20 - 24 yrs</v>
      </c>
      <c r="D719" s="41" t="s">
        <v>8</v>
      </c>
      <c r="E719" s="41" t="str">
        <f>HLOOKUP($A719,'Sheet 4'!$A$2:$CNK$3,2,FALSE)</f>
        <v>Single</v>
      </c>
      <c r="F719" s="41" t="s">
        <v>119</v>
      </c>
      <c r="G719" s="41" t="str">
        <f t="shared" si="55"/>
        <v>Female/Single/Napak</v>
      </c>
      <c r="H719" s="41">
        <f>VLOOKUP($A719,'Youth Skills Data'!$A$1:$E$2403,5,FALSE)</f>
        <v>7.84</v>
      </c>
      <c r="I719" s="41">
        <f>VLOOKUP($A719,'Youth Skills Data'!$A$1:$E$2403,4,FALSE)</f>
        <v>6.23</v>
      </c>
      <c r="J719" s="41">
        <f>VLOOKUP($A719,'Youth Skills Data'!$A$1:$E$2403,3,FALSE)</f>
        <v>5.87</v>
      </c>
      <c r="K719" s="41">
        <f t="shared" si="57"/>
        <v>19.940000000000001</v>
      </c>
      <c r="L719" s="41" t="s">
        <v>7</v>
      </c>
      <c r="M719" s="41" t="s">
        <v>5</v>
      </c>
      <c r="N719" s="41" t="str">
        <f t="shared" si="58"/>
        <v>Low Impact</v>
      </c>
      <c r="O719" s="42"/>
      <c r="P719" s="42">
        <v>31099</v>
      </c>
      <c r="Q719" s="42">
        <f t="shared" si="59"/>
        <v>31099</v>
      </c>
    </row>
    <row r="720" spans="1:17" x14ac:dyDescent="0.35">
      <c r="A720" s="41" t="s">
        <v>741</v>
      </c>
      <c r="B720" s="41">
        <f>VLOOKUP($A:$A,'Youth Skills Data'!$A$1:$E$2403,2,FALSE)</f>
        <v>15</v>
      </c>
      <c r="C720" s="41" t="str">
        <f t="shared" si="56"/>
        <v>15 - 19 yrs</v>
      </c>
      <c r="D720" s="41" t="s">
        <v>8</v>
      </c>
      <c r="E720" s="41" t="str">
        <f>HLOOKUP($A720,'Sheet 4'!$A$2:$CNK$3,2,FALSE)</f>
        <v>Single</v>
      </c>
      <c r="F720" s="41" t="s">
        <v>119</v>
      </c>
      <c r="G720" s="41" t="str">
        <f t="shared" si="55"/>
        <v>Female/Single/Napak</v>
      </c>
      <c r="H720" s="41">
        <f>VLOOKUP($A720,'Youth Skills Data'!$A$1:$E$2403,5,FALSE)</f>
        <v>4.43</v>
      </c>
      <c r="I720" s="41">
        <f>VLOOKUP($A720,'Youth Skills Data'!$A$1:$E$2403,4,FALSE)</f>
        <v>7.64</v>
      </c>
      <c r="J720" s="41">
        <f>VLOOKUP($A720,'Youth Skills Data'!$A$1:$E$2403,3,FALSE)</f>
        <v>6.39</v>
      </c>
      <c r="K720" s="41">
        <f t="shared" si="57"/>
        <v>18.46</v>
      </c>
      <c r="L720" s="41" t="s">
        <v>7</v>
      </c>
      <c r="M720" s="41" t="s">
        <v>5</v>
      </c>
      <c r="N720" s="41" t="str">
        <f t="shared" si="58"/>
        <v>Low Impact</v>
      </c>
      <c r="O720" s="42"/>
      <c r="P720" s="42">
        <v>77500</v>
      </c>
      <c r="Q720" s="42">
        <f t="shared" si="59"/>
        <v>77500</v>
      </c>
    </row>
    <row r="721" spans="1:17" x14ac:dyDescent="0.35">
      <c r="A721" s="41" t="s">
        <v>742</v>
      </c>
      <c r="B721" s="41">
        <f>VLOOKUP($A:$A,'Youth Skills Data'!$A$1:$E$2403,2,FALSE)</f>
        <v>21</v>
      </c>
      <c r="C721" s="41" t="str">
        <f t="shared" si="56"/>
        <v>20 - 24 yrs</v>
      </c>
      <c r="D721" s="41" t="s">
        <v>8</v>
      </c>
      <c r="E721" s="41" t="str">
        <f>HLOOKUP($A721,'Sheet 4'!$A$2:$CNK$3,2,FALSE)</f>
        <v>Single</v>
      </c>
      <c r="F721" s="41" t="s">
        <v>119</v>
      </c>
      <c r="G721" s="41" t="str">
        <f t="shared" si="55"/>
        <v>Female/Single/Napak</v>
      </c>
      <c r="H721" s="41">
        <f>VLOOKUP($A721,'Youth Skills Data'!$A$1:$E$2403,5,FALSE)</f>
        <v>7.84</v>
      </c>
      <c r="I721" s="41">
        <f>VLOOKUP($A721,'Youth Skills Data'!$A$1:$E$2403,4,FALSE)</f>
        <v>6.23</v>
      </c>
      <c r="J721" s="41">
        <f>VLOOKUP($A721,'Youth Skills Data'!$A$1:$E$2403,3,FALSE)</f>
        <v>5.87</v>
      </c>
      <c r="K721" s="41">
        <f t="shared" si="57"/>
        <v>19.940000000000001</v>
      </c>
      <c r="L721" s="41" t="s">
        <v>7</v>
      </c>
      <c r="M721" s="41" t="s">
        <v>5</v>
      </c>
      <c r="N721" s="41" t="str">
        <f t="shared" si="58"/>
        <v>Low Impact</v>
      </c>
      <c r="O721" s="42"/>
      <c r="P721" s="42">
        <v>800000</v>
      </c>
      <c r="Q721" s="42">
        <f t="shared" si="59"/>
        <v>800000</v>
      </c>
    </row>
    <row r="722" spans="1:17" x14ac:dyDescent="0.35">
      <c r="A722" s="41" t="s">
        <v>743</v>
      </c>
      <c r="B722" s="41">
        <f>VLOOKUP($A:$A,'Youth Skills Data'!$A$1:$E$2403,2,FALSE)</f>
        <v>23</v>
      </c>
      <c r="C722" s="41" t="str">
        <f t="shared" si="56"/>
        <v>20 - 24 yrs</v>
      </c>
      <c r="D722" s="41" t="s">
        <v>8</v>
      </c>
      <c r="E722" s="41" t="str">
        <f>HLOOKUP($A722,'Sheet 4'!$A$2:$CNK$3,2,FALSE)</f>
        <v>Single</v>
      </c>
      <c r="F722" s="41" t="s">
        <v>119</v>
      </c>
      <c r="G722" s="41" t="str">
        <f t="shared" si="55"/>
        <v>Female/Single/Napak</v>
      </c>
      <c r="H722" s="41">
        <f>VLOOKUP($A722,'Youth Skills Data'!$A$1:$E$2403,5,FALSE)</f>
        <v>3.76</v>
      </c>
      <c r="I722" s="41">
        <f>VLOOKUP($A722,'Youth Skills Data'!$A$1:$E$2403,4,FALSE)</f>
        <v>0.56000000000000005</v>
      </c>
      <c r="J722" s="41">
        <f>VLOOKUP($A722,'Youth Skills Data'!$A$1:$E$2403,3,FALSE)</f>
        <v>9.81</v>
      </c>
      <c r="K722" s="41">
        <f t="shared" si="57"/>
        <v>14.13</v>
      </c>
      <c r="L722" s="41" t="s">
        <v>7</v>
      </c>
      <c r="M722" s="41" t="s">
        <v>5</v>
      </c>
      <c r="N722" s="41" t="str">
        <f t="shared" si="58"/>
        <v>Low Impact</v>
      </c>
      <c r="O722" s="42"/>
      <c r="P722" s="42">
        <v>6240000</v>
      </c>
      <c r="Q722" s="42">
        <f t="shared" si="59"/>
        <v>6240000</v>
      </c>
    </row>
    <row r="723" spans="1:17" x14ac:dyDescent="0.35">
      <c r="A723" s="41" t="s">
        <v>744</v>
      </c>
      <c r="B723" s="41">
        <f>VLOOKUP($A:$A,'Youth Skills Data'!$A$1:$E$2403,2,FALSE)</f>
        <v>15</v>
      </c>
      <c r="C723" s="41" t="str">
        <f t="shared" si="56"/>
        <v>15 - 19 yrs</v>
      </c>
      <c r="D723" s="41" t="s">
        <v>8</v>
      </c>
      <c r="E723" s="41" t="str">
        <f>HLOOKUP($A723,'Sheet 4'!$A$2:$CNK$3,2,FALSE)</f>
        <v>Married</v>
      </c>
      <c r="F723" s="41" t="s">
        <v>119</v>
      </c>
      <c r="G723" s="41" t="str">
        <f t="shared" si="55"/>
        <v>Female/Married/Napak</v>
      </c>
      <c r="H723" s="41">
        <f>VLOOKUP($A723,'Youth Skills Data'!$A$1:$E$2403,5,FALSE)</f>
        <v>8.76</v>
      </c>
      <c r="I723" s="41">
        <f>VLOOKUP($A723,'Youth Skills Data'!$A$1:$E$2403,4,FALSE)</f>
        <v>3.81</v>
      </c>
      <c r="J723" s="41">
        <f>VLOOKUP($A723,'Youth Skills Data'!$A$1:$E$2403,3,FALSE)</f>
        <v>7.33</v>
      </c>
      <c r="K723" s="41">
        <f t="shared" si="57"/>
        <v>19.899999999999999</v>
      </c>
      <c r="L723" s="41" t="s">
        <v>7</v>
      </c>
      <c r="M723" s="41" t="s">
        <v>5</v>
      </c>
      <c r="N723" s="41" t="str">
        <f t="shared" si="58"/>
        <v>Low Impact</v>
      </c>
      <c r="O723" s="42"/>
      <c r="P723" s="42">
        <v>125000</v>
      </c>
      <c r="Q723" s="42">
        <f t="shared" si="59"/>
        <v>125000</v>
      </c>
    </row>
    <row r="724" spans="1:17" x14ac:dyDescent="0.35">
      <c r="A724" s="41" t="s">
        <v>745</v>
      </c>
      <c r="B724" s="41">
        <f>VLOOKUP($A:$A,'Youth Skills Data'!$A$1:$E$2403,2,FALSE)</f>
        <v>23</v>
      </c>
      <c r="C724" s="41" t="str">
        <f t="shared" si="56"/>
        <v>20 - 24 yrs</v>
      </c>
      <c r="D724" s="41" t="s">
        <v>8</v>
      </c>
      <c r="E724" s="41" t="str">
        <f>HLOOKUP($A724,'Sheet 4'!$A$2:$CNK$3,2,FALSE)</f>
        <v>Single</v>
      </c>
      <c r="F724" s="41" t="s">
        <v>119</v>
      </c>
      <c r="G724" s="41" t="str">
        <f t="shared" si="55"/>
        <v>Female/Single/Napak</v>
      </c>
      <c r="H724" s="41">
        <f>VLOOKUP($A724,'Youth Skills Data'!$A$1:$E$2403,5,FALSE)</f>
        <v>7.84</v>
      </c>
      <c r="I724" s="41">
        <f>VLOOKUP($A724,'Youth Skills Data'!$A$1:$E$2403,4,FALSE)</f>
        <v>6.23</v>
      </c>
      <c r="J724" s="41">
        <f>VLOOKUP($A724,'Youth Skills Data'!$A$1:$E$2403,3,FALSE)</f>
        <v>5.87</v>
      </c>
      <c r="K724" s="41">
        <f t="shared" si="57"/>
        <v>19.940000000000001</v>
      </c>
      <c r="L724" s="41" t="s">
        <v>5</v>
      </c>
      <c r="M724" s="41" t="s">
        <v>5</v>
      </c>
      <c r="N724" s="41" t="str">
        <f t="shared" si="58"/>
        <v>High Impact</v>
      </c>
      <c r="O724" s="42">
        <v>552050</v>
      </c>
      <c r="P724" s="42">
        <v>1050000</v>
      </c>
      <c r="Q724" s="42">
        <f t="shared" si="59"/>
        <v>1602050</v>
      </c>
    </row>
    <row r="725" spans="1:17" x14ac:dyDescent="0.35">
      <c r="A725" s="41" t="s">
        <v>746</v>
      </c>
      <c r="B725" s="41">
        <f>VLOOKUP($A:$A,'Youth Skills Data'!$A$1:$E$2403,2,FALSE)</f>
        <v>15</v>
      </c>
      <c r="C725" s="41" t="str">
        <f t="shared" si="56"/>
        <v>15 - 19 yrs</v>
      </c>
      <c r="D725" s="41" t="s">
        <v>8</v>
      </c>
      <c r="E725" s="41" t="str">
        <f>HLOOKUP($A725,'Sheet 4'!$A$2:$CNK$3,2,FALSE)</f>
        <v>Single</v>
      </c>
      <c r="F725" s="41" t="s">
        <v>119</v>
      </c>
      <c r="G725" s="41" t="str">
        <f t="shared" si="55"/>
        <v>Female/Single/Napak</v>
      </c>
      <c r="H725" s="41">
        <f>VLOOKUP($A725,'Youth Skills Data'!$A$1:$E$2403,5,FALSE)</f>
        <v>5.76</v>
      </c>
      <c r="I725" s="41">
        <f>VLOOKUP($A725,'Youth Skills Data'!$A$1:$E$2403,4,FALSE)</f>
        <v>6.34</v>
      </c>
      <c r="J725" s="41">
        <f>VLOOKUP($A725,'Youth Skills Data'!$A$1:$E$2403,3,FALSE)</f>
        <v>1.01</v>
      </c>
      <c r="K725" s="41">
        <f t="shared" si="57"/>
        <v>13.11</v>
      </c>
      <c r="L725" s="41" t="s">
        <v>5</v>
      </c>
      <c r="M725" s="41" t="s">
        <v>7</v>
      </c>
      <c r="N725" s="41" t="str">
        <f t="shared" si="58"/>
        <v>Moderate Impact</v>
      </c>
      <c r="O725" s="42">
        <v>2005600</v>
      </c>
      <c r="P725" s="42"/>
      <c r="Q725" s="42">
        <f t="shared" si="59"/>
        <v>2005600</v>
      </c>
    </row>
    <row r="726" spans="1:17" x14ac:dyDescent="0.35">
      <c r="A726" s="41" t="s">
        <v>747</v>
      </c>
      <c r="B726" s="41">
        <f>VLOOKUP($A:$A,'Youth Skills Data'!$A$1:$E$2403,2,FALSE)</f>
        <v>25</v>
      </c>
      <c r="C726" s="41" t="str">
        <f t="shared" si="56"/>
        <v>25 yrs or more</v>
      </c>
      <c r="D726" s="41" t="s">
        <v>8</v>
      </c>
      <c r="E726" s="41" t="str">
        <f>HLOOKUP($A726,'Sheet 4'!$A$2:$CNK$3,2,FALSE)</f>
        <v>Single</v>
      </c>
      <c r="F726" s="41" t="s">
        <v>119</v>
      </c>
      <c r="G726" s="41" t="str">
        <f t="shared" si="55"/>
        <v>Female/Single/Napak</v>
      </c>
      <c r="H726" s="41">
        <f>VLOOKUP($A726,'Youth Skills Data'!$A$1:$E$2403,5,FALSE)</f>
        <v>4.3499999999999996</v>
      </c>
      <c r="I726" s="41">
        <f>VLOOKUP($A726,'Youth Skills Data'!$A$1:$E$2403,4,FALSE)</f>
        <v>7.84</v>
      </c>
      <c r="J726" s="41">
        <f>VLOOKUP($A726,'Youth Skills Data'!$A$1:$E$2403,3,FALSE)</f>
        <v>6.4</v>
      </c>
      <c r="K726" s="41">
        <f t="shared" si="57"/>
        <v>18.59</v>
      </c>
      <c r="L726" s="41" t="s">
        <v>5</v>
      </c>
      <c r="M726" s="41" t="s">
        <v>5</v>
      </c>
      <c r="N726" s="41" t="str">
        <f t="shared" si="58"/>
        <v>High Impact</v>
      </c>
      <c r="O726" s="42">
        <v>48000</v>
      </c>
      <c r="P726" s="42">
        <v>480000</v>
      </c>
      <c r="Q726" s="42">
        <f t="shared" si="59"/>
        <v>528000</v>
      </c>
    </row>
    <row r="727" spans="1:17" x14ac:dyDescent="0.35">
      <c r="A727" s="41" t="s">
        <v>748</v>
      </c>
      <c r="B727" s="41">
        <f>VLOOKUP($A:$A,'Youth Skills Data'!$A$1:$E$2403,2,FALSE)</f>
        <v>12</v>
      </c>
      <c r="C727" s="41" t="str">
        <f t="shared" si="56"/>
        <v>10-14 yrs</v>
      </c>
      <c r="D727" s="41" t="s">
        <v>8</v>
      </c>
      <c r="E727" s="41" t="str">
        <f>HLOOKUP($A727,'Sheet 4'!$A$2:$CNK$3,2,FALSE)</f>
        <v>Separated</v>
      </c>
      <c r="F727" s="41" t="s">
        <v>116</v>
      </c>
      <c r="G727" s="41" t="str">
        <f t="shared" si="55"/>
        <v>Female/Separated/Moroto</v>
      </c>
      <c r="H727" s="41">
        <f>VLOOKUP($A727,'Youth Skills Data'!$A$1:$E$2403,5,FALSE)</f>
        <v>0.76</v>
      </c>
      <c r="I727" s="41">
        <f>VLOOKUP($A727,'Youth Skills Data'!$A$1:$E$2403,4,FALSE)</f>
        <v>5.29</v>
      </c>
      <c r="J727" s="41">
        <f>VLOOKUP($A727,'Youth Skills Data'!$A$1:$E$2403,3,FALSE)</f>
        <v>8.09</v>
      </c>
      <c r="K727" s="41">
        <f t="shared" si="57"/>
        <v>14.14</v>
      </c>
      <c r="L727" s="41" t="s">
        <v>5</v>
      </c>
      <c r="M727" s="41" t="s">
        <v>7</v>
      </c>
      <c r="N727" s="41" t="str">
        <f t="shared" si="58"/>
        <v>Moderate Impact</v>
      </c>
      <c r="O727" s="42">
        <v>21000</v>
      </c>
      <c r="P727" s="42"/>
      <c r="Q727" s="42">
        <f t="shared" si="59"/>
        <v>21000</v>
      </c>
    </row>
    <row r="728" spans="1:17" x14ac:dyDescent="0.35">
      <c r="A728" s="41" t="s">
        <v>749</v>
      </c>
      <c r="B728" s="41">
        <f>VLOOKUP($A:$A,'Youth Skills Data'!$A$1:$E$2403,2,FALSE)</f>
        <v>15</v>
      </c>
      <c r="C728" s="41" t="str">
        <f t="shared" si="56"/>
        <v>15 - 19 yrs</v>
      </c>
      <c r="D728" s="41" t="s">
        <v>8</v>
      </c>
      <c r="E728" s="41" t="str">
        <f>HLOOKUP($A728,'Sheet 4'!$A$2:$CNK$3,2,FALSE)</f>
        <v>Single</v>
      </c>
      <c r="F728" s="41" t="s">
        <v>116</v>
      </c>
      <c r="G728" s="41" t="str">
        <f t="shared" si="55"/>
        <v>Female/Single/Moroto</v>
      </c>
      <c r="H728" s="41">
        <f>VLOOKUP($A728,'Youth Skills Data'!$A$1:$E$2403,5,FALSE)</f>
        <v>4.3499999999999996</v>
      </c>
      <c r="I728" s="41">
        <f>VLOOKUP($A728,'Youth Skills Data'!$A$1:$E$2403,4,FALSE)</f>
        <v>7.84</v>
      </c>
      <c r="J728" s="41">
        <f>VLOOKUP($A728,'Youth Skills Data'!$A$1:$E$2403,3,FALSE)</f>
        <v>6.4</v>
      </c>
      <c r="K728" s="41">
        <f t="shared" si="57"/>
        <v>18.59</v>
      </c>
      <c r="L728" s="41" t="s">
        <v>5</v>
      </c>
      <c r="M728" s="41" t="s">
        <v>7</v>
      </c>
      <c r="N728" s="41" t="str">
        <f t="shared" si="58"/>
        <v>Moderate Impact</v>
      </c>
      <c r="O728" s="42">
        <v>45500</v>
      </c>
      <c r="P728" s="42"/>
      <c r="Q728" s="42">
        <f t="shared" si="59"/>
        <v>45500</v>
      </c>
    </row>
    <row r="729" spans="1:17" x14ac:dyDescent="0.35">
      <c r="A729" s="41" t="s">
        <v>750</v>
      </c>
      <c r="B729" s="41">
        <f>VLOOKUP($A:$A,'Youth Skills Data'!$A$1:$E$2403,2,FALSE)</f>
        <v>17</v>
      </c>
      <c r="C729" s="41" t="str">
        <f t="shared" si="56"/>
        <v>15 - 19 yrs</v>
      </c>
      <c r="D729" s="41" t="s">
        <v>8</v>
      </c>
      <c r="E729" s="41" t="str">
        <f>HLOOKUP($A729,'Sheet 4'!$A$2:$CNK$3,2,FALSE)</f>
        <v>Single</v>
      </c>
      <c r="F729" s="41" t="s">
        <v>116</v>
      </c>
      <c r="G729" s="41" t="str">
        <f t="shared" si="55"/>
        <v>Female/Single/Moroto</v>
      </c>
      <c r="H729" s="41">
        <f>VLOOKUP($A729,'Youth Skills Data'!$A$1:$E$2403,5,FALSE)</f>
        <v>4.3499999999999996</v>
      </c>
      <c r="I729" s="41">
        <f>VLOOKUP($A729,'Youth Skills Data'!$A$1:$E$2403,4,FALSE)</f>
        <v>7.84</v>
      </c>
      <c r="J729" s="41">
        <f>VLOOKUP($A729,'Youth Skills Data'!$A$1:$E$2403,3,FALSE)</f>
        <v>6.4</v>
      </c>
      <c r="K729" s="41">
        <f t="shared" si="57"/>
        <v>18.59</v>
      </c>
      <c r="L729" s="41" t="s">
        <v>5</v>
      </c>
      <c r="M729" s="41" t="s">
        <v>7</v>
      </c>
      <c r="N729" s="41" t="str">
        <f t="shared" si="58"/>
        <v>Moderate Impact</v>
      </c>
      <c r="O729" s="42">
        <v>37500</v>
      </c>
      <c r="P729" s="42"/>
      <c r="Q729" s="42">
        <f t="shared" si="59"/>
        <v>37500</v>
      </c>
    </row>
    <row r="730" spans="1:17" x14ac:dyDescent="0.35">
      <c r="A730" s="41" t="s">
        <v>751</v>
      </c>
      <c r="B730" s="41">
        <f>VLOOKUP($A:$A,'Youth Skills Data'!$A$1:$E$2403,2,FALSE)</f>
        <v>19</v>
      </c>
      <c r="C730" s="41" t="str">
        <f t="shared" si="56"/>
        <v>20 - 24 yrs</v>
      </c>
      <c r="D730" s="41" t="s">
        <v>8</v>
      </c>
      <c r="E730" s="41" t="str">
        <f>HLOOKUP($A730,'Sheet 4'!$A$2:$CNK$3,2,FALSE)</f>
        <v>Single</v>
      </c>
      <c r="F730" s="41" t="s">
        <v>116</v>
      </c>
      <c r="G730" s="41" t="str">
        <f t="shared" si="55"/>
        <v>Female/Single/Moroto</v>
      </c>
      <c r="H730" s="41">
        <f>VLOOKUP($A730,'Youth Skills Data'!$A$1:$E$2403,5,FALSE)</f>
        <v>3.68</v>
      </c>
      <c r="I730" s="41">
        <f>VLOOKUP($A730,'Youth Skills Data'!$A$1:$E$2403,4,FALSE)</f>
        <v>6.89</v>
      </c>
      <c r="J730" s="41">
        <f>VLOOKUP($A730,'Youth Skills Data'!$A$1:$E$2403,3,FALSE)</f>
        <v>6.27</v>
      </c>
      <c r="K730" s="41">
        <f t="shared" si="57"/>
        <v>16.84</v>
      </c>
      <c r="L730" s="41" t="s">
        <v>5</v>
      </c>
      <c r="M730" s="41" t="s">
        <v>7</v>
      </c>
      <c r="N730" s="41" t="str">
        <f t="shared" si="58"/>
        <v>Moderate Impact</v>
      </c>
      <c r="O730" s="42">
        <v>37000</v>
      </c>
      <c r="P730" s="42"/>
      <c r="Q730" s="42">
        <f t="shared" si="59"/>
        <v>37000</v>
      </c>
    </row>
    <row r="731" spans="1:17" x14ac:dyDescent="0.35">
      <c r="A731" s="41" t="s">
        <v>752</v>
      </c>
      <c r="B731" s="41">
        <f>VLOOKUP($A:$A,'Youth Skills Data'!$A$1:$E$2403,2,FALSE)</f>
        <v>21</v>
      </c>
      <c r="C731" s="41" t="str">
        <f t="shared" si="56"/>
        <v>20 - 24 yrs</v>
      </c>
      <c r="D731" s="41" t="s">
        <v>8</v>
      </c>
      <c r="E731" s="41" t="str">
        <f>HLOOKUP($A731,'Sheet 4'!$A$2:$CNK$3,2,FALSE)</f>
        <v>Single</v>
      </c>
      <c r="F731" s="41" t="s">
        <v>116</v>
      </c>
      <c r="G731" s="41" t="str">
        <f t="shared" si="55"/>
        <v>Female/Single/Moroto</v>
      </c>
      <c r="H731" s="41">
        <f>VLOOKUP($A731,'Youth Skills Data'!$A$1:$E$2403,5,FALSE)</f>
        <v>3.76</v>
      </c>
      <c r="I731" s="41">
        <f>VLOOKUP($A731,'Youth Skills Data'!$A$1:$E$2403,4,FALSE)</f>
        <v>0.56000000000000005</v>
      </c>
      <c r="J731" s="41">
        <f>VLOOKUP($A731,'Youth Skills Data'!$A$1:$E$2403,3,FALSE)</f>
        <v>9.81</v>
      </c>
      <c r="K731" s="41">
        <f t="shared" si="57"/>
        <v>14.13</v>
      </c>
      <c r="L731" s="41" t="s">
        <v>5</v>
      </c>
      <c r="M731" s="41" t="s">
        <v>7</v>
      </c>
      <c r="N731" s="41" t="str">
        <f t="shared" si="58"/>
        <v>Moderate Impact</v>
      </c>
      <c r="O731" s="42">
        <v>396000</v>
      </c>
      <c r="P731" s="42"/>
      <c r="Q731" s="42">
        <f t="shared" si="59"/>
        <v>396000</v>
      </c>
    </row>
    <row r="732" spans="1:17" x14ac:dyDescent="0.35">
      <c r="A732" s="41" t="s">
        <v>753</v>
      </c>
      <c r="B732" s="41">
        <f>VLOOKUP($A:$A,'Youth Skills Data'!$A$1:$E$2403,2,FALSE)</f>
        <v>24</v>
      </c>
      <c r="C732" s="41" t="str">
        <f t="shared" si="56"/>
        <v>20 - 24 yrs</v>
      </c>
      <c r="D732" s="41" t="s">
        <v>3</v>
      </c>
      <c r="E732" s="41" t="str">
        <f>HLOOKUP($A732,'Sheet 4'!$A$2:$CNK$3,2,FALSE)</f>
        <v>Married</v>
      </c>
      <c r="F732" s="41" t="s">
        <v>116</v>
      </c>
      <c r="G732" s="41" t="str">
        <f t="shared" si="55"/>
        <v>Male/Married/Moroto</v>
      </c>
      <c r="H732" s="41">
        <f>VLOOKUP($A732,'Youth Skills Data'!$A$1:$E$2403,5,FALSE)</f>
        <v>7.84</v>
      </c>
      <c r="I732" s="41">
        <f>VLOOKUP($A732,'Youth Skills Data'!$A$1:$E$2403,4,FALSE)</f>
        <v>6.23</v>
      </c>
      <c r="J732" s="41">
        <f>VLOOKUP($A732,'Youth Skills Data'!$A$1:$E$2403,3,FALSE)</f>
        <v>5.87</v>
      </c>
      <c r="K732" s="41">
        <f t="shared" si="57"/>
        <v>19.940000000000001</v>
      </c>
      <c r="L732" s="41" t="s">
        <v>5</v>
      </c>
      <c r="M732" s="41" t="s">
        <v>5</v>
      </c>
      <c r="N732" s="41" t="str">
        <f t="shared" si="58"/>
        <v>High Impact</v>
      </c>
      <c r="O732" s="42">
        <v>32000</v>
      </c>
      <c r="P732" s="42">
        <v>190000</v>
      </c>
      <c r="Q732" s="42">
        <f t="shared" si="59"/>
        <v>222000</v>
      </c>
    </row>
    <row r="733" spans="1:17" x14ac:dyDescent="0.35">
      <c r="A733" s="41" t="s">
        <v>754</v>
      </c>
      <c r="B733" s="41">
        <f>VLOOKUP($A:$A,'Youth Skills Data'!$A$1:$E$2403,2,FALSE)</f>
        <v>21</v>
      </c>
      <c r="C733" s="41" t="str">
        <f t="shared" si="56"/>
        <v>20 - 24 yrs</v>
      </c>
      <c r="D733" s="41" t="s">
        <v>3</v>
      </c>
      <c r="E733" s="41" t="str">
        <f>HLOOKUP($A733,'Sheet 4'!$A$2:$CNK$3,2,FALSE)</f>
        <v>Married</v>
      </c>
      <c r="F733" s="41" t="s">
        <v>116</v>
      </c>
      <c r="G733" s="41" t="str">
        <f t="shared" si="55"/>
        <v>Male/Married/Moroto</v>
      </c>
      <c r="H733" s="41">
        <f>VLOOKUP($A733,'Youth Skills Data'!$A$1:$E$2403,5,FALSE)</f>
        <v>8.9499999999999993</v>
      </c>
      <c r="I733" s="41">
        <f>VLOOKUP($A733,'Youth Skills Data'!$A$1:$E$2403,4,FALSE)</f>
        <v>9.2799999999999994</v>
      </c>
      <c r="J733" s="41">
        <f>VLOOKUP($A733,'Youth Skills Data'!$A$1:$E$2403,3,FALSE)</f>
        <v>7.99</v>
      </c>
      <c r="K733" s="41">
        <f t="shared" si="57"/>
        <v>26.22</v>
      </c>
      <c r="L733" s="41" t="s">
        <v>7</v>
      </c>
      <c r="M733" s="41" t="s">
        <v>5</v>
      </c>
      <c r="N733" s="41" t="str">
        <f t="shared" si="58"/>
        <v>Low Impact</v>
      </c>
      <c r="O733" s="42"/>
      <c r="P733" s="42">
        <v>280000</v>
      </c>
      <c r="Q733" s="42">
        <f t="shared" si="59"/>
        <v>280000</v>
      </c>
    </row>
    <row r="734" spans="1:17" x14ac:dyDescent="0.35">
      <c r="A734" s="41" t="s">
        <v>755</v>
      </c>
      <c r="B734" s="41">
        <f>VLOOKUP($A:$A,'Youth Skills Data'!$A$1:$E$2403,2,FALSE)</f>
        <v>23</v>
      </c>
      <c r="C734" s="41" t="str">
        <f t="shared" si="56"/>
        <v>20 - 24 yrs</v>
      </c>
      <c r="D734" s="41" t="s">
        <v>8</v>
      </c>
      <c r="E734" s="41" t="str">
        <f>HLOOKUP($A734,'Sheet 4'!$A$2:$CNK$3,2,FALSE)</f>
        <v>Single</v>
      </c>
      <c r="F734" s="41" t="s">
        <v>116</v>
      </c>
      <c r="G734" s="41" t="str">
        <f t="shared" si="55"/>
        <v>Female/Single/Moroto</v>
      </c>
      <c r="H734" s="41">
        <f>VLOOKUP($A734,'Youth Skills Data'!$A$1:$E$2403,5,FALSE)</f>
        <v>5.15</v>
      </c>
      <c r="I734" s="41">
        <f>VLOOKUP($A734,'Youth Skills Data'!$A$1:$E$2403,4,FALSE)</f>
        <v>4.2300000000000004</v>
      </c>
      <c r="J734" s="41">
        <f>VLOOKUP($A734,'Youth Skills Data'!$A$1:$E$2403,3,FALSE)</f>
        <v>3.55</v>
      </c>
      <c r="K734" s="41">
        <f t="shared" si="57"/>
        <v>12.93</v>
      </c>
      <c r="L734" s="41" t="s">
        <v>7</v>
      </c>
      <c r="M734" s="41" t="s">
        <v>5</v>
      </c>
      <c r="N734" s="41" t="str">
        <f t="shared" si="58"/>
        <v>Low Impact</v>
      </c>
      <c r="O734" s="42"/>
      <c r="P734" s="42">
        <v>295000</v>
      </c>
      <c r="Q734" s="42">
        <f t="shared" si="59"/>
        <v>295000</v>
      </c>
    </row>
    <row r="735" spans="1:17" x14ac:dyDescent="0.35">
      <c r="A735" s="41" t="s">
        <v>756</v>
      </c>
      <c r="B735" s="41">
        <f>VLOOKUP($A:$A,'Youth Skills Data'!$A$1:$E$2403,2,FALSE)</f>
        <v>19</v>
      </c>
      <c r="C735" s="41" t="str">
        <f t="shared" si="56"/>
        <v>20 - 24 yrs</v>
      </c>
      <c r="D735" s="41" t="s">
        <v>3</v>
      </c>
      <c r="E735" s="41" t="str">
        <f>HLOOKUP($A735,'Sheet 4'!$A$2:$CNK$3,2,FALSE)</f>
        <v>Single</v>
      </c>
      <c r="F735" s="41" t="s">
        <v>116</v>
      </c>
      <c r="G735" s="41" t="str">
        <f t="shared" si="55"/>
        <v>Male/Single/Moroto</v>
      </c>
      <c r="H735" s="41">
        <f>VLOOKUP($A735,'Youth Skills Data'!$A$1:$E$2403,5,FALSE)</f>
        <v>1.87</v>
      </c>
      <c r="I735" s="41">
        <f>VLOOKUP($A735,'Youth Skills Data'!$A$1:$E$2403,4,FALSE)</f>
        <v>2.88</v>
      </c>
      <c r="J735" s="41">
        <f>VLOOKUP($A735,'Youth Skills Data'!$A$1:$E$2403,3,FALSE)</f>
        <v>5.23</v>
      </c>
      <c r="K735" s="41">
        <f t="shared" si="57"/>
        <v>9.98</v>
      </c>
      <c r="L735" s="41" t="s">
        <v>7</v>
      </c>
      <c r="M735" s="41" t="s">
        <v>5</v>
      </c>
      <c r="N735" s="41" t="str">
        <f t="shared" si="58"/>
        <v>Low Impact</v>
      </c>
      <c r="O735" s="42"/>
      <c r="P735" s="42">
        <v>0</v>
      </c>
      <c r="Q735" s="42">
        <f t="shared" si="59"/>
        <v>0</v>
      </c>
    </row>
    <row r="736" spans="1:17" x14ac:dyDescent="0.35">
      <c r="A736" s="41" t="s">
        <v>757</v>
      </c>
      <c r="B736" s="41">
        <f>VLOOKUP($A:$A,'Youth Skills Data'!$A$1:$E$2403,2,FALSE)</f>
        <v>29</v>
      </c>
      <c r="C736" s="41" t="str">
        <f t="shared" si="56"/>
        <v>25 yrs or more</v>
      </c>
      <c r="D736" s="41" t="s">
        <v>3</v>
      </c>
      <c r="E736" s="41" t="str">
        <f>HLOOKUP($A736,'Sheet 4'!$A$2:$CNK$3,2,FALSE)</f>
        <v>Single</v>
      </c>
      <c r="F736" s="41" t="s">
        <v>116</v>
      </c>
      <c r="G736" s="41" t="str">
        <f t="shared" si="55"/>
        <v>Male/Single/Moroto</v>
      </c>
      <c r="H736" s="41">
        <f>VLOOKUP($A736,'Youth Skills Data'!$A$1:$E$2403,5,FALSE)</f>
        <v>4.3499999999999996</v>
      </c>
      <c r="I736" s="41">
        <f>VLOOKUP($A736,'Youth Skills Data'!$A$1:$E$2403,4,FALSE)</f>
        <v>7.84</v>
      </c>
      <c r="J736" s="41">
        <f>VLOOKUP($A736,'Youth Skills Data'!$A$1:$E$2403,3,FALSE)</f>
        <v>6.4</v>
      </c>
      <c r="K736" s="41">
        <f t="shared" si="57"/>
        <v>18.59</v>
      </c>
      <c r="L736" s="41" t="s">
        <v>5</v>
      </c>
      <c r="M736" s="41" t="s">
        <v>5</v>
      </c>
      <c r="N736" s="41" t="str">
        <f t="shared" si="58"/>
        <v>High Impact</v>
      </c>
      <c r="O736" s="42">
        <v>55000</v>
      </c>
      <c r="P736" s="42">
        <v>23000</v>
      </c>
      <c r="Q736" s="42">
        <f t="shared" si="59"/>
        <v>78000</v>
      </c>
    </row>
    <row r="737" spans="1:17" x14ac:dyDescent="0.35">
      <c r="A737" s="41" t="s">
        <v>758</v>
      </c>
      <c r="B737" s="41">
        <f>VLOOKUP($A:$A,'Youth Skills Data'!$A$1:$E$2403,2,FALSE)</f>
        <v>21</v>
      </c>
      <c r="C737" s="41" t="str">
        <f t="shared" si="56"/>
        <v>20 - 24 yrs</v>
      </c>
      <c r="D737" s="41" t="s">
        <v>3</v>
      </c>
      <c r="E737" s="41" t="str">
        <f>HLOOKUP($A737,'Sheet 4'!$A$2:$CNK$3,2,FALSE)</f>
        <v>Single</v>
      </c>
      <c r="F737" s="41" t="s">
        <v>116</v>
      </c>
      <c r="G737" s="41" t="str">
        <f t="shared" si="55"/>
        <v>Male/Single/Moroto</v>
      </c>
      <c r="H737" s="41">
        <f>VLOOKUP($A737,'Youth Skills Data'!$A$1:$E$2403,5,FALSE)</f>
        <v>4.3499999999999996</v>
      </c>
      <c r="I737" s="41">
        <f>VLOOKUP($A737,'Youth Skills Data'!$A$1:$E$2403,4,FALSE)</f>
        <v>7.84</v>
      </c>
      <c r="J737" s="41">
        <f>VLOOKUP($A737,'Youth Skills Data'!$A$1:$E$2403,3,FALSE)</f>
        <v>6.4</v>
      </c>
      <c r="K737" s="41">
        <f t="shared" si="57"/>
        <v>18.59</v>
      </c>
      <c r="L737" s="41" t="s">
        <v>6</v>
      </c>
      <c r="M737" s="41" t="s">
        <v>6</v>
      </c>
      <c r="N737" s="41" t="str">
        <f t="shared" si="58"/>
        <v>No Impact at all</v>
      </c>
      <c r="O737" s="42"/>
      <c r="P737" s="42"/>
      <c r="Q737" s="42">
        <f t="shared" si="59"/>
        <v>0</v>
      </c>
    </row>
    <row r="738" spans="1:17" x14ac:dyDescent="0.35">
      <c r="A738" s="41" t="s">
        <v>759</v>
      </c>
      <c r="B738" s="41">
        <f>VLOOKUP($A:$A,'Youth Skills Data'!$A$1:$E$2403,2,FALSE)</f>
        <v>21</v>
      </c>
      <c r="C738" s="41" t="str">
        <f t="shared" si="56"/>
        <v>20 - 24 yrs</v>
      </c>
      <c r="D738" s="41" t="s">
        <v>3</v>
      </c>
      <c r="E738" s="41" t="str">
        <f>HLOOKUP($A738,'Sheet 4'!$A$2:$CNK$3,2,FALSE)</f>
        <v>Single</v>
      </c>
      <c r="F738" s="41" t="s">
        <v>117</v>
      </c>
      <c r="G738" s="41" t="str">
        <f t="shared" si="55"/>
        <v>Male/Single/Kaabong</v>
      </c>
      <c r="H738" s="41">
        <f>VLOOKUP($A738,'Youth Skills Data'!$A$1:$E$2403,5,FALSE)</f>
        <v>8.9499999999999993</v>
      </c>
      <c r="I738" s="41">
        <f>VLOOKUP($A738,'Youth Skills Data'!$A$1:$E$2403,4,FALSE)</f>
        <v>9.2799999999999994</v>
      </c>
      <c r="J738" s="41">
        <f>VLOOKUP($A738,'Youth Skills Data'!$A$1:$E$2403,3,FALSE)</f>
        <v>7.99</v>
      </c>
      <c r="K738" s="41">
        <f t="shared" si="57"/>
        <v>26.22</v>
      </c>
      <c r="L738" s="41" t="s">
        <v>5</v>
      </c>
      <c r="M738" s="41" t="s">
        <v>6</v>
      </c>
      <c r="N738" s="41" t="str">
        <f t="shared" si="58"/>
        <v>Moderate Impact</v>
      </c>
      <c r="O738" s="42">
        <v>261000</v>
      </c>
      <c r="P738" s="42"/>
      <c r="Q738" s="42">
        <f t="shared" si="59"/>
        <v>261000</v>
      </c>
    </row>
    <row r="739" spans="1:17" x14ac:dyDescent="0.35">
      <c r="A739" s="41" t="s">
        <v>760</v>
      </c>
      <c r="B739" s="41">
        <f>VLOOKUP($A:$A,'Youth Skills Data'!$A$1:$E$2403,2,FALSE)</f>
        <v>17</v>
      </c>
      <c r="C739" s="41" t="str">
        <f t="shared" si="56"/>
        <v>15 - 19 yrs</v>
      </c>
      <c r="D739" s="41" t="s">
        <v>8</v>
      </c>
      <c r="E739" s="41" t="str">
        <f>HLOOKUP($A739,'Sheet 4'!$A$2:$CNK$3,2,FALSE)</f>
        <v>Single</v>
      </c>
      <c r="F739" s="41" t="s">
        <v>118</v>
      </c>
      <c r="G739" s="41" t="str">
        <f t="shared" si="55"/>
        <v>Female/Single/Kotido</v>
      </c>
      <c r="H739" s="41">
        <f>VLOOKUP($A739,'Youth Skills Data'!$A$1:$E$2403,5,FALSE)</f>
        <v>8.52</v>
      </c>
      <c r="I739" s="41">
        <f>VLOOKUP($A739,'Youth Skills Data'!$A$1:$E$2403,4,FALSE)</f>
        <v>2.89</v>
      </c>
      <c r="J739" s="41">
        <f>VLOOKUP($A739,'Youth Skills Data'!$A$1:$E$2403,3,FALSE)</f>
        <v>7.93</v>
      </c>
      <c r="K739" s="41">
        <f t="shared" si="57"/>
        <v>19.34</v>
      </c>
      <c r="L739" s="41" t="s">
        <v>6</v>
      </c>
      <c r="M739" s="41" t="s">
        <v>6</v>
      </c>
      <c r="N739" s="41" t="str">
        <f t="shared" si="58"/>
        <v>No Impact at all</v>
      </c>
      <c r="O739" s="42"/>
      <c r="P739" s="42"/>
      <c r="Q739" s="42">
        <f t="shared" si="59"/>
        <v>0</v>
      </c>
    </row>
    <row r="740" spans="1:17" x14ac:dyDescent="0.35">
      <c r="A740" s="41" t="s">
        <v>761</v>
      </c>
      <c r="B740" s="41">
        <f>VLOOKUP($A:$A,'Youth Skills Data'!$A$1:$E$2403,2,FALSE)</f>
        <v>21</v>
      </c>
      <c r="C740" s="41" t="str">
        <f t="shared" si="56"/>
        <v>20 - 24 yrs</v>
      </c>
      <c r="D740" s="41" t="s">
        <v>8</v>
      </c>
      <c r="E740" s="41" t="str">
        <f>HLOOKUP($A740,'Sheet 4'!$A$2:$CNK$3,2,FALSE)</f>
        <v>Separated</v>
      </c>
      <c r="F740" s="41" t="s">
        <v>119</v>
      </c>
      <c r="G740" s="41" t="str">
        <f t="shared" si="55"/>
        <v>Female/Separated/Napak</v>
      </c>
      <c r="H740" s="41">
        <f>VLOOKUP($A740,'Youth Skills Data'!$A$1:$E$2403,5,FALSE)</f>
        <v>7.84</v>
      </c>
      <c r="I740" s="41">
        <f>VLOOKUP($A740,'Youth Skills Data'!$A$1:$E$2403,4,FALSE)</f>
        <v>6.23</v>
      </c>
      <c r="J740" s="41">
        <f>VLOOKUP($A740,'Youth Skills Data'!$A$1:$E$2403,3,FALSE)</f>
        <v>5.87</v>
      </c>
      <c r="K740" s="41">
        <f t="shared" si="57"/>
        <v>19.940000000000001</v>
      </c>
      <c r="L740" s="41" t="s">
        <v>7</v>
      </c>
      <c r="M740" s="41" t="s">
        <v>7</v>
      </c>
      <c r="N740" s="41" t="str">
        <f t="shared" si="58"/>
        <v>No Impact at all</v>
      </c>
      <c r="O740" s="42"/>
      <c r="P740" s="42"/>
      <c r="Q740" s="42">
        <f t="shared" si="59"/>
        <v>0</v>
      </c>
    </row>
    <row r="741" spans="1:17" x14ac:dyDescent="0.35">
      <c r="A741" s="41" t="s">
        <v>762</v>
      </c>
      <c r="B741" s="41">
        <f>VLOOKUP($A:$A,'Youth Skills Data'!$A$1:$E$2403,2,FALSE)</f>
        <v>23</v>
      </c>
      <c r="C741" s="41" t="str">
        <f t="shared" si="56"/>
        <v>20 - 24 yrs</v>
      </c>
      <c r="D741" s="41" t="s">
        <v>8</v>
      </c>
      <c r="E741" s="41" t="str">
        <f>HLOOKUP($A741,'Sheet 4'!$A$2:$CNK$3,2,FALSE)</f>
        <v>Separated</v>
      </c>
      <c r="F741" s="41" t="s">
        <v>120</v>
      </c>
      <c r="G741" s="41" t="str">
        <f t="shared" si="55"/>
        <v>Female/Separated/Nakapiripiriti</v>
      </c>
      <c r="H741" s="41">
        <f>VLOOKUP($A741,'Youth Skills Data'!$A$1:$E$2403,5,FALSE)</f>
        <v>3.76</v>
      </c>
      <c r="I741" s="41">
        <f>VLOOKUP($A741,'Youth Skills Data'!$A$1:$E$2403,4,FALSE)</f>
        <v>0.56000000000000005</v>
      </c>
      <c r="J741" s="41">
        <f>VLOOKUP($A741,'Youth Skills Data'!$A$1:$E$2403,3,FALSE)</f>
        <v>9.81</v>
      </c>
      <c r="K741" s="41">
        <f t="shared" si="57"/>
        <v>14.13</v>
      </c>
      <c r="L741" s="41" t="s">
        <v>5</v>
      </c>
      <c r="M741" s="41" t="s">
        <v>6</v>
      </c>
      <c r="N741" s="41" t="str">
        <f t="shared" si="58"/>
        <v>Moderate Impact</v>
      </c>
      <c r="O741" s="42">
        <v>159000</v>
      </c>
      <c r="P741" s="42"/>
      <c r="Q741" s="42">
        <f t="shared" si="59"/>
        <v>159000</v>
      </c>
    </row>
    <row r="742" spans="1:17" x14ac:dyDescent="0.35">
      <c r="A742" s="41" t="s">
        <v>763</v>
      </c>
      <c r="B742" s="41">
        <f>VLOOKUP($A:$A,'Youth Skills Data'!$A$1:$E$2403,2,FALSE)</f>
        <v>15</v>
      </c>
      <c r="C742" s="41" t="str">
        <f t="shared" si="56"/>
        <v>15 - 19 yrs</v>
      </c>
      <c r="D742" s="41" t="s">
        <v>8</v>
      </c>
      <c r="E742" s="41" t="str">
        <f>HLOOKUP($A742,'Sheet 4'!$A$2:$CNK$3,2,FALSE)</f>
        <v>Single</v>
      </c>
      <c r="F742" s="41" t="s">
        <v>121</v>
      </c>
      <c r="G742" s="41" t="str">
        <f t="shared" si="55"/>
        <v>Female/Single/Amudat</v>
      </c>
      <c r="H742" s="41">
        <f>VLOOKUP($A742,'Youth Skills Data'!$A$1:$E$2403,5,FALSE)</f>
        <v>4.04</v>
      </c>
      <c r="I742" s="41">
        <f>VLOOKUP($A742,'Youth Skills Data'!$A$1:$E$2403,4,FALSE)</f>
        <v>8.41</v>
      </c>
      <c r="J742" s="41">
        <f>VLOOKUP($A742,'Youth Skills Data'!$A$1:$E$2403,3,FALSE)</f>
        <v>8.57</v>
      </c>
      <c r="K742" s="41">
        <f t="shared" si="57"/>
        <v>21.02</v>
      </c>
      <c r="L742" s="41" t="s">
        <v>5</v>
      </c>
      <c r="M742" s="41" t="s">
        <v>5</v>
      </c>
      <c r="N742" s="41" t="str">
        <f t="shared" si="58"/>
        <v>High Impact</v>
      </c>
      <c r="O742" s="42">
        <v>129099</v>
      </c>
      <c r="P742" s="42">
        <v>125000</v>
      </c>
      <c r="Q742" s="42">
        <f t="shared" si="59"/>
        <v>254099</v>
      </c>
    </row>
    <row r="743" spans="1:17" x14ac:dyDescent="0.35">
      <c r="A743" s="41" t="s">
        <v>764</v>
      </c>
      <c r="B743" s="41">
        <f>VLOOKUP($A:$A,'Youth Skills Data'!$A$1:$E$2403,2,FALSE)</f>
        <v>23</v>
      </c>
      <c r="C743" s="41" t="str">
        <f t="shared" si="56"/>
        <v>20 - 24 yrs</v>
      </c>
      <c r="D743" s="41" t="s">
        <v>8</v>
      </c>
      <c r="E743" s="41" t="str">
        <f>HLOOKUP($A743,'Sheet 4'!$A$2:$CNK$3,2,FALSE)</f>
        <v>Single</v>
      </c>
      <c r="F743" s="41" t="s">
        <v>122</v>
      </c>
      <c r="G743" s="41" t="str">
        <f t="shared" si="55"/>
        <v>Female/Single/Abim</v>
      </c>
      <c r="H743" s="41">
        <f>VLOOKUP($A743,'Youth Skills Data'!$A$1:$E$2403,5,FALSE)</f>
        <v>7.84</v>
      </c>
      <c r="I743" s="41">
        <f>VLOOKUP($A743,'Youth Skills Data'!$A$1:$E$2403,4,FALSE)</f>
        <v>6.23</v>
      </c>
      <c r="J743" s="41">
        <f>VLOOKUP($A743,'Youth Skills Data'!$A$1:$E$2403,3,FALSE)</f>
        <v>5.87</v>
      </c>
      <c r="K743" s="41">
        <f t="shared" si="57"/>
        <v>19.940000000000001</v>
      </c>
      <c r="L743" s="41" t="s">
        <v>5</v>
      </c>
      <c r="M743" s="41" t="s">
        <v>5</v>
      </c>
      <c r="N743" s="41" t="str">
        <f t="shared" si="58"/>
        <v>High Impact</v>
      </c>
      <c r="O743" s="42">
        <v>33000</v>
      </c>
      <c r="P743" s="42">
        <v>2100000</v>
      </c>
      <c r="Q743" s="42">
        <f t="shared" si="59"/>
        <v>2133000</v>
      </c>
    </row>
    <row r="744" spans="1:17" x14ac:dyDescent="0.35">
      <c r="A744" s="41" t="s">
        <v>765</v>
      </c>
      <c r="B744" s="41">
        <f>VLOOKUP($A:$A,'Youth Skills Data'!$A$1:$E$2403,2,FALSE)</f>
        <v>15</v>
      </c>
      <c r="C744" s="41" t="str">
        <f t="shared" si="56"/>
        <v>15 - 19 yrs</v>
      </c>
      <c r="D744" s="41" t="s">
        <v>8</v>
      </c>
      <c r="E744" s="41" t="str">
        <f>HLOOKUP($A744,'Sheet 4'!$A$2:$CNK$3,2,FALSE)</f>
        <v>Married</v>
      </c>
      <c r="F744" s="41" t="s">
        <v>122</v>
      </c>
      <c r="G744" s="41" t="str">
        <f t="shared" si="55"/>
        <v>Female/Married/Abim</v>
      </c>
      <c r="H744" s="41">
        <f>VLOOKUP($A744,'Youth Skills Data'!$A$1:$E$2403,5,FALSE)</f>
        <v>4.04</v>
      </c>
      <c r="I744" s="41">
        <f>VLOOKUP($A744,'Youth Skills Data'!$A$1:$E$2403,4,FALSE)</f>
        <v>8.41</v>
      </c>
      <c r="J744" s="41">
        <f>VLOOKUP($A744,'Youth Skills Data'!$A$1:$E$2403,3,FALSE)</f>
        <v>8.57</v>
      </c>
      <c r="K744" s="41">
        <f t="shared" si="57"/>
        <v>21.02</v>
      </c>
      <c r="L744" s="41" t="s">
        <v>5</v>
      </c>
      <c r="M744" s="41" t="s">
        <v>5</v>
      </c>
      <c r="N744" s="41" t="str">
        <f t="shared" si="58"/>
        <v>High Impact</v>
      </c>
      <c r="O744" s="42">
        <v>1123698</v>
      </c>
      <c r="P744" s="42">
        <v>51000</v>
      </c>
      <c r="Q744" s="42">
        <f t="shared" si="59"/>
        <v>1174698</v>
      </c>
    </row>
    <row r="745" spans="1:17" x14ac:dyDescent="0.35">
      <c r="A745" s="41" t="s">
        <v>766</v>
      </c>
      <c r="B745" s="41">
        <f>VLOOKUP($A:$A,'Youth Skills Data'!$A$1:$E$2403,2,FALSE)</f>
        <v>25</v>
      </c>
      <c r="C745" s="41" t="str">
        <f t="shared" si="56"/>
        <v>25 yrs or more</v>
      </c>
      <c r="D745" s="41" t="s">
        <v>8</v>
      </c>
      <c r="E745" s="41" t="str">
        <f>HLOOKUP($A745,'Sheet 4'!$A$2:$CNK$3,2,FALSE)</f>
        <v>Married</v>
      </c>
      <c r="F745" s="41" t="s">
        <v>122</v>
      </c>
      <c r="G745" s="41" t="str">
        <f t="shared" si="55"/>
        <v>Female/Married/Abim</v>
      </c>
      <c r="H745" s="41">
        <f>VLOOKUP($A745,'Youth Skills Data'!$A$1:$E$2403,5,FALSE)</f>
        <v>4.3499999999999996</v>
      </c>
      <c r="I745" s="41">
        <f>VLOOKUP($A745,'Youth Skills Data'!$A$1:$E$2403,4,FALSE)</f>
        <v>7.84</v>
      </c>
      <c r="J745" s="41">
        <f>VLOOKUP($A745,'Youth Skills Data'!$A$1:$E$2403,3,FALSE)</f>
        <v>6.4</v>
      </c>
      <c r="K745" s="41">
        <f t="shared" si="57"/>
        <v>18.59</v>
      </c>
      <c r="L745" s="41" t="s">
        <v>6</v>
      </c>
      <c r="M745" s="41" t="s">
        <v>6</v>
      </c>
      <c r="N745" s="41" t="str">
        <f t="shared" si="58"/>
        <v>No Impact at all</v>
      </c>
      <c r="O745" s="42"/>
      <c r="P745" s="42"/>
      <c r="Q745" s="42">
        <f t="shared" si="59"/>
        <v>0</v>
      </c>
    </row>
    <row r="746" spans="1:17" x14ac:dyDescent="0.35">
      <c r="A746" s="41" t="s">
        <v>767</v>
      </c>
      <c r="B746" s="41">
        <f>VLOOKUP($A:$A,'Youth Skills Data'!$A$1:$E$2403,2,FALSE)</f>
        <v>12</v>
      </c>
      <c r="C746" s="41" t="str">
        <f t="shared" si="56"/>
        <v>10-14 yrs</v>
      </c>
      <c r="D746" s="41" t="s">
        <v>3</v>
      </c>
      <c r="E746" s="41" t="str">
        <f>HLOOKUP($A746,'Sheet 4'!$A$2:$CNK$3,2,FALSE)</f>
        <v>Single</v>
      </c>
      <c r="F746" s="41" t="s">
        <v>122</v>
      </c>
      <c r="G746" s="41" t="str">
        <f t="shared" si="55"/>
        <v>Male/Single/Abim</v>
      </c>
      <c r="H746" s="41">
        <f>VLOOKUP($A746,'Youth Skills Data'!$A$1:$E$2403,5,FALSE)</f>
        <v>2.35</v>
      </c>
      <c r="I746" s="41">
        <f>VLOOKUP($A746,'Youth Skills Data'!$A$1:$E$2403,4,FALSE)</f>
        <v>7.9</v>
      </c>
      <c r="J746" s="41">
        <f>VLOOKUP($A746,'Youth Skills Data'!$A$1:$E$2403,3,FALSE)</f>
        <v>0.01</v>
      </c>
      <c r="K746" s="41">
        <f t="shared" si="57"/>
        <v>10.26</v>
      </c>
      <c r="L746" s="41" t="s">
        <v>5</v>
      </c>
      <c r="M746" s="41" t="s">
        <v>5</v>
      </c>
      <c r="N746" s="41" t="str">
        <f t="shared" si="58"/>
        <v>High Impact</v>
      </c>
      <c r="O746" s="42">
        <v>3198</v>
      </c>
      <c r="P746" s="42">
        <v>175000</v>
      </c>
      <c r="Q746" s="42">
        <f t="shared" si="59"/>
        <v>178198</v>
      </c>
    </row>
    <row r="747" spans="1:17" x14ac:dyDescent="0.35">
      <c r="A747" s="41" t="s">
        <v>768</v>
      </c>
      <c r="B747" s="41">
        <f>VLOOKUP($A:$A,'Youth Skills Data'!$A$1:$E$2403,2,FALSE)</f>
        <v>15</v>
      </c>
      <c r="C747" s="41" t="str">
        <f t="shared" si="56"/>
        <v>15 - 19 yrs</v>
      </c>
      <c r="D747" s="41" t="s">
        <v>3</v>
      </c>
      <c r="E747" s="41" t="str">
        <f>HLOOKUP($A747,'Sheet 4'!$A$2:$CNK$3,2,FALSE)</f>
        <v>Single</v>
      </c>
      <c r="F747" s="41" t="s">
        <v>122</v>
      </c>
      <c r="G747" s="41" t="str">
        <f t="shared" si="55"/>
        <v>Male/Single/Abim</v>
      </c>
      <c r="H747" s="41">
        <f>VLOOKUP($A747,'Youth Skills Data'!$A$1:$E$2403,5,FALSE)</f>
        <v>4.3499999999999996</v>
      </c>
      <c r="I747" s="41">
        <f>VLOOKUP($A747,'Youth Skills Data'!$A$1:$E$2403,4,FALSE)</f>
        <v>7.84</v>
      </c>
      <c r="J747" s="41">
        <f>VLOOKUP($A747,'Youth Skills Data'!$A$1:$E$2403,3,FALSE)</f>
        <v>6.4</v>
      </c>
      <c r="K747" s="41">
        <f t="shared" si="57"/>
        <v>18.59</v>
      </c>
      <c r="L747" s="41" t="s">
        <v>6</v>
      </c>
      <c r="M747" s="41" t="s">
        <v>5</v>
      </c>
      <c r="N747" s="41" t="str">
        <f t="shared" si="58"/>
        <v>Low Impact</v>
      </c>
      <c r="O747" s="42"/>
      <c r="P747" s="42">
        <v>22500</v>
      </c>
      <c r="Q747" s="42">
        <f t="shared" si="59"/>
        <v>22500</v>
      </c>
    </row>
    <row r="748" spans="1:17" x14ac:dyDescent="0.35">
      <c r="A748" s="41" t="s">
        <v>769</v>
      </c>
      <c r="B748" s="41">
        <f>VLOOKUP($A:$A,'Youth Skills Data'!$A$1:$E$2403,2,FALSE)</f>
        <v>17</v>
      </c>
      <c r="C748" s="41" t="str">
        <f t="shared" si="56"/>
        <v>15 - 19 yrs</v>
      </c>
      <c r="D748" s="41" t="s">
        <v>3</v>
      </c>
      <c r="E748" s="41" t="str">
        <f>HLOOKUP($A748,'Sheet 4'!$A$2:$CNK$3,2,FALSE)</f>
        <v>Separated</v>
      </c>
      <c r="F748" s="41" t="s">
        <v>122</v>
      </c>
      <c r="G748" s="41" t="str">
        <f t="shared" si="55"/>
        <v>Male/Separated/Abim</v>
      </c>
      <c r="H748" s="41">
        <f>VLOOKUP($A748,'Youth Skills Data'!$A$1:$E$2403,5,FALSE)</f>
        <v>4.3499999999999996</v>
      </c>
      <c r="I748" s="41">
        <f>VLOOKUP($A748,'Youth Skills Data'!$A$1:$E$2403,4,FALSE)</f>
        <v>7.84</v>
      </c>
      <c r="J748" s="41">
        <f>VLOOKUP($A748,'Youth Skills Data'!$A$1:$E$2403,3,FALSE)</f>
        <v>6.4</v>
      </c>
      <c r="K748" s="41">
        <f t="shared" si="57"/>
        <v>18.59</v>
      </c>
      <c r="L748" s="41" t="s">
        <v>6</v>
      </c>
      <c r="M748" s="41" t="s">
        <v>6</v>
      </c>
      <c r="N748" s="41" t="str">
        <f t="shared" si="58"/>
        <v>No Impact at all</v>
      </c>
      <c r="O748" s="42"/>
      <c r="P748" s="42"/>
      <c r="Q748" s="42">
        <f t="shared" si="59"/>
        <v>0</v>
      </c>
    </row>
    <row r="749" spans="1:17" x14ac:dyDescent="0.35">
      <c r="A749" s="41" t="s">
        <v>770</v>
      </c>
      <c r="B749" s="41">
        <f>VLOOKUP($A:$A,'Youth Skills Data'!$A$1:$E$2403,2,FALSE)</f>
        <v>19</v>
      </c>
      <c r="C749" s="41" t="str">
        <f t="shared" si="56"/>
        <v>20 - 24 yrs</v>
      </c>
      <c r="D749" s="41" t="s">
        <v>3</v>
      </c>
      <c r="E749" s="41" t="str">
        <f>HLOOKUP($A749,'Sheet 4'!$A$2:$CNK$3,2,FALSE)</f>
        <v>Married</v>
      </c>
      <c r="F749" s="41" t="s">
        <v>122</v>
      </c>
      <c r="G749" s="41" t="str">
        <f t="shared" si="55"/>
        <v>Male/Married/Abim</v>
      </c>
      <c r="H749" s="41">
        <f>VLOOKUP($A749,'Youth Skills Data'!$A$1:$E$2403,5,FALSE)</f>
        <v>7.83</v>
      </c>
      <c r="I749" s="41">
        <f>VLOOKUP($A749,'Youth Skills Data'!$A$1:$E$2403,4,FALSE)</f>
        <v>8.0299999999999994</v>
      </c>
      <c r="J749" s="41">
        <f>VLOOKUP($A749,'Youth Skills Data'!$A$1:$E$2403,3,FALSE)</f>
        <v>9.25</v>
      </c>
      <c r="K749" s="41">
        <f t="shared" si="57"/>
        <v>25.11</v>
      </c>
      <c r="L749" s="41" t="s">
        <v>6</v>
      </c>
      <c r="M749" s="41" t="s">
        <v>6</v>
      </c>
      <c r="N749" s="41" t="str">
        <f t="shared" si="58"/>
        <v>No Impact at all</v>
      </c>
      <c r="O749" s="42"/>
      <c r="P749" s="42"/>
      <c r="Q749" s="42">
        <f t="shared" si="59"/>
        <v>0</v>
      </c>
    </row>
    <row r="750" spans="1:17" x14ac:dyDescent="0.35">
      <c r="A750" s="41" t="s">
        <v>771</v>
      </c>
      <c r="B750" s="41">
        <f>VLOOKUP($A:$A,'Youth Skills Data'!$A$1:$E$2403,2,FALSE)</f>
        <v>21</v>
      </c>
      <c r="C750" s="41" t="str">
        <f t="shared" si="56"/>
        <v>20 - 24 yrs</v>
      </c>
      <c r="D750" s="41" t="s">
        <v>3</v>
      </c>
      <c r="E750" s="41" t="str">
        <f>HLOOKUP($A750,'Sheet 4'!$A$2:$CNK$3,2,FALSE)</f>
        <v>Separated</v>
      </c>
      <c r="F750" s="41" t="s">
        <v>122</v>
      </c>
      <c r="G750" s="41" t="str">
        <f t="shared" si="55"/>
        <v>Male/Separated/Abim</v>
      </c>
      <c r="H750" s="41">
        <f>VLOOKUP($A750,'Youth Skills Data'!$A$1:$E$2403,5,FALSE)</f>
        <v>3.76</v>
      </c>
      <c r="I750" s="41">
        <f>VLOOKUP($A750,'Youth Skills Data'!$A$1:$E$2403,4,FALSE)</f>
        <v>0.56000000000000005</v>
      </c>
      <c r="J750" s="41">
        <f>VLOOKUP($A750,'Youth Skills Data'!$A$1:$E$2403,3,FALSE)</f>
        <v>9.81</v>
      </c>
      <c r="K750" s="41">
        <f t="shared" si="57"/>
        <v>14.13</v>
      </c>
      <c r="L750" s="41" t="s">
        <v>6</v>
      </c>
      <c r="M750" s="41" t="s">
        <v>6</v>
      </c>
      <c r="N750" s="41" t="str">
        <f t="shared" si="58"/>
        <v>No Impact at all</v>
      </c>
      <c r="O750" s="42"/>
      <c r="P750" s="42"/>
      <c r="Q750" s="42">
        <f t="shared" si="59"/>
        <v>0</v>
      </c>
    </row>
    <row r="751" spans="1:17" x14ac:dyDescent="0.35">
      <c r="A751" s="41" t="s">
        <v>772</v>
      </c>
      <c r="B751" s="41">
        <f>VLOOKUP($A:$A,'Youth Skills Data'!$A$1:$E$2403,2,FALSE)</f>
        <v>24</v>
      </c>
      <c r="C751" s="41" t="str">
        <f t="shared" si="56"/>
        <v>20 - 24 yrs</v>
      </c>
      <c r="D751" s="41" t="s">
        <v>3</v>
      </c>
      <c r="E751" s="41" t="str">
        <f>HLOOKUP($A751,'Sheet 4'!$A$2:$CNK$3,2,FALSE)</f>
        <v>Single</v>
      </c>
      <c r="F751" s="41" t="s">
        <v>122</v>
      </c>
      <c r="G751" s="41" t="str">
        <f t="shared" si="55"/>
        <v>Male/Single/Abim</v>
      </c>
      <c r="H751" s="41">
        <f>VLOOKUP($A751,'Youth Skills Data'!$A$1:$E$2403,5,FALSE)</f>
        <v>3.76</v>
      </c>
      <c r="I751" s="41">
        <f>VLOOKUP($A751,'Youth Skills Data'!$A$1:$E$2403,4,FALSE)</f>
        <v>0.56000000000000005</v>
      </c>
      <c r="J751" s="41">
        <f>VLOOKUP($A751,'Youth Skills Data'!$A$1:$E$2403,3,FALSE)</f>
        <v>9.81</v>
      </c>
      <c r="K751" s="41">
        <f t="shared" si="57"/>
        <v>14.13</v>
      </c>
      <c r="L751" s="41" t="s">
        <v>6</v>
      </c>
      <c r="M751" s="41" t="s">
        <v>6</v>
      </c>
      <c r="N751" s="41" t="str">
        <f t="shared" si="58"/>
        <v>No Impact at all</v>
      </c>
      <c r="O751" s="42"/>
      <c r="P751" s="42"/>
      <c r="Q751" s="42">
        <f t="shared" si="59"/>
        <v>0</v>
      </c>
    </row>
    <row r="752" spans="1:17" x14ac:dyDescent="0.35">
      <c r="A752" s="41" t="s">
        <v>773</v>
      </c>
      <c r="B752" s="41">
        <f>VLOOKUP($A:$A,'Youth Skills Data'!$A$1:$E$2403,2,FALSE)</f>
        <v>21</v>
      </c>
      <c r="C752" s="41" t="str">
        <f t="shared" si="56"/>
        <v>20 - 24 yrs</v>
      </c>
      <c r="D752" s="41" t="s">
        <v>8</v>
      </c>
      <c r="E752" s="41" t="str">
        <f>HLOOKUP($A752,'Sheet 4'!$A$2:$CNK$3,2,FALSE)</f>
        <v>Married</v>
      </c>
      <c r="F752" s="41" t="s">
        <v>122</v>
      </c>
      <c r="G752" s="41" t="str">
        <f t="shared" si="55"/>
        <v>Female/Married/Abim</v>
      </c>
      <c r="H752" s="41">
        <f>VLOOKUP($A752,'Youth Skills Data'!$A$1:$E$2403,5,FALSE)</f>
        <v>1.87</v>
      </c>
      <c r="I752" s="41">
        <f>VLOOKUP($A752,'Youth Skills Data'!$A$1:$E$2403,4,FALSE)</f>
        <v>2.88</v>
      </c>
      <c r="J752" s="41">
        <f>VLOOKUP($A752,'Youth Skills Data'!$A$1:$E$2403,3,FALSE)</f>
        <v>5.23</v>
      </c>
      <c r="K752" s="41">
        <f t="shared" si="57"/>
        <v>9.98</v>
      </c>
      <c r="L752" s="41" t="s">
        <v>6</v>
      </c>
      <c r="M752" s="41" t="s">
        <v>6</v>
      </c>
      <c r="N752" s="41" t="str">
        <f t="shared" si="58"/>
        <v>No Impact at all</v>
      </c>
      <c r="O752" s="42"/>
      <c r="P752" s="42"/>
      <c r="Q752" s="42">
        <f t="shared" si="59"/>
        <v>0</v>
      </c>
    </row>
    <row r="753" spans="1:17" x14ac:dyDescent="0.35">
      <c r="A753" s="41" t="s">
        <v>774</v>
      </c>
      <c r="B753" s="41">
        <f>VLOOKUP($A:$A,'Youth Skills Data'!$A$1:$E$2403,2,FALSE)</f>
        <v>23</v>
      </c>
      <c r="C753" s="41" t="str">
        <f t="shared" si="56"/>
        <v>20 - 24 yrs</v>
      </c>
      <c r="D753" s="41" t="s">
        <v>3</v>
      </c>
      <c r="E753" s="41" t="str">
        <f>HLOOKUP($A753,'Sheet 4'!$A$2:$CNK$3,2,FALSE)</f>
        <v>Married</v>
      </c>
      <c r="F753" s="41" t="s">
        <v>122</v>
      </c>
      <c r="G753" s="41" t="str">
        <f t="shared" si="55"/>
        <v>Male/Married/Abim</v>
      </c>
      <c r="H753" s="41">
        <f>VLOOKUP($A753,'Youth Skills Data'!$A$1:$E$2403,5,FALSE)</f>
        <v>0.74</v>
      </c>
      <c r="I753" s="41">
        <f>VLOOKUP($A753,'Youth Skills Data'!$A$1:$E$2403,4,FALSE)</f>
        <v>4.91</v>
      </c>
      <c r="J753" s="41">
        <f>VLOOKUP($A753,'Youth Skills Data'!$A$1:$E$2403,3,FALSE)</f>
        <v>1.95</v>
      </c>
      <c r="K753" s="41">
        <f t="shared" si="57"/>
        <v>7.6000000000000005</v>
      </c>
      <c r="L753" s="41" t="s">
        <v>6</v>
      </c>
      <c r="M753" s="41" t="s">
        <v>6</v>
      </c>
      <c r="N753" s="41" t="str">
        <f t="shared" si="58"/>
        <v>No Impact at all</v>
      </c>
      <c r="O753" s="42"/>
      <c r="P753" s="42"/>
      <c r="Q753" s="42">
        <f t="shared" si="59"/>
        <v>0</v>
      </c>
    </row>
    <row r="754" spans="1:17" x14ac:dyDescent="0.35">
      <c r="A754" s="41" t="s">
        <v>775</v>
      </c>
      <c r="B754" s="41">
        <f>VLOOKUP($A:$A,'Youth Skills Data'!$A$1:$E$2403,2,FALSE)</f>
        <v>19</v>
      </c>
      <c r="C754" s="41" t="str">
        <f t="shared" si="56"/>
        <v>20 - 24 yrs</v>
      </c>
      <c r="D754" s="41" t="s">
        <v>3</v>
      </c>
      <c r="E754" s="41" t="str">
        <f>HLOOKUP($A754,'Sheet 4'!$A$2:$CNK$3,2,FALSE)</f>
        <v>Single</v>
      </c>
      <c r="F754" s="41" t="s">
        <v>122</v>
      </c>
      <c r="G754" s="41" t="str">
        <f t="shared" si="55"/>
        <v>Male/Single/Abim</v>
      </c>
      <c r="H754" s="41">
        <f>VLOOKUP($A754,'Youth Skills Data'!$A$1:$E$2403,5,FALSE)</f>
        <v>8.42</v>
      </c>
      <c r="I754" s="41">
        <f>VLOOKUP($A754,'Youth Skills Data'!$A$1:$E$2403,4,FALSE)</f>
        <v>3.68</v>
      </c>
      <c r="J754" s="41">
        <f>VLOOKUP($A754,'Youth Skills Data'!$A$1:$E$2403,3,FALSE)</f>
        <v>0.54</v>
      </c>
      <c r="K754" s="41">
        <f t="shared" si="57"/>
        <v>12.64</v>
      </c>
      <c r="L754" s="41" t="s">
        <v>6</v>
      </c>
      <c r="M754" s="41" t="s">
        <v>6</v>
      </c>
      <c r="N754" s="41" t="str">
        <f t="shared" si="58"/>
        <v>No Impact at all</v>
      </c>
      <c r="O754" s="42"/>
      <c r="P754" s="42"/>
      <c r="Q754" s="42">
        <f t="shared" si="59"/>
        <v>0</v>
      </c>
    </row>
    <row r="755" spans="1:17" x14ac:dyDescent="0.35">
      <c r="A755" s="41" t="s">
        <v>776</v>
      </c>
      <c r="B755" s="41">
        <f>VLOOKUP($A:$A,'Youth Skills Data'!$A$1:$E$2403,2,FALSE)</f>
        <v>29</v>
      </c>
      <c r="C755" s="41" t="str">
        <f t="shared" si="56"/>
        <v>25 yrs or more</v>
      </c>
      <c r="D755" s="41" t="s">
        <v>8</v>
      </c>
      <c r="E755" s="41" t="str">
        <f>HLOOKUP($A755,'Sheet 4'!$A$2:$CNK$3,2,FALSE)</f>
        <v>Married</v>
      </c>
      <c r="F755" s="41" t="s">
        <v>122</v>
      </c>
      <c r="G755" s="41" t="str">
        <f t="shared" si="55"/>
        <v>Female/Married/Abim</v>
      </c>
      <c r="H755" s="41">
        <f>VLOOKUP($A755,'Youth Skills Data'!$A$1:$E$2403,5,FALSE)</f>
        <v>4.3499999999999996</v>
      </c>
      <c r="I755" s="41">
        <f>VLOOKUP($A755,'Youth Skills Data'!$A$1:$E$2403,4,FALSE)</f>
        <v>7.84</v>
      </c>
      <c r="J755" s="41">
        <f>VLOOKUP($A755,'Youth Skills Data'!$A$1:$E$2403,3,FALSE)</f>
        <v>6.4</v>
      </c>
      <c r="K755" s="41">
        <f t="shared" si="57"/>
        <v>18.59</v>
      </c>
      <c r="L755" s="41" t="s">
        <v>6</v>
      </c>
      <c r="M755" s="41" t="s">
        <v>6</v>
      </c>
      <c r="N755" s="41" t="str">
        <f t="shared" si="58"/>
        <v>No Impact at all</v>
      </c>
      <c r="O755" s="42"/>
      <c r="P755" s="42"/>
      <c r="Q755" s="42">
        <f t="shared" si="59"/>
        <v>0</v>
      </c>
    </row>
    <row r="756" spans="1:17" x14ac:dyDescent="0.35">
      <c r="A756" s="41" t="s">
        <v>777</v>
      </c>
      <c r="B756" s="41">
        <f>VLOOKUP($A:$A,'Youth Skills Data'!$A$1:$E$2403,2,FALSE)</f>
        <v>22</v>
      </c>
      <c r="C756" s="41" t="str">
        <f t="shared" si="56"/>
        <v>20 - 24 yrs</v>
      </c>
      <c r="D756" s="41" t="s">
        <v>3</v>
      </c>
      <c r="E756" s="41" t="str">
        <f>HLOOKUP($A756,'Sheet 4'!$A$2:$CNK$3,2,FALSE)</f>
        <v>Single</v>
      </c>
      <c r="F756" s="41" t="s">
        <v>117</v>
      </c>
      <c r="G756" s="41" t="str">
        <f t="shared" si="55"/>
        <v>Male/Single/Kaabong</v>
      </c>
      <c r="H756" s="41">
        <f>VLOOKUP($A756,'Youth Skills Data'!$A$1:$E$2403,5,FALSE)</f>
        <v>4.3499999999999996</v>
      </c>
      <c r="I756" s="41">
        <f>VLOOKUP($A756,'Youth Skills Data'!$A$1:$E$2403,4,FALSE)</f>
        <v>7.84</v>
      </c>
      <c r="J756" s="41">
        <f>VLOOKUP($A756,'Youth Skills Data'!$A$1:$E$2403,3,FALSE)</f>
        <v>6.4</v>
      </c>
      <c r="K756" s="41">
        <f t="shared" si="57"/>
        <v>18.59</v>
      </c>
      <c r="L756" s="41" t="s">
        <v>6</v>
      </c>
      <c r="M756" s="41" t="s">
        <v>6</v>
      </c>
      <c r="N756" s="41" t="str">
        <f t="shared" si="58"/>
        <v>No Impact at all</v>
      </c>
      <c r="O756" s="42"/>
      <c r="P756" s="42"/>
      <c r="Q756" s="42">
        <f t="shared" si="59"/>
        <v>0</v>
      </c>
    </row>
    <row r="757" spans="1:17" x14ac:dyDescent="0.35">
      <c r="A757" s="41" t="s">
        <v>778</v>
      </c>
      <c r="B757" s="41">
        <f>VLOOKUP($A:$A,'Youth Skills Data'!$A$1:$E$2403,2,FALSE)</f>
        <v>21</v>
      </c>
      <c r="C757" s="41" t="str">
        <f t="shared" si="56"/>
        <v>20 - 24 yrs</v>
      </c>
      <c r="D757" s="41" t="s">
        <v>8</v>
      </c>
      <c r="E757" s="41" t="str">
        <f>HLOOKUP($A757,'Sheet 4'!$A$2:$CNK$3,2,FALSE)</f>
        <v>Single</v>
      </c>
      <c r="F757" s="41" t="s">
        <v>117</v>
      </c>
      <c r="G757" s="41" t="str">
        <f t="shared" si="55"/>
        <v>Female/Single/Kaabong</v>
      </c>
      <c r="H757" s="41">
        <f>VLOOKUP($A757,'Youth Skills Data'!$A$1:$E$2403,5,FALSE)</f>
        <v>1.87</v>
      </c>
      <c r="I757" s="41">
        <f>VLOOKUP($A757,'Youth Skills Data'!$A$1:$E$2403,4,FALSE)</f>
        <v>2.88</v>
      </c>
      <c r="J757" s="41">
        <f>VLOOKUP($A757,'Youth Skills Data'!$A$1:$E$2403,3,FALSE)</f>
        <v>5.23</v>
      </c>
      <c r="K757" s="41">
        <f t="shared" si="57"/>
        <v>9.98</v>
      </c>
      <c r="L757" s="41" t="s">
        <v>6</v>
      </c>
      <c r="M757" s="41" t="s">
        <v>6</v>
      </c>
      <c r="N757" s="41" t="str">
        <f t="shared" si="58"/>
        <v>No Impact at all</v>
      </c>
      <c r="O757" s="42"/>
      <c r="P757" s="42"/>
      <c r="Q757" s="42">
        <f t="shared" si="59"/>
        <v>0</v>
      </c>
    </row>
    <row r="758" spans="1:17" x14ac:dyDescent="0.35">
      <c r="A758" s="41" t="s">
        <v>779</v>
      </c>
      <c r="B758" s="41">
        <f>VLOOKUP($A:$A,'Youth Skills Data'!$A$1:$E$2403,2,FALSE)</f>
        <v>17</v>
      </c>
      <c r="C758" s="41" t="str">
        <f t="shared" si="56"/>
        <v>15 - 19 yrs</v>
      </c>
      <c r="D758" s="41" t="s">
        <v>8</v>
      </c>
      <c r="E758" s="41" t="str">
        <f>HLOOKUP($A758,'Sheet 4'!$A$2:$CNK$3,2,FALSE)</f>
        <v>Separated</v>
      </c>
      <c r="F758" s="41" t="s">
        <v>117</v>
      </c>
      <c r="G758" s="41" t="str">
        <f t="shared" si="55"/>
        <v>Female/Separated/Kaabong</v>
      </c>
      <c r="H758" s="41">
        <f>VLOOKUP($A758,'Youth Skills Data'!$A$1:$E$2403,5,FALSE)</f>
        <v>2.91</v>
      </c>
      <c r="I758" s="41">
        <f>VLOOKUP($A758,'Youth Skills Data'!$A$1:$E$2403,4,FALSE)</f>
        <v>2.04</v>
      </c>
      <c r="J758" s="41">
        <f>VLOOKUP($A758,'Youth Skills Data'!$A$1:$E$2403,3,FALSE)</f>
        <v>2.82</v>
      </c>
      <c r="K758" s="41">
        <f t="shared" si="57"/>
        <v>7.77</v>
      </c>
      <c r="L758" s="41" t="s">
        <v>5</v>
      </c>
      <c r="M758" s="41" t="s">
        <v>6</v>
      </c>
      <c r="N758" s="41" t="str">
        <f t="shared" si="58"/>
        <v>Moderate Impact</v>
      </c>
      <c r="O758" s="42">
        <v>9000</v>
      </c>
      <c r="P758" s="42"/>
      <c r="Q758" s="42">
        <f t="shared" si="59"/>
        <v>9000</v>
      </c>
    </row>
    <row r="759" spans="1:17" x14ac:dyDescent="0.35">
      <c r="A759" s="41" t="s">
        <v>780</v>
      </c>
      <c r="B759" s="41">
        <f>VLOOKUP($A:$A,'Youth Skills Data'!$A$1:$E$2403,2,FALSE)</f>
        <v>21</v>
      </c>
      <c r="C759" s="41" t="str">
        <f t="shared" si="56"/>
        <v>20 - 24 yrs</v>
      </c>
      <c r="D759" s="41" t="s">
        <v>8</v>
      </c>
      <c r="E759" s="41" t="str">
        <f>HLOOKUP($A759,'Sheet 4'!$A$2:$CNK$3,2,FALSE)</f>
        <v>Married</v>
      </c>
      <c r="F759" s="41" t="s">
        <v>117</v>
      </c>
      <c r="G759" s="41" t="str">
        <f t="shared" si="55"/>
        <v>Female/Married/Kaabong</v>
      </c>
      <c r="H759" s="41">
        <f>VLOOKUP($A759,'Youth Skills Data'!$A$1:$E$2403,5,FALSE)</f>
        <v>7.84</v>
      </c>
      <c r="I759" s="41">
        <f>VLOOKUP($A759,'Youth Skills Data'!$A$1:$E$2403,4,FALSE)</f>
        <v>6.23</v>
      </c>
      <c r="J759" s="41">
        <f>VLOOKUP($A759,'Youth Skills Data'!$A$1:$E$2403,3,FALSE)</f>
        <v>5.87</v>
      </c>
      <c r="K759" s="41">
        <f t="shared" si="57"/>
        <v>19.940000000000001</v>
      </c>
      <c r="L759" s="41" t="s">
        <v>5</v>
      </c>
      <c r="M759" s="41" t="s">
        <v>6</v>
      </c>
      <c r="N759" s="41" t="str">
        <f t="shared" si="58"/>
        <v>Moderate Impact</v>
      </c>
      <c r="O759" s="42">
        <v>85200</v>
      </c>
      <c r="P759" s="42"/>
      <c r="Q759" s="42">
        <f t="shared" si="59"/>
        <v>85200</v>
      </c>
    </row>
    <row r="760" spans="1:17" x14ac:dyDescent="0.35">
      <c r="A760" s="41" t="s">
        <v>781</v>
      </c>
      <c r="B760" s="41">
        <f>VLOOKUP($A:$A,'Youth Skills Data'!$A$1:$E$2403,2,FALSE)</f>
        <v>23</v>
      </c>
      <c r="C760" s="41" t="str">
        <f t="shared" si="56"/>
        <v>20 - 24 yrs</v>
      </c>
      <c r="D760" s="41" t="s">
        <v>3</v>
      </c>
      <c r="E760" s="41" t="str">
        <f>HLOOKUP($A760,'Sheet 4'!$A$2:$CNK$3,2,FALSE)</f>
        <v>Single</v>
      </c>
      <c r="F760" s="41" t="s">
        <v>117</v>
      </c>
      <c r="G760" s="41" t="str">
        <f t="shared" si="55"/>
        <v>Male/Single/Kaabong</v>
      </c>
      <c r="H760" s="41">
        <f>VLOOKUP($A760,'Youth Skills Data'!$A$1:$E$2403,5,FALSE)</f>
        <v>3.76</v>
      </c>
      <c r="I760" s="41">
        <f>VLOOKUP($A760,'Youth Skills Data'!$A$1:$E$2403,4,FALSE)</f>
        <v>0.56000000000000005</v>
      </c>
      <c r="J760" s="41">
        <f>VLOOKUP($A760,'Youth Skills Data'!$A$1:$E$2403,3,FALSE)</f>
        <v>9.81</v>
      </c>
      <c r="K760" s="41">
        <f t="shared" si="57"/>
        <v>14.13</v>
      </c>
      <c r="L760" s="41" t="s">
        <v>6</v>
      </c>
      <c r="M760" s="41" t="s">
        <v>6</v>
      </c>
      <c r="N760" s="41" t="str">
        <f t="shared" si="58"/>
        <v>No Impact at all</v>
      </c>
      <c r="O760" s="42"/>
      <c r="P760" s="42"/>
      <c r="Q760" s="42">
        <f t="shared" si="59"/>
        <v>0</v>
      </c>
    </row>
    <row r="761" spans="1:17" x14ac:dyDescent="0.35">
      <c r="A761" s="41" t="s">
        <v>782</v>
      </c>
      <c r="B761" s="41">
        <f>VLOOKUP($A:$A,'Youth Skills Data'!$A$1:$E$2403,2,FALSE)</f>
        <v>15</v>
      </c>
      <c r="C761" s="41" t="str">
        <f t="shared" si="56"/>
        <v>15 - 19 yrs</v>
      </c>
      <c r="D761" s="41" t="s">
        <v>3</v>
      </c>
      <c r="E761" s="41" t="str">
        <f>HLOOKUP($A761,'Sheet 4'!$A$2:$CNK$3,2,FALSE)</f>
        <v>Single</v>
      </c>
      <c r="F761" s="41" t="s">
        <v>117</v>
      </c>
      <c r="G761" s="41" t="str">
        <f t="shared" si="55"/>
        <v>Male/Single/Kaabong</v>
      </c>
      <c r="H761" s="41">
        <f>VLOOKUP($A761,'Youth Skills Data'!$A$1:$E$2403,5,FALSE)</f>
        <v>0.81</v>
      </c>
      <c r="I761" s="41">
        <f>VLOOKUP($A761,'Youth Skills Data'!$A$1:$E$2403,4,FALSE)</f>
        <v>3.53</v>
      </c>
      <c r="J761" s="41">
        <f>VLOOKUP($A761,'Youth Skills Data'!$A$1:$E$2403,3,FALSE)</f>
        <v>7.58</v>
      </c>
      <c r="K761" s="41">
        <f t="shared" si="57"/>
        <v>11.92</v>
      </c>
      <c r="L761" s="41" t="s">
        <v>5</v>
      </c>
      <c r="M761" s="41" t="s">
        <v>6</v>
      </c>
      <c r="N761" s="41" t="str">
        <f t="shared" si="58"/>
        <v>Moderate Impact</v>
      </c>
      <c r="O761" s="42">
        <v>6198</v>
      </c>
      <c r="P761" s="42"/>
      <c r="Q761" s="42">
        <f t="shared" si="59"/>
        <v>6198</v>
      </c>
    </row>
    <row r="762" spans="1:17" x14ac:dyDescent="0.35">
      <c r="A762" s="41" t="s">
        <v>783</v>
      </c>
      <c r="B762" s="41">
        <f>VLOOKUP($A:$A,'Youth Skills Data'!$A$1:$E$2403,2,FALSE)</f>
        <v>23</v>
      </c>
      <c r="C762" s="41" t="str">
        <f t="shared" si="56"/>
        <v>20 - 24 yrs</v>
      </c>
      <c r="D762" s="41" t="s">
        <v>3</v>
      </c>
      <c r="E762" s="41" t="str">
        <f>HLOOKUP($A762,'Sheet 4'!$A$2:$CNK$3,2,FALSE)</f>
        <v>Single</v>
      </c>
      <c r="F762" s="41" t="s">
        <v>120</v>
      </c>
      <c r="G762" s="41" t="str">
        <f t="shared" si="55"/>
        <v>Male/Single/Nakapiripiriti</v>
      </c>
      <c r="H762" s="41">
        <f>VLOOKUP($A762,'Youth Skills Data'!$A$1:$E$2403,5,FALSE)</f>
        <v>7.84</v>
      </c>
      <c r="I762" s="41">
        <f>VLOOKUP($A762,'Youth Skills Data'!$A$1:$E$2403,4,FALSE)</f>
        <v>6.23</v>
      </c>
      <c r="J762" s="41">
        <f>VLOOKUP($A762,'Youth Skills Data'!$A$1:$E$2403,3,FALSE)</f>
        <v>5.87</v>
      </c>
      <c r="K762" s="41">
        <f t="shared" si="57"/>
        <v>19.940000000000001</v>
      </c>
      <c r="L762" s="41" t="s">
        <v>6</v>
      </c>
      <c r="M762" s="41" t="s">
        <v>6</v>
      </c>
      <c r="N762" s="41" t="str">
        <f t="shared" si="58"/>
        <v>No Impact at all</v>
      </c>
      <c r="O762" s="42"/>
      <c r="P762" s="42"/>
      <c r="Q762" s="42">
        <f t="shared" si="59"/>
        <v>0</v>
      </c>
    </row>
    <row r="763" spans="1:17" x14ac:dyDescent="0.35">
      <c r="A763" s="41" t="s">
        <v>784</v>
      </c>
      <c r="B763" s="41">
        <f>VLOOKUP($A:$A,'Youth Skills Data'!$A$1:$E$2403,2,FALSE)</f>
        <v>15</v>
      </c>
      <c r="C763" s="41" t="str">
        <f t="shared" si="56"/>
        <v>15 - 19 yrs</v>
      </c>
      <c r="D763" s="41" t="s">
        <v>3</v>
      </c>
      <c r="E763" s="41" t="str">
        <f>HLOOKUP($A763,'Sheet 4'!$A$2:$CNK$3,2,FALSE)</f>
        <v>Single</v>
      </c>
      <c r="F763" s="41" t="s">
        <v>120</v>
      </c>
      <c r="G763" s="41" t="str">
        <f t="shared" si="55"/>
        <v>Male/Single/Nakapiripiriti</v>
      </c>
      <c r="H763" s="41">
        <f>VLOOKUP($A763,'Youth Skills Data'!$A$1:$E$2403,5,FALSE)</f>
        <v>0.81</v>
      </c>
      <c r="I763" s="41">
        <f>VLOOKUP($A763,'Youth Skills Data'!$A$1:$E$2403,4,FALSE)</f>
        <v>3.53</v>
      </c>
      <c r="J763" s="41">
        <f>VLOOKUP($A763,'Youth Skills Data'!$A$1:$E$2403,3,FALSE)</f>
        <v>7.58</v>
      </c>
      <c r="K763" s="41">
        <f t="shared" si="57"/>
        <v>11.92</v>
      </c>
      <c r="L763" s="41" t="s">
        <v>5</v>
      </c>
      <c r="M763" s="41" t="s">
        <v>6</v>
      </c>
      <c r="N763" s="41" t="str">
        <f t="shared" si="58"/>
        <v>Moderate Impact</v>
      </c>
      <c r="O763" s="42">
        <v>23500</v>
      </c>
      <c r="P763" s="42"/>
      <c r="Q763" s="42">
        <f t="shared" si="59"/>
        <v>23500</v>
      </c>
    </row>
    <row r="764" spans="1:17" x14ac:dyDescent="0.35">
      <c r="A764" s="41" t="s">
        <v>785</v>
      </c>
      <c r="B764" s="41">
        <f>VLOOKUP($A:$A,'Youth Skills Data'!$A$1:$E$2403,2,FALSE)</f>
        <v>25</v>
      </c>
      <c r="C764" s="41" t="str">
        <f t="shared" si="56"/>
        <v>25 yrs or more</v>
      </c>
      <c r="D764" s="41" t="s">
        <v>3</v>
      </c>
      <c r="E764" s="41" t="str">
        <f>HLOOKUP($A764,'Sheet 4'!$A$2:$CNK$3,2,FALSE)</f>
        <v>Single</v>
      </c>
      <c r="F764" s="41" t="s">
        <v>120</v>
      </c>
      <c r="G764" s="41" t="str">
        <f t="shared" si="55"/>
        <v>Male/Single/Nakapiripiriti</v>
      </c>
      <c r="H764" s="41">
        <f>VLOOKUP($A764,'Youth Skills Data'!$A$1:$E$2403,5,FALSE)</f>
        <v>4.3499999999999996</v>
      </c>
      <c r="I764" s="41">
        <f>VLOOKUP($A764,'Youth Skills Data'!$A$1:$E$2403,4,FALSE)</f>
        <v>7.84</v>
      </c>
      <c r="J764" s="41">
        <f>VLOOKUP($A764,'Youth Skills Data'!$A$1:$E$2403,3,FALSE)</f>
        <v>6.4</v>
      </c>
      <c r="K764" s="41">
        <f t="shared" si="57"/>
        <v>18.59</v>
      </c>
      <c r="L764" s="41" t="s">
        <v>5</v>
      </c>
      <c r="M764" s="41" t="s">
        <v>6</v>
      </c>
      <c r="N764" s="41" t="str">
        <f t="shared" si="58"/>
        <v>Moderate Impact</v>
      </c>
      <c r="O764" s="42">
        <v>80100</v>
      </c>
      <c r="P764" s="42"/>
      <c r="Q764" s="42">
        <f t="shared" si="59"/>
        <v>80100</v>
      </c>
    </row>
    <row r="765" spans="1:17" x14ac:dyDescent="0.35">
      <c r="A765" s="41" t="s">
        <v>786</v>
      </c>
      <c r="B765" s="41">
        <f>VLOOKUP($A:$A,'Youth Skills Data'!$A$1:$E$2403,2,FALSE)</f>
        <v>12</v>
      </c>
      <c r="C765" s="41" t="str">
        <f t="shared" si="56"/>
        <v>10-14 yrs</v>
      </c>
      <c r="D765" s="41" t="s">
        <v>3</v>
      </c>
      <c r="E765" s="41" t="str">
        <f>HLOOKUP($A765,'Sheet 4'!$A$2:$CNK$3,2,FALSE)</f>
        <v>Separated</v>
      </c>
      <c r="F765" s="41" t="s">
        <v>120</v>
      </c>
      <c r="G765" s="41" t="str">
        <f t="shared" si="55"/>
        <v>Male/Separated/Nakapiripiriti</v>
      </c>
      <c r="H765" s="41">
        <f>VLOOKUP($A765,'Youth Skills Data'!$A$1:$E$2403,5,FALSE)</f>
        <v>9.5</v>
      </c>
      <c r="I765" s="41">
        <f>VLOOKUP($A765,'Youth Skills Data'!$A$1:$E$2403,4,FALSE)</f>
        <v>2.74</v>
      </c>
      <c r="J765" s="41">
        <f>VLOOKUP($A765,'Youth Skills Data'!$A$1:$E$2403,3,FALSE)</f>
        <v>2.77</v>
      </c>
      <c r="K765" s="41">
        <f t="shared" si="57"/>
        <v>15.01</v>
      </c>
      <c r="L765" s="41" t="s">
        <v>5</v>
      </c>
      <c r="M765" s="41" t="s">
        <v>5</v>
      </c>
      <c r="N765" s="41" t="str">
        <f t="shared" si="58"/>
        <v>High Impact</v>
      </c>
      <c r="O765" s="42">
        <v>60198</v>
      </c>
      <c r="P765" s="42">
        <v>980000</v>
      </c>
      <c r="Q765" s="42">
        <f t="shared" si="59"/>
        <v>1040198</v>
      </c>
    </row>
    <row r="766" spans="1:17" x14ac:dyDescent="0.35">
      <c r="A766" s="41" t="s">
        <v>787</v>
      </c>
      <c r="B766" s="41">
        <f>VLOOKUP($A:$A,'Youth Skills Data'!$A$1:$E$2403,2,FALSE)</f>
        <v>15</v>
      </c>
      <c r="C766" s="41" t="str">
        <f t="shared" si="56"/>
        <v>15 - 19 yrs</v>
      </c>
      <c r="D766" s="41" t="s">
        <v>8</v>
      </c>
      <c r="E766" s="41" t="str">
        <f>HLOOKUP($A766,'Sheet 4'!$A$2:$CNK$3,2,FALSE)</f>
        <v>Single</v>
      </c>
      <c r="F766" s="41" t="s">
        <v>120</v>
      </c>
      <c r="G766" s="41" t="str">
        <f t="shared" si="55"/>
        <v>Female/Single/Nakapiripiriti</v>
      </c>
      <c r="H766" s="41">
        <f>VLOOKUP($A766,'Youth Skills Data'!$A$1:$E$2403,5,FALSE)</f>
        <v>4.3499999999999996</v>
      </c>
      <c r="I766" s="41">
        <f>VLOOKUP($A766,'Youth Skills Data'!$A$1:$E$2403,4,FALSE)</f>
        <v>7.84</v>
      </c>
      <c r="J766" s="41">
        <f>VLOOKUP($A766,'Youth Skills Data'!$A$1:$E$2403,3,FALSE)</f>
        <v>6.4</v>
      </c>
      <c r="K766" s="41">
        <f t="shared" si="57"/>
        <v>18.59</v>
      </c>
      <c r="L766" s="41" t="s">
        <v>5</v>
      </c>
      <c r="M766" s="41" t="s">
        <v>5</v>
      </c>
      <c r="N766" s="41" t="str">
        <f t="shared" si="58"/>
        <v>High Impact</v>
      </c>
      <c r="O766" s="42">
        <v>1500198</v>
      </c>
      <c r="P766" s="42">
        <v>870000</v>
      </c>
      <c r="Q766" s="42">
        <f t="shared" si="59"/>
        <v>2370198</v>
      </c>
    </row>
    <row r="767" spans="1:17" x14ac:dyDescent="0.35">
      <c r="A767" s="41" t="s">
        <v>788</v>
      </c>
      <c r="B767" s="41">
        <f>VLOOKUP($A:$A,'Youth Skills Data'!$A$1:$E$2403,2,FALSE)</f>
        <v>17</v>
      </c>
      <c r="C767" s="41" t="str">
        <f t="shared" si="56"/>
        <v>15 - 19 yrs</v>
      </c>
      <c r="D767" s="41" t="s">
        <v>3</v>
      </c>
      <c r="E767" s="41" t="str">
        <f>HLOOKUP($A767,'Sheet 4'!$A$2:$CNK$3,2,FALSE)</f>
        <v>Married</v>
      </c>
      <c r="F767" s="41" t="s">
        <v>120</v>
      </c>
      <c r="G767" s="41" t="str">
        <f t="shared" si="55"/>
        <v>Male/Married/Nakapiripiriti</v>
      </c>
      <c r="H767" s="41">
        <f>VLOOKUP($A767,'Youth Skills Data'!$A$1:$E$2403,5,FALSE)</f>
        <v>4.3499999999999996</v>
      </c>
      <c r="I767" s="41">
        <f>VLOOKUP($A767,'Youth Skills Data'!$A$1:$E$2403,4,FALSE)</f>
        <v>7.84</v>
      </c>
      <c r="J767" s="41">
        <f>VLOOKUP($A767,'Youth Skills Data'!$A$1:$E$2403,3,FALSE)</f>
        <v>6.4</v>
      </c>
      <c r="K767" s="41">
        <f t="shared" si="57"/>
        <v>18.59</v>
      </c>
      <c r="L767" s="41" t="s">
        <v>5</v>
      </c>
      <c r="M767" s="41" t="s">
        <v>5</v>
      </c>
      <c r="N767" s="41" t="str">
        <f t="shared" si="58"/>
        <v>High Impact</v>
      </c>
      <c r="O767" s="42">
        <v>35000</v>
      </c>
      <c r="P767" s="42">
        <v>100000</v>
      </c>
      <c r="Q767" s="42">
        <f t="shared" si="59"/>
        <v>135000</v>
      </c>
    </row>
    <row r="768" spans="1:17" x14ac:dyDescent="0.35">
      <c r="A768" s="41" t="s">
        <v>789</v>
      </c>
      <c r="B768" s="41">
        <f>VLOOKUP($A:$A,'Youth Skills Data'!$A$1:$E$2403,2,FALSE)</f>
        <v>19</v>
      </c>
      <c r="C768" s="41" t="str">
        <f t="shared" si="56"/>
        <v>20 - 24 yrs</v>
      </c>
      <c r="D768" s="41" t="s">
        <v>3</v>
      </c>
      <c r="E768" s="41" t="str">
        <f>HLOOKUP($A768,'Sheet 4'!$A$2:$CNK$3,2,FALSE)</f>
        <v>Separated</v>
      </c>
      <c r="F768" s="41" t="s">
        <v>120</v>
      </c>
      <c r="G768" s="41" t="str">
        <f t="shared" si="55"/>
        <v>Male/Separated/Nakapiripiriti</v>
      </c>
      <c r="H768" s="41">
        <f>VLOOKUP($A768,'Youth Skills Data'!$A$1:$E$2403,5,FALSE)</f>
        <v>2.66</v>
      </c>
      <c r="I768" s="41">
        <f>VLOOKUP($A768,'Youth Skills Data'!$A$1:$E$2403,4,FALSE)</f>
        <v>1.4</v>
      </c>
      <c r="J768" s="41">
        <f>VLOOKUP($A768,'Youth Skills Data'!$A$1:$E$2403,3,FALSE)</f>
        <v>8.5</v>
      </c>
      <c r="K768" s="41">
        <f t="shared" si="57"/>
        <v>12.56</v>
      </c>
      <c r="L768" s="41" t="s">
        <v>5</v>
      </c>
      <c r="M768" s="41" t="s">
        <v>5</v>
      </c>
      <c r="N768" s="41" t="str">
        <f t="shared" si="58"/>
        <v>High Impact</v>
      </c>
      <c r="O768" s="42">
        <v>218500</v>
      </c>
      <c r="P768" s="42">
        <v>35500</v>
      </c>
      <c r="Q768" s="42">
        <f t="shared" si="59"/>
        <v>254000</v>
      </c>
    </row>
    <row r="769" spans="1:17" x14ac:dyDescent="0.35">
      <c r="A769" s="41" t="s">
        <v>790</v>
      </c>
      <c r="B769" s="41">
        <f>VLOOKUP($A:$A,'Youth Skills Data'!$A$1:$E$2403,2,FALSE)</f>
        <v>21</v>
      </c>
      <c r="C769" s="41" t="str">
        <f t="shared" si="56"/>
        <v>20 - 24 yrs</v>
      </c>
      <c r="D769" s="41" t="s">
        <v>3</v>
      </c>
      <c r="E769" s="41" t="str">
        <f>HLOOKUP($A769,'Sheet 4'!$A$2:$CNK$3,2,FALSE)</f>
        <v>Single</v>
      </c>
      <c r="F769" s="41" t="s">
        <v>120</v>
      </c>
      <c r="G769" s="41" t="str">
        <f t="shared" si="55"/>
        <v>Male/Single/Nakapiripiriti</v>
      </c>
      <c r="H769" s="41">
        <f>VLOOKUP($A769,'Youth Skills Data'!$A$1:$E$2403,5,FALSE)</f>
        <v>3.76</v>
      </c>
      <c r="I769" s="41">
        <f>VLOOKUP($A769,'Youth Skills Data'!$A$1:$E$2403,4,FALSE)</f>
        <v>0.56000000000000005</v>
      </c>
      <c r="J769" s="41">
        <f>VLOOKUP($A769,'Youth Skills Data'!$A$1:$E$2403,3,FALSE)</f>
        <v>9.81</v>
      </c>
      <c r="K769" s="41">
        <f t="shared" si="57"/>
        <v>14.13</v>
      </c>
      <c r="L769" s="41" t="s">
        <v>5</v>
      </c>
      <c r="M769" s="41" t="s">
        <v>5</v>
      </c>
      <c r="N769" s="41" t="str">
        <f t="shared" si="58"/>
        <v>High Impact</v>
      </c>
      <c r="O769" s="42">
        <v>1500198</v>
      </c>
      <c r="P769" s="42">
        <v>72099</v>
      </c>
      <c r="Q769" s="42">
        <f t="shared" si="59"/>
        <v>1572297</v>
      </c>
    </row>
    <row r="770" spans="1:17" x14ac:dyDescent="0.35">
      <c r="A770" s="41" t="s">
        <v>791</v>
      </c>
      <c r="B770" s="41">
        <f>VLOOKUP($A:$A,'Youth Skills Data'!$A$1:$E$2403,2,FALSE)</f>
        <v>24</v>
      </c>
      <c r="C770" s="41" t="str">
        <f t="shared" si="56"/>
        <v>20 - 24 yrs</v>
      </c>
      <c r="D770" s="41" t="s">
        <v>8</v>
      </c>
      <c r="E770" s="41" t="str">
        <f>HLOOKUP($A770,'Sheet 4'!$A$2:$CNK$3,2,FALSE)</f>
        <v>Married</v>
      </c>
      <c r="F770" s="41" t="s">
        <v>120</v>
      </c>
      <c r="G770" s="41" t="str">
        <f t="shared" ref="G770:G833" si="60">CONCATENATE(D770,"/",E770,"/",F770,)</f>
        <v>Female/Married/Nakapiripiriti</v>
      </c>
      <c r="H770" s="41">
        <f>VLOOKUP($A770,'Youth Skills Data'!$A$1:$E$2403,5,FALSE)</f>
        <v>7.84</v>
      </c>
      <c r="I770" s="41">
        <f>VLOOKUP($A770,'Youth Skills Data'!$A$1:$E$2403,4,FALSE)</f>
        <v>6.23</v>
      </c>
      <c r="J770" s="41">
        <f>VLOOKUP($A770,'Youth Skills Data'!$A$1:$E$2403,3,FALSE)</f>
        <v>5.87</v>
      </c>
      <c r="K770" s="41">
        <f t="shared" si="57"/>
        <v>19.940000000000001</v>
      </c>
      <c r="L770" s="41" t="s">
        <v>5</v>
      </c>
      <c r="M770" s="41" t="s">
        <v>5</v>
      </c>
      <c r="N770" s="41" t="str">
        <f t="shared" si="58"/>
        <v>High Impact</v>
      </c>
      <c r="O770" s="42">
        <v>157000</v>
      </c>
      <c r="P770" s="42">
        <v>400000</v>
      </c>
      <c r="Q770" s="42">
        <f t="shared" si="59"/>
        <v>557000</v>
      </c>
    </row>
    <row r="771" spans="1:17" x14ac:dyDescent="0.35">
      <c r="A771" s="41" t="s">
        <v>792</v>
      </c>
      <c r="B771" s="41">
        <f>VLOOKUP($A:$A,'Youth Skills Data'!$A$1:$E$2403,2,FALSE)</f>
        <v>21</v>
      </c>
      <c r="C771" s="41" t="str">
        <f t="shared" ref="C771:C834" si="61">IF(B771&lt;=10,"Below 10 yrs",IF(B771&lt;14,"10-14 yrs",IF(B771&lt;19,"15 - 19 yrs",IF(B771&lt;=24,"20 - 24 yrs",IF(B771&gt;=25,"25 yrs or more")))))</f>
        <v>20 - 24 yrs</v>
      </c>
      <c r="D771" s="41" t="s">
        <v>8</v>
      </c>
      <c r="E771" s="41" t="str">
        <f>HLOOKUP($A771,'Sheet 4'!$A$2:$CNK$3,2,FALSE)</f>
        <v>Married</v>
      </c>
      <c r="F771" s="41" t="s">
        <v>120</v>
      </c>
      <c r="G771" s="41" t="str">
        <f t="shared" si="60"/>
        <v>Female/Married/Nakapiripiriti</v>
      </c>
      <c r="H771" s="41">
        <f>VLOOKUP($A771,'Youth Skills Data'!$A$1:$E$2403,5,FALSE)</f>
        <v>8.42</v>
      </c>
      <c r="I771" s="41">
        <f>VLOOKUP($A771,'Youth Skills Data'!$A$1:$E$2403,4,FALSE)</f>
        <v>3.68</v>
      </c>
      <c r="J771" s="41">
        <f>VLOOKUP($A771,'Youth Skills Data'!$A$1:$E$2403,3,FALSE)</f>
        <v>0.54</v>
      </c>
      <c r="K771" s="41">
        <f t="shared" ref="K771:K834" si="62">H771+I771+J771</f>
        <v>12.64</v>
      </c>
      <c r="L771" s="41" t="s">
        <v>5</v>
      </c>
      <c r="M771" s="41" t="s">
        <v>5</v>
      </c>
      <c r="N771" s="41" t="str">
        <f t="shared" ref="N771:N834" si="63">IF(AND(L771="Yes",M771="Yes"),"High Impact",IF(AND(L771="Yes",M771="No"),"Moderate Impact",IF(AND(L771="No",M771="Yes"),"Low Impact","No Impact at all")))</f>
        <v>High Impact</v>
      </c>
      <c r="O771" s="42">
        <v>82200</v>
      </c>
      <c r="P771" s="42">
        <v>2800000</v>
      </c>
      <c r="Q771" s="42">
        <f t="shared" ref="Q771:Q834" si="64">P771+O771</f>
        <v>2882200</v>
      </c>
    </row>
    <row r="772" spans="1:17" x14ac:dyDescent="0.35">
      <c r="A772" s="41" t="s">
        <v>793</v>
      </c>
      <c r="B772" s="41">
        <f>VLOOKUP($A:$A,'Youth Skills Data'!$A$1:$E$2403,2,FALSE)</f>
        <v>23</v>
      </c>
      <c r="C772" s="41" t="str">
        <f t="shared" si="61"/>
        <v>20 - 24 yrs</v>
      </c>
      <c r="D772" s="41" t="s">
        <v>3</v>
      </c>
      <c r="E772" s="41" t="str">
        <f>HLOOKUP($A772,'Sheet 4'!$A$2:$CNK$3,2,FALSE)</f>
        <v>Separated</v>
      </c>
      <c r="F772" s="41" t="s">
        <v>120</v>
      </c>
      <c r="G772" s="41" t="str">
        <f t="shared" si="60"/>
        <v>Male/Separated/Nakapiripiriti</v>
      </c>
      <c r="H772" s="41">
        <f>VLOOKUP($A772,'Youth Skills Data'!$A$1:$E$2403,5,FALSE)</f>
        <v>2.34</v>
      </c>
      <c r="I772" s="41">
        <f>VLOOKUP($A772,'Youth Skills Data'!$A$1:$E$2403,4,FALSE)</f>
        <v>4.0199999999999996</v>
      </c>
      <c r="J772" s="41">
        <f>VLOOKUP($A772,'Youth Skills Data'!$A$1:$E$2403,3,FALSE)</f>
        <v>8.5399999999999991</v>
      </c>
      <c r="K772" s="41">
        <f t="shared" si="62"/>
        <v>14.899999999999999</v>
      </c>
      <c r="L772" s="41" t="s">
        <v>5</v>
      </c>
      <c r="M772" s="41" t="s">
        <v>5</v>
      </c>
      <c r="N772" s="41" t="str">
        <f t="shared" si="63"/>
        <v>High Impact</v>
      </c>
      <c r="O772" s="42">
        <v>310000</v>
      </c>
      <c r="P772" s="42">
        <v>400000</v>
      </c>
      <c r="Q772" s="42">
        <f t="shared" si="64"/>
        <v>710000</v>
      </c>
    </row>
    <row r="773" spans="1:17" x14ac:dyDescent="0.35">
      <c r="A773" s="41" t="s">
        <v>794</v>
      </c>
      <c r="B773" s="41">
        <f>VLOOKUP($A:$A,'Youth Skills Data'!$A$1:$E$2403,2,FALSE)</f>
        <v>19</v>
      </c>
      <c r="C773" s="41" t="str">
        <f t="shared" si="61"/>
        <v>20 - 24 yrs</v>
      </c>
      <c r="D773" s="41" t="s">
        <v>3</v>
      </c>
      <c r="E773" s="41" t="str">
        <f>HLOOKUP($A773,'Sheet 4'!$A$2:$CNK$3,2,FALSE)</f>
        <v>Single</v>
      </c>
      <c r="F773" s="41" t="s">
        <v>121</v>
      </c>
      <c r="G773" s="41" t="str">
        <f t="shared" si="60"/>
        <v>Male/Single/Amudat</v>
      </c>
      <c r="H773" s="41">
        <f>VLOOKUP($A773,'Youth Skills Data'!$A$1:$E$2403,5,FALSE)</f>
        <v>8.9499999999999993</v>
      </c>
      <c r="I773" s="41">
        <f>VLOOKUP($A773,'Youth Skills Data'!$A$1:$E$2403,4,FALSE)</f>
        <v>9.2799999999999994</v>
      </c>
      <c r="J773" s="41">
        <f>VLOOKUP($A773,'Youth Skills Data'!$A$1:$E$2403,3,FALSE)</f>
        <v>7.99</v>
      </c>
      <c r="K773" s="41">
        <f t="shared" si="62"/>
        <v>26.22</v>
      </c>
      <c r="L773" s="41" t="s">
        <v>5</v>
      </c>
      <c r="M773" s="41" t="s">
        <v>5</v>
      </c>
      <c r="N773" s="41" t="str">
        <f t="shared" si="63"/>
        <v>High Impact</v>
      </c>
      <c r="O773" s="42">
        <v>475000</v>
      </c>
      <c r="P773" s="42">
        <v>620000</v>
      </c>
      <c r="Q773" s="42">
        <f t="shared" si="64"/>
        <v>1095000</v>
      </c>
    </row>
    <row r="774" spans="1:17" x14ac:dyDescent="0.35">
      <c r="A774" s="41" t="s">
        <v>795</v>
      </c>
      <c r="B774" s="41">
        <f>VLOOKUP($A:$A,'Youth Skills Data'!$A$1:$E$2403,2,FALSE)</f>
        <v>29</v>
      </c>
      <c r="C774" s="41" t="str">
        <f t="shared" si="61"/>
        <v>25 yrs or more</v>
      </c>
      <c r="D774" s="41" t="s">
        <v>3</v>
      </c>
      <c r="E774" s="41" t="str">
        <f>HLOOKUP($A774,'Sheet 4'!$A$2:$CNK$3,2,FALSE)</f>
        <v>Separated</v>
      </c>
      <c r="F774" s="41" t="s">
        <v>121</v>
      </c>
      <c r="G774" s="41" t="str">
        <f t="shared" si="60"/>
        <v>Male/Separated/Amudat</v>
      </c>
      <c r="H774" s="41">
        <f>VLOOKUP($A774,'Youth Skills Data'!$A$1:$E$2403,5,FALSE)</f>
        <v>7.84</v>
      </c>
      <c r="I774" s="41">
        <f>VLOOKUP($A774,'Youth Skills Data'!$A$1:$E$2403,4,FALSE)</f>
        <v>6.23</v>
      </c>
      <c r="J774" s="41">
        <f>VLOOKUP($A774,'Youth Skills Data'!$A$1:$E$2403,3,FALSE)</f>
        <v>5.87</v>
      </c>
      <c r="K774" s="41">
        <f t="shared" si="62"/>
        <v>19.940000000000001</v>
      </c>
      <c r="L774" s="41" t="s">
        <v>5</v>
      </c>
      <c r="M774" s="41" t="s">
        <v>6</v>
      </c>
      <c r="N774" s="41" t="str">
        <f t="shared" si="63"/>
        <v>Moderate Impact</v>
      </c>
      <c r="O774" s="42">
        <v>30297</v>
      </c>
      <c r="P774" s="42"/>
      <c r="Q774" s="42">
        <f t="shared" si="64"/>
        <v>30297</v>
      </c>
    </row>
    <row r="775" spans="1:17" x14ac:dyDescent="0.35">
      <c r="A775" s="41" t="s">
        <v>796</v>
      </c>
      <c r="B775" s="41">
        <f>VLOOKUP($A:$A,'Youth Skills Data'!$A$1:$E$2403,2,FALSE)</f>
        <v>22</v>
      </c>
      <c r="C775" s="41" t="str">
        <f t="shared" si="61"/>
        <v>20 - 24 yrs</v>
      </c>
      <c r="D775" s="41" t="s">
        <v>3</v>
      </c>
      <c r="E775" s="41" t="str">
        <f>HLOOKUP($A775,'Sheet 4'!$A$2:$CNK$3,2,FALSE)</f>
        <v>Single</v>
      </c>
      <c r="F775" s="41" t="s">
        <v>121</v>
      </c>
      <c r="G775" s="41" t="str">
        <f t="shared" si="60"/>
        <v>Male/Single/Amudat</v>
      </c>
      <c r="H775" s="41">
        <f>VLOOKUP($A775,'Youth Skills Data'!$A$1:$E$2403,5,FALSE)</f>
        <v>4.3499999999999996</v>
      </c>
      <c r="I775" s="41">
        <f>VLOOKUP($A775,'Youth Skills Data'!$A$1:$E$2403,4,FALSE)</f>
        <v>7.84</v>
      </c>
      <c r="J775" s="41">
        <f>VLOOKUP($A775,'Youth Skills Data'!$A$1:$E$2403,3,FALSE)</f>
        <v>6.4</v>
      </c>
      <c r="K775" s="41">
        <f t="shared" si="62"/>
        <v>18.59</v>
      </c>
      <c r="L775" s="41" t="s">
        <v>5</v>
      </c>
      <c r="M775" s="41" t="s">
        <v>6</v>
      </c>
      <c r="N775" s="41" t="str">
        <f t="shared" si="63"/>
        <v>Moderate Impact</v>
      </c>
      <c r="O775" s="42">
        <v>47099</v>
      </c>
      <c r="P775" s="42"/>
      <c r="Q775" s="42">
        <f t="shared" si="64"/>
        <v>47099</v>
      </c>
    </row>
    <row r="776" spans="1:17" x14ac:dyDescent="0.35">
      <c r="A776" s="41" t="s">
        <v>797</v>
      </c>
      <c r="B776" s="41">
        <f>VLOOKUP($A:$A,'Youth Skills Data'!$A$1:$E$2403,2,FALSE)</f>
        <v>21</v>
      </c>
      <c r="C776" s="41" t="str">
        <f t="shared" si="61"/>
        <v>20 - 24 yrs</v>
      </c>
      <c r="D776" s="41" t="s">
        <v>3</v>
      </c>
      <c r="E776" s="41" t="str">
        <f>HLOOKUP($A776,'Sheet 4'!$A$2:$CNK$3,2,FALSE)</f>
        <v>Single</v>
      </c>
      <c r="F776" s="41" t="s">
        <v>121</v>
      </c>
      <c r="G776" s="41" t="str">
        <f t="shared" si="60"/>
        <v>Male/Single/Amudat</v>
      </c>
      <c r="H776" s="41">
        <f>VLOOKUP($A776,'Youth Skills Data'!$A$1:$E$2403,5,FALSE)</f>
        <v>8.42</v>
      </c>
      <c r="I776" s="41">
        <f>VLOOKUP($A776,'Youth Skills Data'!$A$1:$E$2403,4,FALSE)</f>
        <v>3.68</v>
      </c>
      <c r="J776" s="41">
        <f>VLOOKUP($A776,'Youth Skills Data'!$A$1:$E$2403,3,FALSE)</f>
        <v>0.54</v>
      </c>
      <c r="K776" s="41">
        <f t="shared" si="62"/>
        <v>12.64</v>
      </c>
      <c r="L776" s="41" t="s">
        <v>5</v>
      </c>
      <c r="M776" s="41" t="s">
        <v>6</v>
      </c>
      <c r="N776" s="41" t="str">
        <f t="shared" si="63"/>
        <v>Moderate Impact</v>
      </c>
      <c r="O776" s="42">
        <v>120099</v>
      </c>
      <c r="P776" s="42"/>
      <c r="Q776" s="42">
        <f t="shared" si="64"/>
        <v>120099</v>
      </c>
    </row>
    <row r="777" spans="1:17" x14ac:dyDescent="0.35">
      <c r="A777" s="41" t="s">
        <v>798</v>
      </c>
      <c r="B777" s="41">
        <f>VLOOKUP($A:$A,'Youth Skills Data'!$A$1:$E$2403,2,FALSE)</f>
        <v>17</v>
      </c>
      <c r="C777" s="41" t="str">
        <f t="shared" si="61"/>
        <v>15 - 19 yrs</v>
      </c>
      <c r="D777" s="41" t="s">
        <v>3</v>
      </c>
      <c r="E777" s="41" t="str">
        <f>HLOOKUP($A777,'Sheet 4'!$A$2:$CNK$3,2,FALSE)</f>
        <v>Single</v>
      </c>
      <c r="F777" s="41" t="s">
        <v>121</v>
      </c>
      <c r="G777" s="41" t="str">
        <f t="shared" si="60"/>
        <v>Male/Single/Amudat</v>
      </c>
      <c r="H777" s="41">
        <f>VLOOKUP($A777,'Youth Skills Data'!$A$1:$E$2403,5,FALSE)</f>
        <v>8.3000000000000007</v>
      </c>
      <c r="I777" s="41">
        <f>VLOOKUP($A777,'Youth Skills Data'!$A$1:$E$2403,4,FALSE)</f>
        <v>6.79</v>
      </c>
      <c r="J777" s="41">
        <f>VLOOKUP($A777,'Youth Skills Data'!$A$1:$E$2403,3,FALSE)</f>
        <v>1.88</v>
      </c>
      <c r="K777" s="41">
        <f t="shared" si="62"/>
        <v>16.97</v>
      </c>
      <c r="L777" s="41" t="s">
        <v>5</v>
      </c>
      <c r="M777" s="41" t="s">
        <v>6</v>
      </c>
      <c r="N777" s="41" t="str">
        <f t="shared" si="63"/>
        <v>Moderate Impact</v>
      </c>
      <c r="O777" s="42">
        <v>55198</v>
      </c>
      <c r="P777" s="42"/>
      <c r="Q777" s="42">
        <f t="shared" si="64"/>
        <v>55198</v>
      </c>
    </row>
    <row r="778" spans="1:17" x14ac:dyDescent="0.35">
      <c r="A778" s="41" t="s">
        <v>799</v>
      </c>
      <c r="B778" s="41">
        <f>VLOOKUP($A:$A,'Youth Skills Data'!$A$1:$E$2403,2,FALSE)</f>
        <v>21</v>
      </c>
      <c r="C778" s="41" t="str">
        <f t="shared" si="61"/>
        <v>20 - 24 yrs</v>
      </c>
      <c r="D778" s="41" t="s">
        <v>3</v>
      </c>
      <c r="E778" s="41" t="str">
        <f>HLOOKUP($A778,'Sheet 4'!$A$2:$CNK$3,2,FALSE)</f>
        <v>Single</v>
      </c>
      <c r="F778" s="41" t="s">
        <v>121</v>
      </c>
      <c r="G778" s="41" t="str">
        <f t="shared" si="60"/>
        <v>Male/Single/Amudat</v>
      </c>
      <c r="H778" s="41">
        <f>VLOOKUP($A778,'Youth Skills Data'!$A$1:$E$2403,5,FALSE)</f>
        <v>7.84</v>
      </c>
      <c r="I778" s="41">
        <f>VLOOKUP($A778,'Youth Skills Data'!$A$1:$E$2403,4,FALSE)</f>
        <v>6.23</v>
      </c>
      <c r="J778" s="41">
        <f>VLOOKUP($A778,'Youth Skills Data'!$A$1:$E$2403,3,FALSE)</f>
        <v>5.87</v>
      </c>
      <c r="K778" s="41">
        <f t="shared" si="62"/>
        <v>19.940000000000001</v>
      </c>
      <c r="L778" s="41" t="s">
        <v>5</v>
      </c>
      <c r="M778" s="41" t="s">
        <v>5</v>
      </c>
      <c r="N778" s="41" t="str">
        <f t="shared" si="63"/>
        <v>High Impact</v>
      </c>
      <c r="O778" s="42">
        <v>73000</v>
      </c>
      <c r="P778" s="42">
        <v>12198</v>
      </c>
      <c r="Q778" s="42">
        <f t="shared" si="64"/>
        <v>85198</v>
      </c>
    </row>
    <row r="779" spans="1:17" x14ac:dyDescent="0.35">
      <c r="A779" s="41" t="s">
        <v>800</v>
      </c>
      <c r="B779" s="41">
        <f>VLOOKUP($A:$A,'Youth Skills Data'!$A$1:$E$2403,2,FALSE)</f>
        <v>23</v>
      </c>
      <c r="C779" s="41" t="str">
        <f t="shared" si="61"/>
        <v>20 - 24 yrs</v>
      </c>
      <c r="D779" s="41" t="s">
        <v>3</v>
      </c>
      <c r="E779" s="41" t="str">
        <f>HLOOKUP($A779,'Sheet 4'!$A$2:$CNK$3,2,FALSE)</f>
        <v>Married</v>
      </c>
      <c r="F779" s="41" t="s">
        <v>121</v>
      </c>
      <c r="G779" s="41" t="str">
        <f t="shared" si="60"/>
        <v>Male/Married/Amudat</v>
      </c>
      <c r="H779" s="41">
        <f>VLOOKUP($A779,'Youth Skills Data'!$A$1:$E$2403,5,FALSE)</f>
        <v>3.76</v>
      </c>
      <c r="I779" s="41">
        <f>VLOOKUP($A779,'Youth Skills Data'!$A$1:$E$2403,4,FALSE)</f>
        <v>0.56000000000000005</v>
      </c>
      <c r="J779" s="41">
        <f>VLOOKUP($A779,'Youth Skills Data'!$A$1:$E$2403,3,FALSE)</f>
        <v>9.81</v>
      </c>
      <c r="K779" s="41">
        <f t="shared" si="62"/>
        <v>14.13</v>
      </c>
      <c r="L779" s="41" t="s">
        <v>5</v>
      </c>
      <c r="M779" s="41" t="s">
        <v>6</v>
      </c>
      <c r="N779" s="41" t="str">
        <f t="shared" si="63"/>
        <v>Moderate Impact</v>
      </c>
      <c r="O779" s="42">
        <v>90198</v>
      </c>
      <c r="P779" s="42"/>
      <c r="Q779" s="42">
        <f t="shared" si="64"/>
        <v>90198</v>
      </c>
    </row>
    <row r="780" spans="1:17" x14ac:dyDescent="0.35">
      <c r="A780" s="41" t="s">
        <v>801</v>
      </c>
      <c r="B780" s="41">
        <f>VLOOKUP($A:$A,'Youth Skills Data'!$A$1:$E$2403,2,FALSE)</f>
        <v>15</v>
      </c>
      <c r="C780" s="41" t="str">
        <f t="shared" si="61"/>
        <v>15 - 19 yrs</v>
      </c>
      <c r="D780" s="41" t="s">
        <v>3</v>
      </c>
      <c r="E780" s="41" t="str">
        <f>HLOOKUP($A780,'Sheet 4'!$A$2:$CNK$3,2,FALSE)</f>
        <v>Single</v>
      </c>
      <c r="F780" s="41" t="s">
        <v>121</v>
      </c>
      <c r="G780" s="41" t="str">
        <f t="shared" si="60"/>
        <v>Male/Single/Amudat</v>
      </c>
      <c r="H780" s="41">
        <f>VLOOKUP($A780,'Youth Skills Data'!$A$1:$E$2403,5,FALSE)</f>
        <v>0.81</v>
      </c>
      <c r="I780" s="41">
        <f>VLOOKUP($A780,'Youth Skills Data'!$A$1:$E$2403,4,FALSE)</f>
        <v>3.53</v>
      </c>
      <c r="J780" s="41">
        <f>VLOOKUP($A780,'Youth Skills Data'!$A$1:$E$2403,3,FALSE)</f>
        <v>7.58</v>
      </c>
      <c r="K780" s="41">
        <f t="shared" si="62"/>
        <v>11.92</v>
      </c>
      <c r="L780" s="41" t="s">
        <v>5</v>
      </c>
      <c r="M780" s="41" t="s">
        <v>5</v>
      </c>
      <c r="N780" s="41" t="str">
        <f t="shared" si="63"/>
        <v>High Impact</v>
      </c>
      <c r="O780" s="42">
        <v>35198</v>
      </c>
      <c r="P780" s="42">
        <v>335000</v>
      </c>
      <c r="Q780" s="42">
        <f t="shared" si="64"/>
        <v>370198</v>
      </c>
    </row>
    <row r="781" spans="1:17" x14ac:dyDescent="0.35">
      <c r="A781" s="41" t="s">
        <v>802</v>
      </c>
      <c r="B781" s="41">
        <f>VLOOKUP($A:$A,'Youth Skills Data'!$A$1:$E$2403,2,FALSE)</f>
        <v>21</v>
      </c>
      <c r="C781" s="41" t="str">
        <f t="shared" si="61"/>
        <v>20 - 24 yrs</v>
      </c>
      <c r="D781" s="41" t="s">
        <v>3</v>
      </c>
      <c r="E781" s="41" t="str">
        <f>HLOOKUP($A781,'Sheet 4'!$A$2:$CNK$3,2,FALSE)</f>
        <v>Separated</v>
      </c>
      <c r="F781" s="41" t="s">
        <v>121</v>
      </c>
      <c r="G781" s="41" t="str">
        <f t="shared" si="60"/>
        <v>Male/Separated/Amudat</v>
      </c>
      <c r="H781" s="41">
        <f>VLOOKUP($A781,'Youth Skills Data'!$A$1:$E$2403,5,FALSE)</f>
        <v>3.76</v>
      </c>
      <c r="I781" s="41">
        <f>VLOOKUP($A781,'Youth Skills Data'!$A$1:$E$2403,4,FALSE)</f>
        <v>0.56000000000000005</v>
      </c>
      <c r="J781" s="41">
        <f>VLOOKUP($A781,'Youth Skills Data'!$A$1:$E$2403,3,FALSE)</f>
        <v>9.81</v>
      </c>
      <c r="K781" s="41">
        <f t="shared" si="62"/>
        <v>14.13</v>
      </c>
      <c r="L781" s="41" t="s">
        <v>5</v>
      </c>
      <c r="M781" s="41" t="s">
        <v>5</v>
      </c>
      <c r="N781" s="41" t="str">
        <f t="shared" si="63"/>
        <v>High Impact</v>
      </c>
      <c r="O781" s="42">
        <v>55099</v>
      </c>
      <c r="P781" s="42">
        <v>16200</v>
      </c>
      <c r="Q781" s="42">
        <f t="shared" si="64"/>
        <v>71299</v>
      </c>
    </row>
    <row r="782" spans="1:17" x14ac:dyDescent="0.35">
      <c r="A782" s="41" t="s">
        <v>803</v>
      </c>
      <c r="B782" s="41">
        <f>VLOOKUP($A:$A,'Youth Skills Data'!$A$1:$E$2403,2,FALSE)</f>
        <v>23</v>
      </c>
      <c r="C782" s="41" t="str">
        <f t="shared" si="61"/>
        <v>20 - 24 yrs</v>
      </c>
      <c r="D782" s="41" t="s">
        <v>8</v>
      </c>
      <c r="E782" s="41" t="str">
        <f>HLOOKUP($A782,'Sheet 4'!$A$2:$CNK$3,2,FALSE)</f>
        <v>Separated</v>
      </c>
      <c r="F782" s="41" t="s">
        <v>121</v>
      </c>
      <c r="G782" s="41" t="str">
        <f t="shared" si="60"/>
        <v>Female/Separated/Amudat</v>
      </c>
      <c r="H782" s="41">
        <f>VLOOKUP($A782,'Youth Skills Data'!$A$1:$E$2403,5,FALSE)</f>
        <v>7.84</v>
      </c>
      <c r="I782" s="41">
        <f>VLOOKUP($A782,'Youth Skills Data'!$A$1:$E$2403,4,FALSE)</f>
        <v>6.23</v>
      </c>
      <c r="J782" s="41">
        <f>VLOOKUP($A782,'Youth Skills Data'!$A$1:$E$2403,3,FALSE)</f>
        <v>5.87</v>
      </c>
      <c r="K782" s="41">
        <f t="shared" si="62"/>
        <v>19.940000000000001</v>
      </c>
      <c r="L782" s="41" t="s">
        <v>5</v>
      </c>
      <c r="M782" s="41" t="s">
        <v>5</v>
      </c>
      <c r="N782" s="41" t="str">
        <f t="shared" si="63"/>
        <v>High Impact</v>
      </c>
      <c r="O782" s="42">
        <v>85000</v>
      </c>
      <c r="P782" s="42">
        <v>38000</v>
      </c>
      <c r="Q782" s="42">
        <f t="shared" si="64"/>
        <v>123000</v>
      </c>
    </row>
    <row r="783" spans="1:17" x14ac:dyDescent="0.35">
      <c r="A783" s="41" t="s">
        <v>804</v>
      </c>
      <c r="B783" s="41">
        <f>VLOOKUP($A:$A,'Youth Skills Data'!$A$1:$E$2403,2,FALSE)</f>
        <v>15</v>
      </c>
      <c r="C783" s="41" t="str">
        <f t="shared" si="61"/>
        <v>15 - 19 yrs</v>
      </c>
      <c r="D783" s="41" t="s">
        <v>3</v>
      </c>
      <c r="E783" s="41" t="str">
        <f>HLOOKUP($A783,'Sheet 4'!$A$2:$CNK$3,2,FALSE)</f>
        <v>Single</v>
      </c>
      <c r="F783" s="41" t="s">
        <v>121</v>
      </c>
      <c r="G783" s="41" t="str">
        <f t="shared" si="60"/>
        <v>Male/Single/Amudat</v>
      </c>
      <c r="H783" s="41">
        <f>VLOOKUP($A783,'Youth Skills Data'!$A$1:$E$2403,5,FALSE)</f>
        <v>0.81</v>
      </c>
      <c r="I783" s="41">
        <f>VLOOKUP($A783,'Youth Skills Data'!$A$1:$E$2403,4,FALSE)</f>
        <v>3.53</v>
      </c>
      <c r="J783" s="41">
        <f>VLOOKUP($A783,'Youth Skills Data'!$A$1:$E$2403,3,FALSE)</f>
        <v>7.58</v>
      </c>
      <c r="K783" s="41">
        <f t="shared" si="62"/>
        <v>11.92</v>
      </c>
      <c r="L783" s="41" t="s">
        <v>5</v>
      </c>
      <c r="M783" s="41" t="s">
        <v>5</v>
      </c>
      <c r="N783" s="41" t="str">
        <f t="shared" si="63"/>
        <v>High Impact</v>
      </c>
      <c r="O783" s="42">
        <v>41000</v>
      </c>
      <c r="P783" s="42">
        <v>3200</v>
      </c>
      <c r="Q783" s="42">
        <f t="shared" si="64"/>
        <v>44200</v>
      </c>
    </row>
    <row r="784" spans="1:17" x14ac:dyDescent="0.35">
      <c r="A784" s="41" t="s">
        <v>805</v>
      </c>
      <c r="B784" s="41">
        <f>VLOOKUP($A:$A,'Youth Skills Data'!$A$1:$E$2403,2,FALSE)</f>
        <v>23</v>
      </c>
      <c r="C784" s="41" t="str">
        <f t="shared" si="61"/>
        <v>20 - 24 yrs</v>
      </c>
      <c r="D784" s="41" t="s">
        <v>3</v>
      </c>
      <c r="E784" s="41" t="str">
        <f>HLOOKUP($A784,'Sheet 4'!$A$2:$CNK$3,2,FALSE)</f>
        <v>Married</v>
      </c>
      <c r="F784" s="41" t="s">
        <v>121</v>
      </c>
      <c r="G784" s="41" t="str">
        <f t="shared" si="60"/>
        <v>Male/Married/Amudat</v>
      </c>
      <c r="H784" s="41">
        <f>VLOOKUP($A784,'Youth Skills Data'!$A$1:$E$2403,5,FALSE)</f>
        <v>3.76</v>
      </c>
      <c r="I784" s="41">
        <f>VLOOKUP($A784,'Youth Skills Data'!$A$1:$E$2403,4,FALSE)</f>
        <v>0.56000000000000005</v>
      </c>
      <c r="J784" s="41">
        <f>VLOOKUP($A784,'Youth Skills Data'!$A$1:$E$2403,3,FALSE)</f>
        <v>9.81</v>
      </c>
      <c r="K784" s="41">
        <f t="shared" si="62"/>
        <v>14.13</v>
      </c>
      <c r="L784" s="41" t="s">
        <v>5</v>
      </c>
      <c r="M784" s="41" t="s">
        <v>5</v>
      </c>
      <c r="N784" s="41" t="str">
        <f t="shared" si="63"/>
        <v>High Impact</v>
      </c>
      <c r="O784" s="42">
        <v>32500</v>
      </c>
      <c r="P784" s="42">
        <v>130000</v>
      </c>
      <c r="Q784" s="42">
        <f t="shared" si="64"/>
        <v>162500</v>
      </c>
    </row>
    <row r="785" spans="1:17" x14ac:dyDescent="0.35">
      <c r="A785" s="41" t="s">
        <v>806</v>
      </c>
      <c r="B785" s="41">
        <f>VLOOKUP($A:$A,'Youth Skills Data'!$A$1:$E$2403,2,FALSE)</f>
        <v>15</v>
      </c>
      <c r="C785" s="41" t="str">
        <f t="shared" si="61"/>
        <v>15 - 19 yrs</v>
      </c>
      <c r="D785" s="41" t="s">
        <v>8</v>
      </c>
      <c r="E785" s="41" t="str">
        <f>HLOOKUP($A785,'Sheet 4'!$A$2:$CNK$3,2,FALSE)</f>
        <v>Single</v>
      </c>
      <c r="F785" s="41" t="s">
        <v>121</v>
      </c>
      <c r="G785" s="41" t="str">
        <f t="shared" si="60"/>
        <v>Female/Single/Amudat</v>
      </c>
      <c r="H785" s="41">
        <f>VLOOKUP($A785,'Youth Skills Data'!$A$1:$E$2403,5,FALSE)</f>
        <v>0.81</v>
      </c>
      <c r="I785" s="41">
        <f>VLOOKUP($A785,'Youth Skills Data'!$A$1:$E$2403,4,FALSE)</f>
        <v>3.53</v>
      </c>
      <c r="J785" s="41">
        <f>VLOOKUP($A785,'Youth Skills Data'!$A$1:$E$2403,3,FALSE)</f>
        <v>7.58</v>
      </c>
      <c r="K785" s="41">
        <f t="shared" si="62"/>
        <v>11.92</v>
      </c>
      <c r="L785" s="41" t="s">
        <v>5</v>
      </c>
      <c r="M785" s="41" t="s">
        <v>6</v>
      </c>
      <c r="N785" s="41" t="str">
        <f t="shared" si="63"/>
        <v>Moderate Impact</v>
      </c>
      <c r="O785" s="42">
        <v>18000</v>
      </c>
      <c r="P785" s="42"/>
      <c r="Q785" s="42">
        <f t="shared" si="64"/>
        <v>18000</v>
      </c>
    </row>
    <row r="786" spans="1:17" x14ac:dyDescent="0.35">
      <c r="A786" s="41" t="s">
        <v>807</v>
      </c>
      <c r="B786" s="41">
        <f>VLOOKUP($A:$A,'Youth Skills Data'!$A$1:$E$2403,2,FALSE)</f>
        <v>25</v>
      </c>
      <c r="C786" s="41" t="str">
        <f t="shared" si="61"/>
        <v>25 yrs or more</v>
      </c>
      <c r="D786" s="41" t="s">
        <v>3</v>
      </c>
      <c r="E786" s="41" t="str">
        <f>HLOOKUP($A786,'Sheet 4'!$A$2:$CNK$3,2,FALSE)</f>
        <v>Separated</v>
      </c>
      <c r="F786" s="41" t="s">
        <v>121</v>
      </c>
      <c r="G786" s="41" t="str">
        <f t="shared" si="60"/>
        <v>Male/Separated/Amudat</v>
      </c>
      <c r="H786" s="41">
        <f>VLOOKUP($A786,'Youth Skills Data'!$A$1:$E$2403,5,FALSE)</f>
        <v>4.3499999999999996</v>
      </c>
      <c r="I786" s="41">
        <f>VLOOKUP($A786,'Youth Skills Data'!$A$1:$E$2403,4,FALSE)</f>
        <v>7.84</v>
      </c>
      <c r="J786" s="41">
        <f>VLOOKUP($A786,'Youth Skills Data'!$A$1:$E$2403,3,FALSE)</f>
        <v>6.4</v>
      </c>
      <c r="K786" s="41">
        <f t="shared" si="62"/>
        <v>18.59</v>
      </c>
      <c r="L786" s="41" t="s">
        <v>5</v>
      </c>
      <c r="M786" s="41" t="s">
        <v>5</v>
      </c>
      <c r="N786" s="41" t="str">
        <f t="shared" si="63"/>
        <v>High Impact</v>
      </c>
      <c r="O786" s="42">
        <v>55099</v>
      </c>
      <c r="P786" s="42">
        <v>30297</v>
      </c>
      <c r="Q786" s="42">
        <f t="shared" si="64"/>
        <v>85396</v>
      </c>
    </row>
    <row r="787" spans="1:17" x14ac:dyDescent="0.35">
      <c r="A787" s="41" t="s">
        <v>808</v>
      </c>
      <c r="B787" s="41">
        <f>VLOOKUP($A:$A,'Youth Skills Data'!$A$1:$E$2403,2,FALSE)</f>
        <v>12</v>
      </c>
      <c r="C787" s="41" t="str">
        <f t="shared" si="61"/>
        <v>10-14 yrs</v>
      </c>
      <c r="D787" s="41" t="s">
        <v>3</v>
      </c>
      <c r="E787" s="41" t="str">
        <f>HLOOKUP($A787,'Sheet 4'!$A$2:$CNK$3,2,FALSE)</f>
        <v>Separated</v>
      </c>
      <c r="F787" s="41" t="s">
        <v>120</v>
      </c>
      <c r="G787" s="41" t="str">
        <f t="shared" si="60"/>
        <v>Male/Separated/Nakapiripiriti</v>
      </c>
      <c r="H787" s="41">
        <f>VLOOKUP($A787,'Youth Skills Data'!$A$1:$E$2403,5,FALSE)</f>
        <v>2.78</v>
      </c>
      <c r="I787" s="41">
        <f>VLOOKUP($A787,'Youth Skills Data'!$A$1:$E$2403,4,FALSE)</f>
        <v>8.24</v>
      </c>
      <c r="J787" s="41">
        <f>VLOOKUP($A787,'Youth Skills Data'!$A$1:$E$2403,3,FALSE)</f>
        <v>6.27</v>
      </c>
      <c r="K787" s="41">
        <f t="shared" si="62"/>
        <v>17.29</v>
      </c>
      <c r="L787" s="41" t="s">
        <v>5</v>
      </c>
      <c r="M787" s="41" t="s">
        <v>5</v>
      </c>
      <c r="N787" s="41" t="str">
        <f t="shared" si="63"/>
        <v>High Impact</v>
      </c>
      <c r="O787" s="42">
        <v>70198</v>
      </c>
      <c r="P787" s="42">
        <v>17099</v>
      </c>
      <c r="Q787" s="42">
        <f t="shared" si="64"/>
        <v>87297</v>
      </c>
    </row>
    <row r="788" spans="1:17" x14ac:dyDescent="0.35">
      <c r="A788" s="41" t="s">
        <v>809</v>
      </c>
      <c r="B788" s="41">
        <f>VLOOKUP($A:$A,'Youth Skills Data'!$A$1:$E$2403,2,FALSE)</f>
        <v>15</v>
      </c>
      <c r="C788" s="41" t="str">
        <f t="shared" si="61"/>
        <v>15 - 19 yrs</v>
      </c>
      <c r="D788" s="41" t="s">
        <v>3</v>
      </c>
      <c r="E788" s="41" t="str">
        <f>HLOOKUP($A788,'Sheet 4'!$A$2:$CNK$3,2,FALSE)</f>
        <v>Separated</v>
      </c>
      <c r="F788" s="41" t="s">
        <v>120</v>
      </c>
      <c r="G788" s="41" t="str">
        <f t="shared" si="60"/>
        <v>Male/Separated/Nakapiripiriti</v>
      </c>
      <c r="H788" s="41">
        <f>VLOOKUP($A788,'Youth Skills Data'!$A$1:$E$2403,5,FALSE)</f>
        <v>7.84</v>
      </c>
      <c r="I788" s="41">
        <f>VLOOKUP($A788,'Youth Skills Data'!$A$1:$E$2403,4,FALSE)</f>
        <v>6.23</v>
      </c>
      <c r="J788" s="41">
        <f>VLOOKUP($A788,'Youth Skills Data'!$A$1:$E$2403,3,FALSE)</f>
        <v>5.87</v>
      </c>
      <c r="K788" s="41">
        <f t="shared" si="62"/>
        <v>19.940000000000001</v>
      </c>
      <c r="L788" s="41" t="s">
        <v>5</v>
      </c>
      <c r="M788" s="41" t="s">
        <v>5</v>
      </c>
      <c r="N788" s="41" t="str">
        <f t="shared" si="63"/>
        <v>High Impact</v>
      </c>
      <c r="O788" s="42">
        <v>10297</v>
      </c>
      <c r="P788" s="42">
        <v>15198</v>
      </c>
      <c r="Q788" s="42">
        <f t="shared" si="64"/>
        <v>25495</v>
      </c>
    </row>
    <row r="789" spans="1:17" x14ac:dyDescent="0.35">
      <c r="A789" s="41" t="s">
        <v>810</v>
      </c>
      <c r="B789" s="41">
        <f>VLOOKUP($A:$A,'Youth Skills Data'!$A$1:$E$2403,2,FALSE)</f>
        <v>17</v>
      </c>
      <c r="C789" s="41" t="str">
        <f t="shared" si="61"/>
        <v>15 - 19 yrs</v>
      </c>
      <c r="D789" s="41" t="s">
        <v>8</v>
      </c>
      <c r="E789" s="41" t="str">
        <f>HLOOKUP($A789,'Sheet 4'!$A$2:$CNK$3,2,FALSE)</f>
        <v>Single</v>
      </c>
      <c r="F789" s="41" t="s">
        <v>120</v>
      </c>
      <c r="G789" s="41" t="str">
        <f t="shared" si="60"/>
        <v>Female/Single/Nakapiripiriti</v>
      </c>
      <c r="H789" s="41">
        <f>VLOOKUP($A789,'Youth Skills Data'!$A$1:$E$2403,5,FALSE)</f>
        <v>7.84</v>
      </c>
      <c r="I789" s="41">
        <f>VLOOKUP($A789,'Youth Skills Data'!$A$1:$E$2403,4,FALSE)</f>
        <v>6.23</v>
      </c>
      <c r="J789" s="41">
        <f>VLOOKUP($A789,'Youth Skills Data'!$A$1:$E$2403,3,FALSE)</f>
        <v>5.87</v>
      </c>
      <c r="K789" s="41">
        <f t="shared" si="62"/>
        <v>19.940000000000001</v>
      </c>
      <c r="L789" s="41" t="s">
        <v>7</v>
      </c>
      <c r="M789" s="41" t="s">
        <v>7</v>
      </c>
      <c r="N789" s="41" t="str">
        <f t="shared" si="63"/>
        <v>No Impact at all</v>
      </c>
      <c r="O789" s="42"/>
      <c r="P789" s="42"/>
      <c r="Q789" s="42">
        <f t="shared" si="64"/>
        <v>0</v>
      </c>
    </row>
    <row r="790" spans="1:17" x14ac:dyDescent="0.35">
      <c r="A790" s="41" t="s">
        <v>811</v>
      </c>
      <c r="B790" s="41">
        <f>VLOOKUP($A:$A,'Youth Skills Data'!$A$1:$E$2403,2,FALSE)</f>
        <v>19</v>
      </c>
      <c r="C790" s="41" t="str">
        <f t="shared" si="61"/>
        <v>20 - 24 yrs</v>
      </c>
      <c r="D790" s="41" t="s">
        <v>3</v>
      </c>
      <c r="E790" s="41" t="str">
        <f>HLOOKUP($A790,'Sheet 4'!$A$2:$CNK$3,2,FALSE)</f>
        <v>Single</v>
      </c>
      <c r="F790" s="41" t="s">
        <v>120</v>
      </c>
      <c r="G790" s="41" t="str">
        <f t="shared" si="60"/>
        <v>Male/Single/Nakapiripiriti</v>
      </c>
      <c r="H790" s="41">
        <f>VLOOKUP($A790,'Youth Skills Data'!$A$1:$E$2403,5,FALSE)</f>
        <v>2.54</v>
      </c>
      <c r="I790" s="41">
        <f>VLOOKUP($A790,'Youth Skills Data'!$A$1:$E$2403,4,FALSE)</f>
        <v>9.89</v>
      </c>
      <c r="J790" s="41">
        <f>VLOOKUP($A790,'Youth Skills Data'!$A$1:$E$2403,3,FALSE)</f>
        <v>3.16</v>
      </c>
      <c r="K790" s="41">
        <f t="shared" si="62"/>
        <v>15.59</v>
      </c>
      <c r="L790" s="41" t="s">
        <v>5</v>
      </c>
      <c r="M790" s="41" t="s">
        <v>5</v>
      </c>
      <c r="N790" s="41" t="str">
        <f t="shared" si="63"/>
        <v>High Impact</v>
      </c>
      <c r="O790" s="42">
        <v>22599</v>
      </c>
      <c r="P790" s="42">
        <v>48000</v>
      </c>
      <c r="Q790" s="42">
        <f t="shared" si="64"/>
        <v>70599</v>
      </c>
    </row>
    <row r="791" spans="1:17" x14ac:dyDescent="0.35">
      <c r="A791" s="41" t="s">
        <v>812</v>
      </c>
      <c r="B791" s="41">
        <f>VLOOKUP($A:$A,'Youth Skills Data'!$A$1:$E$2403,2,FALSE)</f>
        <v>21</v>
      </c>
      <c r="C791" s="41" t="str">
        <f t="shared" si="61"/>
        <v>20 - 24 yrs</v>
      </c>
      <c r="D791" s="41" t="s">
        <v>8</v>
      </c>
      <c r="E791" s="41" t="str">
        <f>HLOOKUP($A791,'Sheet 4'!$A$2:$CNK$3,2,FALSE)</f>
        <v>Single</v>
      </c>
      <c r="F791" s="41" t="s">
        <v>120</v>
      </c>
      <c r="G791" s="41" t="str">
        <f t="shared" si="60"/>
        <v>Female/Single/Nakapiripiriti</v>
      </c>
      <c r="H791" s="41">
        <f>VLOOKUP($A791,'Youth Skills Data'!$A$1:$E$2403,5,FALSE)</f>
        <v>7.84</v>
      </c>
      <c r="I791" s="41">
        <f>VLOOKUP($A791,'Youth Skills Data'!$A$1:$E$2403,4,FALSE)</f>
        <v>6.23</v>
      </c>
      <c r="J791" s="41">
        <f>VLOOKUP($A791,'Youth Skills Data'!$A$1:$E$2403,3,FALSE)</f>
        <v>5.87</v>
      </c>
      <c r="K791" s="41">
        <f t="shared" si="62"/>
        <v>19.940000000000001</v>
      </c>
      <c r="L791" s="41" t="s">
        <v>5</v>
      </c>
      <c r="M791" s="41" t="s">
        <v>5</v>
      </c>
      <c r="N791" s="41" t="str">
        <f t="shared" si="63"/>
        <v>High Impact</v>
      </c>
      <c r="O791" s="42">
        <v>45198</v>
      </c>
      <c r="P791" s="42">
        <v>235000</v>
      </c>
      <c r="Q791" s="42">
        <f t="shared" si="64"/>
        <v>280198</v>
      </c>
    </row>
    <row r="792" spans="1:17" x14ac:dyDescent="0.35">
      <c r="A792" s="41" t="s">
        <v>813</v>
      </c>
      <c r="B792" s="41">
        <f>VLOOKUP($A:$A,'Youth Skills Data'!$A$1:$E$2403,2,FALSE)</f>
        <v>24</v>
      </c>
      <c r="C792" s="41" t="str">
        <f t="shared" si="61"/>
        <v>20 - 24 yrs</v>
      </c>
      <c r="D792" s="41" t="s">
        <v>8</v>
      </c>
      <c r="E792" s="41" t="str">
        <f>HLOOKUP($A792,'Sheet 4'!$A$2:$CNK$3,2,FALSE)</f>
        <v>Separated</v>
      </c>
      <c r="F792" s="41" t="s">
        <v>120</v>
      </c>
      <c r="G792" s="41" t="str">
        <f t="shared" si="60"/>
        <v>Female/Separated/Nakapiripiriti</v>
      </c>
      <c r="H792" s="41">
        <f>VLOOKUP($A792,'Youth Skills Data'!$A$1:$E$2403,5,FALSE)</f>
        <v>3.76</v>
      </c>
      <c r="I792" s="41">
        <f>VLOOKUP($A792,'Youth Skills Data'!$A$1:$E$2403,4,FALSE)</f>
        <v>0.56000000000000005</v>
      </c>
      <c r="J792" s="41">
        <f>VLOOKUP($A792,'Youth Skills Data'!$A$1:$E$2403,3,FALSE)</f>
        <v>9.81</v>
      </c>
      <c r="K792" s="41">
        <f t="shared" si="62"/>
        <v>14.13</v>
      </c>
      <c r="L792" s="41" t="s">
        <v>5</v>
      </c>
      <c r="M792" s="41" t="s">
        <v>5</v>
      </c>
      <c r="N792" s="41" t="str">
        <f t="shared" si="63"/>
        <v>High Impact</v>
      </c>
      <c r="O792" s="42">
        <v>136000</v>
      </c>
      <c r="P792" s="42">
        <v>11000</v>
      </c>
      <c r="Q792" s="42">
        <f t="shared" si="64"/>
        <v>147000</v>
      </c>
    </row>
    <row r="793" spans="1:17" x14ac:dyDescent="0.35">
      <c r="A793" s="41" t="s">
        <v>814</v>
      </c>
      <c r="B793" s="41">
        <f>VLOOKUP($A:$A,'Youth Skills Data'!$A$1:$E$2403,2,FALSE)</f>
        <v>21</v>
      </c>
      <c r="C793" s="41" t="str">
        <f t="shared" si="61"/>
        <v>20 - 24 yrs</v>
      </c>
      <c r="D793" s="41" t="s">
        <v>8</v>
      </c>
      <c r="E793" s="41" t="str">
        <f>HLOOKUP($A793,'Sheet 4'!$A$2:$CNK$3,2,FALSE)</f>
        <v>Single</v>
      </c>
      <c r="F793" s="41" t="s">
        <v>120</v>
      </c>
      <c r="G793" s="41" t="str">
        <f t="shared" si="60"/>
        <v>Female/Single/Nakapiripiriti</v>
      </c>
      <c r="H793" s="41">
        <f>VLOOKUP($A793,'Youth Skills Data'!$A$1:$E$2403,5,FALSE)</f>
        <v>8.9499999999999993</v>
      </c>
      <c r="I793" s="41">
        <f>VLOOKUP($A793,'Youth Skills Data'!$A$1:$E$2403,4,FALSE)</f>
        <v>9.2799999999999994</v>
      </c>
      <c r="J793" s="41">
        <f>VLOOKUP($A793,'Youth Skills Data'!$A$1:$E$2403,3,FALSE)</f>
        <v>7.99</v>
      </c>
      <c r="K793" s="41">
        <f t="shared" si="62"/>
        <v>26.22</v>
      </c>
      <c r="L793" s="41" t="s">
        <v>5</v>
      </c>
      <c r="M793" s="41" t="s">
        <v>5</v>
      </c>
      <c r="N793" s="41" t="str">
        <f t="shared" si="63"/>
        <v>High Impact</v>
      </c>
      <c r="O793" s="42">
        <v>90500</v>
      </c>
      <c r="P793" s="42">
        <v>60000</v>
      </c>
      <c r="Q793" s="42">
        <f t="shared" si="64"/>
        <v>150500</v>
      </c>
    </row>
    <row r="794" spans="1:17" x14ac:dyDescent="0.35">
      <c r="A794" s="41" t="s">
        <v>815</v>
      </c>
      <c r="B794" s="41">
        <f>VLOOKUP($A:$A,'Youth Skills Data'!$A$1:$E$2403,2,FALSE)</f>
        <v>23</v>
      </c>
      <c r="C794" s="41" t="str">
        <f t="shared" si="61"/>
        <v>20 - 24 yrs</v>
      </c>
      <c r="D794" s="41" t="s">
        <v>3</v>
      </c>
      <c r="E794" s="41" t="str">
        <f>HLOOKUP($A794,'Sheet 4'!$A$2:$CNK$3,2,FALSE)</f>
        <v>Single</v>
      </c>
      <c r="F794" s="41" t="s">
        <v>120</v>
      </c>
      <c r="G794" s="41" t="str">
        <f t="shared" si="60"/>
        <v>Male/Single/Nakapiripiriti</v>
      </c>
      <c r="H794" s="41">
        <f>VLOOKUP($A794,'Youth Skills Data'!$A$1:$E$2403,5,FALSE)</f>
        <v>1.36</v>
      </c>
      <c r="I794" s="41">
        <f>VLOOKUP($A794,'Youth Skills Data'!$A$1:$E$2403,4,FALSE)</f>
        <v>1.74</v>
      </c>
      <c r="J794" s="41">
        <f>VLOOKUP($A794,'Youth Skills Data'!$A$1:$E$2403,3,FALSE)</f>
        <v>7.67</v>
      </c>
      <c r="K794" s="41">
        <f t="shared" si="62"/>
        <v>10.77</v>
      </c>
      <c r="L794" s="41" t="s">
        <v>5</v>
      </c>
      <c r="M794" s="41" t="s">
        <v>5</v>
      </c>
      <c r="N794" s="41" t="str">
        <f t="shared" si="63"/>
        <v>High Impact</v>
      </c>
      <c r="O794" s="42">
        <v>4650</v>
      </c>
      <c r="P794" s="42">
        <v>35198</v>
      </c>
      <c r="Q794" s="42">
        <f t="shared" si="64"/>
        <v>39848</v>
      </c>
    </row>
    <row r="795" spans="1:17" x14ac:dyDescent="0.35">
      <c r="A795" s="41" t="s">
        <v>816</v>
      </c>
      <c r="B795" s="41">
        <f>VLOOKUP($A:$A,'Youth Skills Data'!$A$1:$E$2403,2,FALSE)</f>
        <v>19</v>
      </c>
      <c r="C795" s="41" t="str">
        <f t="shared" si="61"/>
        <v>20 - 24 yrs</v>
      </c>
      <c r="D795" s="41" t="s">
        <v>3</v>
      </c>
      <c r="E795" s="41" t="str">
        <f>HLOOKUP($A795,'Sheet 4'!$A$2:$CNK$3,2,FALSE)</f>
        <v>Single</v>
      </c>
      <c r="F795" s="41" t="s">
        <v>120</v>
      </c>
      <c r="G795" s="41" t="str">
        <f t="shared" si="60"/>
        <v>Male/Single/Nakapiripiriti</v>
      </c>
      <c r="H795" s="41">
        <f>VLOOKUP($A795,'Youth Skills Data'!$A$1:$E$2403,5,FALSE)</f>
        <v>1.87</v>
      </c>
      <c r="I795" s="41">
        <f>VLOOKUP($A795,'Youth Skills Data'!$A$1:$E$2403,4,FALSE)</f>
        <v>2.88</v>
      </c>
      <c r="J795" s="41">
        <f>VLOOKUP($A795,'Youth Skills Data'!$A$1:$E$2403,3,FALSE)</f>
        <v>5.23</v>
      </c>
      <c r="K795" s="41">
        <f t="shared" si="62"/>
        <v>9.98</v>
      </c>
      <c r="L795" s="41" t="s">
        <v>5</v>
      </c>
      <c r="M795" s="41" t="s">
        <v>5</v>
      </c>
      <c r="N795" s="41" t="str">
        <f t="shared" si="63"/>
        <v>High Impact</v>
      </c>
      <c r="O795" s="42">
        <v>130000</v>
      </c>
      <c r="P795" s="42">
        <v>41000</v>
      </c>
      <c r="Q795" s="42">
        <f t="shared" si="64"/>
        <v>171000</v>
      </c>
    </row>
    <row r="796" spans="1:17" x14ac:dyDescent="0.35">
      <c r="A796" s="41" t="s">
        <v>817</v>
      </c>
      <c r="B796" s="41">
        <f>VLOOKUP($A:$A,'Youth Skills Data'!$A$1:$E$2403,2,FALSE)</f>
        <v>29</v>
      </c>
      <c r="C796" s="41" t="str">
        <f t="shared" si="61"/>
        <v>25 yrs or more</v>
      </c>
      <c r="D796" s="41" t="s">
        <v>3</v>
      </c>
      <c r="E796" s="41" t="str">
        <f>HLOOKUP($A796,'Sheet 4'!$A$2:$CNK$3,2,FALSE)</f>
        <v>Single</v>
      </c>
      <c r="F796" s="41" t="s">
        <v>120</v>
      </c>
      <c r="G796" s="41" t="str">
        <f t="shared" si="60"/>
        <v>Male/Single/Nakapiripiriti</v>
      </c>
      <c r="H796" s="41">
        <f>VLOOKUP($A796,'Youth Skills Data'!$A$1:$E$2403,5,FALSE)</f>
        <v>3.76</v>
      </c>
      <c r="I796" s="41">
        <f>VLOOKUP($A796,'Youth Skills Data'!$A$1:$E$2403,4,FALSE)</f>
        <v>0.56000000000000005</v>
      </c>
      <c r="J796" s="41">
        <f>VLOOKUP($A796,'Youth Skills Data'!$A$1:$E$2403,3,FALSE)</f>
        <v>9.81</v>
      </c>
      <c r="K796" s="41">
        <f t="shared" si="62"/>
        <v>14.13</v>
      </c>
      <c r="L796" s="41" t="s">
        <v>5</v>
      </c>
      <c r="M796" s="41" t="s">
        <v>5</v>
      </c>
      <c r="N796" s="41" t="str">
        <f t="shared" si="63"/>
        <v>High Impact</v>
      </c>
      <c r="O796" s="42">
        <v>30200</v>
      </c>
      <c r="P796" s="42">
        <v>15198</v>
      </c>
      <c r="Q796" s="42">
        <f t="shared" si="64"/>
        <v>45398</v>
      </c>
    </row>
    <row r="797" spans="1:17" x14ac:dyDescent="0.35">
      <c r="A797" s="41" t="s">
        <v>818</v>
      </c>
      <c r="B797" s="41">
        <f>VLOOKUP($A:$A,'Youth Skills Data'!$A$1:$E$2403,2,FALSE)</f>
        <v>22</v>
      </c>
      <c r="C797" s="41" t="str">
        <f t="shared" si="61"/>
        <v>20 - 24 yrs</v>
      </c>
      <c r="D797" s="41" t="s">
        <v>3</v>
      </c>
      <c r="E797" s="41" t="str">
        <f>HLOOKUP($A797,'Sheet 4'!$A$2:$CNK$3,2,FALSE)</f>
        <v>Single</v>
      </c>
      <c r="F797" s="41" t="s">
        <v>118</v>
      </c>
      <c r="G797" s="41" t="str">
        <f t="shared" si="60"/>
        <v>Male/Single/Kotido</v>
      </c>
      <c r="H797" s="41">
        <f>VLOOKUP($A797,'Youth Skills Data'!$A$1:$E$2403,5,FALSE)</f>
        <v>4.3499999999999996</v>
      </c>
      <c r="I797" s="41">
        <f>VLOOKUP($A797,'Youth Skills Data'!$A$1:$E$2403,4,FALSE)</f>
        <v>7.84</v>
      </c>
      <c r="J797" s="41">
        <f>VLOOKUP($A797,'Youth Skills Data'!$A$1:$E$2403,3,FALSE)</f>
        <v>6.4</v>
      </c>
      <c r="K797" s="41">
        <f t="shared" si="62"/>
        <v>18.59</v>
      </c>
      <c r="L797" s="41" t="s">
        <v>5</v>
      </c>
      <c r="M797" s="41" t="s">
        <v>5</v>
      </c>
      <c r="N797" s="41" t="str">
        <f t="shared" si="63"/>
        <v>High Impact</v>
      </c>
      <c r="O797" s="42">
        <v>60297</v>
      </c>
      <c r="P797" s="42">
        <v>40198</v>
      </c>
      <c r="Q797" s="42">
        <f t="shared" si="64"/>
        <v>100495</v>
      </c>
    </row>
    <row r="798" spans="1:17" x14ac:dyDescent="0.35">
      <c r="A798" s="41" t="s">
        <v>819</v>
      </c>
      <c r="B798" s="41">
        <f>VLOOKUP($A:$A,'Youth Skills Data'!$A$1:$E$2403,2,FALSE)</f>
        <v>21</v>
      </c>
      <c r="C798" s="41" t="str">
        <f t="shared" si="61"/>
        <v>20 - 24 yrs</v>
      </c>
      <c r="D798" s="41" t="s">
        <v>8</v>
      </c>
      <c r="E798" s="41" t="str">
        <f>HLOOKUP($A798,'Sheet 4'!$A$2:$CNK$3,2,FALSE)</f>
        <v>Single</v>
      </c>
      <c r="F798" s="41" t="s">
        <v>118</v>
      </c>
      <c r="G798" s="41" t="str">
        <f t="shared" si="60"/>
        <v>Female/Single/Kotido</v>
      </c>
      <c r="H798" s="41">
        <f>VLOOKUP($A798,'Youth Skills Data'!$A$1:$E$2403,5,FALSE)</f>
        <v>8.9499999999999993</v>
      </c>
      <c r="I798" s="41">
        <f>VLOOKUP($A798,'Youth Skills Data'!$A$1:$E$2403,4,FALSE)</f>
        <v>9.2799999999999994</v>
      </c>
      <c r="J798" s="41">
        <f>VLOOKUP($A798,'Youth Skills Data'!$A$1:$E$2403,3,FALSE)</f>
        <v>7.99</v>
      </c>
      <c r="K798" s="41">
        <f t="shared" si="62"/>
        <v>26.22</v>
      </c>
      <c r="L798" s="41" t="s">
        <v>5</v>
      </c>
      <c r="M798" s="41" t="s">
        <v>5</v>
      </c>
      <c r="N798" s="41" t="str">
        <f t="shared" si="63"/>
        <v>High Impact</v>
      </c>
      <c r="O798" s="42">
        <v>11500</v>
      </c>
      <c r="P798" s="42">
        <v>67000</v>
      </c>
      <c r="Q798" s="42">
        <f t="shared" si="64"/>
        <v>78500</v>
      </c>
    </row>
    <row r="799" spans="1:17" x14ac:dyDescent="0.35">
      <c r="A799" s="41" t="s">
        <v>820</v>
      </c>
      <c r="B799" s="41">
        <f>VLOOKUP($A:$A,'Youth Skills Data'!$A$1:$E$2403,2,FALSE)</f>
        <v>17</v>
      </c>
      <c r="C799" s="41" t="str">
        <f t="shared" si="61"/>
        <v>15 - 19 yrs</v>
      </c>
      <c r="D799" s="41" t="s">
        <v>8</v>
      </c>
      <c r="E799" s="41" t="str">
        <f>HLOOKUP($A799,'Sheet 4'!$A$2:$CNK$3,2,FALSE)</f>
        <v>Married</v>
      </c>
      <c r="F799" s="41" t="s">
        <v>118</v>
      </c>
      <c r="G799" s="41" t="str">
        <f t="shared" si="60"/>
        <v>Female/Married/Kotido</v>
      </c>
      <c r="H799" s="41">
        <f>VLOOKUP($A799,'Youth Skills Data'!$A$1:$E$2403,5,FALSE)</f>
        <v>2.34</v>
      </c>
      <c r="I799" s="41">
        <f>VLOOKUP($A799,'Youth Skills Data'!$A$1:$E$2403,4,FALSE)</f>
        <v>4.0199999999999996</v>
      </c>
      <c r="J799" s="41">
        <f>VLOOKUP($A799,'Youth Skills Data'!$A$1:$E$2403,3,FALSE)</f>
        <v>8.5399999999999991</v>
      </c>
      <c r="K799" s="41">
        <f t="shared" si="62"/>
        <v>14.899999999999999</v>
      </c>
      <c r="L799" s="41" t="s">
        <v>5</v>
      </c>
      <c r="M799" s="41" t="s">
        <v>5</v>
      </c>
      <c r="N799" s="41" t="str">
        <f t="shared" si="63"/>
        <v>High Impact</v>
      </c>
      <c r="O799" s="42">
        <v>37000</v>
      </c>
      <c r="P799" s="42">
        <v>7198</v>
      </c>
      <c r="Q799" s="42">
        <f t="shared" si="64"/>
        <v>44198</v>
      </c>
    </row>
    <row r="800" spans="1:17" x14ac:dyDescent="0.35">
      <c r="A800" s="41" t="s">
        <v>821</v>
      </c>
      <c r="B800" s="41">
        <f>VLOOKUP($A:$A,'Youth Skills Data'!$A$1:$E$2403,2,FALSE)</f>
        <v>21</v>
      </c>
      <c r="C800" s="41" t="str">
        <f t="shared" si="61"/>
        <v>20 - 24 yrs</v>
      </c>
      <c r="D800" s="41" t="s">
        <v>3</v>
      </c>
      <c r="E800" s="41" t="str">
        <f>HLOOKUP($A800,'Sheet 4'!$A$2:$CNK$3,2,FALSE)</f>
        <v>Single</v>
      </c>
      <c r="F800" s="41" t="s">
        <v>118</v>
      </c>
      <c r="G800" s="41" t="str">
        <f t="shared" si="60"/>
        <v>Male/Single/Kotido</v>
      </c>
      <c r="H800" s="41">
        <f>VLOOKUP($A800,'Youth Skills Data'!$A$1:$E$2403,5,FALSE)</f>
        <v>3.76</v>
      </c>
      <c r="I800" s="41">
        <f>VLOOKUP($A800,'Youth Skills Data'!$A$1:$E$2403,4,FALSE)</f>
        <v>0.56000000000000005</v>
      </c>
      <c r="J800" s="41">
        <f>VLOOKUP($A800,'Youth Skills Data'!$A$1:$E$2403,3,FALSE)</f>
        <v>9.81</v>
      </c>
      <c r="K800" s="41">
        <f t="shared" si="62"/>
        <v>14.13</v>
      </c>
      <c r="L800" s="41" t="s">
        <v>5</v>
      </c>
      <c r="M800" s="41" t="s">
        <v>5</v>
      </c>
      <c r="N800" s="41" t="str">
        <f t="shared" si="63"/>
        <v>High Impact</v>
      </c>
      <c r="O800" s="42">
        <v>49599</v>
      </c>
      <c r="P800" s="42">
        <v>12200</v>
      </c>
      <c r="Q800" s="42">
        <f t="shared" si="64"/>
        <v>61799</v>
      </c>
    </row>
    <row r="801" spans="1:17" x14ac:dyDescent="0.35">
      <c r="A801" s="41" t="s">
        <v>822</v>
      </c>
      <c r="B801" s="41">
        <f>VLOOKUP($A:$A,'Youth Skills Data'!$A$1:$E$2403,2,FALSE)</f>
        <v>23</v>
      </c>
      <c r="C801" s="41" t="str">
        <f t="shared" si="61"/>
        <v>20 - 24 yrs</v>
      </c>
      <c r="D801" s="41" t="s">
        <v>3</v>
      </c>
      <c r="E801" s="41" t="str">
        <f>HLOOKUP($A801,'Sheet 4'!$A$2:$CNK$3,2,FALSE)</f>
        <v>Married</v>
      </c>
      <c r="F801" s="41" t="s">
        <v>118</v>
      </c>
      <c r="G801" s="41" t="str">
        <f t="shared" si="60"/>
        <v>Male/Married/Kotido</v>
      </c>
      <c r="H801" s="41">
        <f>VLOOKUP($A801,'Youth Skills Data'!$A$1:$E$2403,5,FALSE)</f>
        <v>7.84</v>
      </c>
      <c r="I801" s="41">
        <f>VLOOKUP($A801,'Youth Skills Data'!$A$1:$E$2403,4,FALSE)</f>
        <v>6.23</v>
      </c>
      <c r="J801" s="41">
        <f>VLOOKUP($A801,'Youth Skills Data'!$A$1:$E$2403,3,FALSE)</f>
        <v>5.87</v>
      </c>
      <c r="K801" s="41">
        <f t="shared" si="62"/>
        <v>19.940000000000001</v>
      </c>
      <c r="L801" s="41" t="s">
        <v>5</v>
      </c>
      <c r="M801" s="41" t="s">
        <v>5</v>
      </c>
      <c r="N801" s="41" t="str">
        <f t="shared" si="63"/>
        <v>High Impact</v>
      </c>
      <c r="O801" s="42">
        <v>29500</v>
      </c>
      <c r="P801" s="42">
        <v>71500</v>
      </c>
      <c r="Q801" s="42">
        <f t="shared" si="64"/>
        <v>101000</v>
      </c>
    </row>
    <row r="802" spans="1:17" x14ac:dyDescent="0.35">
      <c r="A802" s="41" t="s">
        <v>823</v>
      </c>
      <c r="B802" s="41">
        <f>VLOOKUP($A:$A,'Youth Skills Data'!$A$1:$E$2403,2,FALSE)</f>
        <v>15</v>
      </c>
      <c r="C802" s="41" t="str">
        <f t="shared" si="61"/>
        <v>15 - 19 yrs</v>
      </c>
      <c r="D802" s="41" t="s">
        <v>3</v>
      </c>
      <c r="E802" s="41" t="str">
        <f>HLOOKUP($A802,'Sheet 4'!$A$2:$CNK$3,2,FALSE)</f>
        <v>Single</v>
      </c>
      <c r="F802" s="41" t="s">
        <v>118</v>
      </c>
      <c r="G802" s="41" t="str">
        <f t="shared" si="60"/>
        <v>Male/Single/Kotido</v>
      </c>
      <c r="H802" s="41">
        <f>VLOOKUP($A802,'Youth Skills Data'!$A$1:$E$2403,5,FALSE)</f>
        <v>0.81</v>
      </c>
      <c r="I802" s="41">
        <f>VLOOKUP($A802,'Youth Skills Data'!$A$1:$E$2403,4,FALSE)</f>
        <v>3.53</v>
      </c>
      <c r="J802" s="41">
        <f>VLOOKUP($A802,'Youth Skills Data'!$A$1:$E$2403,3,FALSE)</f>
        <v>7.58</v>
      </c>
      <c r="K802" s="41">
        <f t="shared" si="62"/>
        <v>11.92</v>
      </c>
      <c r="L802" s="41" t="s">
        <v>5</v>
      </c>
      <c r="M802" s="41" t="s">
        <v>5</v>
      </c>
      <c r="N802" s="41" t="str">
        <f t="shared" si="63"/>
        <v>High Impact</v>
      </c>
      <c r="O802" s="42">
        <v>670500</v>
      </c>
      <c r="P802" s="42">
        <v>18099</v>
      </c>
      <c r="Q802" s="42">
        <f t="shared" si="64"/>
        <v>688599</v>
      </c>
    </row>
    <row r="803" spans="1:17" x14ac:dyDescent="0.35">
      <c r="A803" s="41" t="s">
        <v>824</v>
      </c>
      <c r="B803" s="41">
        <f>VLOOKUP($A:$A,'Youth Skills Data'!$A$1:$E$2403,2,FALSE)</f>
        <v>23</v>
      </c>
      <c r="C803" s="41" t="str">
        <f t="shared" si="61"/>
        <v>20 - 24 yrs</v>
      </c>
      <c r="D803" s="41" t="s">
        <v>3</v>
      </c>
      <c r="E803" s="41" t="str">
        <f>HLOOKUP($A803,'Sheet 4'!$A$2:$CNK$3,2,FALSE)</f>
        <v>Married</v>
      </c>
      <c r="F803" s="41" t="s">
        <v>118</v>
      </c>
      <c r="G803" s="41" t="str">
        <f t="shared" si="60"/>
        <v>Male/Married/Kotido</v>
      </c>
      <c r="H803" s="41">
        <f>VLOOKUP($A803,'Youth Skills Data'!$A$1:$E$2403,5,FALSE)</f>
        <v>3.76</v>
      </c>
      <c r="I803" s="41">
        <f>VLOOKUP($A803,'Youth Skills Data'!$A$1:$E$2403,4,FALSE)</f>
        <v>0.56000000000000005</v>
      </c>
      <c r="J803" s="41">
        <f>VLOOKUP($A803,'Youth Skills Data'!$A$1:$E$2403,3,FALSE)</f>
        <v>9.81</v>
      </c>
      <c r="K803" s="41">
        <f t="shared" si="62"/>
        <v>14.13</v>
      </c>
      <c r="L803" s="41" t="s">
        <v>5</v>
      </c>
      <c r="M803" s="41" t="s">
        <v>5</v>
      </c>
      <c r="N803" s="41" t="str">
        <f t="shared" si="63"/>
        <v>High Impact</v>
      </c>
      <c r="O803" s="42">
        <v>63000</v>
      </c>
      <c r="P803" s="42">
        <v>192099</v>
      </c>
      <c r="Q803" s="42">
        <f t="shared" si="64"/>
        <v>255099</v>
      </c>
    </row>
    <row r="804" spans="1:17" x14ac:dyDescent="0.35">
      <c r="A804" s="41" t="s">
        <v>825</v>
      </c>
      <c r="B804" s="41">
        <f>VLOOKUP($A:$A,'Youth Skills Data'!$A$1:$E$2403,2,FALSE)</f>
        <v>15</v>
      </c>
      <c r="C804" s="41" t="str">
        <f t="shared" si="61"/>
        <v>15 - 19 yrs</v>
      </c>
      <c r="D804" s="41" t="s">
        <v>3</v>
      </c>
      <c r="E804" s="41" t="str">
        <f>HLOOKUP($A804,'Sheet 4'!$A$2:$CNK$3,2,FALSE)</f>
        <v>Single</v>
      </c>
      <c r="F804" s="41" t="s">
        <v>118</v>
      </c>
      <c r="G804" s="41" t="str">
        <f t="shared" si="60"/>
        <v>Male/Single/Kotido</v>
      </c>
      <c r="H804" s="41">
        <f>VLOOKUP($A804,'Youth Skills Data'!$A$1:$E$2403,5,FALSE)</f>
        <v>0.81</v>
      </c>
      <c r="I804" s="41">
        <f>VLOOKUP($A804,'Youth Skills Data'!$A$1:$E$2403,4,FALSE)</f>
        <v>3.53</v>
      </c>
      <c r="J804" s="41">
        <f>VLOOKUP($A804,'Youth Skills Data'!$A$1:$E$2403,3,FALSE)</f>
        <v>7.58</v>
      </c>
      <c r="K804" s="41">
        <f t="shared" si="62"/>
        <v>11.92</v>
      </c>
      <c r="L804" s="41" t="s">
        <v>6</v>
      </c>
      <c r="M804" s="41" t="s">
        <v>6</v>
      </c>
      <c r="N804" s="41" t="str">
        <f t="shared" si="63"/>
        <v>No Impact at all</v>
      </c>
      <c r="O804" s="42"/>
      <c r="P804" s="42"/>
      <c r="Q804" s="42">
        <f t="shared" si="64"/>
        <v>0</v>
      </c>
    </row>
    <row r="805" spans="1:17" x14ac:dyDescent="0.35">
      <c r="A805" s="41" t="s">
        <v>826</v>
      </c>
      <c r="B805" s="41">
        <f>VLOOKUP($A:$A,'Youth Skills Data'!$A$1:$E$2403,2,FALSE)</f>
        <v>25</v>
      </c>
      <c r="C805" s="41" t="str">
        <f t="shared" si="61"/>
        <v>25 yrs or more</v>
      </c>
      <c r="D805" s="41" t="s">
        <v>3</v>
      </c>
      <c r="E805" s="41" t="str">
        <f>HLOOKUP($A805,'Sheet 4'!$A$2:$CNK$3,2,FALSE)</f>
        <v>Single</v>
      </c>
      <c r="F805" s="41" t="s">
        <v>118</v>
      </c>
      <c r="G805" s="41" t="str">
        <f t="shared" si="60"/>
        <v>Male/Single/Kotido</v>
      </c>
      <c r="H805" s="41">
        <f>VLOOKUP($A805,'Youth Skills Data'!$A$1:$E$2403,5,FALSE)</f>
        <v>4.3499999999999996</v>
      </c>
      <c r="I805" s="41">
        <f>VLOOKUP($A805,'Youth Skills Data'!$A$1:$E$2403,4,FALSE)</f>
        <v>7.84</v>
      </c>
      <c r="J805" s="41">
        <f>VLOOKUP($A805,'Youth Skills Data'!$A$1:$E$2403,3,FALSE)</f>
        <v>6.4</v>
      </c>
      <c r="K805" s="41">
        <f t="shared" si="62"/>
        <v>18.59</v>
      </c>
      <c r="L805" s="41" t="s">
        <v>7</v>
      </c>
      <c r="M805" s="41" t="s">
        <v>5</v>
      </c>
      <c r="N805" s="41" t="str">
        <f t="shared" si="63"/>
        <v>Low Impact</v>
      </c>
      <c r="O805" s="42"/>
      <c r="P805" s="42">
        <v>75099</v>
      </c>
      <c r="Q805" s="42">
        <f t="shared" si="64"/>
        <v>75099</v>
      </c>
    </row>
    <row r="806" spans="1:17" x14ac:dyDescent="0.35">
      <c r="A806" s="41" t="s">
        <v>827</v>
      </c>
      <c r="B806" s="41">
        <f>VLOOKUP($A:$A,'Youth Skills Data'!$A$1:$E$2403,2,FALSE)</f>
        <v>12</v>
      </c>
      <c r="C806" s="41" t="str">
        <f t="shared" si="61"/>
        <v>10-14 yrs</v>
      </c>
      <c r="D806" s="41" t="s">
        <v>3</v>
      </c>
      <c r="E806" s="41" t="str">
        <f>HLOOKUP($A806,'Sheet 4'!$A$2:$CNK$3,2,FALSE)</f>
        <v>Single</v>
      </c>
      <c r="F806" s="41" t="s">
        <v>118</v>
      </c>
      <c r="G806" s="41" t="str">
        <f t="shared" si="60"/>
        <v>Male/Single/Kotido</v>
      </c>
      <c r="H806" s="41">
        <f>VLOOKUP($A806,'Youth Skills Data'!$A$1:$E$2403,5,FALSE)</f>
        <v>9.24</v>
      </c>
      <c r="I806" s="41">
        <f>VLOOKUP($A806,'Youth Skills Data'!$A$1:$E$2403,4,FALSE)</f>
        <v>8.2100000000000009</v>
      </c>
      <c r="J806" s="41">
        <f>VLOOKUP($A806,'Youth Skills Data'!$A$1:$E$2403,3,FALSE)</f>
        <v>2.08</v>
      </c>
      <c r="K806" s="41">
        <f t="shared" si="62"/>
        <v>19.53</v>
      </c>
      <c r="L806" s="41" t="s">
        <v>7</v>
      </c>
      <c r="M806" s="41" t="s">
        <v>5</v>
      </c>
      <c r="N806" s="41" t="str">
        <f t="shared" si="63"/>
        <v>Low Impact</v>
      </c>
      <c r="O806" s="42"/>
      <c r="P806" s="42">
        <v>1398</v>
      </c>
      <c r="Q806" s="42">
        <f t="shared" si="64"/>
        <v>1398</v>
      </c>
    </row>
    <row r="807" spans="1:17" x14ac:dyDescent="0.35">
      <c r="A807" s="41" t="s">
        <v>828</v>
      </c>
      <c r="B807" s="41">
        <f>VLOOKUP($A:$A,'Youth Skills Data'!$A$1:$E$2403,2,FALSE)</f>
        <v>15</v>
      </c>
      <c r="C807" s="41" t="str">
        <f t="shared" si="61"/>
        <v>15 - 19 yrs</v>
      </c>
      <c r="D807" s="41" t="s">
        <v>3</v>
      </c>
      <c r="E807" s="41" t="str">
        <f>HLOOKUP($A807,'Sheet 4'!$A$2:$CNK$3,2,FALSE)</f>
        <v>Single</v>
      </c>
      <c r="F807" s="41" t="s">
        <v>118</v>
      </c>
      <c r="G807" s="41" t="str">
        <f t="shared" si="60"/>
        <v>Male/Single/Kotido</v>
      </c>
      <c r="H807" s="41">
        <f>VLOOKUP($A807,'Youth Skills Data'!$A$1:$E$2403,5,FALSE)</f>
        <v>3.76</v>
      </c>
      <c r="I807" s="41">
        <f>VLOOKUP($A807,'Youth Skills Data'!$A$1:$E$2403,4,FALSE)</f>
        <v>0.56000000000000005</v>
      </c>
      <c r="J807" s="41">
        <f>VLOOKUP($A807,'Youth Skills Data'!$A$1:$E$2403,3,FALSE)</f>
        <v>9.81</v>
      </c>
      <c r="K807" s="41">
        <f t="shared" si="62"/>
        <v>14.13</v>
      </c>
      <c r="L807" s="41" t="s">
        <v>6</v>
      </c>
      <c r="M807" s="41" t="s">
        <v>6</v>
      </c>
      <c r="N807" s="41" t="str">
        <f t="shared" si="63"/>
        <v>No Impact at all</v>
      </c>
      <c r="O807" s="42"/>
      <c r="P807" s="42"/>
      <c r="Q807" s="42">
        <f t="shared" si="64"/>
        <v>0</v>
      </c>
    </row>
    <row r="808" spans="1:17" x14ac:dyDescent="0.35">
      <c r="A808" s="41" t="s">
        <v>829</v>
      </c>
      <c r="B808" s="41">
        <f>VLOOKUP($A:$A,'Youth Skills Data'!$A$1:$E$2403,2,FALSE)</f>
        <v>17</v>
      </c>
      <c r="C808" s="41" t="str">
        <f t="shared" si="61"/>
        <v>15 - 19 yrs</v>
      </c>
      <c r="D808" s="41" t="s">
        <v>3</v>
      </c>
      <c r="E808" s="41" t="str">
        <f>HLOOKUP($A808,'Sheet 4'!$A$2:$CNK$3,2,FALSE)</f>
        <v>Single</v>
      </c>
      <c r="F808" s="41" t="s">
        <v>118</v>
      </c>
      <c r="G808" s="41" t="str">
        <f t="shared" si="60"/>
        <v>Male/Single/Kotido</v>
      </c>
      <c r="H808" s="41">
        <f>VLOOKUP($A808,'Youth Skills Data'!$A$1:$E$2403,5,FALSE)</f>
        <v>3.76</v>
      </c>
      <c r="I808" s="41">
        <f>VLOOKUP($A808,'Youth Skills Data'!$A$1:$E$2403,4,FALSE)</f>
        <v>0.56000000000000005</v>
      </c>
      <c r="J808" s="41">
        <f>VLOOKUP($A808,'Youth Skills Data'!$A$1:$E$2403,3,FALSE)</f>
        <v>9.81</v>
      </c>
      <c r="K808" s="41">
        <f t="shared" si="62"/>
        <v>14.13</v>
      </c>
      <c r="L808" s="41" t="s">
        <v>7</v>
      </c>
      <c r="M808" s="41" t="s">
        <v>5</v>
      </c>
      <c r="N808" s="41" t="str">
        <f t="shared" si="63"/>
        <v>Low Impact</v>
      </c>
      <c r="O808" s="42"/>
      <c r="P808" s="42">
        <v>12198</v>
      </c>
      <c r="Q808" s="42">
        <f t="shared" si="64"/>
        <v>12198</v>
      </c>
    </row>
    <row r="809" spans="1:17" x14ac:dyDescent="0.35">
      <c r="A809" s="41" t="s">
        <v>830</v>
      </c>
      <c r="B809" s="41">
        <f>VLOOKUP($A:$A,'Youth Skills Data'!$A$1:$E$2403,2,FALSE)</f>
        <v>19</v>
      </c>
      <c r="C809" s="41" t="str">
        <f t="shared" si="61"/>
        <v>20 - 24 yrs</v>
      </c>
      <c r="D809" s="41" t="s">
        <v>3</v>
      </c>
      <c r="E809" s="41" t="str">
        <f>HLOOKUP($A809,'Sheet 4'!$A$2:$CNK$3,2,FALSE)</f>
        <v>Single</v>
      </c>
      <c r="F809" s="41" t="s">
        <v>120</v>
      </c>
      <c r="G809" s="41" t="str">
        <f t="shared" si="60"/>
        <v>Male/Single/Nakapiripiriti</v>
      </c>
      <c r="H809" s="41">
        <f>VLOOKUP($A809,'Youth Skills Data'!$A$1:$E$2403,5,FALSE)</f>
        <v>7.32</v>
      </c>
      <c r="I809" s="41">
        <f>VLOOKUP($A809,'Youth Skills Data'!$A$1:$E$2403,4,FALSE)</f>
        <v>7.12</v>
      </c>
      <c r="J809" s="41">
        <f>VLOOKUP($A809,'Youth Skills Data'!$A$1:$E$2403,3,FALSE)</f>
        <v>0.69</v>
      </c>
      <c r="K809" s="41">
        <f t="shared" si="62"/>
        <v>15.13</v>
      </c>
      <c r="L809" s="41" t="s">
        <v>7</v>
      </c>
      <c r="M809" s="41" t="s">
        <v>5</v>
      </c>
      <c r="N809" s="41" t="str">
        <f t="shared" si="63"/>
        <v>Low Impact</v>
      </c>
      <c r="O809" s="42"/>
      <c r="P809" s="42">
        <v>60500</v>
      </c>
      <c r="Q809" s="42">
        <f t="shared" si="64"/>
        <v>60500</v>
      </c>
    </row>
    <row r="810" spans="1:17" x14ac:dyDescent="0.35">
      <c r="A810" s="41" t="s">
        <v>831</v>
      </c>
      <c r="B810" s="41">
        <f>VLOOKUP($A:$A,'Youth Skills Data'!$A$1:$E$2403,2,FALSE)</f>
        <v>21</v>
      </c>
      <c r="C810" s="41" t="str">
        <f t="shared" si="61"/>
        <v>20 - 24 yrs</v>
      </c>
      <c r="D810" s="41" t="s">
        <v>3</v>
      </c>
      <c r="E810" s="41" t="str">
        <f>HLOOKUP($A810,'Sheet 4'!$A$2:$CNK$3,2,FALSE)</f>
        <v>Single</v>
      </c>
      <c r="F810" s="41" t="s">
        <v>120</v>
      </c>
      <c r="G810" s="41" t="str">
        <f t="shared" si="60"/>
        <v>Male/Single/Nakapiripiriti</v>
      </c>
      <c r="H810" s="41">
        <f>VLOOKUP($A810,'Youth Skills Data'!$A$1:$E$2403,5,FALSE)</f>
        <v>7.84</v>
      </c>
      <c r="I810" s="41">
        <f>VLOOKUP($A810,'Youth Skills Data'!$A$1:$E$2403,4,FALSE)</f>
        <v>6.23</v>
      </c>
      <c r="J810" s="41">
        <f>VLOOKUP($A810,'Youth Skills Data'!$A$1:$E$2403,3,FALSE)</f>
        <v>5.87</v>
      </c>
      <c r="K810" s="41">
        <f t="shared" si="62"/>
        <v>19.940000000000001</v>
      </c>
      <c r="L810" s="41" t="s">
        <v>7</v>
      </c>
      <c r="M810" s="41" t="s">
        <v>7</v>
      </c>
      <c r="N810" s="41" t="str">
        <f t="shared" si="63"/>
        <v>No Impact at all</v>
      </c>
      <c r="O810" s="42"/>
      <c r="P810" s="42"/>
      <c r="Q810" s="42">
        <f t="shared" si="64"/>
        <v>0</v>
      </c>
    </row>
    <row r="811" spans="1:17" x14ac:dyDescent="0.35">
      <c r="A811" s="41" t="s">
        <v>832</v>
      </c>
      <c r="B811" s="41">
        <f>VLOOKUP($A:$A,'Youth Skills Data'!$A$1:$E$2403,2,FALSE)</f>
        <v>24</v>
      </c>
      <c r="C811" s="41" t="str">
        <f t="shared" si="61"/>
        <v>20 - 24 yrs</v>
      </c>
      <c r="D811" s="41" t="s">
        <v>3</v>
      </c>
      <c r="E811" s="41" t="str">
        <f>HLOOKUP($A811,'Sheet 4'!$A$2:$CNK$3,2,FALSE)</f>
        <v>Single</v>
      </c>
      <c r="F811" s="41" t="s">
        <v>120</v>
      </c>
      <c r="G811" s="41" t="str">
        <f t="shared" si="60"/>
        <v>Male/Single/Nakapiripiriti</v>
      </c>
      <c r="H811" s="41">
        <f>VLOOKUP($A811,'Youth Skills Data'!$A$1:$E$2403,5,FALSE)</f>
        <v>7.84</v>
      </c>
      <c r="I811" s="41">
        <f>VLOOKUP($A811,'Youth Skills Data'!$A$1:$E$2403,4,FALSE)</f>
        <v>6.23</v>
      </c>
      <c r="J811" s="41">
        <f>VLOOKUP($A811,'Youth Skills Data'!$A$1:$E$2403,3,FALSE)</f>
        <v>5.87</v>
      </c>
      <c r="K811" s="41">
        <f t="shared" si="62"/>
        <v>19.940000000000001</v>
      </c>
      <c r="L811" s="41" t="s">
        <v>5</v>
      </c>
      <c r="M811" s="41" t="s">
        <v>5</v>
      </c>
      <c r="N811" s="41" t="str">
        <f t="shared" si="63"/>
        <v>High Impact</v>
      </c>
      <c r="O811" s="42">
        <v>396</v>
      </c>
      <c r="P811" s="42">
        <v>176198</v>
      </c>
      <c r="Q811" s="42">
        <f t="shared" si="64"/>
        <v>176594</v>
      </c>
    </row>
    <row r="812" spans="1:17" x14ac:dyDescent="0.35">
      <c r="A812" s="41" t="s">
        <v>833</v>
      </c>
      <c r="B812" s="41">
        <f>VLOOKUP($A:$A,'Youth Skills Data'!$A$1:$E$2403,2,FALSE)</f>
        <v>21</v>
      </c>
      <c r="C812" s="41" t="str">
        <f t="shared" si="61"/>
        <v>20 - 24 yrs</v>
      </c>
      <c r="D812" s="41" t="s">
        <v>3</v>
      </c>
      <c r="E812" s="41" t="str">
        <f>HLOOKUP($A812,'Sheet 4'!$A$2:$CNK$3,2,FALSE)</f>
        <v>Separated</v>
      </c>
      <c r="F812" s="41" t="s">
        <v>120</v>
      </c>
      <c r="G812" s="41" t="str">
        <f t="shared" si="60"/>
        <v>Male/Separated/Nakapiripiriti</v>
      </c>
      <c r="H812" s="41">
        <f>VLOOKUP($A812,'Youth Skills Data'!$A$1:$E$2403,5,FALSE)</f>
        <v>1.87</v>
      </c>
      <c r="I812" s="41">
        <f>VLOOKUP($A812,'Youth Skills Data'!$A$1:$E$2403,4,FALSE)</f>
        <v>2.88</v>
      </c>
      <c r="J812" s="41">
        <f>VLOOKUP($A812,'Youth Skills Data'!$A$1:$E$2403,3,FALSE)</f>
        <v>5.23</v>
      </c>
      <c r="K812" s="41">
        <f t="shared" si="62"/>
        <v>9.98</v>
      </c>
      <c r="L812" s="41" t="s">
        <v>5</v>
      </c>
      <c r="M812" s="41" t="s">
        <v>5</v>
      </c>
      <c r="N812" s="41" t="str">
        <f t="shared" si="63"/>
        <v>High Impact</v>
      </c>
      <c r="O812" s="42">
        <v>30300</v>
      </c>
      <c r="P812" s="42">
        <v>1600</v>
      </c>
      <c r="Q812" s="42">
        <f t="shared" si="64"/>
        <v>31900</v>
      </c>
    </row>
    <row r="813" spans="1:17" x14ac:dyDescent="0.35">
      <c r="A813" s="41" t="s">
        <v>834</v>
      </c>
      <c r="B813" s="41">
        <f>VLOOKUP($A:$A,'Youth Skills Data'!$A$1:$E$2403,2,FALSE)</f>
        <v>23</v>
      </c>
      <c r="C813" s="41" t="str">
        <f t="shared" si="61"/>
        <v>20 - 24 yrs</v>
      </c>
      <c r="D813" s="41" t="s">
        <v>8</v>
      </c>
      <c r="E813" s="41" t="str">
        <f>HLOOKUP($A813,'Sheet 4'!$A$2:$CNK$3,2,FALSE)</f>
        <v>Separated</v>
      </c>
      <c r="F813" s="41" t="s">
        <v>120</v>
      </c>
      <c r="G813" s="41" t="str">
        <f t="shared" si="60"/>
        <v>Female/Separated/Nakapiripiriti</v>
      </c>
      <c r="H813" s="41">
        <f>VLOOKUP($A813,'Youth Skills Data'!$A$1:$E$2403,5,FALSE)</f>
        <v>3.88</v>
      </c>
      <c r="I813" s="41">
        <f>VLOOKUP($A813,'Youth Skills Data'!$A$1:$E$2403,4,FALSE)</f>
        <v>1.29</v>
      </c>
      <c r="J813" s="41">
        <f>VLOOKUP($A813,'Youth Skills Data'!$A$1:$E$2403,3,FALSE)</f>
        <v>9.16</v>
      </c>
      <c r="K813" s="41">
        <f t="shared" si="62"/>
        <v>14.33</v>
      </c>
      <c r="L813" s="41" t="s">
        <v>6</v>
      </c>
      <c r="M813" s="41" t="s">
        <v>6</v>
      </c>
      <c r="N813" s="41" t="str">
        <f t="shared" si="63"/>
        <v>No Impact at all</v>
      </c>
      <c r="O813" s="42"/>
      <c r="P813" s="42"/>
      <c r="Q813" s="42">
        <f t="shared" si="64"/>
        <v>0</v>
      </c>
    </row>
    <row r="814" spans="1:17" x14ac:dyDescent="0.35">
      <c r="A814" s="41" t="s">
        <v>835</v>
      </c>
      <c r="B814" s="41">
        <f>VLOOKUP($A:$A,'Youth Skills Data'!$A$1:$E$2403,2,FALSE)</f>
        <v>19</v>
      </c>
      <c r="C814" s="41" t="str">
        <f t="shared" si="61"/>
        <v>20 - 24 yrs</v>
      </c>
      <c r="D814" s="41" t="s">
        <v>8</v>
      </c>
      <c r="E814" s="41" t="str">
        <f>HLOOKUP($A814,'Sheet 4'!$A$2:$CNK$3,2,FALSE)</f>
        <v>Single</v>
      </c>
      <c r="F814" s="41" t="s">
        <v>120</v>
      </c>
      <c r="G814" s="41" t="str">
        <f t="shared" si="60"/>
        <v>Female/Single/Nakapiripiriti</v>
      </c>
      <c r="H814" s="41">
        <f>VLOOKUP($A814,'Youth Skills Data'!$A$1:$E$2403,5,FALSE)</f>
        <v>8.42</v>
      </c>
      <c r="I814" s="41">
        <f>VLOOKUP($A814,'Youth Skills Data'!$A$1:$E$2403,4,FALSE)</f>
        <v>3.68</v>
      </c>
      <c r="J814" s="41">
        <f>VLOOKUP($A814,'Youth Skills Data'!$A$1:$E$2403,3,FALSE)</f>
        <v>0.54</v>
      </c>
      <c r="K814" s="41">
        <f t="shared" si="62"/>
        <v>12.64</v>
      </c>
      <c r="L814" s="41" t="s">
        <v>6</v>
      </c>
      <c r="M814" s="41" t="s">
        <v>6</v>
      </c>
      <c r="N814" s="41" t="str">
        <f t="shared" si="63"/>
        <v>No Impact at all</v>
      </c>
      <c r="O814" s="42"/>
      <c r="P814" s="42"/>
      <c r="Q814" s="42">
        <f t="shared" si="64"/>
        <v>0</v>
      </c>
    </row>
    <row r="815" spans="1:17" x14ac:dyDescent="0.35">
      <c r="A815" s="41" t="s">
        <v>836</v>
      </c>
      <c r="B815" s="41">
        <f>VLOOKUP($A:$A,'Youth Skills Data'!$A$1:$E$2403,2,FALSE)</f>
        <v>29</v>
      </c>
      <c r="C815" s="41" t="str">
        <f t="shared" si="61"/>
        <v>25 yrs or more</v>
      </c>
      <c r="D815" s="41" t="s">
        <v>8</v>
      </c>
      <c r="E815" s="41" t="str">
        <f>HLOOKUP($A815,'Sheet 4'!$A$2:$CNK$3,2,FALSE)</f>
        <v>Married</v>
      </c>
      <c r="F815" s="41" t="s">
        <v>120</v>
      </c>
      <c r="G815" s="41" t="str">
        <f t="shared" si="60"/>
        <v>Female/Married/Nakapiripiriti</v>
      </c>
      <c r="H815" s="41">
        <f>VLOOKUP($A815,'Youth Skills Data'!$A$1:$E$2403,5,FALSE)</f>
        <v>7.84</v>
      </c>
      <c r="I815" s="41">
        <f>VLOOKUP($A815,'Youth Skills Data'!$A$1:$E$2403,4,FALSE)</f>
        <v>6.23</v>
      </c>
      <c r="J815" s="41">
        <f>VLOOKUP($A815,'Youth Skills Data'!$A$1:$E$2403,3,FALSE)</f>
        <v>5.87</v>
      </c>
      <c r="K815" s="41">
        <f t="shared" si="62"/>
        <v>19.940000000000001</v>
      </c>
      <c r="L815" s="41" t="s">
        <v>5</v>
      </c>
      <c r="M815" s="41" t="s">
        <v>5</v>
      </c>
      <c r="N815" s="41" t="str">
        <f t="shared" si="63"/>
        <v>High Impact</v>
      </c>
      <c r="O815" s="42">
        <v>38700</v>
      </c>
      <c r="P815" s="42">
        <v>50198</v>
      </c>
      <c r="Q815" s="42">
        <f t="shared" si="64"/>
        <v>88898</v>
      </c>
    </row>
    <row r="816" spans="1:17" x14ac:dyDescent="0.35">
      <c r="A816" s="41" t="s">
        <v>837</v>
      </c>
      <c r="B816" s="41">
        <f>VLOOKUP($A:$A,'Youth Skills Data'!$A$1:$E$2403,2,FALSE)</f>
        <v>22</v>
      </c>
      <c r="C816" s="41" t="str">
        <f t="shared" si="61"/>
        <v>20 - 24 yrs</v>
      </c>
      <c r="D816" s="41" t="s">
        <v>8</v>
      </c>
      <c r="E816" s="41" t="str">
        <f>HLOOKUP($A816,'Sheet 4'!$A$2:$CNK$3,2,FALSE)</f>
        <v>Single</v>
      </c>
      <c r="F816" s="41" t="s">
        <v>120</v>
      </c>
      <c r="G816" s="41" t="str">
        <f t="shared" si="60"/>
        <v>Female/Single/Nakapiripiriti</v>
      </c>
      <c r="H816" s="41">
        <f>VLOOKUP($A816,'Youth Skills Data'!$A$1:$E$2403,5,FALSE)</f>
        <v>4.3499999999999996</v>
      </c>
      <c r="I816" s="41">
        <f>VLOOKUP($A816,'Youth Skills Data'!$A$1:$E$2403,4,FALSE)</f>
        <v>7.84</v>
      </c>
      <c r="J816" s="41">
        <f>VLOOKUP($A816,'Youth Skills Data'!$A$1:$E$2403,3,FALSE)</f>
        <v>6.4</v>
      </c>
      <c r="K816" s="41">
        <f t="shared" si="62"/>
        <v>18.59</v>
      </c>
      <c r="L816" s="41" t="s">
        <v>5</v>
      </c>
      <c r="M816" s="41" t="s">
        <v>5</v>
      </c>
      <c r="N816" s="41" t="str">
        <f t="shared" si="63"/>
        <v>High Impact</v>
      </c>
      <c r="O816" s="42">
        <v>29000</v>
      </c>
      <c r="P816" s="42">
        <v>30200</v>
      </c>
      <c r="Q816" s="42">
        <f t="shared" si="64"/>
        <v>59200</v>
      </c>
    </row>
    <row r="817" spans="1:17" x14ac:dyDescent="0.35">
      <c r="A817" s="41" t="s">
        <v>838</v>
      </c>
      <c r="B817" s="41">
        <f>VLOOKUP($A:$A,'Youth Skills Data'!$A$1:$E$2403,2,FALSE)</f>
        <v>21</v>
      </c>
      <c r="C817" s="41" t="str">
        <f t="shared" si="61"/>
        <v>20 - 24 yrs</v>
      </c>
      <c r="D817" s="41" t="s">
        <v>8</v>
      </c>
      <c r="E817" s="41" t="str">
        <f>HLOOKUP($A817,'Sheet 4'!$A$2:$CNK$3,2,FALSE)</f>
        <v>Separated</v>
      </c>
      <c r="F817" s="41" t="s">
        <v>120</v>
      </c>
      <c r="G817" s="41" t="str">
        <f t="shared" si="60"/>
        <v>Female/Separated/Nakapiripiriti</v>
      </c>
      <c r="H817" s="41">
        <f>VLOOKUP($A817,'Youth Skills Data'!$A$1:$E$2403,5,FALSE)</f>
        <v>1.87</v>
      </c>
      <c r="I817" s="41">
        <f>VLOOKUP($A817,'Youth Skills Data'!$A$1:$E$2403,4,FALSE)</f>
        <v>2.88</v>
      </c>
      <c r="J817" s="41">
        <f>VLOOKUP($A817,'Youth Skills Data'!$A$1:$E$2403,3,FALSE)</f>
        <v>5.23</v>
      </c>
      <c r="K817" s="41">
        <f t="shared" si="62"/>
        <v>9.98</v>
      </c>
      <c r="L817" s="41" t="s">
        <v>5</v>
      </c>
      <c r="M817" s="41" t="s">
        <v>5</v>
      </c>
      <c r="N817" s="41" t="str">
        <f t="shared" si="63"/>
        <v>High Impact</v>
      </c>
      <c r="O817" s="42">
        <v>7200</v>
      </c>
      <c r="P817" s="42">
        <v>21000</v>
      </c>
      <c r="Q817" s="42">
        <f t="shared" si="64"/>
        <v>28200</v>
      </c>
    </row>
    <row r="818" spans="1:17" x14ac:dyDescent="0.35">
      <c r="A818" s="41" t="s">
        <v>839</v>
      </c>
      <c r="B818" s="41">
        <f>VLOOKUP($A:$A,'Youth Skills Data'!$A$1:$E$2403,2,FALSE)</f>
        <v>17</v>
      </c>
      <c r="C818" s="41" t="str">
        <f t="shared" si="61"/>
        <v>15 - 19 yrs</v>
      </c>
      <c r="D818" s="41" t="s">
        <v>8</v>
      </c>
      <c r="E818" s="41" t="str">
        <f>HLOOKUP($A818,'Sheet 4'!$A$2:$CNK$3,2,FALSE)</f>
        <v>Married</v>
      </c>
      <c r="F818" s="41" t="s">
        <v>120</v>
      </c>
      <c r="G818" s="41" t="str">
        <f t="shared" si="60"/>
        <v>Female/Married/Nakapiripiriti</v>
      </c>
      <c r="H818" s="41">
        <f>VLOOKUP($A818,'Youth Skills Data'!$A$1:$E$2403,5,FALSE)</f>
        <v>4.43</v>
      </c>
      <c r="I818" s="41">
        <f>VLOOKUP($A818,'Youth Skills Data'!$A$1:$E$2403,4,FALSE)</f>
        <v>7.64</v>
      </c>
      <c r="J818" s="41">
        <f>VLOOKUP($A818,'Youth Skills Data'!$A$1:$E$2403,3,FALSE)</f>
        <v>6.39</v>
      </c>
      <c r="K818" s="41">
        <f t="shared" si="62"/>
        <v>18.46</v>
      </c>
      <c r="L818" s="41" t="s">
        <v>5</v>
      </c>
      <c r="M818" s="41" t="s">
        <v>5</v>
      </c>
      <c r="N818" s="41" t="str">
        <f t="shared" si="63"/>
        <v>High Impact</v>
      </c>
      <c r="O818" s="42">
        <v>28000</v>
      </c>
      <c r="P818" s="42">
        <v>17099</v>
      </c>
      <c r="Q818" s="42">
        <f t="shared" si="64"/>
        <v>45099</v>
      </c>
    </row>
    <row r="819" spans="1:17" x14ac:dyDescent="0.35">
      <c r="A819" s="41" t="s">
        <v>840</v>
      </c>
      <c r="B819" s="41">
        <f>VLOOKUP($A:$A,'Youth Skills Data'!$A$1:$E$2403,2,FALSE)</f>
        <v>21</v>
      </c>
      <c r="C819" s="41" t="str">
        <f t="shared" si="61"/>
        <v>20 - 24 yrs</v>
      </c>
      <c r="D819" s="41" t="s">
        <v>8</v>
      </c>
      <c r="E819" s="41" t="str">
        <f>HLOOKUP($A819,'Sheet 4'!$A$2:$CNK$3,2,FALSE)</f>
        <v>Single</v>
      </c>
      <c r="F819" s="41" t="s">
        <v>120</v>
      </c>
      <c r="G819" s="41" t="str">
        <f t="shared" si="60"/>
        <v>Female/Single/Nakapiripiriti</v>
      </c>
      <c r="H819" s="41">
        <f>VLOOKUP($A819,'Youth Skills Data'!$A$1:$E$2403,5,FALSE)</f>
        <v>3.76</v>
      </c>
      <c r="I819" s="41">
        <f>VLOOKUP($A819,'Youth Skills Data'!$A$1:$E$2403,4,FALSE)</f>
        <v>0.56000000000000005</v>
      </c>
      <c r="J819" s="41">
        <f>VLOOKUP($A819,'Youth Skills Data'!$A$1:$E$2403,3,FALSE)</f>
        <v>9.81</v>
      </c>
      <c r="K819" s="41">
        <f t="shared" si="62"/>
        <v>14.13</v>
      </c>
      <c r="L819" s="41" t="s">
        <v>5</v>
      </c>
      <c r="M819" s="41" t="s">
        <v>7</v>
      </c>
      <c r="N819" s="41" t="str">
        <f t="shared" si="63"/>
        <v>Moderate Impact</v>
      </c>
      <c r="O819" s="42">
        <v>7700</v>
      </c>
      <c r="P819" s="42"/>
      <c r="Q819" s="42">
        <f t="shared" si="64"/>
        <v>7700</v>
      </c>
    </row>
    <row r="820" spans="1:17" x14ac:dyDescent="0.35">
      <c r="A820" s="41" t="s">
        <v>841</v>
      </c>
      <c r="B820" s="41">
        <f>VLOOKUP($A:$A,'Youth Skills Data'!$A$1:$E$2403,2,FALSE)</f>
        <v>23</v>
      </c>
      <c r="C820" s="41" t="str">
        <f t="shared" si="61"/>
        <v>20 - 24 yrs</v>
      </c>
      <c r="D820" s="41" t="s">
        <v>3</v>
      </c>
      <c r="E820" s="41" t="str">
        <f>HLOOKUP($A820,'Sheet 4'!$A$2:$CNK$3,2,FALSE)</f>
        <v>Single</v>
      </c>
      <c r="F820" s="41" t="s">
        <v>120</v>
      </c>
      <c r="G820" s="41" t="str">
        <f t="shared" si="60"/>
        <v>Male/Single/Nakapiripiriti</v>
      </c>
      <c r="H820" s="41">
        <f>VLOOKUP($A820,'Youth Skills Data'!$A$1:$E$2403,5,FALSE)</f>
        <v>7.84</v>
      </c>
      <c r="I820" s="41">
        <f>VLOOKUP($A820,'Youth Skills Data'!$A$1:$E$2403,4,FALSE)</f>
        <v>6.23</v>
      </c>
      <c r="J820" s="41">
        <f>VLOOKUP($A820,'Youth Skills Data'!$A$1:$E$2403,3,FALSE)</f>
        <v>5.87</v>
      </c>
      <c r="K820" s="41">
        <f t="shared" si="62"/>
        <v>19.940000000000001</v>
      </c>
      <c r="L820" s="41" t="s">
        <v>5</v>
      </c>
      <c r="M820" s="41" t="s">
        <v>7</v>
      </c>
      <c r="N820" s="41" t="str">
        <f t="shared" si="63"/>
        <v>Moderate Impact</v>
      </c>
      <c r="O820" s="42">
        <v>25500</v>
      </c>
      <c r="P820" s="42"/>
      <c r="Q820" s="42">
        <f t="shared" si="64"/>
        <v>25500</v>
      </c>
    </row>
    <row r="821" spans="1:17" x14ac:dyDescent="0.35">
      <c r="A821" s="41" t="s">
        <v>842</v>
      </c>
      <c r="B821" s="41">
        <f>VLOOKUP($A:$A,'Youth Skills Data'!$A$1:$E$2403,2,FALSE)</f>
        <v>15</v>
      </c>
      <c r="C821" s="41" t="str">
        <f t="shared" si="61"/>
        <v>15 - 19 yrs</v>
      </c>
      <c r="D821" s="41" t="s">
        <v>8</v>
      </c>
      <c r="E821" s="41" t="str">
        <f>HLOOKUP($A821,'Sheet 4'!$A$2:$CNK$3,2,FALSE)</f>
        <v>Single</v>
      </c>
      <c r="F821" s="41" t="s">
        <v>120</v>
      </c>
      <c r="G821" s="41" t="str">
        <f t="shared" si="60"/>
        <v>Female/Single/Nakapiripiriti</v>
      </c>
      <c r="H821" s="41">
        <f>VLOOKUP($A821,'Youth Skills Data'!$A$1:$E$2403,5,FALSE)</f>
        <v>0.81</v>
      </c>
      <c r="I821" s="41">
        <f>VLOOKUP($A821,'Youth Skills Data'!$A$1:$E$2403,4,FALSE)</f>
        <v>3.53</v>
      </c>
      <c r="J821" s="41">
        <f>VLOOKUP($A821,'Youth Skills Data'!$A$1:$E$2403,3,FALSE)</f>
        <v>7.58</v>
      </c>
      <c r="K821" s="41">
        <f t="shared" si="62"/>
        <v>11.92</v>
      </c>
      <c r="L821" s="41" t="s">
        <v>5</v>
      </c>
      <c r="M821" s="41" t="s">
        <v>7</v>
      </c>
      <c r="N821" s="41" t="str">
        <f t="shared" si="63"/>
        <v>Moderate Impact</v>
      </c>
      <c r="O821" s="42">
        <v>7000</v>
      </c>
      <c r="P821" s="42"/>
      <c r="Q821" s="42">
        <f t="shared" si="64"/>
        <v>7000</v>
      </c>
    </row>
    <row r="822" spans="1:17" x14ac:dyDescent="0.35">
      <c r="A822" s="41" t="s">
        <v>843</v>
      </c>
      <c r="B822" s="41">
        <f>VLOOKUP($A:$A,'Youth Skills Data'!$A$1:$E$2403,2,FALSE)</f>
        <v>23</v>
      </c>
      <c r="C822" s="41" t="str">
        <f t="shared" si="61"/>
        <v>20 - 24 yrs</v>
      </c>
      <c r="D822" s="41" t="s">
        <v>8</v>
      </c>
      <c r="E822" s="41" t="str">
        <f>HLOOKUP($A822,'Sheet 4'!$A$2:$CNK$3,2,FALSE)</f>
        <v>Single</v>
      </c>
      <c r="F822" s="41" t="s">
        <v>119</v>
      </c>
      <c r="G822" s="41" t="str">
        <f t="shared" si="60"/>
        <v>Female/Single/Napak</v>
      </c>
      <c r="H822" s="41">
        <f>VLOOKUP($A822,'Youth Skills Data'!$A$1:$E$2403,5,FALSE)</f>
        <v>3.76</v>
      </c>
      <c r="I822" s="41">
        <f>VLOOKUP($A822,'Youth Skills Data'!$A$1:$E$2403,4,FALSE)</f>
        <v>0.56000000000000005</v>
      </c>
      <c r="J822" s="41">
        <f>VLOOKUP($A822,'Youth Skills Data'!$A$1:$E$2403,3,FALSE)</f>
        <v>9.81</v>
      </c>
      <c r="K822" s="41">
        <f t="shared" si="62"/>
        <v>14.13</v>
      </c>
      <c r="L822" s="41" t="s">
        <v>5</v>
      </c>
      <c r="M822" s="41" t="s">
        <v>7</v>
      </c>
      <c r="N822" s="41" t="str">
        <f t="shared" si="63"/>
        <v>Moderate Impact</v>
      </c>
      <c r="O822" s="42">
        <v>10398</v>
      </c>
      <c r="P822" s="42"/>
      <c r="Q822" s="42">
        <f t="shared" si="64"/>
        <v>10398</v>
      </c>
    </row>
    <row r="823" spans="1:17" x14ac:dyDescent="0.35">
      <c r="A823" s="41" t="s">
        <v>844</v>
      </c>
      <c r="B823" s="41">
        <f>VLOOKUP($A:$A,'Youth Skills Data'!$A$1:$E$2403,2,FALSE)</f>
        <v>15</v>
      </c>
      <c r="C823" s="41" t="str">
        <f t="shared" si="61"/>
        <v>15 - 19 yrs</v>
      </c>
      <c r="D823" s="41" t="s">
        <v>8</v>
      </c>
      <c r="E823" s="41" t="str">
        <f>HLOOKUP($A823,'Sheet 4'!$A$2:$CNK$3,2,FALSE)</f>
        <v>Married</v>
      </c>
      <c r="F823" s="41" t="s">
        <v>119</v>
      </c>
      <c r="G823" s="41" t="str">
        <f t="shared" si="60"/>
        <v>Female/Married/Napak</v>
      </c>
      <c r="H823" s="41">
        <f>VLOOKUP($A823,'Youth Skills Data'!$A$1:$E$2403,5,FALSE)</f>
        <v>0.81</v>
      </c>
      <c r="I823" s="41">
        <f>VLOOKUP($A823,'Youth Skills Data'!$A$1:$E$2403,4,FALSE)</f>
        <v>3.53</v>
      </c>
      <c r="J823" s="41">
        <f>VLOOKUP($A823,'Youth Skills Data'!$A$1:$E$2403,3,FALSE)</f>
        <v>7.58</v>
      </c>
      <c r="K823" s="41">
        <f t="shared" si="62"/>
        <v>11.92</v>
      </c>
      <c r="L823" s="41" t="s">
        <v>5</v>
      </c>
      <c r="M823" s="41" t="s">
        <v>5</v>
      </c>
      <c r="N823" s="41" t="str">
        <f t="shared" si="63"/>
        <v>High Impact</v>
      </c>
      <c r="O823" s="42">
        <v>797</v>
      </c>
      <c r="P823" s="42">
        <v>278000</v>
      </c>
      <c r="Q823" s="42">
        <f t="shared" si="64"/>
        <v>278797</v>
      </c>
    </row>
    <row r="824" spans="1:17" x14ac:dyDescent="0.35">
      <c r="A824" s="41" t="s">
        <v>845</v>
      </c>
      <c r="B824" s="41">
        <f>VLOOKUP($A:$A,'Youth Skills Data'!$A$1:$E$2403,2,FALSE)</f>
        <v>25</v>
      </c>
      <c r="C824" s="41" t="str">
        <f t="shared" si="61"/>
        <v>25 yrs or more</v>
      </c>
      <c r="D824" s="41" t="s">
        <v>8</v>
      </c>
      <c r="E824" s="41" t="str">
        <f>HLOOKUP($A824,'Sheet 4'!$A$2:$CNK$3,2,FALSE)</f>
        <v>Single</v>
      </c>
      <c r="F824" s="41" t="s">
        <v>119</v>
      </c>
      <c r="G824" s="41" t="str">
        <f t="shared" si="60"/>
        <v>Female/Single/Napak</v>
      </c>
      <c r="H824" s="41">
        <f>VLOOKUP($A824,'Youth Skills Data'!$A$1:$E$2403,5,FALSE)</f>
        <v>4.3499999999999996</v>
      </c>
      <c r="I824" s="41">
        <f>VLOOKUP($A824,'Youth Skills Data'!$A$1:$E$2403,4,FALSE)</f>
        <v>7.84</v>
      </c>
      <c r="J824" s="41">
        <f>VLOOKUP($A824,'Youth Skills Data'!$A$1:$E$2403,3,FALSE)</f>
        <v>6.4</v>
      </c>
      <c r="K824" s="41">
        <f t="shared" si="62"/>
        <v>18.59</v>
      </c>
      <c r="L824" s="41" t="s">
        <v>7</v>
      </c>
      <c r="M824" s="41" t="s">
        <v>5</v>
      </c>
      <c r="N824" s="41" t="str">
        <f t="shared" si="63"/>
        <v>Low Impact</v>
      </c>
      <c r="O824" s="42"/>
      <c r="P824" s="42">
        <v>31099</v>
      </c>
      <c r="Q824" s="42">
        <f t="shared" si="64"/>
        <v>31099</v>
      </c>
    </row>
    <row r="825" spans="1:17" x14ac:dyDescent="0.35">
      <c r="A825" s="41" t="s">
        <v>846</v>
      </c>
      <c r="B825" s="41">
        <f>VLOOKUP($A:$A,'Youth Skills Data'!$A$1:$E$2403,2,FALSE)</f>
        <v>12</v>
      </c>
      <c r="C825" s="41" t="str">
        <f t="shared" si="61"/>
        <v>10-14 yrs</v>
      </c>
      <c r="D825" s="41" t="s">
        <v>8</v>
      </c>
      <c r="E825" s="41" t="str">
        <f>HLOOKUP($A825,'Sheet 4'!$A$2:$CNK$3,2,FALSE)</f>
        <v>Single</v>
      </c>
      <c r="F825" s="41" t="s">
        <v>119</v>
      </c>
      <c r="G825" s="41" t="str">
        <f t="shared" si="60"/>
        <v>Female/Single/Napak</v>
      </c>
      <c r="H825" s="41">
        <f>VLOOKUP($A825,'Youth Skills Data'!$A$1:$E$2403,5,FALSE)</f>
        <v>3.68</v>
      </c>
      <c r="I825" s="41">
        <f>VLOOKUP($A825,'Youth Skills Data'!$A$1:$E$2403,4,FALSE)</f>
        <v>6.89</v>
      </c>
      <c r="J825" s="41">
        <f>VLOOKUP($A825,'Youth Skills Data'!$A$1:$E$2403,3,FALSE)</f>
        <v>6.27</v>
      </c>
      <c r="K825" s="41">
        <f t="shared" si="62"/>
        <v>16.84</v>
      </c>
      <c r="L825" s="41" t="s">
        <v>7</v>
      </c>
      <c r="M825" s="41" t="s">
        <v>5</v>
      </c>
      <c r="N825" s="41" t="str">
        <f t="shared" si="63"/>
        <v>Low Impact</v>
      </c>
      <c r="O825" s="42"/>
      <c r="P825" s="42">
        <v>77500</v>
      </c>
      <c r="Q825" s="42">
        <f t="shared" si="64"/>
        <v>77500</v>
      </c>
    </row>
    <row r="826" spans="1:17" x14ac:dyDescent="0.35">
      <c r="A826" s="41" t="s">
        <v>847</v>
      </c>
      <c r="B826" s="41">
        <f>VLOOKUP($A:$A,'Youth Skills Data'!$A$1:$E$2403,2,FALSE)</f>
        <v>15</v>
      </c>
      <c r="C826" s="41" t="str">
        <f t="shared" si="61"/>
        <v>15 - 19 yrs</v>
      </c>
      <c r="D826" s="41" t="s">
        <v>8</v>
      </c>
      <c r="E826" s="41" t="str">
        <f>HLOOKUP($A826,'Sheet 4'!$A$2:$CNK$3,2,FALSE)</f>
        <v>Single</v>
      </c>
      <c r="F826" s="41" t="s">
        <v>119</v>
      </c>
      <c r="G826" s="41" t="str">
        <f t="shared" si="60"/>
        <v>Female/Single/Napak</v>
      </c>
      <c r="H826" s="41">
        <f>VLOOKUP($A826,'Youth Skills Data'!$A$1:$E$2403,5,FALSE)</f>
        <v>7.84</v>
      </c>
      <c r="I826" s="41">
        <f>VLOOKUP($A826,'Youth Skills Data'!$A$1:$E$2403,4,FALSE)</f>
        <v>6.23</v>
      </c>
      <c r="J826" s="41">
        <f>VLOOKUP($A826,'Youth Skills Data'!$A$1:$E$2403,3,FALSE)</f>
        <v>5.87</v>
      </c>
      <c r="K826" s="41">
        <f t="shared" si="62"/>
        <v>19.940000000000001</v>
      </c>
      <c r="L826" s="41" t="s">
        <v>7</v>
      </c>
      <c r="M826" s="41" t="s">
        <v>5</v>
      </c>
      <c r="N826" s="41" t="str">
        <f t="shared" si="63"/>
        <v>Low Impact</v>
      </c>
      <c r="O826" s="42"/>
      <c r="P826" s="42">
        <v>800000</v>
      </c>
      <c r="Q826" s="42">
        <f t="shared" si="64"/>
        <v>800000</v>
      </c>
    </row>
    <row r="827" spans="1:17" x14ac:dyDescent="0.35">
      <c r="A827" s="41" t="s">
        <v>848</v>
      </c>
      <c r="B827" s="41">
        <f>VLOOKUP($A:$A,'Youth Skills Data'!$A$1:$E$2403,2,FALSE)</f>
        <v>17</v>
      </c>
      <c r="C827" s="41" t="str">
        <f t="shared" si="61"/>
        <v>15 - 19 yrs</v>
      </c>
      <c r="D827" s="41" t="s">
        <v>8</v>
      </c>
      <c r="E827" s="41" t="str">
        <f>HLOOKUP($A827,'Sheet 4'!$A$2:$CNK$3,2,FALSE)</f>
        <v>Single</v>
      </c>
      <c r="F827" s="41" t="s">
        <v>119</v>
      </c>
      <c r="G827" s="41" t="str">
        <f t="shared" si="60"/>
        <v>Female/Single/Napak</v>
      </c>
      <c r="H827" s="41">
        <f>VLOOKUP($A827,'Youth Skills Data'!$A$1:$E$2403,5,FALSE)</f>
        <v>7.84</v>
      </c>
      <c r="I827" s="41">
        <f>VLOOKUP($A827,'Youth Skills Data'!$A$1:$E$2403,4,FALSE)</f>
        <v>6.23</v>
      </c>
      <c r="J827" s="41">
        <f>VLOOKUP($A827,'Youth Skills Data'!$A$1:$E$2403,3,FALSE)</f>
        <v>5.87</v>
      </c>
      <c r="K827" s="41">
        <f t="shared" si="62"/>
        <v>19.940000000000001</v>
      </c>
      <c r="L827" s="41" t="s">
        <v>7</v>
      </c>
      <c r="M827" s="41" t="s">
        <v>5</v>
      </c>
      <c r="N827" s="41" t="str">
        <f t="shared" si="63"/>
        <v>Low Impact</v>
      </c>
      <c r="O827" s="42"/>
      <c r="P827" s="42">
        <v>6240000</v>
      </c>
      <c r="Q827" s="42">
        <f t="shared" si="64"/>
        <v>6240000</v>
      </c>
    </row>
    <row r="828" spans="1:17" x14ac:dyDescent="0.35">
      <c r="A828" s="41" t="s">
        <v>849</v>
      </c>
      <c r="B828" s="41">
        <f>VLOOKUP($A:$A,'Youth Skills Data'!$A$1:$E$2403,2,FALSE)</f>
        <v>19</v>
      </c>
      <c r="C828" s="41" t="str">
        <f t="shared" si="61"/>
        <v>20 - 24 yrs</v>
      </c>
      <c r="D828" s="41" t="s">
        <v>8</v>
      </c>
      <c r="E828" s="41" t="str">
        <f>HLOOKUP($A828,'Sheet 4'!$A$2:$CNK$3,2,FALSE)</f>
        <v>Married</v>
      </c>
      <c r="F828" s="41" t="s">
        <v>119</v>
      </c>
      <c r="G828" s="41" t="str">
        <f t="shared" si="60"/>
        <v>Female/Married/Napak</v>
      </c>
      <c r="H828" s="41">
        <f>VLOOKUP($A828,'Youth Skills Data'!$A$1:$E$2403,5,FALSE)</f>
        <v>1.1000000000000001</v>
      </c>
      <c r="I828" s="41">
        <f>VLOOKUP($A828,'Youth Skills Data'!$A$1:$E$2403,4,FALSE)</f>
        <v>7.12</v>
      </c>
      <c r="J828" s="41">
        <f>VLOOKUP($A828,'Youth Skills Data'!$A$1:$E$2403,3,FALSE)</f>
        <v>1.62</v>
      </c>
      <c r="K828" s="41">
        <f t="shared" si="62"/>
        <v>9.84</v>
      </c>
      <c r="L828" s="41" t="s">
        <v>7</v>
      </c>
      <c r="M828" s="41" t="s">
        <v>5</v>
      </c>
      <c r="N828" s="41" t="str">
        <f t="shared" si="63"/>
        <v>Low Impact</v>
      </c>
      <c r="O828" s="42"/>
      <c r="P828" s="42">
        <v>125000</v>
      </c>
      <c r="Q828" s="42">
        <f t="shared" si="64"/>
        <v>125000</v>
      </c>
    </row>
    <row r="829" spans="1:17" x14ac:dyDescent="0.35">
      <c r="A829" s="41" t="s">
        <v>850</v>
      </c>
      <c r="B829" s="41">
        <f>VLOOKUP($A:$A,'Youth Skills Data'!$A$1:$E$2403,2,FALSE)</f>
        <v>21</v>
      </c>
      <c r="C829" s="41" t="str">
        <f t="shared" si="61"/>
        <v>20 - 24 yrs</v>
      </c>
      <c r="D829" s="41" t="s">
        <v>8</v>
      </c>
      <c r="E829" s="41" t="str">
        <f>HLOOKUP($A829,'Sheet 4'!$A$2:$CNK$3,2,FALSE)</f>
        <v>Single</v>
      </c>
      <c r="F829" s="41" t="s">
        <v>119</v>
      </c>
      <c r="G829" s="41" t="str">
        <f t="shared" si="60"/>
        <v>Female/Single/Napak</v>
      </c>
      <c r="H829" s="41">
        <f>VLOOKUP($A829,'Youth Skills Data'!$A$1:$E$2403,5,FALSE)</f>
        <v>7.84</v>
      </c>
      <c r="I829" s="41">
        <f>VLOOKUP($A829,'Youth Skills Data'!$A$1:$E$2403,4,FALSE)</f>
        <v>6.23</v>
      </c>
      <c r="J829" s="41">
        <f>VLOOKUP($A829,'Youth Skills Data'!$A$1:$E$2403,3,FALSE)</f>
        <v>5.87</v>
      </c>
      <c r="K829" s="41">
        <f t="shared" si="62"/>
        <v>19.940000000000001</v>
      </c>
      <c r="L829" s="41" t="s">
        <v>5</v>
      </c>
      <c r="M829" s="41" t="s">
        <v>5</v>
      </c>
      <c r="N829" s="41" t="str">
        <f t="shared" si="63"/>
        <v>High Impact</v>
      </c>
      <c r="O829" s="42">
        <v>552050</v>
      </c>
      <c r="P829" s="42">
        <v>1050000</v>
      </c>
      <c r="Q829" s="42">
        <f t="shared" si="64"/>
        <v>1602050</v>
      </c>
    </row>
    <row r="830" spans="1:17" x14ac:dyDescent="0.35">
      <c r="A830" s="41" t="s">
        <v>851</v>
      </c>
      <c r="B830" s="41">
        <f>VLOOKUP($A:$A,'Youth Skills Data'!$A$1:$E$2403,2,FALSE)</f>
        <v>24</v>
      </c>
      <c r="C830" s="41" t="str">
        <f t="shared" si="61"/>
        <v>20 - 24 yrs</v>
      </c>
      <c r="D830" s="41" t="s">
        <v>8</v>
      </c>
      <c r="E830" s="41" t="str">
        <f>HLOOKUP($A830,'Sheet 4'!$A$2:$CNK$3,2,FALSE)</f>
        <v>Single</v>
      </c>
      <c r="F830" s="41" t="s">
        <v>119</v>
      </c>
      <c r="G830" s="41" t="str">
        <f t="shared" si="60"/>
        <v>Female/Single/Napak</v>
      </c>
      <c r="H830" s="41">
        <f>VLOOKUP($A830,'Youth Skills Data'!$A$1:$E$2403,5,FALSE)</f>
        <v>3.76</v>
      </c>
      <c r="I830" s="41">
        <f>VLOOKUP($A830,'Youth Skills Data'!$A$1:$E$2403,4,FALSE)</f>
        <v>0.56000000000000005</v>
      </c>
      <c r="J830" s="41">
        <f>VLOOKUP($A830,'Youth Skills Data'!$A$1:$E$2403,3,FALSE)</f>
        <v>9.81</v>
      </c>
      <c r="K830" s="41">
        <f t="shared" si="62"/>
        <v>14.13</v>
      </c>
      <c r="L830" s="41" t="s">
        <v>5</v>
      </c>
      <c r="M830" s="41" t="s">
        <v>7</v>
      </c>
      <c r="N830" s="41" t="str">
        <f t="shared" si="63"/>
        <v>Moderate Impact</v>
      </c>
      <c r="O830" s="42">
        <v>2005600</v>
      </c>
      <c r="P830" s="42"/>
      <c r="Q830" s="42">
        <f t="shared" si="64"/>
        <v>2005600</v>
      </c>
    </row>
    <row r="831" spans="1:17" x14ac:dyDescent="0.35">
      <c r="A831" s="41" t="s">
        <v>852</v>
      </c>
      <c r="B831" s="41">
        <f>VLOOKUP($A:$A,'Youth Skills Data'!$A$1:$E$2403,2,FALSE)</f>
        <v>21</v>
      </c>
      <c r="C831" s="41" t="str">
        <f t="shared" si="61"/>
        <v>20 - 24 yrs</v>
      </c>
      <c r="D831" s="41" t="s">
        <v>8</v>
      </c>
      <c r="E831" s="41" t="str">
        <f>HLOOKUP($A831,'Sheet 4'!$A$2:$CNK$3,2,FALSE)</f>
        <v>Single</v>
      </c>
      <c r="F831" s="41" t="s">
        <v>119</v>
      </c>
      <c r="G831" s="41" t="str">
        <f t="shared" si="60"/>
        <v>Female/Single/Napak</v>
      </c>
      <c r="H831" s="41">
        <f>VLOOKUP($A831,'Youth Skills Data'!$A$1:$E$2403,5,FALSE)</f>
        <v>8.42</v>
      </c>
      <c r="I831" s="41">
        <f>VLOOKUP($A831,'Youth Skills Data'!$A$1:$E$2403,4,FALSE)</f>
        <v>3.68</v>
      </c>
      <c r="J831" s="41">
        <f>VLOOKUP($A831,'Youth Skills Data'!$A$1:$E$2403,3,FALSE)</f>
        <v>0.54</v>
      </c>
      <c r="K831" s="41">
        <f t="shared" si="62"/>
        <v>12.64</v>
      </c>
      <c r="L831" s="41" t="s">
        <v>5</v>
      </c>
      <c r="M831" s="41" t="s">
        <v>5</v>
      </c>
      <c r="N831" s="41" t="str">
        <f t="shared" si="63"/>
        <v>High Impact</v>
      </c>
      <c r="O831" s="42">
        <v>48000</v>
      </c>
      <c r="P831" s="42">
        <v>480000</v>
      </c>
      <c r="Q831" s="42">
        <f t="shared" si="64"/>
        <v>528000</v>
      </c>
    </row>
    <row r="832" spans="1:17" x14ac:dyDescent="0.35">
      <c r="A832" s="41" t="s">
        <v>853</v>
      </c>
      <c r="B832" s="41">
        <f>VLOOKUP($A:$A,'Youth Skills Data'!$A$1:$E$2403,2,FALSE)</f>
        <v>23</v>
      </c>
      <c r="C832" s="41" t="str">
        <f t="shared" si="61"/>
        <v>20 - 24 yrs</v>
      </c>
      <c r="D832" s="41" t="s">
        <v>8</v>
      </c>
      <c r="E832" s="41" t="str">
        <f>HLOOKUP($A832,'Sheet 4'!$A$2:$CNK$3,2,FALSE)</f>
        <v>Separated</v>
      </c>
      <c r="F832" s="41" t="s">
        <v>116</v>
      </c>
      <c r="G832" s="41" t="str">
        <f t="shared" si="60"/>
        <v>Female/Separated/Moroto</v>
      </c>
      <c r="H832" s="41">
        <f>VLOOKUP($A832,'Youth Skills Data'!$A$1:$E$2403,5,FALSE)</f>
        <v>7.53</v>
      </c>
      <c r="I832" s="41">
        <f>VLOOKUP($A832,'Youth Skills Data'!$A$1:$E$2403,4,FALSE)</f>
        <v>1.85</v>
      </c>
      <c r="J832" s="41">
        <f>VLOOKUP($A832,'Youth Skills Data'!$A$1:$E$2403,3,FALSE)</f>
        <v>6.81</v>
      </c>
      <c r="K832" s="41">
        <f t="shared" si="62"/>
        <v>16.190000000000001</v>
      </c>
      <c r="L832" s="41" t="s">
        <v>5</v>
      </c>
      <c r="M832" s="41" t="s">
        <v>7</v>
      </c>
      <c r="N832" s="41" t="str">
        <f t="shared" si="63"/>
        <v>Moderate Impact</v>
      </c>
      <c r="O832" s="42">
        <v>21000</v>
      </c>
      <c r="P832" s="42"/>
      <c r="Q832" s="42">
        <f t="shared" si="64"/>
        <v>21000</v>
      </c>
    </row>
    <row r="833" spans="1:17" x14ac:dyDescent="0.35">
      <c r="A833" s="41" t="s">
        <v>854</v>
      </c>
      <c r="B833" s="41">
        <f>VLOOKUP($A:$A,'Youth Skills Data'!$A$1:$E$2403,2,FALSE)</f>
        <v>19</v>
      </c>
      <c r="C833" s="41" t="str">
        <f t="shared" si="61"/>
        <v>20 - 24 yrs</v>
      </c>
      <c r="D833" s="41" t="s">
        <v>8</v>
      </c>
      <c r="E833" s="41" t="str">
        <f>HLOOKUP($A833,'Sheet 4'!$A$2:$CNK$3,2,FALSE)</f>
        <v>Single</v>
      </c>
      <c r="F833" s="41" t="s">
        <v>116</v>
      </c>
      <c r="G833" s="41" t="str">
        <f t="shared" si="60"/>
        <v>Female/Single/Moroto</v>
      </c>
      <c r="H833" s="41">
        <f>VLOOKUP($A833,'Youth Skills Data'!$A$1:$E$2403,5,FALSE)</f>
        <v>8.9499999999999993</v>
      </c>
      <c r="I833" s="41">
        <f>VLOOKUP($A833,'Youth Skills Data'!$A$1:$E$2403,4,FALSE)</f>
        <v>9.2799999999999994</v>
      </c>
      <c r="J833" s="41">
        <f>VLOOKUP($A833,'Youth Skills Data'!$A$1:$E$2403,3,FALSE)</f>
        <v>7.99</v>
      </c>
      <c r="K833" s="41">
        <f t="shared" si="62"/>
        <v>26.22</v>
      </c>
      <c r="L833" s="41" t="s">
        <v>5</v>
      </c>
      <c r="M833" s="41" t="s">
        <v>7</v>
      </c>
      <c r="N833" s="41" t="str">
        <f t="shared" si="63"/>
        <v>Moderate Impact</v>
      </c>
      <c r="O833" s="42">
        <v>45500</v>
      </c>
      <c r="P833" s="42"/>
      <c r="Q833" s="42">
        <f t="shared" si="64"/>
        <v>45500</v>
      </c>
    </row>
    <row r="834" spans="1:17" x14ac:dyDescent="0.35">
      <c r="A834" s="41" t="s">
        <v>855</v>
      </c>
      <c r="B834" s="41">
        <f>VLOOKUP($A:$A,'Youth Skills Data'!$A$1:$E$2403,2,FALSE)</f>
        <v>29</v>
      </c>
      <c r="C834" s="41" t="str">
        <f t="shared" si="61"/>
        <v>25 yrs or more</v>
      </c>
      <c r="D834" s="41" t="s">
        <v>8</v>
      </c>
      <c r="E834" s="41" t="str">
        <f>HLOOKUP($A834,'Sheet 4'!$A$2:$CNK$3,2,FALSE)</f>
        <v>Single</v>
      </c>
      <c r="F834" s="41" t="s">
        <v>116</v>
      </c>
      <c r="G834" s="41" t="str">
        <f t="shared" ref="G834:G897" si="65">CONCATENATE(D834,"/",E834,"/",F834,)</f>
        <v>Female/Single/Moroto</v>
      </c>
      <c r="H834" s="41">
        <f>VLOOKUP($A834,'Youth Skills Data'!$A$1:$E$2403,5,FALSE)</f>
        <v>3.76</v>
      </c>
      <c r="I834" s="41">
        <f>VLOOKUP($A834,'Youth Skills Data'!$A$1:$E$2403,4,FALSE)</f>
        <v>0.56000000000000005</v>
      </c>
      <c r="J834" s="41">
        <f>VLOOKUP($A834,'Youth Skills Data'!$A$1:$E$2403,3,FALSE)</f>
        <v>9.81</v>
      </c>
      <c r="K834" s="41">
        <f t="shared" si="62"/>
        <v>14.13</v>
      </c>
      <c r="L834" s="41" t="s">
        <v>5</v>
      </c>
      <c r="M834" s="41" t="s">
        <v>7</v>
      </c>
      <c r="N834" s="41" t="str">
        <f t="shared" si="63"/>
        <v>Moderate Impact</v>
      </c>
      <c r="O834" s="42">
        <v>37500</v>
      </c>
      <c r="P834" s="42"/>
      <c r="Q834" s="42">
        <f t="shared" si="64"/>
        <v>37500</v>
      </c>
    </row>
    <row r="835" spans="1:17" x14ac:dyDescent="0.35">
      <c r="A835" s="41" t="s">
        <v>856</v>
      </c>
      <c r="B835" s="41">
        <f>VLOOKUP($A:$A,'Youth Skills Data'!$A$1:$E$2403,2,FALSE)</f>
        <v>22</v>
      </c>
      <c r="C835" s="41" t="str">
        <f t="shared" ref="C835:C898" si="66">IF(B835&lt;=10,"Below 10 yrs",IF(B835&lt;14,"10-14 yrs",IF(B835&lt;19,"15 - 19 yrs",IF(B835&lt;=24,"20 - 24 yrs",IF(B835&gt;=25,"25 yrs or more")))))</f>
        <v>20 - 24 yrs</v>
      </c>
      <c r="D835" s="41" t="s">
        <v>8</v>
      </c>
      <c r="E835" s="41" t="str">
        <f>HLOOKUP($A835,'Sheet 4'!$A$2:$CNK$3,2,FALSE)</f>
        <v>Single</v>
      </c>
      <c r="F835" s="41" t="s">
        <v>116</v>
      </c>
      <c r="G835" s="41" t="str">
        <f t="shared" si="65"/>
        <v>Female/Single/Moroto</v>
      </c>
      <c r="H835" s="41">
        <f>VLOOKUP($A835,'Youth Skills Data'!$A$1:$E$2403,5,FALSE)</f>
        <v>4.3499999999999996</v>
      </c>
      <c r="I835" s="41">
        <f>VLOOKUP($A835,'Youth Skills Data'!$A$1:$E$2403,4,FALSE)</f>
        <v>7.84</v>
      </c>
      <c r="J835" s="41">
        <f>VLOOKUP($A835,'Youth Skills Data'!$A$1:$E$2403,3,FALSE)</f>
        <v>6.4</v>
      </c>
      <c r="K835" s="41">
        <f t="shared" ref="K835:K898" si="67">H835+I835+J835</f>
        <v>18.59</v>
      </c>
      <c r="L835" s="41" t="s">
        <v>5</v>
      </c>
      <c r="M835" s="41" t="s">
        <v>7</v>
      </c>
      <c r="N835" s="41" t="str">
        <f t="shared" ref="N835:N898" si="68">IF(AND(L835="Yes",M835="Yes"),"High Impact",IF(AND(L835="Yes",M835="No"),"Moderate Impact",IF(AND(L835="No",M835="Yes"),"Low Impact","No Impact at all")))</f>
        <v>Moderate Impact</v>
      </c>
      <c r="O835" s="42">
        <v>37000</v>
      </c>
      <c r="P835" s="42"/>
      <c r="Q835" s="42">
        <f t="shared" ref="Q835:Q898" si="69">P835+O835</f>
        <v>37000</v>
      </c>
    </row>
    <row r="836" spans="1:17" x14ac:dyDescent="0.35">
      <c r="A836" s="41" t="s">
        <v>857</v>
      </c>
      <c r="B836" s="41">
        <f>VLOOKUP($A:$A,'Youth Skills Data'!$A$1:$E$2403,2,FALSE)</f>
        <v>21</v>
      </c>
      <c r="C836" s="41" t="str">
        <f t="shared" si="66"/>
        <v>20 - 24 yrs</v>
      </c>
      <c r="D836" s="41" t="s">
        <v>8</v>
      </c>
      <c r="E836" s="41" t="str">
        <f>HLOOKUP($A836,'Sheet 4'!$A$2:$CNK$3,2,FALSE)</f>
        <v>Single</v>
      </c>
      <c r="F836" s="41" t="s">
        <v>116</v>
      </c>
      <c r="G836" s="41" t="str">
        <f t="shared" si="65"/>
        <v>Female/Single/Moroto</v>
      </c>
      <c r="H836" s="41">
        <f>VLOOKUP($A836,'Youth Skills Data'!$A$1:$E$2403,5,FALSE)</f>
        <v>8.42</v>
      </c>
      <c r="I836" s="41">
        <f>VLOOKUP($A836,'Youth Skills Data'!$A$1:$E$2403,4,FALSE)</f>
        <v>3.68</v>
      </c>
      <c r="J836" s="41">
        <f>VLOOKUP($A836,'Youth Skills Data'!$A$1:$E$2403,3,FALSE)</f>
        <v>0.54</v>
      </c>
      <c r="K836" s="41">
        <f t="shared" si="67"/>
        <v>12.64</v>
      </c>
      <c r="L836" s="41" t="s">
        <v>5</v>
      </c>
      <c r="M836" s="41" t="s">
        <v>7</v>
      </c>
      <c r="N836" s="41" t="str">
        <f t="shared" si="68"/>
        <v>Moderate Impact</v>
      </c>
      <c r="O836" s="42">
        <v>396000</v>
      </c>
      <c r="P836" s="42"/>
      <c r="Q836" s="42">
        <f t="shared" si="69"/>
        <v>396000</v>
      </c>
    </row>
    <row r="837" spans="1:17" x14ac:dyDescent="0.35">
      <c r="A837" s="41" t="s">
        <v>858</v>
      </c>
      <c r="B837" s="41">
        <f>VLOOKUP($A:$A,'Youth Skills Data'!$A$1:$E$2403,2,FALSE)</f>
        <v>17</v>
      </c>
      <c r="C837" s="41" t="str">
        <f t="shared" si="66"/>
        <v>15 - 19 yrs</v>
      </c>
      <c r="D837" s="41" t="s">
        <v>3</v>
      </c>
      <c r="E837" s="41" t="str">
        <f>HLOOKUP($A837,'Sheet 4'!$A$2:$CNK$3,2,FALSE)</f>
        <v>Married</v>
      </c>
      <c r="F837" s="41" t="s">
        <v>116</v>
      </c>
      <c r="G837" s="41" t="str">
        <f t="shared" si="65"/>
        <v>Male/Married/Moroto</v>
      </c>
      <c r="H837" s="41">
        <f>VLOOKUP($A837,'Youth Skills Data'!$A$1:$E$2403,5,FALSE)</f>
        <v>8.76</v>
      </c>
      <c r="I837" s="41">
        <f>VLOOKUP($A837,'Youth Skills Data'!$A$1:$E$2403,4,FALSE)</f>
        <v>3.81</v>
      </c>
      <c r="J837" s="41">
        <f>VLOOKUP($A837,'Youth Skills Data'!$A$1:$E$2403,3,FALSE)</f>
        <v>7.33</v>
      </c>
      <c r="K837" s="41">
        <f t="shared" si="67"/>
        <v>19.899999999999999</v>
      </c>
      <c r="L837" s="41" t="s">
        <v>5</v>
      </c>
      <c r="M837" s="41" t="s">
        <v>5</v>
      </c>
      <c r="N837" s="41" t="str">
        <f t="shared" si="68"/>
        <v>High Impact</v>
      </c>
      <c r="O837" s="42">
        <v>32000</v>
      </c>
      <c r="P837" s="42">
        <v>190000</v>
      </c>
      <c r="Q837" s="42">
        <f t="shared" si="69"/>
        <v>222000</v>
      </c>
    </row>
    <row r="838" spans="1:17" x14ac:dyDescent="0.35">
      <c r="A838" s="41" t="s">
        <v>859</v>
      </c>
      <c r="B838" s="41">
        <f>VLOOKUP($A:$A,'Youth Skills Data'!$A$1:$E$2403,2,FALSE)</f>
        <v>21</v>
      </c>
      <c r="C838" s="41" t="str">
        <f t="shared" si="66"/>
        <v>20 - 24 yrs</v>
      </c>
      <c r="D838" s="41" t="s">
        <v>3</v>
      </c>
      <c r="E838" s="41" t="str">
        <f>HLOOKUP($A838,'Sheet 4'!$A$2:$CNK$3,2,FALSE)</f>
        <v>Married</v>
      </c>
      <c r="F838" s="41" t="s">
        <v>116</v>
      </c>
      <c r="G838" s="41" t="str">
        <f t="shared" si="65"/>
        <v>Male/Married/Moroto</v>
      </c>
      <c r="H838" s="41">
        <f>VLOOKUP($A838,'Youth Skills Data'!$A$1:$E$2403,5,FALSE)</f>
        <v>3.76</v>
      </c>
      <c r="I838" s="41">
        <f>VLOOKUP($A838,'Youth Skills Data'!$A$1:$E$2403,4,FALSE)</f>
        <v>0.56000000000000005</v>
      </c>
      <c r="J838" s="41">
        <f>VLOOKUP($A838,'Youth Skills Data'!$A$1:$E$2403,3,FALSE)</f>
        <v>9.81</v>
      </c>
      <c r="K838" s="41">
        <f t="shared" si="67"/>
        <v>14.13</v>
      </c>
      <c r="L838" s="41" t="s">
        <v>7</v>
      </c>
      <c r="M838" s="41" t="s">
        <v>5</v>
      </c>
      <c r="N838" s="41" t="str">
        <f t="shared" si="68"/>
        <v>Low Impact</v>
      </c>
      <c r="O838" s="42"/>
      <c r="P838" s="42">
        <v>280000</v>
      </c>
      <c r="Q838" s="42">
        <f t="shared" si="69"/>
        <v>280000</v>
      </c>
    </row>
    <row r="839" spans="1:17" x14ac:dyDescent="0.35">
      <c r="A839" s="41" t="s">
        <v>860</v>
      </c>
      <c r="B839" s="41">
        <f>VLOOKUP($A:$A,'Youth Skills Data'!$A$1:$E$2403,2,FALSE)</f>
        <v>23</v>
      </c>
      <c r="C839" s="41" t="str">
        <f t="shared" si="66"/>
        <v>20 - 24 yrs</v>
      </c>
      <c r="D839" s="41" t="s">
        <v>8</v>
      </c>
      <c r="E839" s="41" t="str">
        <f>HLOOKUP($A839,'Sheet 4'!$A$2:$CNK$3,2,FALSE)</f>
        <v>Single</v>
      </c>
      <c r="F839" s="41" t="s">
        <v>116</v>
      </c>
      <c r="G839" s="41" t="str">
        <f t="shared" si="65"/>
        <v>Female/Single/Moroto</v>
      </c>
      <c r="H839" s="41">
        <f>VLOOKUP($A839,'Youth Skills Data'!$A$1:$E$2403,5,FALSE)</f>
        <v>7.84</v>
      </c>
      <c r="I839" s="41">
        <f>VLOOKUP($A839,'Youth Skills Data'!$A$1:$E$2403,4,FALSE)</f>
        <v>6.23</v>
      </c>
      <c r="J839" s="41">
        <f>VLOOKUP($A839,'Youth Skills Data'!$A$1:$E$2403,3,FALSE)</f>
        <v>5.87</v>
      </c>
      <c r="K839" s="41">
        <f t="shared" si="67"/>
        <v>19.940000000000001</v>
      </c>
      <c r="L839" s="41" t="s">
        <v>7</v>
      </c>
      <c r="M839" s="41" t="s">
        <v>5</v>
      </c>
      <c r="N839" s="41" t="str">
        <f t="shared" si="68"/>
        <v>Low Impact</v>
      </c>
      <c r="O839" s="42"/>
      <c r="P839" s="42">
        <v>295000</v>
      </c>
      <c r="Q839" s="42">
        <f t="shared" si="69"/>
        <v>295000</v>
      </c>
    </row>
    <row r="840" spans="1:17" x14ac:dyDescent="0.35">
      <c r="A840" s="41" t="s">
        <v>861</v>
      </c>
      <c r="B840" s="41">
        <f>VLOOKUP($A:$A,'Youth Skills Data'!$A$1:$E$2403,2,FALSE)</f>
        <v>15</v>
      </c>
      <c r="C840" s="41" t="str">
        <f t="shared" si="66"/>
        <v>15 - 19 yrs</v>
      </c>
      <c r="D840" s="41" t="s">
        <v>3</v>
      </c>
      <c r="E840" s="41" t="str">
        <f>HLOOKUP($A840,'Sheet 4'!$A$2:$CNK$3,2,FALSE)</f>
        <v>Single</v>
      </c>
      <c r="F840" s="41" t="s">
        <v>116</v>
      </c>
      <c r="G840" s="41" t="str">
        <f t="shared" si="65"/>
        <v>Male/Single/Moroto</v>
      </c>
      <c r="H840" s="41">
        <f>VLOOKUP($A840,'Youth Skills Data'!$A$1:$E$2403,5,FALSE)</f>
        <v>0.81</v>
      </c>
      <c r="I840" s="41">
        <f>VLOOKUP($A840,'Youth Skills Data'!$A$1:$E$2403,4,FALSE)</f>
        <v>3.53</v>
      </c>
      <c r="J840" s="41">
        <f>VLOOKUP($A840,'Youth Skills Data'!$A$1:$E$2403,3,FALSE)</f>
        <v>7.58</v>
      </c>
      <c r="K840" s="41">
        <f t="shared" si="67"/>
        <v>11.92</v>
      </c>
      <c r="L840" s="41" t="s">
        <v>7</v>
      </c>
      <c r="M840" s="41" t="s">
        <v>5</v>
      </c>
      <c r="N840" s="41" t="str">
        <f t="shared" si="68"/>
        <v>Low Impact</v>
      </c>
      <c r="O840" s="42"/>
      <c r="P840" s="42">
        <v>0</v>
      </c>
      <c r="Q840" s="42">
        <f t="shared" si="69"/>
        <v>0</v>
      </c>
    </row>
    <row r="841" spans="1:17" x14ac:dyDescent="0.35">
      <c r="A841" s="41" t="s">
        <v>862</v>
      </c>
      <c r="B841" s="41">
        <f>VLOOKUP($A:$A,'Youth Skills Data'!$A$1:$E$2403,2,FALSE)</f>
        <v>21</v>
      </c>
      <c r="C841" s="41" t="str">
        <f t="shared" si="66"/>
        <v>20 - 24 yrs</v>
      </c>
      <c r="D841" s="41" t="s">
        <v>3</v>
      </c>
      <c r="E841" s="41" t="str">
        <f>HLOOKUP($A841,'Sheet 4'!$A$2:$CNK$3,2,FALSE)</f>
        <v>Single</v>
      </c>
      <c r="F841" s="41" t="s">
        <v>116</v>
      </c>
      <c r="G841" s="41" t="str">
        <f t="shared" si="65"/>
        <v>Male/Single/Moroto</v>
      </c>
      <c r="H841" s="41">
        <f>VLOOKUP($A841,'Youth Skills Data'!$A$1:$E$2403,5,FALSE)</f>
        <v>7.84</v>
      </c>
      <c r="I841" s="41">
        <f>VLOOKUP($A841,'Youth Skills Data'!$A$1:$E$2403,4,FALSE)</f>
        <v>6.23</v>
      </c>
      <c r="J841" s="41">
        <f>VLOOKUP($A841,'Youth Skills Data'!$A$1:$E$2403,3,FALSE)</f>
        <v>5.87</v>
      </c>
      <c r="K841" s="41">
        <f t="shared" si="67"/>
        <v>19.940000000000001</v>
      </c>
      <c r="L841" s="41" t="s">
        <v>5</v>
      </c>
      <c r="M841" s="41" t="s">
        <v>5</v>
      </c>
      <c r="N841" s="41" t="str">
        <f t="shared" si="68"/>
        <v>High Impact</v>
      </c>
      <c r="O841" s="42">
        <v>55000</v>
      </c>
      <c r="P841" s="42">
        <v>23000</v>
      </c>
      <c r="Q841" s="42">
        <f t="shared" si="69"/>
        <v>78000</v>
      </c>
    </row>
    <row r="842" spans="1:17" x14ac:dyDescent="0.35">
      <c r="A842" s="41" t="s">
        <v>863</v>
      </c>
      <c r="B842" s="41">
        <f>VLOOKUP($A:$A,'Youth Skills Data'!$A$1:$E$2403,2,FALSE)</f>
        <v>23</v>
      </c>
      <c r="C842" s="41" t="str">
        <f t="shared" si="66"/>
        <v>20 - 24 yrs</v>
      </c>
      <c r="D842" s="41" t="s">
        <v>3</v>
      </c>
      <c r="E842" s="41" t="str">
        <f>HLOOKUP($A842,'Sheet 4'!$A$2:$CNK$3,2,FALSE)</f>
        <v>Single</v>
      </c>
      <c r="F842" s="41" t="s">
        <v>116</v>
      </c>
      <c r="G842" s="41" t="str">
        <f t="shared" si="65"/>
        <v>Male/Single/Moroto</v>
      </c>
      <c r="H842" s="41">
        <f>VLOOKUP($A842,'Youth Skills Data'!$A$1:$E$2403,5,FALSE)</f>
        <v>3.76</v>
      </c>
      <c r="I842" s="41">
        <f>VLOOKUP($A842,'Youth Skills Data'!$A$1:$E$2403,4,FALSE)</f>
        <v>0.56000000000000005</v>
      </c>
      <c r="J842" s="41">
        <f>VLOOKUP($A842,'Youth Skills Data'!$A$1:$E$2403,3,FALSE)</f>
        <v>9.81</v>
      </c>
      <c r="K842" s="41">
        <f t="shared" si="67"/>
        <v>14.13</v>
      </c>
      <c r="L842" s="41" t="s">
        <v>6</v>
      </c>
      <c r="M842" s="41" t="s">
        <v>6</v>
      </c>
      <c r="N842" s="41" t="str">
        <f t="shared" si="68"/>
        <v>No Impact at all</v>
      </c>
      <c r="O842" s="42"/>
      <c r="P842" s="42"/>
      <c r="Q842" s="42">
        <f t="shared" si="69"/>
        <v>0</v>
      </c>
    </row>
    <row r="843" spans="1:17" x14ac:dyDescent="0.35">
      <c r="A843" s="41" t="s">
        <v>864</v>
      </c>
      <c r="B843" s="41">
        <f>VLOOKUP($A:$A,'Youth Skills Data'!$A$1:$E$2403,2,FALSE)</f>
        <v>15</v>
      </c>
      <c r="C843" s="41" t="str">
        <f t="shared" si="66"/>
        <v>15 - 19 yrs</v>
      </c>
      <c r="D843" s="41" t="s">
        <v>3</v>
      </c>
      <c r="E843" s="41" t="str">
        <f>HLOOKUP($A843,'Sheet 4'!$A$2:$CNK$3,2,FALSE)</f>
        <v>Single</v>
      </c>
      <c r="F843" s="41" t="s">
        <v>117</v>
      </c>
      <c r="G843" s="41" t="str">
        <f t="shared" si="65"/>
        <v>Male/Single/Kaabong</v>
      </c>
      <c r="H843" s="41">
        <f>VLOOKUP($A843,'Youth Skills Data'!$A$1:$E$2403,5,FALSE)</f>
        <v>0.81</v>
      </c>
      <c r="I843" s="41">
        <f>VLOOKUP($A843,'Youth Skills Data'!$A$1:$E$2403,4,FALSE)</f>
        <v>3.53</v>
      </c>
      <c r="J843" s="41">
        <f>VLOOKUP($A843,'Youth Skills Data'!$A$1:$E$2403,3,FALSE)</f>
        <v>7.58</v>
      </c>
      <c r="K843" s="41">
        <f t="shared" si="67"/>
        <v>11.92</v>
      </c>
      <c r="L843" s="41" t="s">
        <v>5</v>
      </c>
      <c r="M843" s="41" t="s">
        <v>6</v>
      </c>
      <c r="N843" s="41" t="str">
        <f t="shared" si="68"/>
        <v>Moderate Impact</v>
      </c>
      <c r="O843" s="42">
        <v>261000</v>
      </c>
      <c r="P843" s="42"/>
      <c r="Q843" s="42">
        <f t="shared" si="69"/>
        <v>261000</v>
      </c>
    </row>
    <row r="844" spans="1:17" x14ac:dyDescent="0.35">
      <c r="A844" s="41" t="s">
        <v>865</v>
      </c>
      <c r="B844" s="41">
        <f>VLOOKUP($A:$A,'Youth Skills Data'!$A$1:$E$2403,2,FALSE)</f>
        <v>23</v>
      </c>
      <c r="C844" s="41" t="str">
        <f t="shared" si="66"/>
        <v>20 - 24 yrs</v>
      </c>
      <c r="D844" s="41" t="s">
        <v>8</v>
      </c>
      <c r="E844" s="41" t="str">
        <f>HLOOKUP($A844,'Sheet 4'!$A$2:$CNK$3,2,FALSE)</f>
        <v>Single</v>
      </c>
      <c r="F844" s="41" t="s">
        <v>118</v>
      </c>
      <c r="G844" s="41" t="str">
        <f t="shared" si="65"/>
        <v>Female/Single/Kotido</v>
      </c>
      <c r="H844" s="41">
        <f>VLOOKUP($A844,'Youth Skills Data'!$A$1:$E$2403,5,FALSE)</f>
        <v>5.3</v>
      </c>
      <c r="I844" s="41">
        <f>VLOOKUP($A844,'Youth Skills Data'!$A$1:$E$2403,4,FALSE)</f>
        <v>2.52</v>
      </c>
      <c r="J844" s="41">
        <f>VLOOKUP($A844,'Youth Skills Data'!$A$1:$E$2403,3,FALSE)</f>
        <v>5.59</v>
      </c>
      <c r="K844" s="41">
        <f t="shared" si="67"/>
        <v>13.41</v>
      </c>
      <c r="L844" s="41" t="s">
        <v>6</v>
      </c>
      <c r="M844" s="41" t="s">
        <v>6</v>
      </c>
      <c r="N844" s="41" t="str">
        <f t="shared" si="68"/>
        <v>No Impact at all</v>
      </c>
      <c r="O844" s="42"/>
      <c r="P844" s="42"/>
      <c r="Q844" s="42">
        <f t="shared" si="69"/>
        <v>0</v>
      </c>
    </row>
    <row r="845" spans="1:17" x14ac:dyDescent="0.35">
      <c r="A845" s="41" t="s">
        <v>866</v>
      </c>
      <c r="B845" s="41">
        <f>VLOOKUP($A:$A,'Youth Skills Data'!$A$1:$E$2403,2,FALSE)</f>
        <v>15</v>
      </c>
      <c r="C845" s="41" t="str">
        <f t="shared" si="66"/>
        <v>15 - 19 yrs</v>
      </c>
      <c r="D845" s="41" t="s">
        <v>8</v>
      </c>
      <c r="E845" s="41" t="str">
        <f>HLOOKUP($A845,'Sheet 4'!$A$2:$CNK$3,2,FALSE)</f>
        <v>Separated</v>
      </c>
      <c r="F845" s="41" t="s">
        <v>119</v>
      </c>
      <c r="G845" s="41" t="str">
        <f t="shared" si="65"/>
        <v>Female/Separated/Napak</v>
      </c>
      <c r="H845" s="41">
        <f>VLOOKUP($A845,'Youth Skills Data'!$A$1:$E$2403,5,FALSE)</f>
        <v>0.81</v>
      </c>
      <c r="I845" s="41">
        <f>VLOOKUP($A845,'Youth Skills Data'!$A$1:$E$2403,4,FALSE)</f>
        <v>3.53</v>
      </c>
      <c r="J845" s="41">
        <f>VLOOKUP($A845,'Youth Skills Data'!$A$1:$E$2403,3,FALSE)</f>
        <v>7.58</v>
      </c>
      <c r="K845" s="41">
        <f t="shared" si="67"/>
        <v>11.92</v>
      </c>
      <c r="L845" s="41" t="s">
        <v>7</v>
      </c>
      <c r="M845" s="41" t="s">
        <v>7</v>
      </c>
      <c r="N845" s="41" t="str">
        <f t="shared" si="68"/>
        <v>No Impact at all</v>
      </c>
      <c r="O845" s="42"/>
      <c r="P845" s="42"/>
      <c r="Q845" s="42">
        <f t="shared" si="69"/>
        <v>0</v>
      </c>
    </row>
    <row r="846" spans="1:17" x14ac:dyDescent="0.35">
      <c r="A846" s="41" t="s">
        <v>867</v>
      </c>
      <c r="B846" s="41">
        <f>VLOOKUP($A:$A,'Youth Skills Data'!$A$1:$E$2403,2,FALSE)</f>
        <v>25</v>
      </c>
      <c r="C846" s="41" t="str">
        <f t="shared" si="66"/>
        <v>25 yrs or more</v>
      </c>
      <c r="D846" s="41" t="s">
        <v>8</v>
      </c>
      <c r="E846" s="41" t="str">
        <f>HLOOKUP($A846,'Sheet 4'!$A$2:$CNK$3,2,FALSE)</f>
        <v>Separated</v>
      </c>
      <c r="F846" s="41" t="s">
        <v>120</v>
      </c>
      <c r="G846" s="41" t="str">
        <f t="shared" si="65"/>
        <v>Female/Separated/Nakapiripiriti</v>
      </c>
      <c r="H846" s="41">
        <f>VLOOKUP($A846,'Youth Skills Data'!$A$1:$E$2403,5,FALSE)</f>
        <v>4.3499999999999996</v>
      </c>
      <c r="I846" s="41">
        <f>VLOOKUP($A846,'Youth Skills Data'!$A$1:$E$2403,4,FALSE)</f>
        <v>7.84</v>
      </c>
      <c r="J846" s="41">
        <f>VLOOKUP($A846,'Youth Skills Data'!$A$1:$E$2403,3,FALSE)</f>
        <v>6.4</v>
      </c>
      <c r="K846" s="41">
        <f t="shared" si="67"/>
        <v>18.59</v>
      </c>
      <c r="L846" s="41" t="s">
        <v>5</v>
      </c>
      <c r="M846" s="41" t="s">
        <v>6</v>
      </c>
      <c r="N846" s="41" t="str">
        <f t="shared" si="68"/>
        <v>Moderate Impact</v>
      </c>
      <c r="O846" s="42">
        <v>159000</v>
      </c>
      <c r="P846" s="42"/>
      <c r="Q846" s="42">
        <f t="shared" si="69"/>
        <v>159000</v>
      </c>
    </row>
    <row r="847" spans="1:17" x14ac:dyDescent="0.35">
      <c r="A847" s="41" t="s">
        <v>868</v>
      </c>
      <c r="B847" s="41">
        <f>VLOOKUP($A:$A,'Youth Skills Data'!$A$1:$E$2403,2,FALSE)</f>
        <v>12</v>
      </c>
      <c r="C847" s="41" t="str">
        <f t="shared" si="66"/>
        <v>10-14 yrs</v>
      </c>
      <c r="D847" s="41" t="s">
        <v>8</v>
      </c>
      <c r="E847" s="41" t="str">
        <f>HLOOKUP($A847,'Sheet 4'!$A$2:$CNK$3,2,FALSE)</f>
        <v>Single</v>
      </c>
      <c r="F847" s="41" t="s">
        <v>121</v>
      </c>
      <c r="G847" s="41" t="str">
        <f t="shared" si="65"/>
        <v>Female/Single/Amudat</v>
      </c>
      <c r="H847" s="41">
        <f>VLOOKUP($A847,'Youth Skills Data'!$A$1:$E$2403,5,FALSE)</f>
        <v>7.83</v>
      </c>
      <c r="I847" s="41">
        <f>VLOOKUP($A847,'Youth Skills Data'!$A$1:$E$2403,4,FALSE)</f>
        <v>8.0299999999999994</v>
      </c>
      <c r="J847" s="41">
        <f>VLOOKUP($A847,'Youth Skills Data'!$A$1:$E$2403,3,FALSE)</f>
        <v>9.25</v>
      </c>
      <c r="K847" s="41">
        <f t="shared" si="67"/>
        <v>25.11</v>
      </c>
      <c r="L847" s="41" t="s">
        <v>5</v>
      </c>
      <c r="M847" s="41" t="s">
        <v>5</v>
      </c>
      <c r="N847" s="41" t="str">
        <f t="shared" si="68"/>
        <v>High Impact</v>
      </c>
      <c r="O847" s="42">
        <v>129099</v>
      </c>
      <c r="P847" s="42">
        <v>125000</v>
      </c>
      <c r="Q847" s="42">
        <f t="shared" si="69"/>
        <v>254099</v>
      </c>
    </row>
    <row r="848" spans="1:17" x14ac:dyDescent="0.35">
      <c r="A848" s="41" t="s">
        <v>869</v>
      </c>
      <c r="B848" s="41">
        <f>VLOOKUP($A:$A,'Youth Skills Data'!$A$1:$E$2403,2,FALSE)</f>
        <v>15</v>
      </c>
      <c r="C848" s="41" t="str">
        <f t="shared" si="66"/>
        <v>15 - 19 yrs</v>
      </c>
      <c r="D848" s="41" t="s">
        <v>8</v>
      </c>
      <c r="E848" s="41" t="str">
        <f>HLOOKUP($A848,'Sheet 4'!$A$2:$CNK$3,2,FALSE)</f>
        <v>Single</v>
      </c>
      <c r="F848" s="41" t="s">
        <v>122</v>
      </c>
      <c r="G848" s="41" t="str">
        <f t="shared" si="65"/>
        <v>Female/Single/Abim</v>
      </c>
      <c r="H848" s="41">
        <f>VLOOKUP($A848,'Youth Skills Data'!$A$1:$E$2403,5,FALSE)</f>
        <v>3.76</v>
      </c>
      <c r="I848" s="41">
        <f>VLOOKUP($A848,'Youth Skills Data'!$A$1:$E$2403,4,FALSE)</f>
        <v>0.56000000000000005</v>
      </c>
      <c r="J848" s="41">
        <f>VLOOKUP($A848,'Youth Skills Data'!$A$1:$E$2403,3,FALSE)</f>
        <v>9.81</v>
      </c>
      <c r="K848" s="41">
        <f t="shared" si="67"/>
        <v>14.13</v>
      </c>
      <c r="L848" s="41" t="s">
        <v>5</v>
      </c>
      <c r="M848" s="41" t="s">
        <v>5</v>
      </c>
      <c r="N848" s="41" t="str">
        <f t="shared" si="68"/>
        <v>High Impact</v>
      </c>
      <c r="O848" s="42">
        <v>33000</v>
      </c>
      <c r="P848" s="42">
        <v>2100000</v>
      </c>
      <c r="Q848" s="42">
        <f t="shared" si="69"/>
        <v>2133000</v>
      </c>
    </row>
    <row r="849" spans="1:17" x14ac:dyDescent="0.35">
      <c r="A849" s="41" t="s">
        <v>870</v>
      </c>
      <c r="B849" s="41">
        <f>VLOOKUP($A:$A,'Youth Skills Data'!$A$1:$E$2403,2,FALSE)</f>
        <v>17</v>
      </c>
      <c r="C849" s="41" t="str">
        <f t="shared" si="66"/>
        <v>15 - 19 yrs</v>
      </c>
      <c r="D849" s="41" t="s">
        <v>8</v>
      </c>
      <c r="E849" s="41" t="str">
        <f>HLOOKUP($A849,'Sheet 4'!$A$2:$CNK$3,2,FALSE)</f>
        <v>Married</v>
      </c>
      <c r="F849" s="41" t="s">
        <v>122</v>
      </c>
      <c r="G849" s="41" t="str">
        <f t="shared" si="65"/>
        <v>Female/Married/Abim</v>
      </c>
      <c r="H849" s="41">
        <f>VLOOKUP($A849,'Youth Skills Data'!$A$1:$E$2403,5,FALSE)</f>
        <v>3.76</v>
      </c>
      <c r="I849" s="41">
        <f>VLOOKUP($A849,'Youth Skills Data'!$A$1:$E$2403,4,FALSE)</f>
        <v>0.56000000000000005</v>
      </c>
      <c r="J849" s="41">
        <f>VLOOKUP($A849,'Youth Skills Data'!$A$1:$E$2403,3,FALSE)</f>
        <v>9.81</v>
      </c>
      <c r="K849" s="41">
        <f t="shared" si="67"/>
        <v>14.13</v>
      </c>
      <c r="L849" s="41" t="s">
        <v>5</v>
      </c>
      <c r="M849" s="41" t="s">
        <v>5</v>
      </c>
      <c r="N849" s="41" t="str">
        <f t="shared" si="68"/>
        <v>High Impact</v>
      </c>
      <c r="O849" s="42">
        <v>1123698</v>
      </c>
      <c r="P849" s="42">
        <v>51000</v>
      </c>
      <c r="Q849" s="42">
        <f t="shared" si="69"/>
        <v>1174698</v>
      </c>
    </row>
    <row r="850" spans="1:17" x14ac:dyDescent="0.35">
      <c r="A850" s="41" t="s">
        <v>871</v>
      </c>
      <c r="B850" s="41">
        <f>VLOOKUP($A:$A,'Youth Skills Data'!$A$1:$E$2403,2,FALSE)</f>
        <v>19</v>
      </c>
      <c r="C850" s="41" t="str">
        <f t="shared" si="66"/>
        <v>20 - 24 yrs</v>
      </c>
      <c r="D850" s="41" t="s">
        <v>8</v>
      </c>
      <c r="E850" s="41" t="str">
        <f>HLOOKUP($A850,'Sheet 4'!$A$2:$CNK$3,2,FALSE)</f>
        <v>Married</v>
      </c>
      <c r="F850" s="41" t="s">
        <v>122</v>
      </c>
      <c r="G850" s="41" t="str">
        <f t="shared" si="65"/>
        <v>Female/Married/Abim</v>
      </c>
      <c r="H850" s="41">
        <f>VLOOKUP($A850,'Youth Skills Data'!$A$1:$E$2403,5,FALSE)</f>
        <v>0.68</v>
      </c>
      <c r="I850" s="41">
        <f>VLOOKUP($A850,'Youth Skills Data'!$A$1:$E$2403,4,FALSE)</f>
        <v>1.57</v>
      </c>
      <c r="J850" s="41">
        <f>VLOOKUP($A850,'Youth Skills Data'!$A$1:$E$2403,3,FALSE)</f>
        <v>6.72</v>
      </c>
      <c r="K850" s="41">
        <f t="shared" si="67"/>
        <v>8.9699999999999989</v>
      </c>
      <c r="L850" s="41" t="s">
        <v>6</v>
      </c>
      <c r="M850" s="41" t="s">
        <v>6</v>
      </c>
      <c r="N850" s="41" t="str">
        <f t="shared" si="68"/>
        <v>No Impact at all</v>
      </c>
      <c r="O850" s="42"/>
      <c r="P850" s="42"/>
      <c r="Q850" s="42">
        <f t="shared" si="69"/>
        <v>0</v>
      </c>
    </row>
    <row r="851" spans="1:17" x14ac:dyDescent="0.35">
      <c r="A851" s="41" t="s">
        <v>872</v>
      </c>
      <c r="B851" s="41">
        <f>VLOOKUP($A:$A,'Youth Skills Data'!$A$1:$E$2403,2,FALSE)</f>
        <v>21</v>
      </c>
      <c r="C851" s="41" t="str">
        <f t="shared" si="66"/>
        <v>20 - 24 yrs</v>
      </c>
      <c r="D851" s="41" t="s">
        <v>3</v>
      </c>
      <c r="E851" s="41" t="str">
        <f>HLOOKUP($A851,'Sheet 4'!$A$2:$CNK$3,2,FALSE)</f>
        <v>Single</v>
      </c>
      <c r="F851" s="41" t="s">
        <v>122</v>
      </c>
      <c r="G851" s="41" t="str">
        <f t="shared" si="65"/>
        <v>Male/Single/Abim</v>
      </c>
      <c r="H851" s="41">
        <f>VLOOKUP($A851,'Youth Skills Data'!$A$1:$E$2403,5,FALSE)</f>
        <v>3.76</v>
      </c>
      <c r="I851" s="41">
        <f>VLOOKUP($A851,'Youth Skills Data'!$A$1:$E$2403,4,FALSE)</f>
        <v>0.56000000000000005</v>
      </c>
      <c r="J851" s="41">
        <f>VLOOKUP($A851,'Youth Skills Data'!$A$1:$E$2403,3,FALSE)</f>
        <v>9.81</v>
      </c>
      <c r="K851" s="41">
        <f t="shared" si="67"/>
        <v>14.13</v>
      </c>
      <c r="L851" s="41" t="s">
        <v>5</v>
      </c>
      <c r="M851" s="41" t="s">
        <v>5</v>
      </c>
      <c r="N851" s="41" t="str">
        <f t="shared" si="68"/>
        <v>High Impact</v>
      </c>
      <c r="O851" s="42">
        <v>3198</v>
      </c>
      <c r="P851" s="42">
        <v>175000</v>
      </c>
      <c r="Q851" s="42">
        <f t="shared" si="69"/>
        <v>178198</v>
      </c>
    </row>
    <row r="852" spans="1:17" x14ac:dyDescent="0.35">
      <c r="A852" s="41" t="s">
        <v>873</v>
      </c>
      <c r="B852" s="41">
        <f>VLOOKUP($A:$A,'Youth Skills Data'!$A$1:$E$2403,2,FALSE)</f>
        <v>24</v>
      </c>
      <c r="C852" s="41" t="str">
        <f t="shared" si="66"/>
        <v>20 - 24 yrs</v>
      </c>
      <c r="D852" s="41" t="s">
        <v>3</v>
      </c>
      <c r="E852" s="41" t="str">
        <f>HLOOKUP($A852,'Sheet 4'!$A$2:$CNK$3,2,FALSE)</f>
        <v>Single</v>
      </c>
      <c r="F852" s="41" t="s">
        <v>122</v>
      </c>
      <c r="G852" s="41" t="str">
        <f t="shared" si="65"/>
        <v>Male/Single/Abim</v>
      </c>
      <c r="H852" s="41">
        <f>VLOOKUP($A852,'Youth Skills Data'!$A$1:$E$2403,5,FALSE)</f>
        <v>7.84</v>
      </c>
      <c r="I852" s="41">
        <f>VLOOKUP($A852,'Youth Skills Data'!$A$1:$E$2403,4,FALSE)</f>
        <v>6.23</v>
      </c>
      <c r="J852" s="41">
        <f>VLOOKUP($A852,'Youth Skills Data'!$A$1:$E$2403,3,FALSE)</f>
        <v>5.87</v>
      </c>
      <c r="K852" s="41">
        <f t="shared" si="67"/>
        <v>19.940000000000001</v>
      </c>
      <c r="L852" s="41" t="s">
        <v>6</v>
      </c>
      <c r="M852" s="41" t="s">
        <v>5</v>
      </c>
      <c r="N852" s="41" t="str">
        <f t="shared" si="68"/>
        <v>Low Impact</v>
      </c>
      <c r="O852" s="42"/>
      <c r="P852" s="42">
        <v>22500</v>
      </c>
      <c r="Q852" s="42">
        <f t="shared" si="69"/>
        <v>22500</v>
      </c>
    </row>
    <row r="853" spans="1:17" x14ac:dyDescent="0.35">
      <c r="A853" s="41" t="s">
        <v>874</v>
      </c>
      <c r="B853" s="41">
        <f>VLOOKUP($A:$A,'Youth Skills Data'!$A$1:$E$2403,2,FALSE)</f>
        <v>21</v>
      </c>
      <c r="C853" s="41" t="str">
        <f t="shared" si="66"/>
        <v>20 - 24 yrs</v>
      </c>
      <c r="D853" s="41" t="s">
        <v>3</v>
      </c>
      <c r="E853" s="41" t="str">
        <f>HLOOKUP($A853,'Sheet 4'!$A$2:$CNK$3,2,FALSE)</f>
        <v>Separated</v>
      </c>
      <c r="F853" s="41" t="s">
        <v>122</v>
      </c>
      <c r="G853" s="41" t="str">
        <f t="shared" si="65"/>
        <v>Male/Separated/Abim</v>
      </c>
      <c r="H853" s="41">
        <f>VLOOKUP($A853,'Youth Skills Data'!$A$1:$E$2403,5,FALSE)</f>
        <v>8.9499999999999993</v>
      </c>
      <c r="I853" s="41">
        <f>VLOOKUP($A853,'Youth Skills Data'!$A$1:$E$2403,4,FALSE)</f>
        <v>9.2799999999999994</v>
      </c>
      <c r="J853" s="41">
        <f>VLOOKUP($A853,'Youth Skills Data'!$A$1:$E$2403,3,FALSE)</f>
        <v>7.99</v>
      </c>
      <c r="K853" s="41">
        <f t="shared" si="67"/>
        <v>26.22</v>
      </c>
      <c r="L853" s="41" t="s">
        <v>6</v>
      </c>
      <c r="M853" s="41" t="s">
        <v>6</v>
      </c>
      <c r="N853" s="41" t="str">
        <f t="shared" si="68"/>
        <v>No Impact at all</v>
      </c>
      <c r="O853" s="42"/>
      <c r="P853" s="42"/>
      <c r="Q853" s="42">
        <f t="shared" si="69"/>
        <v>0</v>
      </c>
    </row>
    <row r="854" spans="1:17" x14ac:dyDescent="0.35">
      <c r="A854" s="41" t="s">
        <v>875</v>
      </c>
      <c r="B854" s="41">
        <f>VLOOKUP($A:$A,'Youth Skills Data'!$A$1:$E$2403,2,FALSE)</f>
        <v>23</v>
      </c>
      <c r="C854" s="41" t="str">
        <f t="shared" si="66"/>
        <v>20 - 24 yrs</v>
      </c>
      <c r="D854" s="41" t="s">
        <v>3</v>
      </c>
      <c r="E854" s="41" t="str">
        <f>HLOOKUP($A854,'Sheet 4'!$A$2:$CNK$3,2,FALSE)</f>
        <v>Married</v>
      </c>
      <c r="F854" s="41" t="s">
        <v>122</v>
      </c>
      <c r="G854" s="41" t="str">
        <f t="shared" si="65"/>
        <v>Male/Married/Abim</v>
      </c>
      <c r="H854" s="41">
        <f>VLOOKUP($A854,'Youth Skills Data'!$A$1:$E$2403,5,FALSE)</f>
        <v>4.4000000000000004</v>
      </c>
      <c r="I854" s="41">
        <f>VLOOKUP($A854,'Youth Skills Data'!$A$1:$E$2403,4,FALSE)</f>
        <v>8.08</v>
      </c>
      <c r="J854" s="41">
        <f>VLOOKUP($A854,'Youth Skills Data'!$A$1:$E$2403,3,FALSE)</f>
        <v>2.2999999999999998</v>
      </c>
      <c r="K854" s="41">
        <f t="shared" si="67"/>
        <v>14.780000000000001</v>
      </c>
      <c r="L854" s="41" t="s">
        <v>6</v>
      </c>
      <c r="M854" s="41" t="s">
        <v>6</v>
      </c>
      <c r="N854" s="41" t="str">
        <f t="shared" si="68"/>
        <v>No Impact at all</v>
      </c>
      <c r="O854" s="42"/>
      <c r="P854" s="42"/>
      <c r="Q854" s="42">
        <f t="shared" si="69"/>
        <v>0</v>
      </c>
    </row>
    <row r="855" spans="1:17" x14ac:dyDescent="0.35">
      <c r="A855" s="41" t="s">
        <v>876</v>
      </c>
      <c r="B855" s="41">
        <f>VLOOKUP($A:$A,'Youth Skills Data'!$A$1:$E$2403,2,FALSE)</f>
        <v>19</v>
      </c>
      <c r="C855" s="41" t="str">
        <f t="shared" si="66"/>
        <v>20 - 24 yrs</v>
      </c>
      <c r="D855" s="41" t="s">
        <v>3</v>
      </c>
      <c r="E855" s="41" t="str">
        <f>HLOOKUP($A855,'Sheet 4'!$A$2:$CNK$3,2,FALSE)</f>
        <v>Separated</v>
      </c>
      <c r="F855" s="41" t="s">
        <v>122</v>
      </c>
      <c r="G855" s="41" t="str">
        <f t="shared" si="65"/>
        <v>Male/Separated/Abim</v>
      </c>
      <c r="H855" s="41">
        <f>VLOOKUP($A855,'Youth Skills Data'!$A$1:$E$2403,5,FALSE)</f>
        <v>1.87</v>
      </c>
      <c r="I855" s="41">
        <f>VLOOKUP($A855,'Youth Skills Data'!$A$1:$E$2403,4,FALSE)</f>
        <v>2.88</v>
      </c>
      <c r="J855" s="41">
        <f>VLOOKUP($A855,'Youth Skills Data'!$A$1:$E$2403,3,FALSE)</f>
        <v>5.23</v>
      </c>
      <c r="K855" s="41">
        <f t="shared" si="67"/>
        <v>9.98</v>
      </c>
      <c r="L855" s="41" t="s">
        <v>6</v>
      </c>
      <c r="M855" s="41" t="s">
        <v>6</v>
      </c>
      <c r="N855" s="41" t="str">
        <f t="shared" si="68"/>
        <v>No Impact at all</v>
      </c>
      <c r="O855" s="42"/>
      <c r="P855" s="42"/>
      <c r="Q855" s="42">
        <f t="shared" si="69"/>
        <v>0</v>
      </c>
    </row>
    <row r="856" spans="1:17" x14ac:dyDescent="0.35">
      <c r="A856" s="41" t="s">
        <v>877</v>
      </c>
      <c r="B856" s="41">
        <f>VLOOKUP($A:$A,'Youth Skills Data'!$A$1:$E$2403,2,FALSE)</f>
        <v>29</v>
      </c>
      <c r="C856" s="41" t="str">
        <f t="shared" si="66"/>
        <v>25 yrs or more</v>
      </c>
      <c r="D856" s="41" t="s">
        <v>3</v>
      </c>
      <c r="E856" s="41" t="str">
        <f>HLOOKUP($A856,'Sheet 4'!$A$2:$CNK$3,2,FALSE)</f>
        <v>Single</v>
      </c>
      <c r="F856" s="41" t="s">
        <v>122</v>
      </c>
      <c r="G856" s="41" t="str">
        <f t="shared" si="65"/>
        <v>Male/Single/Abim</v>
      </c>
      <c r="H856" s="41">
        <f>VLOOKUP($A856,'Youth Skills Data'!$A$1:$E$2403,5,FALSE)</f>
        <v>7.84</v>
      </c>
      <c r="I856" s="41">
        <f>VLOOKUP($A856,'Youth Skills Data'!$A$1:$E$2403,4,FALSE)</f>
        <v>6.23</v>
      </c>
      <c r="J856" s="41">
        <f>VLOOKUP($A856,'Youth Skills Data'!$A$1:$E$2403,3,FALSE)</f>
        <v>5.87</v>
      </c>
      <c r="K856" s="41">
        <f t="shared" si="67"/>
        <v>19.940000000000001</v>
      </c>
      <c r="L856" s="41" t="s">
        <v>6</v>
      </c>
      <c r="M856" s="41" t="s">
        <v>6</v>
      </c>
      <c r="N856" s="41" t="str">
        <f t="shared" si="68"/>
        <v>No Impact at all</v>
      </c>
      <c r="O856" s="42"/>
      <c r="P856" s="42"/>
      <c r="Q856" s="42">
        <f t="shared" si="69"/>
        <v>0</v>
      </c>
    </row>
    <row r="857" spans="1:17" x14ac:dyDescent="0.35">
      <c r="A857" s="41" t="s">
        <v>878</v>
      </c>
      <c r="B857" s="41">
        <f>VLOOKUP($A:$A,'Youth Skills Data'!$A$1:$E$2403,2,FALSE)</f>
        <v>22</v>
      </c>
      <c r="C857" s="41" t="str">
        <f t="shared" si="66"/>
        <v>20 - 24 yrs</v>
      </c>
      <c r="D857" s="41" t="s">
        <v>8</v>
      </c>
      <c r="E857" s="41" t="str">
        <f>HLOOKUP($A857,'Sheet 4'!$A$2:$CNK$3,2,FALSE)</f>
        <v>Married</v>
      </c>
      <c r="F857" s="41" t="s">
        <v>122</v>
      </c>
      <c r="G857" s="41" t="str">
        <f t="shared" si="65"/>
        <v>Female/Married/Abim</v>
      </c>
      <c r="H857" s="41">
        <f>VLOOKUP($A857,'Youth Skills Data'!$A$1:$E$2403,5,FALSE)</f>
        <v>7.84</v>
      </c>
      <c r="I857" s="41">
        <f>VLOOKUP($A857,'Youth Skills Data'!$A$1:$E$2403,4,FALSE)</f>
        <v>6.23</v>
      </c>
      <c r="J857" s="41">
        <f>VLOOKUP($A857,'Youth Skills Data'!$A$1:$E$2403,3,FALSE)</f>
        <v>5.87</v>
      </c>
      <c r="K857" s="41">
        <f t="shared" si="67"/>
        <v>19.940000000000001</v>
      </c>
      <c r="L857" s="41" t="s">
        <v>6</v>
      </c>
      <c r="M857" s="41" t="s">
        <v>6</v>
      </c>
      <c r="N857" s="41" t="str">
        <f t="shared" si="68"/>
        <v>No Impact at all</v>
      </c>
      <c r="O857" s="42"/>
      <c r="P857" s="42"/>
      <c r="Q857" s="42">
        <f t="shared" si="69"/>
        <v>0</v>
      </c>
    </row>
    <row r="858" spans="1:17" x14ac:dyDescent="0.35">
      <c r="A858" s="41" t="s">
        <v>879</v>
      </c>
      <c r="B858" s="41">
        <f>VLOOKUP($A:$A,'Youth Skills Data'!$A$1:$E$2403,2,FALSE)</f>
        <v>21</v>
      </c>
      <c r="C858" s="41" t="str">
        <f t="shared" si="66"/>
        <v>20 - 24 yrs</v>
      </c>
      <c r="D858" s="41" t="s">
        <v>3</v>
      </c>
      <c r="E858" s="41" t="str">
        <f>HLOOKUP($A858,'Sheet 4'!$A$2:$CNK$3,2,FALSE)</f>
        <v>Married</v>
      </c>
      <c r="F858" s="41" t="s">
        <v>122</v>
      </c>
      <c r="G858" s="41" t="str">
        <f t="shared" si="65"/>
        <v>Male/Married/Abim</v>
      </c>
      <c r="H858" s="41">
        <f>VLOOKUP($A858,'Youth Skills Data'!$A$1:$E$2403,5,FALSE)</f>
        <v>8.9499999999999993</v>
      </c>
      <c r="I858" s="41">
        <f>VLOOKUP($A858,'Youth Skills Data'!$A$1:$E$2403,4,FALSE)</f>
        <v>9.2799999999999994</v>
      </c>
      <c r="J858" s="41">
        <f>VLOOKUP($A858,'Youth Skills Data'!$A$1:$E$2403,3,FALSE)</f>
        <v>7.99</v>
      </c>
      <c r="K858" s="41">
        <f t="shared" si="67"/>
        <v>26.22</v>
      </c>
      <c r="L858" s="41" t="s">
        <v>6</v>
      </c>
      <c r="M858" s="41" t="s">
        <v>6</v>
      </c>
      <c r="N858" s="41" t="str">
        <f t="shared" si="68"/>
        <v>No Impact at all</v>
      </c>
      <c r="O858" s="42"/>
      <c r="P858" s="42"/>
      <c r="Q858" s="42">
        <f t="shared" si="69"/>
        <v>0</v>
      </c>
    </row>
    <row r="859" spans="1:17" x14ac:dyDescent="0.35">
      <c r="A859" s="41" t="s">
        <v>880</v>
      </c>
      <c r="B859" s="41">
        <f>VLOOKUP($A:$A,'Youth Skills Data'!$A$1:$E$2403,2,FALSE)</f>
        <v>17</v>
      </c>
      <c r="C859" s="41" t="str">
        <f t="shared" si="66"/>
        <v>15 - 19 yrs</v>
      </c>
      <c r="D859" s="41" t="s">
        <v>3</v>
      </c>
      <c r="E859" s="41" t="str">
        <f>HLOOKUP($A859,'Sheet 4'!$A$2:$CNK$3,2,FALSE)</f>
        <v>Single</v>
      </c>
      <c r="F859" s="41" t="s">
        <v>122</v>
      </c>
      <c r="G859" s="41" t="str">
        <f t="shared" si="65"/>
        <v>Male/Single/Abim</v>
      </c>
      <c r="H859" s="41">
        <f>VLOOKUP($A859,'Youth Skills Data'!$A$1:$E$2403,5,FALSE)</f>
        <v>5.76</v>
      </c>
      <c r="I859" s="41">
        <f>VLOOKUP($A859,'Youth Skills Data'!$A$1:$E$2403,4,FALSE)</f>
        <v>6.34</v>
      </c>
      <c r="J859" s="41">
        <f>VLOOKUP($A859,'Youth Skills Data'!$A$1:$E$2403,3,FALSE)</f>
        <v>1.01</v>
      </c>
      <c r="K859" s="41">
        <f t="shared" si="67"/>
        <v>13.11</v>
      </c>
      <c r="L859" s="41" t="s">
        <v>6</v>
      </c>
      <c r="M859" s="41" t="s">
        <v>6</v>
      </c>
      <c r="N859" s="41" t="str">
        <f t="shared" si="68"/>
        <v>No Impact at all</v>
      </c>
      <c r="O859" s="42"/>
      <c r="P859" s="42"/>
      <c r="Q859" s="42">
        <f t="shared" si="69"/>
        <v>0</v>
      </c>
    </row>
    <row r="860" spans="1:17" x14ac:dyDescent="0.35">
      <c r="A860" s="41" t="s">
        <v>881</v>
      </c>
      <c r="B860" s="41">
        <f>VLOOKUP($A:$A,'Youth Skills Data'!$A$1:$E$2403,2,FALSE)</f>
        <v>21</v>
      </c>
      <c r="C860" s="41" t="str">
        <f t="shared" si="66"/>
        <v>20 - 24 yrs</v>
      </c>
      <c r="D860" s="41" t="s">
        <v>8</v>
      </c>
      <c r="E860" s="41" t="str">
        <f>HLOOKUP($A860,'Sheet 4'!$A$2:$CNK$3,2,FALSE)</f>
        <v>Married</v>
      </c>
      <c r="F860" s="41" t="s">
        <v>122</v>
      </c>
      <c r="G860" s="41" t="str">
        <f t="shared" si="65"/>
        <v>Female/Married/Abim</v>
      </c>
      <c r="H860" s="41">
        <f>VLOOKUP($A860,'Youth Skills Data'!$A$1:$E$2403,5,FALSE)</f>
        <v>7.84</v>
      </c>
      <c r="I860" s="41">
        <f>VLOOKUP($A860,'Youth Skills Data'!$A$1:$E$2403,4,FALSE)</f>
        <v>6.23</v>
      </c>
      <c r="J860" s="41">
        <f>VLOOKUP($A860,'Youth Skills Data'!$A$1:$E$2403,3,FALSE)</f>
        <v>5.87</v>
      </c>
      <c r="K860" s="41">
        <f t="shared" si="67"/>
        <v>19.940000000000001</v>
      </c>
      <c r="L860" s="41" t="s">
        <v>6</v>
      </c>
      <c r="M860" s="41" t="s">
        <v>6</v>
      </c>
      <c r="N860" s="41" t="str">
        <f t="shared" si="68"/>
        <v>No Impact at all</v>
      </c>
      <c r="O860" s="42"/>
      <c r="P860" s="42"/>
      <c r="Q860" s="42">
        <f t="shared" si="69"/>
        <v>0</v>
      </c>
    </row>
    <row r="861" spans="1:17" x14ac:dyDescent="0.35">
      <c r="A861" s="41" t="s">
        <v>882</v>
      </c>
      <c r="B861" s="41">
        <f>VLOOKUP($A:$A,'Youth Skills Data'!$A$1:$E$2403,2,FALSE)</f>
        <v>23</v>
      </c>
      <c r="C861" s="41" t="str">
        <f t="shared" si="66"/>
        <v>20 - 24 yrs</v>
      </c>
      <c r="D861" s="41" t="s">
        <v>3</v>
      </c>
      <c r="E861" s="41" t="str">
        <f>HLOOKUP($A861,'Sheet 4'!$A$2:$CNK$3,2,FALSE)</f>
        <v>Single</v>
      </c>
      <c r="F861" s="41" t="s">
        <v>117</v>
      </c>
      <c r="G861" s="41" t="str">
        <f t="shared" si="65"/>
        <v>Male/Single/Kaabong</v>
      </c>
      <c r="H861" s="41">
        <f>VLOOKUP($A861,'Youth Skills Data'!$A$1:$E$2403,5,FALSE)</f>
        <v>5.3</v>
      </c>
      <c r="I861" s="41">
        <f>VLOOKUP($A861,'Youth Skills Data'!$A$1:$E$2403,4,FALSE)</f>
        <v>2.52</v>
      </c>
      <c r="J861" s="41">
        <f>VLOOKUP($A861,'Youth Skills Data'!$A$1:$E$2403,3,FALSE)</f>
        <v>5.59</v>
      </c>
      <c r="K861" s="41">
        <f t="shared" si="67"/>
        <v>13.41</v>
      </c>
      <c r="L861" s="41" t="s">
        <v>6</v>
      </c>
      <c r="M861" s="41" t="s">
        <v>6</v>
      </c>
      <c r="N861" s="41" t="str">
        <f t="shared" si="68"/>
        <v>No Impact at all</v>
      </c>
      <c r="O861" s="42"/>
      <c r="P861" s="42"/>
      <c r="Q861" s="42">
        <f t="shared" si="69"/>
        <v>0</v>
      </c>
    </row>
    <row r="862" spans="1:17" x14ac:dyDescent="0.35">
      <c r="A862" s="41" t="s">
        <v>883</v>
      </c>
      <c r="B862" s="41">
        <f>VLOOKUP($A:$A,'Youth Skills Data'!$A$1:$E$2403,2,FALSE)</f>
        <v>15</v>
      </c>
      <c r="C862" s="41" t="str">
        <f t="shared" si="66"/>
        <v>15 - 19 yrs</v>
      </c>
      <c r="D862" s="41" t="s">
        <v>8</v>
      </c>
      <c r="E862" s="41" t="str">
        <f>HLOOKUP($A862,'Sheet 4'!$A$2:$CNK$3,2,FALSE)</f>
        <v>Single</v>
      </c>
      <c r="F862" s="41" t="s">
        <v>117</v>
      </c>
      <c r="G862" s="41" t="str">
        <f t="shared" si="65"/>
        <v>Female/Single/Kaabong</v>
      </c>
      <c r="H862" s="41">
        <f>VLOOKUP($A862,'Youth Skills Data'!$A$1:$E$2403,5,FALSE)</f>
        <v>5.15</v>
      </c>
      <c r="I862" s="41">
        <f>VLOOKUP($A862,'Youth Skills Data'!$A$1:$E$2403,4,FALSE)</f>
        <v>4.2300000000000004</v>
      </c>
      <c r="J862" s="41">
        <f>VLOOKUP($A862,'Youth Skills Data'!$A$1:$E$2403,3,FALSE)</f>
        <v>3.55</v>
      </c>
      <c r="K862" s="41">
        <f t="shared" si="67"/>
        <v>12.93</v>
      </c>
      <c r="L862" s="41" t="s">
        <v>6</v>
      </c>
      <c r="M862" s="41" t="s">
        <v>6</v>
      </c>
      <c r="N862" s="41" t="str">
        <f t="shared" si="68"/>
        <v>No Impact at all</v>
      </c>
      <c r="O862" s="42"/>
      <c r="P862" s="42"/>
      <c r="Q862" s="42">
        <f t="shared" si="69"/>
        <v>0</v>
      </c>
    </row>
    <row r="863" spans="1:17" x14ac:dyDescent="0.35">
      <c r="A863" s="41" t="s">
        <v>884</v>
      </c>
      <c r="B863" s="41">
        <f>VLOOKUP($A:$A,'Youth Skills Data'!$A$1:$E$2403,2,FALSE)</f>
        <v>23</v>
      </c>
      <c r="C863" s="41" t="str">
        <f t="shared" si="66"/>
        <v>20 - 24 yrs</v>
      </c>
      <c r="D863" s="41" t="s">
        <v>8</v>
      </c>
      <c r="E863" s="41" t="str">
        <f>HLOOKUP($A863,'Sheet 4'!$A$2:$CNK$3,2,FALSE)</f>
        <v>Separated</v>
      </c>
      <c r="F863" s="41" t="s">
        <v>117</v>
      </c>
      <c r="G863" s="41" t="str">
        <f t="shared" si="65"/>
        <v>Female/Separated/Kaabong</v>
      </c>
      <c r="H863" s="41">
        <f>VLOOKUP($A863,'Youth Skills Data'!$A$1:$E$2403,5,FALSE)</f>
        <v>5.3</v>
      </c>
      <c r="I863" s="41">
        <f>VLOOKUP($A863,'Youth Skills Data'!$A$1:$E$2403,4,FALSE)</f>
        <v>2.52</v>
      </c>
      <c r="J863" s="41">
        <f>VLOOKUP($A863,'Youth Skills Data'!$A$1:$E$2403,3,FALSE)</f>
        <v>5.59</v>
      </c>
      <c r="K863" s="41">
        <f t="shared" si="67"/>
        <v>13.41</v>
      </c>
      <c r="L863" s="41" t="s">
        <v>5</v>
      </c>
      <c r="M863" s="41" t="s">
        <v>6</v>
      </c>
      <c r="N863" s="41" t="str">
        <f t="shared" si="68"/>
        <v>Moderate Impact</v>
      </c>
      <c r="O863" s="42">
        <v>9000</v>
      </c>
      <c r="P863" s="42"/>
      <c r="Q863" s="42">
        <f t="shared" si="69"/>
        <v>9000</v>
      </c>
    </row>
    <row r="864" spans="1:17" x14ac:dyDescent="0.35">
      <c r="A864" s="41" t="s">
        <v>885</v>
      </c>
      <c r="B864" s="41">
        <f>VLOOKUP($A:$A,'Youth Skills Data'!$A$1:$E$2403,2,FALSE)</f>
        <v>15</v>
      </c>
      <c r="C864" s="41" t="str">
        <f t="shared" si="66"/>
        <v>15 - 19 yrs</v>
      </c>
      <c r="D864" s="41" t="s">
        <v>8</v>
      </c>
      <c r="E864" s="41" t="str">
        <f>HLOOKUP($A864,'Sheet 4'!$A$2:$CNK$3,2,FALSE)</f>
        <v>Married</v>
      </c>
      <c r="F864" s="41" t="s">
        <v>117</v>
      </c>
      <c r="G864" s="41" t="str">
        <f t="shared" si="65"/>
        <v>Female/Married/Kaabong</v>
      </c>
      <c r="H864" s="41">
        <f>VLOOKUP($A864,'Youth Skills Data'!$A$1:$E$2403,5,FALSE)</f>
        <v>0.74</v>
      </c>
      <c r="I864" s="41">
        <f>VLOOKUP($A864,'Youth Skills Data'!$A$1:$E$2403,4,FALSE)</f>
        <v>4.91</v>
      </c>
      <c r="J864" s="41">
        <f>VLOOKUP($A864,'Youth Skills Data'!$A$1:$E$2403,3,FALSE)</f>
        <v>1.95</v>
      </c>
      <c r="K864" s="41">
        <f t="shared" si="67"/>
        <v>7.6000000000000005</v>
      </c>
      <c r="L864" s="41" t="s">
        <v>5</v>
      </c>
      <c r="M864" s="41" t="s">
        <v>6</v>
      </c>
      <c r="N864" s="41" t="str">
        <f t="shared" si="68"/>
        <v>Moderate Impact</v>
      </c>
      <c r="O864" s="42">
        <v>85200</v>
      </c>
      <c r="P864" s="42"/>
      <c r="Q864" s="42">
        <f t="shared" si="69"/>
        <v>85200</v>
      </c>
    </row>
    <row r="865" spans="1:17" x14ac:dyDescent="0.35">
      <c r="A865" s="41" t="s">
        <v>886</v>
      </c>
      <c r="B865" s="41">
        <f>VLOOKUP($A:$A,'Youth Skills Data'!$A$1:$E$2403,2,FALSE)</f>
        <v>25</v>
      </c>
      <c r="C865" s="41" t="str">
        <f t="shared" si="66"/>
        <v>25 yrs or more</v>
      </c>
      <c r="D865" s="41" t="s">
        <v>3</v>
      </c>
      <c r="E865" s="41" t="str">
        <f>HLOOKUP($A865,'Sheet 4'!$A$2:$CNK$3,2,FALSE)</f>
        <v>Single</v>
      </c>
      <c r="F865" s="41" t="s">
        <v>117</v>
      </c>
      <c r="G865" s="41" t="str">
        <f t="shared" si="65"/>
        <v>Male/Single/Kaabong</v>
      </c>
      <c r="H865" s="41">
        <f>VLOOKUP($A865,'Youth Skills Data'!$A$1:$E$2403,5,FALSE)</f>
        <v>4.3499999999999996</v>
      </c>
      <c r="I865" s="41">
        <f>VLOOKUP($A865,'Youth Skills Data'!$A$1:$E$2403,4,FALSE)</f>
        <v>7.84</v>
      </c>
      <c r="J865" s="41">
        <f>VLOOKUP($A865,'Youth Skills Data'!$A$1:$E$2403,3,FALSE)</f>
        <v>6.4</v>
      </c>
      <c r="K865" s="41">
        <f t="shared" si="67"/>
        <v>18.59</v>
      </c>
      <c r="L865" s="41" t="s">
        <v>6</v>
      </c>
      <c r="M865" s="41" t="s">
        <v>6</v>
      </c>
      <c r="N865" s="41" t="str">
        <f t="shared" si="68"/>
        <v>No Impact at all</v>
      </c>
      <c r="O865" s="42"/>
      <c r="P865" s="42"/>
      <c r="Q865" s="42">
        <f t="shared" si="69"/>
        <v>0</v>
      </c>
    </row>
    <row r="866" spans="1:17" x14ac:dyDescent="0.35">
      <c r="A866" s="41" t="s">
        <v>887</v>
      </c>
      <c r="B866" s="41">
        <f>VLOOKUP($A:$A,'Youth Skills Data'!$A$1:$E$2403,2,FALSE)</f>
        <v>12</v>
      </c>
      <c r="C866" s="41" t="str">
        <f t="shared" si="66"/>
        <v>10-14 yrs</v>
      </c>
      <c r="D866" s="41" t="s">
        <v>3</v>
      </c>
      <c r="E866" s="41" t="str">
        <f>HLOOKUP($A866,'Sheet 4'!$A$2:$CNK$3,2,FALSE)</f>
        <v>Single</v>
      </c>
      <c r="F866" s="41" t="s">
        <v>117</v>
      </c>
      <c r="G866" s="41" t="str">
        <f t="shared" si="65"/>
        <v>Male/Single/Kaabong</v>
      </c>
      <c r="H866" s="41">
        <f>VLOOKUP($A866,'Youth Skills Data'!$A$1:$E$2403,5,FALSE)</f>
        <v>2.66</v>
      </c>
      <c r="I866" s="41">
        <f>VLOOKUP($A866,'Youth Skills Data'!$A$1:$E$2403,4,FALSE)</f>
        <v>1.4</v>
      </c>
      <c r="J866" s="41">
        <f>VLOOKUP($A866,'Youth Skills Data'!$A$1:$E$2403,3,FALSE)</f>
        <v>8.5</v>
      </c>
      <c r="K866" s="41">
        <f t="shared" si="67"/>
        <v>12.56</v>
      </c>
      <c r="L866" s="41" t="s">
        <v>5</v>
      </c>
      <c r="M866" s="41" t="s">
        <v>6</v>
      </c>
      <c r="N866" s="41" t="str">
        <f t="shared" si="68"/>
        <v>Moderate Impact</v>
      </c>
      <c r="O866" s="42">
        <v>6198</v>
      </c>
      <c r="P866" s="42"/>
      <c r="Q866" s="42">
        <f t="shared" si="69"/>
        <v>6198</v>
      </c>
    </row>
    <row r="867" spans="1:17" x14ac:dyDescent="0.35">
      <c r="A867" s="41" t="s">
        <v>888</v>
      </c>
      <c r="B867" s="41">
        <f>VLOOKUP($A:$A,'Youth Skills Data'!$A$1:$E$2403,2,FALSE)</f>
        <v>15</v>
      </c>
      <c r="C867" s="41" t="str">
        <f t="shared" si="66"/>
        <v>15 - 19 yrs</v>
      </c>
      <c r="D867" s="41" t="s">
        <v>3</v>
      </c>
      <c r="E867" s="41" t="str">
        <f>HLOOKUP($A867,'Sheet 4'!$A$2:$CNK$3,2,FALSE)</f>
        <v>Single</v>
      </c>
      <c r="F867" s="41" t="s">
        <v>120</v>
      </c>
      <c r="G867" s="41" t="str">
        <f t="shared" si="65"/>
        <v>Male/Single/Nakapiripiriti</v>
      </c>
      <c r="H867" s="41">
        <f>VLOOKUP($A867,'Youth Skills Data'!$A$1:$E$2403,5,FALSE)</f>
        <v>7.84</v>
      </c>
      <c r="I867" s="41">
        <f>VLOOKUP($A867,'Youth Skills Data'!$A$1:$E$2403,4,FALSE)</f>
        <v>6.23</v>
      </c>
      <c r="J867" s="41">
        <f>VLOOKUP($A867,'Youth Skills Data'!$A$1:$E$2403,3,FALSE)</f>
        <v>5.87</v>
      </c>
      <c r="K867" s="41">
        <f t="shared" si="67"/>
        <v>19.940000000000001</v>
      </c>
      <c r="L867" s="41" t="s">
        <v>6</v>
      </c>
      <c r="M867" s="41" t="s">
        <v>6</v>
      </c>
      <c r="N867" s="41" t="str">
        <f t="shared" si="68"/>
        <v>No Impact at all</v>
      </c>
      <c r="O867" s="42"/>
      <c r="P867" s="42"/>
      <c r="Q867" s="42">
        <f t="shared" si="69"/>
        <v>0</v>
      </c>
    </row>
    <row r="868" spans="1:17" x14ac:dyDescent="0.35">
      <c r="A868" s="41" t="s">
        <v>889</v>
      </c>
      <c r="B868" s="41">
        <f>VLOOKUP($A:$A,'Youth Skills Data'!$A$1:$E$2403,2,FALSE)</f>
        <v>17</v>
      </c>
      <c r="C868" s="41" t="str">
        <f t="shared" si="66"/>
        <v>15 - 19 yrs</v>
      </c>
      <c r="D868" s="41" t="s">
        <v>3</v>
      </c>
      <c r="E868" s="41" t="str">
        <f>HLOOKUP($A868,'Sheet 4'!$A$2:$CNK$3,2,FALSE)</f>
        <v>Single</v>
      </c>
      <c r="F868" s="41" t="s">
        <v>120</v>
      </c>
      <c r="G868" s="41" t="str">
        <f t="shared" si="65"/>
        <v>Male/Single/Nakapiripiriti</v>
      </c>
      <c r="H868" s="41">
        <f>VLOOKUP($A868,'Youth Skills Data'!$A$1:$E$2403,5,FALSE)</f>
        <v>7.84</v>
      </c>
      <c r="I868" s="41">
        <f>VLOOKUP($A868,'Youth Skills Data'!$A$1:$E$2403,4,FALSE)</f>
        <v>6.23</v>
      </c>
      <c r="J868" s="41">
        <f>VLOOKUP($A868,'Youth Skills Data'!$A$1:$E$2403,3,FALSE)</f>
        <v>5.87</v>
      </c>
      <c r="K868" s="41">
        <f t="shared" si="67"/>
        <v>19.940000000000001</v>
      </c>
      <c r="L868" s="41" t="s">
        <v>5</v>
      </c>
      <c r="M868" s="41" t="s">
        <v>6</v>
      </c>
      <c r="N868" s="41" t="str">
        <f t="shared" si="68"/>
        <v>Moderate Impact</v>
      </c>
      <c r="O868" s="42">
        <v>23500</v>
      </c>
      <c r="P868" s="42"/>
      <c r="Q868" s="42">
        <f t="shared" si="69"/>
        <v>23500</v>
      </c>
    </row>
    <row r="869" spans="1:17" x14ac:dyDescent="0.35">
      <c r="A869" s="41" t="s">
        <v>890</v>
      </c>
      <c r="B869" s="41">
        <f>VLOOKUP($A:$A,'Youth Skills Data'!$A$1:$E$2403,2,FALSE)</f>
        <v>19</v>
      </c>
      <c r="C869" s="41" t="str">
        <f t="shared" si="66"/>
        <v>20 - 24 yrs</v>
      </c>
      <c r="D869" s="41" t="s">
        <v>3</v>
      </c>
      <c r="E869" s="41" t="str">
        <f>HLOOKUP($A869,'Sheet 4'!$A$2:$CNK$3,2,FALSE)</f>
        <v>Single</v>
      </c>
      <c r="F869" s="41" t="s">
        <v>120</v>
      </c>
      <c r="G869" s="41" t="str">
        <f t="shared" si="65"/>
        <v>Male/Single/Nakapiripiriti</v>
      </c>
      <c r="H869" s="41">
        <f>VLOOKUP($A869,'Youth Skills Data'!$A$1:$E$2403,5,FALSE)</f>
        <v>3.88</v>
      </c>
      <c r="I869" s="41">
        <f>VLOOKUP($A869,'Youth Skills Data'!$A$1:$E$2403,4,FALSE)</f>
        <v>1.29</v>
      </c>
      <c r="J869" s="41">
        <f>VLOOKUP($A869,'Youth Skills Data'!$A$1:$E$2403,3,FALSE)</f>
        <v>9.16</v>
      </c>
      <c r="K869" s="41">
        <f t="shared" si="67"/>
        <v>14.33</v>
      </c>
      <c r="L869" s="41" t="s">
        <v>5</v>
      </c>
      <c r="M869" s="41" t="s">
        <v>6</v>
      </c>
      <c r="N869" s="41" t="str">
        <f t="shared" si="68"/>
        <v>Moderate Impact</v>
      </c>
      <c r="O869" s="42">
        <v>80100</v>
      </c>
      <c r="P869" s="42"/>
      <c r="Q869" s="42">
        <f t="shared" si="69"/>
        <v>80100</v>
      </c>
    </row>
    <row r="870" spans="1:17" x14ac:dyDescent="0.35">
      <c r="A870" s="41" t="s">
        <v>891</v>
      </c>
      <c r="B870" s="41">
        <f>VLOOKUP($A:$A,'Youth Skills Data'!$A$1:$E$2403,2,FALSE)</f>
        <v>21</v>
      </c>
      <c r="C870" s="41" t="str">
        <f t="shared" si="66"/>
        <v>20 - 24 yrs</v>
      </c>
      <c r="D870" s="41" t="s">
        <v>3</v>
      </c>
      <c r="E870" s="41" t="str">
        <f>HLOOKUP($A870,'Sheet 4'!$A$2:$CNK$3,2,FALSE)</f>
        <v>Separated</v>
      </c>
      <c r="F870" s="41" t="s">
        <v>120</v>
      </c>
      <c r="G870" s="41" t="str">
        <f t="shared" si="65"/>
        <v>Male/Separated/Nakapiripiriti</v>
      </c>
      <c r="H870" s="41">
        <f>VLOOKUP($A870,'Youth Skills Data'!$A$1:$E$2403,5,FALSE)</f>
        <v>3.76</v>
      </c>
      <c r="I870" s="41">
        <f>VLOOKUP($A870,'Youth Skills Data'!$A$1:$E$2403,4,FALSE)</f>
        <v>0.56000000000000005</v>
      </c>
      <c r="J870" s="41">
        <f>VLOOKUP($A870,'Youth Skills Data'!$A$1:$E$2403,3,FALSE)</f>
        <v>9.81</v>
      </c>
      <c r="K870" s="41">
        <f t="shared" si="67"/>
        <v>14.13</v>
      </c>
      <c r="L870" s="41" t="s">
        <v>5</v>
      </c>
      <c r="M870" s="41" t="s">
        <v>5</v>
      </c>
      <c r="N870" s="41" t="str">
        <f t="shared" si="68"/>
        <v>High Impact</v>
      </c>
      <c r="O870" s="42">
        <v>60198</v>
      </c>
      <c r="P870" s="42">
        <v>980000</v>
      </c>
      <c r="Q870" s="42">
        <f t="shared" si="69"/>
        <v>1040198</v>
      </c>
    </row>
    <row r="871" spans="1:17" x14ac:dyDescent="0.35">
      <c r="A871" s="41" t="s">
        <v>892</v>
      </c>
      <c r="B871" s="41">
        <f>VLOOKUP($A:$A,'Youth Skills Data'!$A$1:$E$2403,2,FALSE)</f>
        <v>24</v>
      </c>
      <c r="C871" s="41" t="str">
        <f t="shared" si="66"/>
        <v>20 - 24 yrs</v>
      </c>
      <c r="D871" s="41" t="s">
        <v>8</v>
      </c>
      <c r="E871" s="41" t="str">
        <f>HLOOKUP($A871,'Sheet 4'!$A$2:$CNK$3,2,FALSE)</f>
        <v>Single</v>
      </c>
      <c r="F871" s="41" t="s">
        <v>120</v>
      </c>
      <c r="G871" s="41" t="str">
        <f t="shared" si="65"/>
        <v>Female/Single/Nakapiripiriti</v>
      </c>
      <c r="H871" s="41">
        <f>VLOOKUP($A871,'Youth Skills Data'!$A$1:$E$2403,5,FALSE)</f>
        <v>3.76</v>
      </c>
      <c r="I871" s="41">
        <f>VLOOKUP($A871,'Youth Skills Data'!$A$1:$E$2403,4,FALSE)</f>
        <v>0.56000000000000005</v>
      </c>
      <c r="J871" s="41">
        <f>VLOOKUP($A871,'Youth Skills Data'!$A$1:$E$2403,3,FALSE)</f>
        <v>9.81</v>
      </c>
      <c r="K871" s="41">
        <f t="shared" si="67"/>
        <v>14.13</v>
      </c>
      <c r="L871" s="41" t="s">
        <v>5</v>
      </c>
      <c r="M871" s="41" t="s">
        <v>5</v>
      </c>
      <c r="N871" s="41" t="str">
        <f t="shared" si="68"/>
        <v>High Impact</v>
      </c>
      <c r="O871" s="42">
        <v>1500198</v>
      </c>
      <c r="P871" s="42">
        <v>870000</v>
      </c>
      <c r="Q871" s="42">
        <f t="shared" si="69"/>
        <v>2370198</v>
      </c>
    </row>
    <row r="872" spans="1:17" x14ac:dyDescent="0.35">
      <c r="A872" s="41" t="s">
        <v>893</v>
      </c>
      <c r="B872" s="41">
        <f>VLOOKUP($A:$A,'Youth Skills Data'!$A$1:$E$2403,2,FALSE)</f>
        <v>21</v>
      </c>
      <c r="C872" s="41" t="str">
        <f t="shared" si="66"/>
        <v>20 - 24 yrs</v>
      </c>
      <c r="D872" s="41" t="s">
        <v>3</v>
      </c>
      <c r="E872" s="41" t="str">
        <f>HLOOKUP($A872,'Sheet 4'!$A$2:$CNK$3,2,FALSE)</f>
        <v>Married</v>
      </c>
      <c r="F872" s="41" t="s">
        <v>120</v>
      </c>
      <c r="G872" s="41" t="str">
        <f t="shared" si="65"/>
        <v>Male/Married/Nakapiripiriti</v>
      </c>
      <c r="H872" s="41">
        <f>VLOOKUP($A872,'Youth Skills Data'!$A$1:$E$2403,5,FALSE)</f>
        <v>1.87</v>
      </c>
      <c r="I872" s="41">
        <f>VLOOKUP($A872,'Youth Skills Data'!$A$1:$E$2403,4,FALSE)</f>
        <v>2.88</v>
      </c>
      <c r="J872" s="41">
        <f>VLOOKUP($A872,'Youth Skills Data'!$A$1:$E$2403,3,FALSE)</f>
        <v>5.23</v>
      </c>
      <c r="K872" s="41">
        <f t="shared" si="67"/>
        <v>9.98</v>
      </c>
      <c r="L872" s="41" t="s">
        <v>5</v>
      </c>
      <c r="M872" s="41" t="s">
        <v>5</v>
      </c>
      <c r="N872" s="41" t="str">
        <f t="shared" si="68"/>
        <v>High Impact</v>
      </c>
      <c r="O872" s="42">
        <v>35000</v>
      </c>
      <c r="P872" s="42">
        <v>100000</v>
      </c>
      <c r="Q872" s="42">
        <f t="shared" si="69"/>
        <v>135000</v>
      </c>
    </row>
    <row r="873" spans="1:17" x14ac:dyDescent="0.35">
      <c r="A873" s="41" t="s">
        <v>894</v>
      </c>
      <c r="B873" s="41">
        <f>VLOOKUP($A:$A,'Youth Skills Data'!$A$1:$E$2403,2,FALSE)</f>
        <v>23</v>
      </c>
      <c r="C873" s="41" t="str">
        <f t="shared" si="66"/>
        <v>20 - 24 yrs</v>
      </c>
      <c r="D873" s="41" t="s">
        <v>3</v>
      </c>
      <c r="E873" s="41" t="str">
        <f>HLOOKUP($A873,'Sheet 4'!$A$2:$CNK$3,2,FALSE)</f>
        <v>Separated</v>
      </c>
      <c r="F873" s="41" t="s">
        <v>120</v>
      </c>
      <c r="G873" s="41" t="str">
        <f t="shared" si="65"/>
        <v>Male/Separated/Nakapiripiriti</v>
      </c>
      <c r="H873" s="41">
        <f>VLOOKUP($A873,'Youth Skills Data'!$A$1:$E$2403,5,FALSE)</f>
        <v>2.91</v>
      </c>
      <c r="I873" s="41">
        <f>VLOOKUP($A873,'Youth Skills Data'!$A$1:$E$2403,4,FALSE)</f>
        <v>2.04</v>
      </c>
      <c r="J873" s="41">
        <f>VLOOKUP($A873,'Youth Skills Data'!$A$1:$E$2403,3,FALSE)</f>
        <v>2.82</v>
      </c>
      <c r="K873" s="41">
        <f t="shared" si="67"/>
        <v>7.77</v>
      </c>
      <c r="L873" s="41" t="s">
        <v>5</v>
      </c>
      <c r="M873" s="41" t="s">
        <v>5</v>
      </c>
      <c r="N873" s="41" t="str">
        <f t="shared" si="68"/>
        <v>High Impact</v>
      </c>
      <c r="O873" s="42">
        <v>218500</v>
      </c>
      <c r="P873" s="42">
        <v>35500</v>
      </c>
      <c r="Q873" s="42">
        <f t="shared" si="69"/>
        <v>254000</v>
      </c>
    </row>
    <row r="874" spans="1:17" x14ac:dyDescent="0.35">
      <c r="A874" s="41" t="s">
        <v>895</v>
      </c>
      <c r="B874" s="41">
        <f>VLOOKUP($A:$A,'Youth Skills Data'!$A$1:$E$2403,2,FALSE)</f>
        <v>19</v>
      </c>
      <c r="C874" s="41" t="str">
        <f t="shared" si="66"/>
        <v>20 - 24 yrs</v>
      </c>
      <c r="D874" s="41" t="s">
        <v>3</v>
      </c>
      <c r="E874" s="41" t="str">
        <f>HLOOKUP($A874,'Sheet 4'!$A$2:$CNK$3,2,FALSE)</f>
        <v>Single</v>
      </c>
      <c r="F874" s="41" t="s">
        <v>120</v>
      </c>
      <c r="G874" s="41" t="str">
        <f t="shared" si="65"/>
        <v>Male/Single/Nakapiripiriti</v>
      </c>
      <c r="H874" s="41">
        <f>VLOOKUP($A874,'Youth Skills Data'!$A$1:$E$2403,5,FALSE)</f>
        <v>8.42</v>
      </c>
      <c r="I874" s="41">
        <f>VLOOKUP($A874,'Youth Skills Data'!$A$1:$E$2403,4,FALSE)</f>
        <v>3.68</v>
      </c>
      <c r="J874" s="41">
        <f>VLOOKUP($A874,'Youth Skills Data'!$A$1:$E$2403,3,FALSE)</f>
        <v>0.54</v>
      </c>
      <c r="K874" s="41">
        <f t="shared" si="67"/>
        <v>12.64</v>
      </c>
      <c r="L874" s="41" t="s">
        <v>5</v>
      </c>
      <c r="M874" s="41" t="s">
        <v>5</v>
      </c>
      <c r="N874" s="41" t="str">
        <f t="shared" si="68"/>
        <v>High Impact</v>
      </c>
      <c r="O874" s="42">
        <v>1500198</v>
      </c>
      <c r="P874" s="42">
        <v>72099</v>
      </c>
      <c r="Q874" s="42">
        <f t="shared" si="69"/>
        <v>1572297</v>
      </c>
    </row>
    <row r="875" spans="1:17" x14ac:dyDescent="0.35">
      <c r="A875" s="41" t="s">
        <v>896</v>
      </c>
      <c r="B875" s="41">
        <f>VLOOKUP($A:$A,'Youth Skills Data'!$A$1:$E$2403,2,FALSE)</f>
        <v>29</v>
      </c>
      <c r="C875" s="41" t="str">
        <f t="shared" si="66"/>
        <v>25 yrs or more</v>
      </c>
      <c r="D875" s="41" t="s">
        <v>8</v>
      </c>
      <c r="E875" s="41" t="str">
        <f>HLOOKUP($A875,'Sheet 4'!$A$2:$CNK$3,2,FALSE)</f>
        <v>Married</v>
      </c>
      <c r="F875" s="41" t="s">
        <v>120</v>
      </c>
      <c r="G875" s="41" t="str">
        <f t="shared" si="65"/>
        <v>Female/Married/Nakapiripiriti</v>
      </c>
      <c r="H875" s="41">
        <f>VLOOKUP($A875,'Youth Skills Data'!$A$1:$E$2403,5,FALSE)</f>
        <v>3.76</v>
      </c>
      <c r="I875" s="41">
        <f>VLOOKUP($A875,'Youth Skills Data'!$A$1:$E$2403,4,FALSE)</f>
        <v>0.56000000000000005</v>
      </c>
      <c r="J875" s="41">
        <f>VLOOKUP($A875,'Youth Skills Data'!$A$1:$E$2403,3,FALSE)</f>
        <v>9.81</v>
      </c>
      <c r="K875" s="41">
        <f t="shared" si="67"/>
        <v>14.13</v>
      </c>
      <c r="L875" s="41" t="s">
        <v>5</v>
      </c>
      <c r="M875" s="41" t="s">
        <v>5</v>
      </c>
      <c r="N875" s="41" t="str">
        <f t="shared" si="68"/>
        <v>High Impact</v>
      </c>
      <c r="O875" s="42">
        <v>157000</v>
      </c>
      <c r="P875" s="42">
        <v>400000</v>
      </c>
      <c r="Q875" s="42">
        <f t="shared" si="69"/>
        <v>557000</v>
      </c>
    </row>
    <row r="876" spans="1:17" x14ac:dyDescent="0.35">
      <c r="A876" s="41" t="s">
        <v>897</v>
      </c>
      <c r="B876" s="41">
        <f>VLOOKUP($A:$A,'Youth Skills Data'!$A$1:$E$2403,2,FALSE)</f>
        <v>22</v>
      </c>
      <c r="C876" s="41" t="str">
        <f t="shared" si="66"/>
        <v>20 - 24 yrs</v>
      </c>
      <c r="D876" s="41" t="s">
        <v>8</v>
      </c>
      <c r="E876" s="41" t="str">
        <f>HLOOKUP($A876,'Sheet 4'!$A$2:$CNK$3,2,FALSE)</f>
        <v>Married</v>
      </c>
      <c r="F876" s="41" t="s">
        <v>120</v>
      </c>
      <c r="G876" s="41" t="str">
        <f t="shared" si="65"/>
        <v>Female/Married/Nakapiripiriti</v>
      </c>
      <c r="H876" s="41">
        <f>VLOOKUP($A876,'Youth Skills Data'!$A$1:$E$2403,5,FALSE)</f>
        <v>3.76</v>
      </c>
      <c r="I876" s="41">
        <f>VLOOKUP($A876,'Youth Skills Data'!$A$1:$E$2403,4,FALSE)</f>
        <v>0.56000000000000005</v>
      </c>
      <c r="J876" s="41">
        <f>VLOOKUP($A876,'Youth Skills Data'!$A$1:$E$2403,3,FALSE)</f>
        <v>9.81</v>
      </c>
      <c r="K876" s="41">
        <f t="shared" si="67"/>
        <v>14.13</v>
      </c>
      <c r="L876" s="41" t="s">
        <v>5</v>
      </c>
      <c r="M876" s="41" t="s">
        <v>5</v>
      </c>
      <c r="N876" s="41" t="str">
        <f t="shared" si="68"/>
        <v>High Impact</v>
      </c>
      <c r="O876" s="42">
        <v>82200</v>
      </c>
      <c r="P876" s="42">
        <v>2800000</v>
      </c>
      <c r="Q876" s="42">
        <f t="shared" si="69"/>
        <v>2882200</v>
      </c>
    </row>
    <row r="877" spans="1:17" x14ac:dyDescent="0.35">
      <c r="A877" s="41" t="s">
        <v>898</v>
      </c>
      <c r="B877" s="41">
        <f>VLOOKUP($A:$A,'Youth Skills Data'!$A$1:$E$2403,2,FALSE)</f>
        <v>21</v>
      </c>
      <c r="C877" s="41" t="str">
        <f t="shared" si="66"/>
        <v>20 - 24 yrs</v>
      </c>
      <c r="D877" s="41" t="s">
        <v>3</v>
      </c>
      <c r="E877" s="41" t="str">
        <f>HLOOKUP($A877,'Sheet 4'!$A$2:$CNK$3,2,FALSE)</f>
        <v>Separated</v>
      </c>
      <c r="F877" s="41" t="s">
        <v>120</v>
      </c>
      <c r="G877" s="41" t="str">
        <f t="shared" si="65"/>
        <v>Male/Separated/Nakapiripiriti</v>
      </c>
      <c r="H877" s="41">
        <f>VLOOKUP($A877,'Youth Skills Data'!$A$1:$E$2403,5,FALSE)</f>
        <v>1.87</v>
      </c>
      <c r="I877" s="41">
        <f>VLOOKUP($A877,'Youth Skills Data'!$A$1:$E$2403,4,FALSE)</f>
        <v>2.88</v>
      </c>
      <c r="J877" s="41">
        <f>VLOOKUP($A877,'Youth Skills Data'!$A$1:$E$2403,3,FALSE)</f>
        <v>5.23</v>
      </c>
      <c r="K877" s="41">
        <f t="shared" si="67"/>
        <v>9.98</v>
      </c>
      <c r="L877" s="41" t="s">
        <v>5</v>
      </c>
      <c r="M877" s="41" t="s">
        <v>5</v>
      </c>
      <c r="N877" s="41" t="str">
        <f t="shared" si="68"/>
        <v>High Impact</v>
      </c>
      <c r="O877" s="42">
        <v>310000</v>
      </c>
      <c r="P877" s="42">
        <v>400000</v>
      </c>
      <c r="Q877" s="42">
        <f t="shared" si="69"/>
        <v>710000</v>
      </c>
    </row>
    <row r="878" spans="1:17" x14ac:dyDescent="0.35">
      <c r="A878" s="41" t="s">
        <v>899</v>
      </c>
      <c r="B878" s="41">
        <f>VLOOKUP($A:$A,'Youth Skills Data'!$A$1:$E$2403,2,FALSE)</f>
        <v>17</v>
      </c>
      <c r="C878" s="41" t="str">
        <f t="shared" si="66"/>
        <v>15 - 19 yrs</v>
      </c>
      <c r="D878" s="41" t="s">
        <v>3</v>
      </c>
      <c r="E878" s="41" t="str">
        <f>HLOOKUP($A878,'Sheet 4'!$A$2:$CNK$3,2,FALSE)</f>
        <v>Single</v>
      </c>
      <c r="F878" s="41" t="s">
        <v>121</v>
      </c>
      <c r="G878" s="41" t="str">
        <f t="shared" si="65"/>
        <v>Male/Single/Amudat</v>
      </c>
      <c r="H878" s="41">
        <f>VLOOKUP($A878,'Youth Skills Data'!$A$1:$E$2403,5,FALSE)</f>
        <v>4.04</v>
      </c>
      <c r="I878" s="41">
        <f>VLOOKUP($A878,'Youth Skills Data'!$A$1:$E$2403,4,FALSE)</f>
        <v>8.41</v>
      </c>
      <c r="J878" s="41">
        <f>VLOOKUP($A878,'Youth Skills Data'!$A$1:$E$2403,3,FALSE)</f>
        <v>8.57</v>
      </c>
      <c r="K878" s="41">
        <f t="shared" si="67"/>
        <v>21.02</v>
      </c>
      <c r="L878" s="41" t="s">
        <v>5</v>
      </c>
      <c r="M878" s="41" t="s">
        <v>5</v>
      </c>
      <c r="N878" s="41" t="str">
        <f t="shared" si="68"/>
        <v>High Impact</v>
      </c>
      <c r="O878" s="42">
        <v>475000</v>
      </c>
      <c r="P878" s="42">
        <v>620000</v>
      </c>
      <c r="Q878" s="42">
        <f t="shared" si="69"/>
        <v>1095000</v>
      </c>
    </row>
    <row r="879" spans="1:17" x14ac:dyDescent="0.35">
      <c r="A879" s="41" t="s">
        <v>900</v>
      </c>
      <c r="B879" s="41">
        <f>VLOOKUP($A:$A,'Youth Skills Data'!$A$1:$E$2403,2,FALSE)</f>
        <v>21</v>
      </c>
      <c r="C879" s="41" t="str">
        <f t="shared" si="66"/>
        <v>20 - 24 yrs</v>
      </c>
      <c r="D879" s="41" t="s">
        <v>3</v>
      </c>
      <c r="E879" s="41" t="str">
        <f>HLOOKUP($A879,'Sheet 4'!$A$2:$CNK$3,2,FALSE)</f>
        <v>Separated</v>
      </c>
      <c r="F879" s="41" t="s">
        <v>121</v>
      </c>
      <c r="G879" s="41" t="str">
        <f t="shared" si="65"/>
        <v>Male/Separated/Amudat</v>
      </c>
      <c r="H879" s="41">
        <f>VLOOKUP($A879,'Youth Skills Data'!$A$1:$E$2403,5,FALSE)</f>
        <v>5.3</v>
      </c>
      <c r="I879" s="41">
        <f>VLOOKUP($A879,'Youth Skills Data'!$A$1:$E$2403,4,FALSE)</f>
        <v>2.52</v>
      </c>
      <c r="J879" s="41">
        <f>VLOOKUP($A879,'Youth Skills Data'!$A$1:$E$2403,3,FALSE)</f>
        <v>5.59</v>
      </c>
      <c r="K879" s="41">
        <f t="shared" si="67"/>
        <v>13.41</v>
      </c>
      <c r="L879" s="41" t="s">
        <v>5</v>
      </c>
      <c r="M879" s="41" t="s">
        <v>6</v>
      </c>
      <c r="N879" s="41" t="str">
        <f t="shared" si="68"/>
        <v>Moderate Impact</v>
      </c>
      <c r="O879" s="42">
        <v>30297</v>
      </c>
      <c r="P879" s="42"/>
      <c r="Q879" s="42">
        <f t="shared" si="69"/>
        <v>30297</v>
      </c>
    </row>
    <row r="880" spans="1:17" x14ac:dyDescent="0.35">
      <c r="A880" s="41" t="s">
        <v>901</v>
      </c>
      <c r="B880" s="41">
        <f>VLOOKUP($A:$A,'Youth Skills Data'!$A$1:$E$2403,2,FALSE)</f>
        <v>23</v>
      </c>
      <c r="C880" s="41" t="str">
        <f t="shared" si="66"/>
        <v>20 - 24 yrs</v>
      </c>
      <c r="D880" s="41" t="s">
        <v>3</v>
      </c>
      <c r="E880" s="41" t="str">
        <f>HLOOKUP($A880,'Sheet 4'!$A$2:$CNK$3,2,FALSE)</f>
        <v>Single</v>
      </c>
      <c r="F880" s="41" t="s">
        <v>121</v>
      </c>
      <c r="G880" s="41" t="str">
        <f t="shared" si="65"/>
        <v>Male/Single/Amudat</v>
      </c>
      <c r="H880" s="41">
        <f>VLOOKUP($A880,'Youth Skills Data'!$A$1:$E$2403,5,FALSE)</f>
        <v>5.3</v>
      </c>
      <c r="I880" s="41">
        <f>VLOOKUP($A880,'Youth Skills Data'!$A$1:$E$2403,4,FALSE)</f>
        <v>2.52</v>
      </c>
      <c r="J880" s="41">
        <f>VLOOKUP($A880,'Youth Skills Data'!$A$1:$E$2403,3,FALSE)</f>
        <v>5.59</v>
      </c>
      <c r="K880" s="41">
        <f t="shared" si="67"/>
        <v>13.41</v>
      </c>
      <c r="L880" s="41" t="s">
        <v>5</v>
      </c>
      <c r="M880" s="41" t="s">
        <v>6</v>
      </c>
      <c r="N880" s="41" t="str">
        <f t="shared" si="68"/>
        <v>Moderate Impact</v>
      </c>
      <c r="O880" s="42">
        <v>47099</v>
      </c>
      <c r="P880" s="42"/>
      <c r="Q880" s="42">
        <f t="shared" si="69"/>
        <v>47099</v>
      </c>
    </row>
    <row r="881" spans="1:17" x14ac:dyDescent="0.35">
      <c r="A881" s="41" t="s">
        <v>902</v>
      </c>
      <c r="B881" s="41">
        <f>VLOOKUP($A:$A,'Youth Skills Data'!$A$1:$E$2403,2,FALSE)</f>
        <v>15</v>
      </c>
      <c r="C881" s="41" t="str">
        <f t="shared" si="66"/>
        <v>15 - 19 yrs</v>
      </c>
      <c r="D881" s="41" t="s">
        <v>3</v>
      </c>
      <c r="E881" s="41" t="str">
        <f>HLOOKUP($A881,'Sheet 4'!$A$2:$CNK$3,2,FALSE)</f>
        <v>Single</v>
      </c>
      <c r="F881" s="41" t="s">
        <v>121</v>
      </c>
      <c r="G881" s="41" t="str">
        <f t="shared" si="65"/>
        <v>Male/Single/Amudat</v>
      </c>
      <c r="H881" s="41">
        <f>VLOOKUP($A881,'Youth Skills Data'!$A$1:$E$2403,5,FALSE)</f>
        <v>2.34</v>
      </c>
      <c r="I881" s="41">
        <f>VLOOKUP($A881,'Youth Skills Data'!$A$1:$E$2403,4,FALSE)</f>
        <v>4.0199999999999996</v>
      </c>
      <c r="J881" s="41">
        <f>VLOOKUP($A881,'Youth Skills Data'!$A$1:$E$2403,3,FALSE)</f>
        <v>8.5399999999999991</v>
      </c>
      <c r="K881" s="41">
        <f t="shared" si="67"/>
        <v>14.899999999999999</v>
      </c>
      <c r="L881" s="41" t="s">
        <v>5</v>
      </c>
      <c r="M881" s="41" t="s">
        <v>6</v>
      </c>
      <c r="N881" s="41" t="str">
        <f t="shared" si="68"/>
        <v>Moderate Impact</v>
      </c>
      <c r="O881" s="42">
        <v>120099</v>
      </c>
      <c r="P881" s="42"/>
      <c r="Q881" s="42">
        <f t="shared" si="69"/>
        <v>120099</v>
      </c>
    </row>
    <row r="882" spans="1:17" x14ac:dyDescent="0.35">
      <c r="A882" s="41" t="s">
        <v>903</v>
      </c>
      <c r="B882" s="41">
        <f>VLOOKUP($A:$A,'Youth Skills Data'!$A$1:$E$2403,2,FALSE)</f>
        <v>23</v>
      </c>
      <c r="C882" s="41" t="str">
        <f t="shared" si="66"/>
        <v>20 - 24 yrs</v>
      </c>
      <c r="D882" s="41" t="s">
        <v>3</v>
      </c>
      <c r="E882" s="41" t="str">
        <f>HLOOKUP($A882,'Sheet 4'!$A$2:$CNK$3,2,FALSE)</f>
        <v>Single</v>
      </c>
      <c r="F882" s="41" t="s">
        <v>121</v>
      </c>
      <c r="G882" s="41" t="str">
        <f t="shared" si="65"/>
        <v>Male/Single/Amudat</v>
      </c>
      <c r="H882" s="41">
        <f>VLOOKUP($A882,'Youth Skills Data'!$A$1:$E$2403,5,FALSE)</f>
        <v>5.3</v>
      </c>
      <c r="I882" s="41">
        <f>VLOOKUP($A882,'Youth Skills Data'!$A$1:$E$2403,4,FALSE)</f>
        <v>2.52</v>
      </c>
      <c r="J882" s="41">
        <f>VLOOKUP($A882,'Youth Skills Data'!$A$1:$E$2403,3,FALSE)</f>
        <v>5.59</v>
      </c>
      <c r="K882" s="41">
        <f t="shared" si="67"/>
        <v>13.41</v>
      </c>
      <c r="L882" s="41" t="s">
        <v>5</v>
      </c>
      <c r="M882" s="41" t="s">
        <v>6</v>
      </c>
      <c r="N882" s="41" t="str">
        <f t="shared" si="68"/>
        <v>Moderate Impact</v>
      </c>
      <c r="O882" s="42">
        <v>55198</v>
      </c>
      <c r="P882" s="42"/>
      <c r="Q882" s="42">
        <f t="shared" si="69"/>
        <v>55198</v>
      </c>
    </row>
    <row r="883" spans="1:17" x14ac:dyDescent="0.35">
      <c r="A883" s="41" t="s">
        <v>904</v>
      </c>
      <c r="B883" s="41">
        <f>VLOOKUP($A:$A,'Youth Skills Data'!$A$1:$E$2403,2,FALSE)</f>
        <v>15</v>
      </c>
      <c r="C883" s="41" t="str">
        <f t="shared" si="66"/>
        <v>15 - 19 yrs</v>
      </c>
      <c r="D883" s="41" t="s">
        <v>3</v>
      </c>
      <c r="E883" s="41" t="str">
        <f>HLOOKUP($A883,'Sheet 4'!$A$2:$CNK$3,2,FALSE)</f>
        <v>Single</v>
      </c>
      <c r="F883" s="41" t="s">
        <v>121</v>
      </c>
      <c r="G883" s="41" t="str">
        <f t="shared" si="65"/>
        <v>Male/Single/Amudat</v>
      </c>
      <c r="H883" s="41">
        <f>VLOOKUP($A883,'Youth Skills Data'!$A$1:$E$2403,5,FALSE)</f>
        <v>1.36</v>
      </c>
      <c r="I883" s="41">
        <f>VLOOKUP($A883,'Youth Skills Data'!$A$1:$E$2403,4,FALSE)</f>
        <v>1.74</v>
      </c>
      <c r="J883" s="41">
        <f>VLOOKUP($A883,'Youth Skills Data'!$A$1:$E$2403,3,FALSE)</f>
        <v>7.67</v>
      </c>
      <c r="K883" s="41">
        <f t="shared" si="67"/>
        <v>10.77</v>
      </c>
      <c r="L883" s="41" t="s">
        <v>5</v>
      </c>
      <c r="M883" s="41" t="s">
        <v>5</v>
      </c>
      <c r="N883" s="41" t="str">
        <f t="shared" si="68"/>
        <v>High Impact</v>
      </c>
      <c r="O883" s="42">
        <v>73000</v>
      </c>
      <c r="P883" s="42">
        <v>12198</v>
      </c>
      <c r="Q883" s="42">
        <f t="shared" si="69"/>
        <v>85198</v>
      </c>
    </row>
    <row r="884" spans="1:17" x14ac:dyDescent="0.35">
      <c r="A884" s="41" t="s">
        <v>905</v>
      </c>
      <c r="B884" s="41">
        <f>VLOOKUP($A:$A,'Youth Skills Data'!$A$1:$E$2403,2,FALSE)</f>
        <v>25</v>
      </c>
      <c r="C884" s="41" t="str">
        <f t="shared" si="66"/>
        <v>25 yrs or more</v>
      </c>
      <c r="D884" s="41" t="s">
        <v>3</v>
      </c>
      <c r="E884" s="41" t="str">
        <f>HLOOKUP($A884,'Sheet 4'!$A$2:$CNK$3,2,FALSE)</f>
        <v>Married</v>
      </c>
      <c r="F884" s="41" t="s">
        <v>121</v>
      </c>
      <c r="G884" s="41" t="str">
        <f t="shared" si="65"/>
        <v>Male/Married/Amudat</v>
      </c>
      <c r="H884" s="41">
        <f>VLOOKUP($A884,'Youth Skills Data'!$A$1:$E$2403,5,FALSE)</f>
        <v>4.3499999999999996</v>
      </c>
      <c r="I884" s="41">
        <f>VLOOKUP($A884,'Youth Skills Data'!$A$1:$E$2403,4,FALSE)</f>
        <v>7.84</v>
      </c>
      <c r="J884" s="41">
        <f>VLOOKUP($A884,'Youth Skills Data'!$A$1:$E$2403,3,FALSE)</f>
        <v>6.4</v>
      </c>
      <c r="K884" s="41">
        <f t="shared" si="67"/>
        <v>18.59</v>
      </c>
      <c r="L884" s="41" t="s">
        <v>5</v>
      </c>
      <c r="M884" s="41" t="s">
        <v>6</v>
      </c>
      <c r="N884" s="41" t="str">
        <f t="shared" si="68"/>
        <v>Moderate Impact</v>
      </c>
      <c r="O884" s="42">
        <v>90198</v>
      </c>
      <c r="P884" s="42"/>
      <c r="Q884" s="42">
        <f t="shared" si="69"/>
        <v>90198</v>
      </c>
    </row>
    <row r="885" spans="1:17" x14ac:dyDescent="0.35">
      <c r="A885" s="41" t="s">
        <v>906</v>
      </c>
      <c r="B885" s="41">
        <f>VLOOKUP($A:$A,'Youth Skills Data'!$A$1:$E$2403,2,FALSE)</f>
        <v>13</v>
      </c>
      <c r="C885" s="41" t="str">
        <f t="shared" si="66"/>
        <v>10-14 yrs</v>
      </c>
      <c r="D885" s="41" t="s">
        <v>3</v>
      </c>
      <c r="E885" s="41" t="str">
        <f>HLOOKUP($A885,'Sheet 4'!$A$2:$CNK$3,2,FALSE)</f>
        <v>Single</v>
      </c>
      <c r="F885" s="41" t="s">
        <v>121</v>
      </c>
      <c r="G885" s="41" t="str">
        <f t="shared" si="65"/>
        <v>Male/Single/Amudat</v>
      </c>
      <c r="H885" s="41">
        <f>VLOOKUP($A885,'Youth Skills Data'!$A$1:$E$2403,5,FALSE)</f>
        <v>2.54</v>
      </c>
      <c r="I885" s="41">
        <f>VLOOKUP($A885,'Youth Skills Data'!$A$1:$E$2403,4,FALSE)</f>
        <v>9.89</v>
      </c>
      <c r="J885" s="41">
        <f>VLOOKUP($A885,'Youth Skills Data'!$A$1:$E$2403,3,FALSE)</f>
        <v>3.16</v>
      </c>
      <c r="K885" s="41">
        <f t="shared" si="67"/>
        <v>15.59</v>
      </c>
      <c r="L885" s="41" t="s">
        <v>5</v>
      </c>
      <c r="M885" s="41" t="s">
        <v>5</v>
      </c>
      <c r="N885" s="41" t="str">
        <f t="shared" si="68"/>
        <v>High Impact</v>
      </c>
      <c r="O885" s="42">
        <v>35198</v>
      </c>
      <c r="P885" s="42">
        <v>335000</v>
      </c>
      <c r="Q885" s="42">
        <f t="shared" si="69"/>
        <v>370198</v>
      </c>
    </row>
    <row r="886" spans="1:17" x14ac:dyDescent="0.35">
      <c r="A886" s="41" t="s">
        <v>907</v>
      </c>
      <c r="B886" s="41">
        <f>VLOOKUP($A:$A,'Youth Skills Data'!$A$1:$E$2403,2,FALSE)</f>
        <v>15</v>
      </c>
      <c r="C886" s="41" t="str">
        <f t="shared" si="66"/>
        <v>15 - 19 yrs</v>
      </c>
      <c r="D886" s="41" t="s">
        <v>3</v>
      </c>
      <c r="E886" s="41" t="str">
        <f>HLOOKUP($A886,'Sheet 4'!$A$2:$CNK$3,2,FALSE)</f>
        <v>Separated</v>
      </c>
      <c r="F886" s="41" t="s">
        <v>121</v>
      </c>
      <c r="G886" s="41" t="str">
        <f t="shared" si="65"/>
        <v>Male/Separated/Amudat</v>
      </c>
      <c r="H886" s="41">
        <f>VLOOKUP($A886,'Youth Skills Data'!$A$1:$E$2403,5,FALSE)</f>
        <v>3.76</v>
      </c>
      <c r="I886" s="41">
        <f>VLOOKUP($A886,'Youth Skills Data'!$A$1:$E$2403,4,FALSE)</f>
        <v>0.56000000000000005</v>
      </c>
      <c r="J886" s="41">
        <f>VLOOKUP($A886,'Youth Skills Data'!$A$1:$E$2403,3,FALSE)</f>
        <v>9.81</v>
      </c>
      <c r="K886" s="41">
        <f t="shared" si="67"/>
        <v>14.13</v>
      </c>
      <c r="L886" s="41" t="s">
        <v>5</v>
      </c>
      <c r="M886" s="41" t="s">
        <v>5</v>
      </c>
      <c r="N886" s="41" t="str">
        <f t="shared" si="68"/>
        <v>High Impact</v>
      </c>
      <c r="O886" s="42">
        <v>55099</v>
      </c>
      <c r="P886" s="42">
        <v>16200</v>
      </c>
      <c r="Q886" s="42">
        <f t="shared" si="69"/>
        <v>71299</v>
      </c>
    </row>
    <row r="887" spans="1:17" x14ac:dyDescent="0.35">
      <c r="A887" s="41" t="s">
        <v>908</v>
      </c>
      <c r="B887" s="41">
        <f>VLOOKUP($A:$A,'Youth Skills Data'!$A$1:$E$2403,2,FALSE)</f>
        <v>17</v>
      </c>
      <c r="C887" s="41" t="str">
        <f t="shared" si="66"/>
        <v>15 - 19 yrs</v>
      </c>
      <c r="D887" s="41" t="s">
        <v>8</v>
      </c>
      <c r="E887" s="41" t="str">
        <f>HLOOKUP($A887,'Sheet 4'!$A$2:$CNK$3,2,FALSE)</f>
        <v>Separated</v>
      </c>
      <c r="F887" s="41" t="s">
        <v>121</v>
      </c>
      <c r="G887" s="41" t="str">
        <f t="shared" si="65"/>
        <v>Female/Separated/Amudat</v>
      </c>
      <c r="H887" s="41">
        <f>VLOOKUP($A887,'Youth Skills Data'!$A$1:$E$2403,5,FALSE)</f>
        <v>3.76</v>
      </c>
      <c r="I887" s="41">
        <f>VLOOKUP($A887,'Youth Skills Data'!$A$1:$E$2403,4,FALSE)</f>
        <v>0.56000000000000005</v>
      </c>
      <c r="J887" s="41">
        <f>VLOOKUP($A887,'Youth Skills Data'!$A$1:$E$2403,3,FALSE)</f>
        <v>9.81</v>
      </c>
      <c r="K887" s="41">
        <f t="shared" si="67"/>
        <v>14.13</v>
      </c>
      <c r="L887" s="41" t="s">
        <v>5</v>
      </c>
      <c r="M887" s="41" t="s">
        <v>5</v>
      </c>
      <c r="N887" s="41" t="str">
        <f t="shared" si="68"/>
        <v>High Impact</v>
      </c>
      <c r="O887" s="42">
        <v>85000</v>
      </c>
      <c r="P887" s="42">
        <v>38000</v>
      </c>
      <c r="Q887" s="42">
        <f t="shared" si="69"/>
        <v>123000</v>
      </c>
    </row>
    <row r="888" spans="1:17" x14ac:dyDescent="0.35">
      <c r="A888" s="41" t="s">
        <v>909</v>
      </c>
      <c r="B888" s="41">
        <f>VLOOKUP($A:$A,'Youth Skills Data'!$A$1:$E$2403,2,FALSE)</f>
        <v>19</v>
      </c>
      <c r="C888" s="41" t="str">
        <f t="shared" si="66"/>
        <v>20 - 24 yrs</v>
      </c>
      <c r="D888" s="41" t="s">
        <v>3</v>
      </c>
      <c r="E888" s="41" t="str">
        <f>HLOOKUP($A888,'Sheet 4'!$A$2:$CNK$3,2,FALSE)</f>
        <v>Single</v>
      </c>
      <c r="F888" s="41" t="s">
        <v>121</v>
      </c>
      <c r="G888" s="41" t="str">
        <f t="shared" si="65"/>
        <v>Male/Single/Amudat</v>
      </c>
      <c r="H888" s="41">
        <f>VLOOKUP($A888,'Youth Skills Data'!$A$1:$E$2403,5,FALSE)</f>
        <v>7.87</v>
      </c>
      <c r="I888" s="41">
        <f>VLOOKUP($A888,'Youth Skills Data'!$A$1:$E$2403,4,FALSE)</f>
        <v>0.23</v>
      </c>
      <c r="J888" s="41">
        <f>VLOOKUP($A888,'Youth Skills Data'!$A$1:$E$2403,3,FALSE)</f>
        <v>6.63</v>
      </c>
      <c r="K888" s="41">
        <f t="shared" si="67"/>
        <v>14.73</v>
      </c>
      <c r="L888" s="41" t="s">
        <v>5</v>
      </c>
      <c r="M888" s="41" t="s">
        <v>5</v>
      </c>
      <c r="N888" s="41" t="str">
        <f t="shared" si="68"/>
        <v>High Impact</v>
      </c>
      <c r="O888" s="42">
        <v>41000</v>
      </c>
      <c r="P888" s="42">
        <v>3200</v>
      </c>
      <c r="Q888" s="42">
        <f t="shared" si="69"/>
        <v>44200</v>
      </c>
    </row>
    <row r="889" spans="1:17" x14ac:dyDescent="0.35">
      <c r="A889" s="41" t="s">
        <v>910</v>
      </c>
      <c r="B889" s="41">
        <f>VLOOKUP($A:$A,'Youth Skills Data'!$A$1:$E$2403,2,FALSE)</f>
        <v>21</v>
      </c>
      <c r="C889" s="41" t="str">
        <f t="shared" si="66"/>
        <v>20 - 24 yrs</v>
      </c>
      <c r="D889" s="41" t="s">
        <v>3</v>
      </c>
      <c r="E889" s="41" t="str">
        <f>HLOOKUP($A889,'Sheet 4'!$A$2:$CNK$3,2,FALSE)</f>
        <v>Married</v>
      </c>
      <c r="F889" s="41" t="s">
        <v>121</v>
      </c>
      <c r="G889" s="41" t="str">
        <f t="shared" si="65"/>
        <v>Male/Married/Amudat</v>
      </c>
      <c r="H889" s="41">
        <f>VLOOKUP($A889,'Youth Skills Data'!$A$1:$E$2403,5,FALSE)</f>
        <v>5.3</v>
      </c>
      <c r="I889" s="41">
        <f>VLOOKUP($A889,'Youth Skills Data'!$A$1:$E$2403,4,FALSE)</f>
        <v>2.52</v>
      </c>
      <c r="J889" s="41">
        <f>VLOOKUP($A889,'Youth Skills Data'!$A$1:$E$2403,3,FALSE)</f>
        <v>5.59</v>
      </c>
      <c r="K889" s="41">
        <f t="shared" si="67"/>
        <v>13.41</v>
      </c>
      <c r="L889" s="41" t="s">
        <v>5</v>
      </c>
      <c r="M889" s="41" t="s">
        <v>5</v>
      </c>
      <c r="N889" s="41" t="str">
        <f t="shared" si="68"/>
        <v>High Impact</v>
      </c>
      <c r="O889" s="42">
        <v>32500</v>
      </c>
      <c r="P889" s="42">
        <v>130000</v>
      </c>
      <c r="Q889" s="42">
        <f t="shared" si="69"/>
        <v>162500</v>
      </c>
    </row>
    <row r="890" spans="1:17" x14ac:dyDescent="0.35">
      <c r="A890" s="41" t="s">
        <v>911</v>
      </c>
      <c r="B890" s="41">
        <f>VLOOKUP($A:$A,'Youth Skills Data'!$A$1:$E$2403,2,FALSE)</f>
        <v>24</v>
      </c>
      <c r="C890" s="41" t="str">
        <f t="shared" si="66"/>
        <v>20 - 24 yrs</v>
      </c>
      <c r="D890" s="41" t="s">
        <v>8</v>
      </c>
      <c r="E890" s="41" t="str">
        <f>HLOOKUP($A890,'Sheet 4'!$A$2:$CNK$3,2,FALSE)</f>
        <v>Single</v>
      </c>
      <c r="F890" s="41" t="s">
        <v>121</v>
      </c>
      <c r="G890" s="41" t="str">
        <f t="shared" si="65"/>
        <v>Female/Single/Amudat</v>
      </c>
      <c r="H890" s="41">
        <f>VLOOKUP($A890,'Youth Skills Data'!$A$1:$E$2403,5,FALSE)</f>
        <v>5.3</v>
      </c>
      <c r="I890" s="41">
        <f>VLOOKUP($A890,'Youth Skills Data'!$A$1:$E$2403,4,FALSE)</f>
        <v>2.52</v>
      </c>
      <c r="J890" s="41">
        <f>VLOOKUP($A890,'Youth Skills Data'!$A$1:$E$2403,3,FALSE)</f>
        <v>5.59</v>
      </c>
      <c r="K890" s="41">
        <f t="shared" si="67"/>
        <v>13.41</v>
      </c>
      <c r="L890" s="41" t="s">
        <v>5</v>
      </c>
      <c r="M890" s="41" t="s">
        <v>6</v>
      </c>
      <c r="N890" s="41" t="str">
        <f t="shared" si="68"/>
        <v>Moderate Impact</v>
      </c>
      <c r="O890" s="42">
        <v>18000</v>
      </c>
      <c r="P890" s="42"/>
      <c r="Q890" s="42">
        <f t="shared" si="69"/>
        <v>18000</v>
      </c>
    </row>
    <row r="891" spans="1:17" x14ac:dyDescent="0.35">
      <c r="A891" s="41" t="s">
        <v>912</v>
      </c>
      <c r="B891" s="41">
        <f>VLOOKUP($A:$A,'Youth Skills Data'!$A$1:$E$2403,2,FALSE)</f>
        <v>21</v>
      </c>
      <c r="C891" s="41" t="str">
        <f t="shared" si="66"/>
        <v>20 - 24 yrs</v>
      </c>
      <c r="D891" s="41" t="s">
        <v>3</v>
      </c>
      <c r="E891" s="41" t="str">
        <f>HLOOKUP($A891,'Sheet 4'!$A$2:$CNK$3,2,FALSE)</f>
        <v>Separated</v>
      </c>
      <c r="F891" s="41" t="s">
        <v>121</v>
      </c>
      <c r="G891" s="41" t="str">
        <f t="shared" si="65"/>
        <v>Male/Separated/Amudat</v>
      </c>
      <c r="H891" s="41">
        <f>VLOOKUP($A891,'Youth Skills Data'!$A$1:$E$2403,5,FALSE)</f>
        <v>8.42</v>
      </c>
      <c r="I891" s="41">
        <f>VLOOKUP($A891,'Youth Skills Data'!$A$1:$E$2403,4,FALSE)</f>
        <v>3.68</v>
      </c>
      <c r="J891" s="41">
        <f>VLOOKUP($A891,'Youth Skills Data'!$A$1:$E$2403,3,FALSE)</f>
        <v>0.54</v>
      </c>
      <c r="K891" s="41">
        <f t="shared" si="67"/>
        <v>12.64</v>
      </c>
      <c r="L891" s="41" t="s">
        <v>5</v>
      </c>
      <c r="M891" s="41" t="s">
        <v>5</v>
      </c>
      <c r="N891" s="41" t="str">
        <f t="shared" si="68"/>
        <v>High Impact</v>
      </c>
      <c r="O891" s="42">
        <v>55099</v>
      </c>
      <c r="P891" s="42">
        <v>30297</v>
      </c>
      <c r="Q891" s="42">
        <f t="shared" si="69"/>
        <v>85396</v>
      </c>
    </row>
    <row r="892" spans="1:17" x14ac:dyDescent="0.35">
      <c r="A892" s="41" t="s">
        <v>913</v>
      </c>
      <c r="B892" s="41">
        <f>VLOOKUP($A:$A,'Youth Skills Data'!$A$1:$E$2403,2,FALSE)</f>
        <v>23</v>
      </c>
      <c r="C892" s="41" t="str">
        <f t="shared" si="66"/>
        <v>20 - 24 yrs</v>
      </c>
      <c r="D892" s="41" t="s">
        <v>3</v>
      </c>
      <c r="E892" s="41" t="str">
        <f>HLOOKUP($A892,'Sheet 4'!$A$2:$CNK$3,2,FALSE)</f>
        <v>Separated</v>
      </c>
      <c r="F892" s="41" t="s">
        <v>120</v>
      </c>
      <c r="G892" s="41" t="str">
        <f t="shared" si="65"/>
        <v>Male/Separated/Nakapiripiriti</v>
      </c>
      <c r="H892" s="41">
        <f>VLOOKUP($A892,'Youth Skills Data'!$A$1:$E$2403,5,FALSE)</f>
        <v>8.3000000000000007</v>
      </c>
      <c r="I892" s="41">
        <f>VLOOKUP($A892,'Youth Skills Data'!$A$1:$E$2403,4,FALSE)</f>
        <v>6.79</v>
      </c>
      <c r="J892" s="41">
        <f>VLOOKUP($A892,'Youth Skills Data'!$A$1:$E$2403,3,FALSE)</f>
        <v>1.88</v>
      </c>
      <c r="K892" s="41">
        <f t="shared" si="67"/>
        <v>16.97</v>
      </c>
      <c r="L892" s="41" t="s">
        <v>5</v>
      </c>
      <c r="M892" s="41" t="s">
        <v>5</v>
      </c>
      <c r="N892" s="41" t="str">
        <f t="shared" si="68"/>
        <v>High Impact</v>
      </c>
      <c r="O892" s="42">
        <v>70198</v>
      </c>
      <c r="P892" s="42">
        <v>17099</v>
      </c>
      <c r="Q892" s="42">
        <f t="shared" si="69"/>
        <v>87297</v>
      </c>
    </row>
    <row r="893" spans="1:17" x14ac:dyDescent="0.35">
      <c r="A893" s="41" t="s">
        <v>914</v>
      </c>
      <c r="B893" s="41">
        <f>VLOOKUP($A:$A,'Youth Skills Data'!$A$1:$E$2403,2,FALSE)</f>
        <v>19</v>
      </c>
      <c r="C893" s="41" t="str">
        <f t="shared" si="66"/>
        <v>20 - 24 yrs</v>
      </c>
      <c r="D893" s="41" t="s">
        <v>3</v>
      </c>
      <c r="E893" s="41" t="str">
        <f>HLOOKUP($A893,'Sheet 4'!$A$2:$CNK$3,2,FALSE)</f>
        <v>Separated</v>
      </c>
      <c r="F893" s="41" t="s">
        <v>120</v>
      </c>
      <c r="G893" s="41" t="str">
        <f t="shared" si="65"/>
        <v>Male/Separated/Nakapiripiriti</v>
      </c>
      <c r="H893" s="41">
        <f>VLOOKUP($A893,'Youth Skills Data'!$A$1:$E$2403,5,FALSE)</f>
        <v>8.9499999999999993</v>
      </c>
      <c r="I893" s="41">
        <f>VLOOKUP($A893,'Youth Skills Data'!$A$1:$E$2403,4,FALSE)</f>
        <v>9.2799999999999994</v>
      </c>
      <c r="J893" s="41">
        <f>VLOOKUP($A893,'Youth Skills Data'!$A$1:$E$2403,3,FALSE)</f>
        <v>7.99</v>
      </c>
      <c r="K893" s="41">
        <f t="shared" si="67"/>
        <v>26.22</v>
      </c>
      <c r="L893" s="41" t="s">
        <v>5</v>
      </c>
      <c r="M893" s="41" t="s">
        <v>5</v>
      </c>
      <c r="N893" s="41" t="str">
        <f t="shared" si="68"/>
        <v>High Impact</v>
      </c>
      <c r="O893" s="42">
        <v>10297</v>
      </c>
      <c r="P893" s="42">
        <v>15198</v>
      </c>
      <c r="Q893" s="42">
        <f t="shared" si="69"/>
        <v>25495</v>
      </c>
    </row>
    <row r="894" spans="1:17" x14ac:dyDescent="0.35">
      <c r="A894" s="41" t="s">
        <v>915</v>
      </c>
      <c r="B894" s="41">
        <f>VLOOKUP($A:$A,'Youth Skills Data'!$A$1:$E$2403,2,FALSE)</f>
        <v>29</v>
      </c>
      <c r="C894" s="41" t="str">
        <f t="shared" si="66"/>
        <v>25 yrs or more</v>
      </c>
      <c r="D894" s="41" t="s">
        <v>8</v>
      </c>
      <c r="E894" s="41" t="str">
        <f>HLOOKUP($A894,'Sheet 4'!$A$2:$CNK$3,2,FALSE)</f>
        <v>Single</v>
      </c>
      <c r="F894" s="41" t="s">
        <v>120</v>
      </c>
      <c r="G894" s="41" t="str">
        <f t="shared" si="65"/>
        <v>Female/Single/Nakapiripiriti</v>
      </c>
      <c r="H894" s="41">
        <f>VLOOKUP($A894,'Youth Skills Data'!$A$1:$E$2403,5,FALSE)</f>
        <v>7.84</v>
      </c>
      <c r="I894" s="41">
        <f>VLOOKUP($A894,'Youth Skills Data'!$A$1:$E$2403,4,FALSE)</f>
        <v>6.23</v>
      </c>
      <c r="J894" s="41">
        <f>VLOOKUP($A894,'Youth Skills Data'!$A$1:$E$2403,3,FALSE)</f>
        <v>5.87</v>
      </c>
      <c r="K894" s="41">
        <f t="shared" si="67"/>
        <v>19.940000000000001</v>
      </c>
      <c r="L894" s="41" t="s">
        <v>7</v>
      </c>
      <c r="M894" s="41" t="s">
        <v>7</v>
      </c>
      <c r="N894" s="41" t="str">
        <f t="shared" si="68"/>
        <v>No Impact at all</v>
      </c>
      <c r="O894" s="42"/>
      <c r="P894" s="42"/>
      <c r="Q894" s="42">
        <f t="shared" si="69"/>
        <v>0</v>
      </c>
    </row>
    <row r="895" spans="1:17" x14ac:dyDescent="0.35">
      <c r="A895" s="41" t="s">
        <v>916</v>
      </c>
      <c r="B895" s="41">
        <f>VLOOKUP($A:$A,'Youth Skills Data'!$A$1:$E$2403,2,FALSE)</f>
        <v>22</v>
      </c>
      <c r="C895" s="41" t="str">
        <f t="shared" si="66"/>
        <v>20 - 24 yrs</v>
      </c>
      <c r="D895" s="41" t="s">
        <v>3</v>
      </c>
      <c r="E895" s="41" t="str">
        <f>HLOOKUP($A895,'Sheet 4'!$A$2:$CNK$3,2,FALSE)</f>
        <v>Single</v>
      </c>
      <c r="F895" s="41" t="s">
        <v>120</v>
      </c>
      <c r="G895" s="41" t="str">
        <f t="shared" si="65"/>
        <v>Male/Single/Nakapiripiriti</v>
      </c>
      <c r="H895" s="41">
        <f>VLOOKUP($A895,'Youth Skills Data'!$A$1:$E$2403,5,FALSE)</f>
        <v>7.84</v>
      </c>
      <c r="I895" s="41">
        <f>VLOOKUP($A895,'Youth Skills Data'!$A$1:$E$2403,4,FALSE)</f>
        <v>6.23</v>
      </c>
      <c r="J895" s="41">
        <f>VLOOKUP($A895,'Youth Skills Data'!$A$1:$E$2403,3,FALSE)</f>
        <v>5.87</v>
      </c>
      <c r="K895" s="41">
        <f t="shared" si="67"/>
        <v>19.940000000000001</v>
      </c>
      <c r="L895" s="41" t="s">
        <v>5</v>
      </c>
      <c r="M895" s="41" t="s">
        <v>5</v>
      </c>
      <c r="N895" s="41" t="str">
        <f t="shared" si="68"/>
        <v>High Impact</v>
      </c>
      <c r="O895" s="42">
        <v>22599</v>
      </c>
      <c r="P895" s="42">
        <v>48000</v>
      </c>
      <c r="Q895" s="42">
        <f t="shared" si="69"/>
        <v>70599</v>
      </c>
    </row>
    <row r="896" spans="1:17" x14ac:dyDescent="0.35">
      <c r="A896" s="41" t="s">
        <v>917</v>
      </c>
      <c r="B896" s="41">
        <f>VLOOKUP($A:$A,'Youth Skills Data'!$A$1:$E$2403,2,FALSE)</f>
        <v>21</v>
      </c>
      <c r="C896" s="41" t="str">
        <f t="shared" si="66"/>
        <v>20 - 24 yrs</v>
      </c>
      <c r="D896" s="41" t="s">
        <v>8</v>
      </c>
      <c r="E896" s="41" t="str">
        <f>HLOOKUP($A896,'Sheet 4'!$A$2:$CNK$3,2,FALSE)</f>
        <v>Single</v>
      </c>
      <c r="F896" s="41" t="s">
        <v>120</v>
      </c>
      <c r="G896" s="41" t="str">
        <f t="shared" si="65"/>
        <v>Female/Single/Nakapiripiriti</v>
      </c>
      <c r="H896" s="41">
        <f>VLOOKUP($A896,'Youth Skills Data'!$A$1:$E$2403,5,FALSE)</f>
        <v>8.42</v>
      </c>
      <c r="I896" s="41">
        <f>VLOOKUP($A896,'Youth Skills Data'!$A$1:$E$2403,4,FALSE)</f>
        <v>3.68</v>
      </c>
      <c r="J896" s="41">
        <f>VLOOKUP($A896,'Youth Skills Data'!$A$1:$E$2403,3,FALSE)</f>
        <v>0.54</v>
      </c>
      <c r="K896" s="41">
        <f t="shared" si="67"/>
        <v>12.64</v>
      </c>
      <c r="L896" s="41" t="s">
        <v>5</v>
      </c>
      <c r="M896" s="41" t="s">
        <v>5</v>
      </c>
      <c r="N896" s="41" t="str">
        <f t="shared" si="68"/>
        <v>High Impact</v>
      </c>
      <c r="O896" s="42">
        <v>45198</v>
      </c>
      <c r="P896" s="42">
        <v>235000</v>
      </c>
      <c r="Q896" s="42">
        <f t="shared" si="69"/>
        <v>280198</v>
      </c>
    </row>
    <row r="897" spans="1:17" x14ac:dyDescent="0.35">
      <c r="A897" s="41" t="s">
        <v>918</v>
      </c>
      <c r="B897" s="41">
        <f>VLOOKUP($A:$A,'Youth Skills Data'!$A$1:$E$2403,2,FALSE)</f>
        <v>17</v>
      </c>
      <c r="C897" s="41" t="str">
        <f t="shared" si="66"/>
        <v>15 - 19 yrs</v>
      </c>
      <c r="D897" s="41" t="s">
        <v>8</v>
      </c>
      <c r="E897" s="41" t="str">
        <f>HLOOKUP($A897,'Sheet 4'!$A$2:$CNK$3,2,FALSE)</f>
        <v>Separated</v>
      </c>
      <c r="F897" s="41" t="s">
        <v>120</v>
      </c>
      <c r="G897" s="41" t="str">
        <f t="shared" si="65"/>
        <v>Female/Separated/Nakapiripiriti</v>
      </c>
      <c r="H897" s="41">
        <f>VLOOKUP($A897,'Youth Skills Data'!$A$1:$E$2403,5,FALSE)</f>
        <v>4.04</v>
      </c>
      <c r="I897" s="41">
        <f>VLOOKUP($A897,'Youth Skills Data'!$A$1:$E$2403,4,FALSE)</f>
        <v>8.41</v>
      </c>
      <c r="J897" s="41">
        <f>VLOOKUP($A897,'Youth Skills Data'!$A$1:$E$2403,3,FALSE)</f>
        <v>8.57</v>
      </c>
      <c r="K897" s="41">
        <f t="shared" si="67"/>
        <v>21.02</v>
      </c>
      <c r="L897" s="41" t="s">
        <v>5</v>
      </c>
      <c r="M897" s="41" t="s">
        <v>5</v>
      </c>
      <c r="N897" s="41" t="str">
        <f t="shared" si="68"/>
        <v>High Impact</v>
      </c>
      <c r="O897" s="42">
        <v>136000</v>
      </c>
      <c r="P897" s="42">
        <v>11000</v>
      </c>
      <c r="Q897" s="42">
        <f t="shared" si="69"/>
        <v>147000</v>
      </c>
    </row>
    <row r="898" spans="1:17" x14ac:dyDescent="0.35">
      <c r="A898" s="41" t="s">
        <v>919</v>
      </c>
      <c r="B898" s="41">
        <f>VLOOKUP($A:$A,'Youth Skills Data'!$A$1:$E$2403,2,FALSE)</f>
        <v>21</v>
      </c>
      <c r="C898" s="41" t="str">
        <f t="shared" si="66"/>
        <v>20 - 24 yrs</v>
      </c>
      <c r="D898" s="41" t="s">
        <v>8</v>
      </c>
      <c r="E898" s="41" t="str">
        <f>HLOOKUP($A898,'Sheet 4'!$A$2:$CNK$3,2,FALSE)</f>
        <v>Single</v>
      </c>
      <c r="F898" s="41" t="s">
        <v>120</v>
      </c>
      <c r="G898" s="41" t="str">
        <f t="shared" ref="G898:G961" si="70">CONCATENATE(D898,"/",E898,"/",F898,)</f>
        <v>Female/Single/Nakapiripiriti</v>
      </c>
      <c r="H898" s="41">
        <f>VLOOKUP($A898,'Youth Skills Data'!$A$1:$E$2403,5,FALSE)</f>
        <v>5.3</v>
      </c>
      <c r="I898" s="41">
        <f>VLOOKUP($A898,'Youth Skills Data'!$A$1:$E$2403,4,FALSE)</f>
        <v>2.52</v>
      </c>
      <c r="J898" s="41">
        <f>VLOOKUP($A898,'Youth Skills Data'!$A$1:$E$2403,3,FALSE)</f>
        <v>5.59</v>
      </c>
      <c r="K898" s="41">
        <f t="shared" si="67"/>
        <v>13.41</v>
      </c>
      <c r="L898" s="41" t="s">
        <v>5</v>
      </c>
      <c r="M898" s="41" t="s">
        <v>5</v>
      </c>
      <c r="N898" s="41" t="str">
        <f t="shared" si="68"/>
        <v>High Impact</v>
      </c>
      <c r="O898" s="42">
        <v>90500</v>
      </c>
      <c r="P898" s="42">
        <v>60000</v>
      </c>
      <c r="Q898" s="42">
        <f t="shared" si="69"/>
        <v>150500</v>
      </c>
    </row>
    <row r="899" spans="1:17" x14ac:dyDescent="0.35">
      <c r="A899" s="41" t="s">
        <v>920</v>
      </c>
      <c r="B899" s="41">
        <f>VLOOKUP($A:$A,'Youth Skills Data'!$A$1:$E$2403,2,FALSE)</f>
        <v>23</v>
      </c>
      <c r="C899" s="41" t="str">
        <f t="shared" ref="C899:C962" si="71">IF(B899&lt;=10,"Below 10 yrs",IF(B899&lt;14,"10-14 yrs",IF(B899&lt;19,"15 - 19 yrs",IF(B899&lt;=24,"20 - 24 yrs",IF(B899&gt;=25,"25 yrs or more")))))</f>
        <v>20 - 24 yrs</v>
      </c>
      <c r="D899" s="41" t="s">
        <v>3</v>
      </c>
      <c r="E899" s="41" t="str">
        <f>HLOOKUP($A899,'Sheet 4'!$A$2:$CNK$3,2,FALSE)</f>
        <v>Single</v>
      </c>
      <c r="F899" s="41" t="s">
        <v>120</v>
      </c>
      <c r="G899" s="41" t="str">
        <f t="shared" si="70"/>
        <v>Male/Single/Nakapiripiriti</v>
      </c>
      <c r="H899" s="41">
        <f>VLOOKUP($A899,'Youth Skills Data'!$A$1:$E$2403,5,FALSE)</f>
        <v>5.3</v>
      </c>
      <c r="I899" s="41">
        <f>VLOOKUP($A899,'Youth Skills Data'!$A$1:$E$2403,4,FALSE)</f>
        <v>2.52</v>
      </c>
      <c r="J899" s="41">
        <f>VLOOKUP($A899,'Youth Skills Data'!$A$1:$E$2403,3,FALSE)</f>
        <v>5.59</v>
      </c>
      <c r="K899" s="41">
        <f t="shared" ref="K899:K962" si="72">H899+I899+J899</f>
        <v>13.41</v>
      </c>
      <c r="L899" s="41" t="s">
        <v>5</v>
      </c>
      <c r="M899" s="41" t="s">
        <v>5</v>
      </c>
      <c r="N899" s="41" t="str">
        <f t="shared" ref="N899:N962" si="73">IF(AND(L899="Yes",M899="Yes"),"High Impact",IF(AND(L899="Yes",M899="No"),"Moderate Impact",IF(AND(L899="No",M899="Yes"),"Low Impact","No Impact at all")))</f>
        <v>High Impact</v>
      </c>
      <c r="O899" s="42">
        <v>4650</v>
      </c>
      <c r="P899" s="42">
        <v>35198</v>
      </c>
      <c r="Q899" s="42">
        <f t="shared" ref="Q899:Q962" si="74">P899+O899</f>
        <v>39848</v>
      </c>
    </row>
    <row r="900" spans="1:17" x14ac:dyDescent="0.35">
      <c r="A900" s="41" t="s">
        <v>921</v>
      </c>
      <c r="B900" s="41">
        <f>VLOOKUP($A:$A,'Youth Skills Data'!$A$1:$E$2403,2,FALSE)</f>
        <v>15</v>
      </c>
      <c r="C900" s="41" t="str">
        <f t="shared" si="71"/>
        <v>15 - 19 yrs</v>
      </c>
      <c r="D900" s="41" t="s">
        <v>3</v>
      </c>
      <c r="E900" s="41" t="str">
        <f>HLOOKUP($A900,'Sheet 4'!$A$2:$CNK$3,2,FALSE)</f>
        <v>Single</v>
      </c>
      <c r="F900" s="41" t="s">
        <v>120</v>
      </c>
      <c r="G900" s="41" t="str">
        <f t="shared" si="70"/>
        <v>Male/Single/Nakapiripiriti</v>
      </c>
      <c r="H900" s="41">
        <f>VLOOKUP($A900,'Youth Skills Data'!$A$1:$E$2403,5,FALSE)</f>
        <v>3.88</v>
      </c>
      <c r="I900" s="41">
        <f>VLOOKUP($A900,'Youth Skills Data'!$A$1:$E$2403,4,FALSE)</f>
        <v>1.29</v>
      </c>
      <c r="J900" s="41">
        <f>VLOOKUP($A900,'Youth Skills Data'!$A$1:$E$2403,3,FALSE)</f>
        <v>9.16</v>
      </c>
      <c r="K900" s="41">
        <f t="shared" si="72"/>
        <v>14.33</v>
      </c>
      <c r="L900" s="41" t="s">
        <v>5</v>
      </c>
      <c r="M900" s="41" t="s">
        <v>5</v>
      </c>
      <c r="N900" s="41" t="str">
        <f t="shared" si="73"/>
        <v>High Impact</v>
      </c>
      <c r="O900" s="42">
        <v>130000</v>
      </c>
      <c r="P900" s="42">
        <v>41000</v>
      </c>
      <c r="Q900" s="42">
        <f t="shared" si="74"/>
        <v>171000</v>
      </c>
    </row>
    <row r="901" spans="1:17" x14ac:dyDescent="0.35">
      <c r="A901" s="41" t="s">
        <v>922</v>
      </c>
      <c r="B901" s="41">
        <f>VLOOKUP($A:$A,'Youth Skills Data'!$A$1:$E$2403,2,FALSE)</f>
        <v>25</v>
      </c>
      <c r="C901" s="41" t="str">
        <f t="shared" si="71"/>
        <v>25 yrs or more</v>
      </c>
      <c r="D901" s="41" t="s">
        <v>3</v>
      </c>
      <c r="E901" s="41" t="str">
        <f>HLOOKUP($A901,'Sheet 4'!$A$2:$CNK$3,2,FALSE)</f>
        <v>Single</v>
      </c>
      <c r="F901" s="41" t="s">
        <v>120</v>
      </c>
      <c r="G901" s="41" t="str">
        <f t="shared" si="70"/>
        <v>Male/Single/Nakapiripiriti</v>
      </c>
      <c r="H901" s="41">
        <f>VLOOKUP($A901,'Youth Skills Data'!$A$1:$E$2403,5,FALSE)</f>
        <v>4.3499999999999996</v>
      </c>
      <c r="I901" s="41">
        <f>VLOOKUP($A901,'Youth Skills Data'!$A$1:$E$2403,4,FALSE)</f>
        <v>7.84</v>
      </c>
      <c r="J901" s="41">
        <f>VLOOKUP($A901,'Youth Skills Data'!$A$1:$E$2403,3,FALSE)</f>
        <v>6.4</v>
      </c>
      <c r="K901" s="41">
        <f t="shared" si="72"/>
        <v>18.59</v>
      </c>
      <c r="L901" s="41" t="s">
        <v>5</v>
      </c>
      <c r="M901" s="41" t="s">
        <v>5</v>
      </c>
      <c r="N901" s="41" t="str">
        <f t="shared" si="73"/>
        <v>High Impact</v>
      </c>
      <c r="O901" s="42">
        <v>30200</v>
      </c>
      <c r="P901" s="42">
        <v>15198</v>
      </c>
      <c r="Q901" s="42">
        <f t="shared" si="74"/>
        <v>45398</v>
      </c>
    </row>
    <row r="902" spans="1:17" x14ac:dyDescent="0.35">
      <c r="A902" s="41" t="s">
        <v>923</v>
      </c>
      <c r="B902" s="41">
        <f>VLOOKUP($A:$A,'Youth Skills Data'!$A$1:$E$2403,2,FALSE)</f>
        <v>13</v>
      </c>
      <c r="C902" s="41" t="str">
        <f t="shared" si="71"/>
        <v>10-14 yrs</v>
      </c>
      <c r="D902" s="41" t="s">
        <v>3</v>
      </c>
      <c r="E902" s="41" t="str">
        <f>HLOOKUP($A902,'Sheet 4'!$A$2:$CNK$3,2,FALSE)</f>
        <v>Single</v>
      </c>
      <c r="F902" s="41" t="s">
        <v>118</v>
      </c>
      <c r="G902" s="41" t="str">
        <f t="shared" si="70"/>
        <v>Male/Single/Kotido</v>
      </c>
      <c r="H902" s="41">
        <f>VLOOKUP($A902,'Youth Skills Data'!$A$1:$E$2403,5,FALSE)</f>
        <v>7.32</v>
      </c>
      <c r="I902" s="41">
        <f>VLOOKUP($A902,'Youth Skills Data'!$A$1:$E$2403,4,FALSE)</f>
        <v>7.12</v>
      </c>
      <c r="J902" s="41">
        <f>VLOOKUP($A902,'Youth Skills Data'!$A$1:$E$2403,3,FALSE)</f>
        <v>0.69</v>
      </c>
      <c r="K902" s="41">
        <f t="shared" si="72"/>
        <v>15.13</v>
      </c>
      <c r="L902" s="41" t="s">
        <v>5</v>
      </c>
      <c r="M902" s="41" t="s">
        <v>5</v>
      </c>
      <c r="N902" s="41" t="str">
        <f t="shared" si="73"/>
        <v>High Impact</v>
      </c>
      <c r="O902" s="42">
        <v>60297</v>
      </c>
      <c r="P902" s="42">
        <v>40198</v>
      </c>
      <c r="Q902" s="42">
        <f t="shared" si="74"/>
        <v>100495</v>
      </c>
    </row>
    <row r="903" spans="1:17" x14ac:dyDescent="0.35">
      <c r="A903" s="41" t="s">
        <v>924</v>
      </c>
      <c r="B903" s="41">
        <f>VLOOKUP($A:$A,'Youth Skills Data'!$A$1:$E$2403,2,FALSE)</f>
        <v>15</v>
      </c>
      <c r="C903" s="41" t="str">
        <f t="shared" si="71"/>
        <v>15 - 19 yrs</v>
      </c>
      <c r="D903" s="41" t="s">
        <v>8</v>
      </c>
      <c r="E903" s="41" t="str">
        <f>HLOOKUP($A903,'Sheet 4'!$A$2:$CNK$3,2,FALSE)</f>
        <v>Single</v>
      </c>
      <c r="F903" s="41" t="s">
        <v>118</v>
      </c>
      <c r="G903" s="41" t="str">
        <f t="shared" si="70"/>
        <v>Female/Single/Kotido</v>
      </c>
      <c r="H903" s="41">
        <f>VLOOKUP($A903,'Youth Skills Data'!$A$1:$E$2403,5,FALSE)</f>
        <v>7.84</v>
      </c>
      <c r="I903" s="41">
        <f>VLOOKUP($A903,'Youth Skills Data'!$A$1:$E$2403,4,FALSE)</f>
        <v>6.23</v>
      </c>
      <c r="J903" s="41">
        <f>VLOOKUP($A903,'Youth Skills Data'!$A$1:$E$2403,3,FALSE)</f>
        <v>5.87</v>
      </c>
      <c r="K903" s="41">
        <f t="shared" si="72"/>
        <v>19.940000000000001</v>
      </c>
      <c r="L903" s="41" t="s">
        <v>5</v>
      </c>
      <c r="M903" s="41" t="s">
        <v>5</v>
      </c>
      <c r="N903" s="41" t="str">
        <f t="shared" si="73"/>
        <v>High Impact</v>
      </c>
      <c r="O903" s="42">
        <v>11500</v>
      </c>
      <c r="P903" s="42">
        <v>67000</v>
      </c>
      <c r="Q903" s="42">
        <f t="shared" si="74"/>
        <v>78500</v>
      </c>
    </row>
    <row r="904" spans="1:17" x14ac:dyDescent="0.35">
      <c r="A904" s="41" t="s">
        <v>925</v>
      </c>
      <c r="B904" s="41">
        <f>VLOOKUP($A:$A,'Youth Skills Data'!$A$1:$E$2403,2,FALSE)</f>
        <v>17</v>
      </c>
      <c r="C904" s="41" t="str">
        <f t="shared" si="71"/>
        <v>15 - 19 yrs</v>
      </c>
      <c r="D904" s="41" t="s">
        <v>8</v>
      </c>
      <c r="E904" s="41" t="str">
        <f>HLOOKUP($A904,'Sheet 4'!$A$2:$CNK$3,2,FALSE)</f>
        <v>Married</v>
      </c>
      <c r="F904" s="41" t="s">
        <v>118</v>
      </c>
      <c r="G904" s="41" t="str">
        <f t="shared" si="70"/>
        <v>Female/Married/Kotido</v>
      </c>
      <c r="H904" s="41">
        <f>VLOOKUP($A904,'Youth Skills Data'!$A$1:$E$2403,5,FALSE)</f>
        <v>7.84</v>
      </c>
      <c r="I904" s="41">
        <f>VLOOKUP($A904,'Youth Skills Data'!$A$1:$E$2403,4,FALSE)</f>
        <v>6.23</v>
      </c>
      <c r="J904" s="41">
        <f>VLOOKUP($A904,'Youth Skills Data'!$A$1:$E$2403,3,FALSE)</f>
        <v>5.87</v>
      </c>
      <c r="K904" s="41">
        <f t="shared" si="72"/>
        <v>19.940000000000001</v>
      </c>
      <c r="L904" s="41" t="s">
        <v>5</v>
      </c>
      <c r="M904" s="41" t="s">
        <v>5</v>
      </c>
      <c r="N904" s="41" t="str">
        <f t="shared" si="73"/>
        <v>High Impact</v>
      </c>
      <c r="O904" s="42">
        <v>37000</v>
      </c>
      <c r="P904" s="42">
        <v>7198</v>
      </c>
      <c r="Q904" s="42">
        <f t="shared" si="74"/>
        <v>44198</v>
      </c>
    </row>
    <row r="905" spans="1:17" x14ac:dyDescent="0.35">
      <c r="A905" s="41" t="s">
        <v>926</v>
      </c>
      <c r="B905" s="41">
        <f>VLOOKUP($A:$A,'Youth Skills Data'!$A$1:$E$2403,2,FALSE)</f>
        <v>19</v>
      </c>
      <c r="C905" s="41" t="str">
        <f t="shared" si="71"/>
        <v>20 - 24 yrs</v>
      </c>
      <c r="D905" s="41" t="s">
        <v>3</v>
      </c>
      <c r="E905" s="41" t="str">
        <f>HLOOKUP($A905,'Sheet 4'!$A$2:$CNK$3,2,FALSE)</f>
        <v>Single</v>
      </c>
      <c r="F905" s="41" t="s">
        <v>118</v>
      </c>
      <c r="G905" s="41" t="str">
        <f t="shared" si="70"/>
        <v>Male/Single/Kotido</v>
      </c>
      <c r="H905" s="41">
        <f>VLOOKUP($A905,'Youth Skills Data'!$A$1:$E$2403,5,FALSE)</f>
        <v>4.3499999999999996</v>
      </c>
      <c r="I905" s="41">
        <f>VLOOKUP($A905,'Youth Skills Data'!$A$1:$E$2403,4,FALSE)</f>
        <v>7.84</v>
      </c>
      <c r="J905" s="41">
        <f>VLOOKUP($A905,'Youth Skills Data'!$A$1:$E$2403,3,FALSE)</f>
        <v>6.4</v>
      </c>
      <c r="K905" s="41">
        <f t="shared" si="72"/>
        <v>18.59</v>
      </c>
      <c r="L905" s="41" t="s">
        <v>5</v>
      </c>
      <c r="M905" s="41" t="s">
        <v>5</v>
      </c>
      <c r="N905" s="41" t="str">
        <f t="shared" si="73"/>
        <v>High Impact</v>
      </c>
      <c r="O905" s="42">
        <v>49599</v>
      </c>
      <c r="P905" s="42">
        <v>12200</v>
      </c>
      <c r="Q905" s="42">
        <f t="shared" si="74"/>
        <v>61799</v>
      </c>
    </row>
    <row r="906" spans="1:17" x14ac:dyDescent="0.35">
      <c r="A906" s="41" t="s">
        <v>927</v>
      </c>
      <c r="B906" s="41">
        <f>VLOOKUP($A:$A,'Youth Skills Data'!$A$1:$E$2403,2,FALSE)</f>
        <v>21</v>
      </c>
      <c r="C906" s="41" t="str">
        <f t="shared" si="71"/>
        <v>20 - 24 yrs</v>
      </c>
      <c r="D906" s="41" t="s">
        <v>3</v>
      </c>
      <c r="E906" s="41" t="str">
        <f>HLOOKUP($A906,'Sheet 4'!$A$2:$CNK$3,2,FALSE)</f>
        <v>Married</v>
      </c>
      <c r="F906" s="41" t="s">
        <v>118</v>
      </c>
      <c r="G906" s="41" t="str">
        <f t="shared" si="70"/>
        <v>Male/Married/Kotido</v>
      </c>
      <c r="H906" s="41">
        <f>VLOOKUP($A906,'Youth Skills Data'!$A$1:$E$2403,5,FALSE)</f>
        <v>5.3</v>
      </c>
      <c r="I906" s="41">
        <f>VLOOKUP($A906,'Youth Skills Data'!$A$1:$E$2403,4,FALSE)</f>
        <v>2.52</v>
      </c>
      <c r="J906" s="41">
        <f>VLOOKUP($A906,'Youth Skills Data'!$A$1:$E$2403,3,FALSE)</f>
        <v>5.59</v>
      </c>
      <c r="K906" s="41">
        <f t="shared" si="72"/>
        <v>13.41</v>
      </c>
      <c r="L906" s="41" t="s">
        <v>5</v>
      </c>
      <c r="M906" s="41" t="s">
        <v>5</v>
      </c>
      <c r="N906" s="41" t="str">
        <f t="shared" si="73"/>
        <v>High Impact</v>
      </c>
      <c r="O906" s="42">
        <v>29500</v>
      </c>
      <c r="P906" s="42">
        <v>71500</v>
      </c>
      <c r="Q906" s="42">
        <f t="shared" si="74"/>
        <v>101000</v>
      </c>
    </row>
    <row r="907" spans="1:17" x14ac:dyDescent="0.35">
      <c r="A907" s="41" t="s">
        <v>928</v>
      </c>
      <c r="B907" s="41">
        <f>VLOOKUP($A:$A,'Youth Skills Data'!$A$1:$E$2403,2,FALSE)</f>
        <v>24</v>
      </c>
      <c r="C907" s="41" t="str">
        <f t="shared" si="71"/>
        <v>20 - 24 yrs</v>
      </c>
      <c r="D907" s="41" t="s">
        <v>3</v>
      </c>
      <c r="E907" s="41" t="str">
        <f>HLOOKUP($A907,'Sheet 4'!$A$2:$CNK$3,2,FALSE)</f>
        <v>Single</v>
      </c>
      <c r="F907" s="41" t="s">
        <v>118</v>
      </c>
      <c r="G907" s="41" t="str">
        <f t="shared" si="70"/>
        <v>Male/Single/Kotido</v>
      </c>
      <c r="H907" s="41">
        <f>VLOOKUP($A907,'Youth Skills Data'!$A$1:$E$2403,5,FALSE)</f>
        <v>5.3</v>
      </c>
      <c r="I907" s="41">
        <f>VLOOKUP($A907,'Youth Skills Data'!$A$1:$E$2403,4,FALSE)</f>
        <v>2.52</v>
      </c>
      <c r="J907" s="41">
        <f>VLOOKUP($A907,'Youth Skills Data'!$A$1:$E$2403,3,FALSE)</f>
        <v>5.59</v>
      </c>
      <c r="K907" s="41">
        <f t="shared" si="72"/>
        <v>13.41</v>
      </c>
      <c r="L907" s="41" t="s">
        <v>5</v>
      </c>
      <c r="M907" s="41" t="s">
        <v>5</v>
      </c>
      <c r="N907" s="41" t="str">
        <f t="shared" si="73"/>
        <v>High Impact</v>
      </c>
      <c r="O907" s="42">
        <v>670500</v>
      </c>
      <c r="P907" s="42">
        <v>18099</v>
      </c>
      <c r="Q907" s="42">
        <f t="shared" si="74"/>
        <v>688599</v>
      </c>
    </row>
    <row r="908" spans="1:17" x14ac:dyDescent="0.35">
      <c r="A908" s="41" t="s">
        <v>929</v>
      </c>
      <c r="B908" s="41">
        <f>VLOOKUP($A:$A,'Youth Skills Data'!$A$1:$E$2403,2,FALSE)</f>
        <v>21</v>
      </c>
      <c r="C908" s="41" t="str">
        <f t="shared" si="71"/>
        <v>20 - 24 yrs</v>
      </c>
      <c r="D908" s="41" t="s">
        <v>3</v>
      </c>
      <c r="E908" s="41" t="str">
        <f>HLOOKUP($A908,'Sheet 4'!$A$2:$CNK$3,2,FALSE)</f>
        <v>Married</v>
      </c>
      <c r="F908" s="41" t="s">
        <v>118</v>
      </c>
      <c r="G908" s="41" t="str">
        <f t="shared" si="70"/>
        <v>Male/Married/Kotido</v>
      </c>
      <c r="H908" s="41">
        <f>VLOOKUP($A908,'Youth Skills Data'!$A$1:$E$2403,5,FALSE)</f>
        <v>3.26</v>
      </c>
      <c r="I908" s="41">
        <f>VLOOKUP($A908,'Youth Skills Data'!$A$1:$E$2403,4,FALSE)</f>
        <v>9.7200000000000006</v>
      </c>
      <c r="J908" s="41">
        <f>VLOOKUP($A908,'Youth Skills Data'!$A$1:$E$2403,3,FALSE)</f>
        <v>2</v>
      </c>
      <c r="K908" s="41">
        <f t="shared" si="72"/>
        <v>14.98</v>
      </c>
      <c r="L908" s="41" t="s">
        <v>5</v>
      </c>
      <c r="M908" s="41" t="s">
        <v>5</v>
      </c>
      <c r="N908" s="41" t="str">
        <f t="shared" si="73"/>
        <v>High Impact</v>
      </c>
      <c r="O908" s="42">
        <v>63000</v>
      </c>
      <c r="P908" s="42">
        <v>192099</v>
      </c>
      <c r="Q908" s="42">
        <f t="shared" si="74"/>
        <v>255099</v>
      </c>
    </row>
    <row r="909" spans="1:17" x14ac:dyDescent="0.35">
      <c r="A909" s="41" t="s">
        <v>930</v>
      </c>
      <c r="B909" s="41">
        <f>VLOOKUP($A:$A,'Youth Skills Data'!$A$1:$E$2403,2,FALSE)</f>
        <v>23</v>
      </c>
      <c r="C909" s="41" t="str">
        <f t="shared" si="71"/>
        <v>20 - 24 yrs</v>
      </c>
      <c r="D909" s="41" t="s">
        <v>3</v>
      </c>
      <c r="E909" s="41" t="str">
        <f>HLOOKUP($A909,'Sheet 4'!$A$2:$CNK$3,2,FALSE)</f>
        <v>Single</v>
      </c>
      <c r="F909" s="41" t="s">
        <v>118</v>
      </c>
      <c r="G909" s="41" t="str">
        <f t="shared" si="70"/>
        <v>Male/Single/Kotido</v>
      </c>
      <c r="H909" s="41">
        <f>VLOOKUP($A909,'Youth Skills Data'!$A$1:$E$2403,5,FALSE)</f>
        <v>0.26</v>
      </c>
      <c r="I909" s="41">
        <f>VLOOKUP($A909,'Youth Skills Data'!$A$1:$E$2403,4,FALSE)</f>
        <v>0.97</v>
      </c>
      <c r="J909" s="41">
        <f>VLOOKUP($A909,'Youth Skills Data'!$A$1:$E$2403,3,FALSE)</f>
        <v>9.8000000000000007</v>
      </c>
      <c r="K909" s="41">
        <f t="shared" si="72"/>
        <v>11.030000000000001</v>
      </c>
      <c r="L909" s="41" t="s">
        <v>6</v>
      </c>
      <c r="M909" s="41" t="s">
        <v>6</v>
      </c>
      <c r="N909" s="41" t="str">
        <f t="shared" si="73"/>
        <v>No Impact at all</v>
      </c>
      <c r="O909" s="42"/>
      <c r="P909" s="42"/>
      <c r="Q909" s="42">
        <f t="shared" si="74"/>
        <v>0</v>
      </c>
    </row>
    <row r="910" spans="1:17" x14ac:dyDescent="0.35">
      <c r="A910" s="41" t="s">
        <v>931</v>
      </c>
      <c r="B910" s="41">
        <f>VLOOKUP($A:$A,'Youth Skills Data'!$A$1:$E$2403,2,FALSE)</f>
        <v>19</v>
      </c>
      <c r="C910" s="41" t="str">
        <f t="shared" si="71"/>
        <v>20 - 24 yrs</v>
      </c>
      <c r="D910" s="41" t="s">
        <v>3</v>
      </c>
      <c r="E910" s="41" t="str">
        <f>HLOOKUP($A910,'Sheet 4'!$A$2:$CNK$3,2,FALSE)</f>
        <v>Single</v>
      </c>
      <c r="F910" s="41" t="s">
        <v>118</v>
      </c>
      <c r="G910" s="41" t="str">
        <f t="shared" si="70"/>
        <v>Male/Single/Kotido</v>
      </c>
      <c r="H910" s="41">
        <f>VLOOKUP($A910,'Youth Skills Data'!$A$1:$E$2403,5,FALSE)</f>
        <v>1.87</v>
      </c>
      <c r="I910" s="41">
        <f>VLOOKUP($A910,'Youth Skills Data'!$A$1:$E$2403,4,FALSE)</f>
        <v>2.88</v>
      </c>
      <c r="J910" s="41">
        <f>VLOOKUP($A910,'Youth Skills Data'!$A$1:$E$2403,3,FALSE)</f>
        <v>5.23</v>
      </c>
      <c r="K910" s="41">
        <f t="shared" si="72"/>
        <v>9.98</v>
      </c>
      <c r="L910" s="41" t="s">
        <v>7</v>
      </c>
      <c r="M910" s="41" t="s">
        <v>5</v>
      </c>
      <c r="N910" s="41" t="str">
        <f t="shared" si="73"/>
        <v>Low Impact</v>
      </c>
      <c r="O910" s="42"/>
      <c r="P910" s="42">
        <v>75099</v>
      </c>
      <c r="Q910" s="42">
        <f t="shared" si="74"/>
        <v>75099</v>
      </c>
    </row>
    <row r="911" spans="1:17" x14ac:dyDescent="0.35">
      <c r="A911" s="41" t="s">
        <v>932</v>
      </c>
      <c r="B911" s="41">
        <f>VLOOKUP($A:$A,'Youth Skills Data'!$A$1:$E$2403,2,FALSE)</f>
        <v>29</v>
      </c>
      <c r="C911" s="41" t="str">
        <f t="shared" si="71"/>
        <v>25 yrs or more</v>
      </c>
      <c r="D911" s="41" t="s">
        <v>3</v>
      </c>
      <c r="E911" s="41" t="str">
        <f>HLOOKUP($A911,'Sheet 4'!$A$2:$CNK$3,2,FALSE)</f>
        <v>Single</v>
      </c>
      <c r="F911" s="41" t="s">
        <v>118</v>
      </c>
      <c r="G911" s="41" t="str">
        <f t="shared" si="70"/>
        <v>Male/Single/Kotido</v>
      </c>
      <c r="H911" s="41">
        <f>VLOOKUP($A911,'Youth Skills Data'!$A$1:$E$2403,5,FALSE)</f>
        <v>3.76</v>
      </c>
      <c r="I911" s="41">
        <f>VLOOKUP($A911,'Youth Skills Data'!$A$1:$E$2403,4,FALSE)</f>
        <v>0.56000000000000005</v>
      </c>
      <c r="J911" s="41">
        <f>VLOOKUP($A911,'Youth Skills Data'!$A$1:$E$2403,3,FALSE)</f>
        <v>9.81</v>
      </c>
      <c r="K911" s="41">
        <f t="shared" si="72"/>
        <v>14.13</v>
      </c>
      <c r="L911" s="41" t="s">
        <v>7</v>
      </c>
      <c r="M911" s="41" t="s">
        <v>5</v>
      </c>
      <c r="N911" s="41" t="str">
        <f t="shared" si="73"/>
        <v>Low Impact</v>
      </c>
      <c r="O911" s="42"/>
      <c r="P911" s="42">
        <v>1398</v>
      </c>
      <c r="Q911" s="42">
        <f t="shared" si="74"/>
        <v>1398</v>
      </c>
    </row>
    <row r="912" spans="1:17" x14ac:dyDescent="0.35">
      <c r="A912" s="41" t="s">
        <v>933</v>
      </c>
      <c r="B912" s="41">
        <f>VLOOKUP($A:$A,'Youth Skills Data'!$A$1:$E$2403,2,FALSE)</f>
        <v>22</v>
      </c>
      <c r="C912" s="41" t="str">
        <f t="shared" si="71"/>
        <v>20 - 24 yrs</v>
      </c>
      <c r="D912" s="41" t="s">
        <v>3</v>
      </c>
      <c r="E912" s="41" t="str">
        <f>HLOOKUP($A912,'Sheet 4'!$A$2:$CNK$3,2,FALSE)</f>
        <v>Single</v>
      </c>
      <c r="F912" s="41" t="s">
        <v>118</v>
      </c>
      <c r="G912" s="41" t="str">
        <f t="shared" si="70"/>
        <v>Male/Single/Kotido</v>
      </c>
      <c r="H912" s="41">
        <f>VLOOKUP($A912,'Youth Skills Data'!$A$1:$E$2403,5,FALSE)</f>
        <v>3.76</v>
      </c>
      <c r="I912" s="41">
        <f>VLOOKUP($A912,'Youth Skills Data'!$A$1:$E$2403,4,FALSE)</f>
        <v>0.56000000000000005</v>
      </c>
      <c r="J912" s="41">
        <f>VLOOKUP($A912,'Youth Skills Data'!$A$1:$E$2403,3,FALSE)</f>
        <v>9.81</v>
      </c>
      <c r="K912" s="41">
        <f t="shared" si="72"/>
        <v>14.13</v>
      </c>
      <c r="L912" s="41" t="s">
        <v>6</v>
      </c>
      <c r="M912" s="41" t="s">
        <v>6</v>
      </c>
      <c r="N912" s="41" t="str">
        <f t="shared" si="73"/>
        <v>No Impact at all</v>
      </c>
      <c r="O912" s="42"/>
      <c r="P912" s="42"/>
      <c r="Q912" s="42">
        <f t="shared" si="74"/>
        <v>0</v>
      </c>
    </row>
    <row r="913" spans="1:17" x14ac:dyDescent="0.35">
      <c r="A913" s="41" t="s">
        <v>934</v>
      </c>
      <c r="B913" s="41">
        <f>VLOOKUP($A:$A,'Youth Skills Data'!$A$1:$E$2403,2,FALSE)</f>
        <v>21</v>
      </c>
      <c r="C913" s="41" t="str">
        <f t="shared" si="71"/>
        <v>20 - 24 yrs</v>
      </c>
      <c r="D913" s="41" t="s">
        <v>3</v>
      </c>
      <c r="E913" s="41" t="str">
        <f>HLOOKUP($A913,'Sheet 4'!$A$2:$CNK$3,2,FALSE)</f>
        <v>Single</v>
      </c>
      <c r="F913" s="41" t="s">
        <v>118</v>
      </c>
      <c r="G913" s="41" t="str">
        <f t="shared" si="70"/>
        <v>Male/Single/Kotido</v>
      </c>
      <c r="H913" s="41">
        <f>VLOOKUP($A913,'Youth Skills Data'!$A$1:$E$2403,5,FALSE)</f>
        <v>8.9499999999999993</v>
      </c>
      <c r="I913" s="41">
        <f>VLOOKUP($A913,'Youth Skills Data'!$A$1:$E$2403,4,FALSE)</f>
        <v>9.2799999999999994</v>
      </c>
      <c r="J913" s="41">
        <f>VLOOKUP($A913,'Youth Skills Data'!$A$1:$E$2403,3,FALSE)</f>
        <v>7.99</v>
      </c>
      <c r="K913" s="41">
        <f t="shared" si="72"/>
        <v>26.22</v>
      </c>
      <c r="L913" s="41" t="s">
        <v>7</v>
      </c>
      <c r="M913" s="41" t="s">
        <v>5</v>
      </c>
      <c r="N913" s="41" t="str">
        <f t="shared" si="73"/>
        <v>Low Impact</v>
      </c>
      <c r="O913" s="42"/>
      <c r="P913" s="42">
        <v>12198</v>
      </c>
      <c r="Q913" s="42">
        <f t="shared" si="74"/>
        <v>12198</v>
      </c>
    </row>
    <row r="914" spans="1:17" x14ac:dyDescent="0.35">
      <c r="A914" s="41" t="s">
        <v>935</v>
      </c>
      <c r="B914" s="41">
        <f>VLOOKUP($A:$A,'Youth Skills Data'!$A$1:$E$2403,2,FALSE)</f>
        <v>17</v>
      </c>
      <c r="C914" s="41" t="str">
        <f t="shared" si="71"/>
        <v>15 - 19 yrs</v>
      </c>
      <c r="D914" s="41" t="s">
        <v>3</v>
      </c>
      <c r="E914" s="41" t="str">
        <f>HLOOKUP($A914,'Sheet 4'!$A$2:$CNK$3,2,FALSE)</f>
        <v>Single</v>
      </c>
      <c r="F914" s="41" t="s">
        <v>120</v>
      </c>
      <c r="G914" s="41" t="str">
        <f t="shared" si="70"/>
        <v>Male/Single/Nakapiripiriti</v>
      </c>
      <c r="H914" s="41">
        <f>VLOOKUP($A914,'Youth Skills Data'!$A$1:$E$2403,5,FALSE)</f>
        <v>0.81</v>
      </c>
      <c r="I914" s="41">
        <f>VLOOKUP($A914,'Youth Skills Data'!$A$1:$E$2403,4,FALSE)</f>
        <v>3.53</v>
      </c>
      <c r="J914" s="41">
        <f>VLOOKUP($A914,'Youth Skills Data'!$A$1:$E$2403,3,FALSE)</f>
        <v>7.58</v>
      </c>
      <c r="K914" s="41">
        <f t="shared" si="72"/>
        <v>11.92</v>
      </c>
      <c r="L914" s="41" t="s">
        <v>7</v>
      </c>
      <c r="M914" s="41" t="s">
        <v>5</v>
      </c>
      <c r="N914" s="41" t="str">
        <f t="shared" si="73"/>
        <v>Low Impact</v>
      </c>
      <c r="O914" s="42"/>
      <c r="P914" s="42">
        <v>60500</v>
      </c>
      <c r="Q914" s="42">
        <f t="shared" si="74"/>
        <v>60500</v>
      </c>
    </row>
    <row r="915" spans="1:17" x14ac:dyDescent="0.35">
      <c r="A915" s="41" t="s">
        <v>936</v>
      </c>
      <c r="B915" s="41">
        <f>VLOOKUP($A:$A,'Youth Skills Data'!$A$1:$E$2403,2,FALSE)</f>
        <v>21</v>
      </c>
      <c r="C915" s="41" t="str">
        <f t="shared" si="71"/>
        <v>20 - 24 yrs</v>
      </c>
      <c r="D915" s="41" t="s">
        <v>3</v>
      </c>
      <c r="E915" s="41" t="str">
        <f>HLOOKUP($A915,'Sheet 4'!$A$2:$CNK$3,2,FALSE)</f>
        <v>Single</v>
      </c>
      <c r="F915" s="41" t="s">
        <v>120</v>
      </c>
      <c r="G915" s="41" t="str">
        <f t="shared" si="70"/>
        <v>Male/Single/Nakapiripiriti</v>
      </c>
      <c r="H915" s="41">
        <f>VLOOKUP($A915,'Youth Skills Data'!$A$1:$E$2403,5,FALSE)</f>
        <v>5.3</v>
      </c>
      <c r="I915" s="41">
        <f>VLOOKUP($A915,'Youth Skills Data'!$A$1:$E$2403,4,FALSE)</f>
        <v>2.52</v>
      </c>
      <c r="J915" s="41">
        <f>VLOOKUP($A915,'Youth Skills Data'!$A$1:$E$2403,3,FALSE)</f>
        <v>5.59</v>
      </c>
      <c r="K915" s="41">
        <f t="shared" si="72"/>
        <v>13.41</v>
      </c>
      <c r="L915" s="41" t="s">
        <v>7</v>
      </c>
      <c r="M915" s="41" t="s">
        <v>7</v>
      </c>
      <c r="N915" s="41" t="str">
        <f t="shared" si="73"/>
        <v>No Impact at all</v>
      </c>
      <c r="O915" s="42"/>
      <c r="P915" s="42"/>
      <c r="Q915" s="42">
        <f t="shared" si="74"/>
        <v>0</v>
      </c>
    </row>
    <row r="916" spans="1:17" x14ac:dyDescent="0.35">
      <c r="A916" s="41" t="s">
        <v>937</v>
      </c>
      <c r="B916" s="41">
        <f>VLOOKUP($A:$A,'Youth Skills Data'!$A$1:$E$2403,2,FALSE)</f>
        <v>23</v>
      </c>
      <c r="C916" s="41" t="str">
        <f t="shared" si="71"/>
        <v>20 - 24 yrs</v>
      </c>
      <c r="D916" s="41" t="s">
        <v>3</v>
      </c>
      <c r="E916" s="41" t="str">
        <f>HLOOKUP($A916,'Sheet 4'!$A$2:$CNK$3,2,FALSE)</f>
        <v>Single</v>
      </c>
      <c r="F916" s="41" t="s">
        <v>120</v>
      </c>
      <c r="G916" s="41" t="str">
        <f t="shared" si="70"/>
        <v>Male/Single/Nakapiripiriti</v>
      </c>
      <c r="H916" s="41">
        <f>VLOOKUP($A916,'Youth Skills Data'!$A$1:$E$2403,5,FALSE)</f>
        <v>5.3</v>
      </c>
      <c r="I916" s="41">
        <f>VLOOKUP($A916,'Youth Skills Data'!$A$1:$E$2403,4,FALSE)</f>
        <v>2.52</v>
      </c>
      <c r="J916" s="41">
        <f>VLOOKUP($A916,'Youth Skills Data'!$A$1:$E$2403,3,FALSE)</f>
        <v>5.59</v>
      </c>
      <c r="K916" s="41">
        <f t="shared" si="72"/>
        <v>13.41</v>
      </c>
      <c r="L916" s="41" t="s">
        <v>5</v>
      </c>
      <c r="M916" s="41" t="s">
        <v>5</v>
      </c>
      <c r="N916" s="41" t="str">
        <f t="shared" si="73"/>
        <v>High Impact</v>
      </c>
      <c r="O916" s="42">
        <v>396</v>
      </c>
      <c r="P916" s="42">
        <v>176198</v>
      </c>
      <c r="Q916" s="42">
        <f t="shared" si="74"/>
        <v>176594</v>
      </c>
    </row>
    <row r="917" spans="1:17" x14ac:dyDescent="0.35">
      <c r="A917" s="41" t="s">
        <v>938</v>
      </c>
      <c r="B917" s="41">
        <f>VLOOKUP($A:$A,'Youth Skills Data'!$A$1:$E$2403,2,FALSE)</f>
        <v>15</v>
      </c>
      <c r="C917" s="41" t="str">
        <f t="shared" si="71"/>
        <v>15 - 19 yrs</v>
      </c>
      <c r="D917" s="41" t="s">
        <v>3</v>
      </c>
      <c r="E917" s="41" t="str">
        <f>HLOOKUP($A917,'Sheet 4'!$A$2:$CNK$3,2,FALSE)</f>
        <v>Separated</v>
      </c>
      <c r="F917" s="41" t="s">
        <v>120</v>
      </c>
      <c r="G917" s="41" t="str">
        <f t="shared" si="70"/>
        <v>Male/Separated/Nakapiripiriti</v>
      </c>
      <c r="H917" s="41">
        <f>VLOOKUP($A917,'Youth Skills Data'!$A$1:$E$2403,5,FALSE)</f>
        <v>7.53</v>
      </c>
      <c r="I917" s="41">
        <f>VLOOKUP($A917,'Youth Skills Data'!$A$1:$E$2403,4,FALSE)</f>
        <v>1.85</v>
      </c>
      <c r="J917" s="41">
        <f>VLOOKUP($A917,'Youth Skills Data'!$A$1:$E$2403,3,FALSE)</f>
        <v>6.81</v>
      </c>
      <c r="K917" s="41">
        <f t="shared" si="72"/>
        <v>16.190000000000001</v>
      </c>
      <c r="L917" s="41" t="s">
        <v>5</v>
      </c>
      <c r="M917" s="41" t="s">
        <v>5</v>
      </c>
      <c r="N917" s="41" t="str">
        <f t="shared" si="73"/>
        <v>High Impact</v>
      </c>
      <c r="O917" s="42">
        <v>30300</v>
      </c>
      <c r="P917" s="42">
        <v>1600</v>
      </c>
      <c r="Q917" s="42">
        <f t="shared" si="74"/>
        <v>31900</v>
      </c>
    </row>
    <row r="918" spans="1:17" x14ac:dyDescent="0.35">
      <c r="A918" s="41" t="s">
        <v>939</v>
      </c>
      <c r="B918" s="41">
        <f>VLOOKUP($A:$A,'Youth Skills Data'!$A$1:$E$2403,2,FALSE)</f>
        <v>25</v>
      </c>
      <c r="C918" s="41" t="str">
        <f t="shared" si="71"/>
        <v>25 yrs or more</v>
      </c>
      <c r="D918" s="41" t="s">
        <v>8</v>
      </c>
      <c r="E918" s="41" t="str">
        <f>HLOOKUP($A918,'Sheet 4'!$A$2:$CNK$3,2,FALSE)</f>
        <v>Separated</v>
      </c>
      <c r="F918" s="41" t="s">
        <v>120</v>
      </c>
      <c r="G918" s="41" t="str">
        <f t="shared" si="70"/>
        <v>Female/Separated/Nakapiripiriti</v>
      </c>
      <c r="H918" s="41">
        <f>VLOOKUP($A918,'Youth Skills Data'!$A$1:$E$2403,5,FALSE)</f>
        <v>4.3499999999999996</v>
      </c>
      <c r="I918" s="41">
        <f>VLOOKUP($A918,'Youth Skills Data'!$A$1:$E$2403,4,FALSE)</f>
        <v>7.84</v>
      </c>
      <c r="J918" s="41">
        <f>VLOOKUP($A918,'Youth Skills Data'!$A$1:$E$2403,3,FALSE)</f>
        <v>6.4</v>
      </c>
      <c r="K918" s="41">
        <f t="shared" si="72"/>
        <v>18.59</v>
      </c>
      <c r="L918" s="41" t="s">
        <v>6</v>
      </c>
      <c r="M918" s="41" t="s">
        <v>6</v>
      </c>
      <c r="N918" s="41" t="str">
        <f t="shared" si="73"/>
        <v>No Impact at all</v>
      </c>
      <c r="O918" s="42"/>
      <c r="P918" s="42"/>
      <c r="Q918" s="42">
        <f t="shared" si="74"/>
        <v>0</v>
      </c>
    </row>
    <row r="919" spans="1:17" x14ac:dyDescent="0.35">
      <c r="A919" s="41" t="s">
        <v>940</v>
      </c>
      <c r="B919" s="41">
        <f>VLOOKUP($A:$A,'Youth Skills Data'!$A$1:$E$2403,2,FALSE)</f>
        <v>13</v>
      </c>
      <c r="C919" s="41" t="str">
        <f t="shared" si="71"/>
        <v>10-14 yrs</v>
      </c>
      <c r="D919" s="41" t="s">
        <v>8</v>
      </c>
      <c r="E919" s="41" t="str">
        <f>HLOOKUP($A919,'Sheet 4'!$A$2:$CNK$3,2,FALSE)</f>
        <v>Single</v>
      </c>
      <c r="F919" s="41" t="s">
        <v>120</v>
      </c>
      <c r="G919" s="41" t="str">
        <f t="shared" si="70"/>
        <v>Female/Single/Nakapiripiriti</v>
      </c>
      <c r="H919" s="41">
        <f>VLOOKUP($A919,'Youth Skills Data'!$A$1:$E$2403,5,FALSE)</f>
        <v>1.1000000000000001</v>
      </c>
      <c r="I919" s="41">
        <f>VLOOKUP($A919,'Youth Skills Data'!$A$1:$E$2403,4,FALSE)</f>
        <v>7.12</v>
      </c>
      <c r="J919" s="41">
        <f>VLOOKUP($A919,'Youth Skills Data'!$A$1:$E$2403,3,FALSE)</f>
        <v>1.62</v>
      </c>
      <c r="K919" s="41">
        <f t="shared" si="72"/>
        <v>9.84</v>
      </c>
      <c r="L919" s="41" t="s">
        <v>6</v>
      </c>
      <c r="M919" s="41" t="s">
        <v>6</v>
      </c>
      <c r="N919" s="41" t="str">
        <f t="shared" si="73"/>
        <v>No Impact at all</v>
      </c>
      <c r="O919" s="42"/>
      <c r="P919" s="42"/>
      <c r="Q919" s="42">
        <f t="shared" si="74"/>
        <v>0</v>
      </c>
    </row>
    <row r="920" spans="1:17" x14ac:dyDescent="0.35">
      <c r="A920" s="41" t="s">
        <v>941</v>
      </c>
      <c r="B920" s="41">
        <f>VLOOKUP($A:$A,'Youth Skills Data'!$A$1:$E$2403,2,FALSE)</f>
        <v>15</v>
      </c>
      <c r="C920" s="41" t="str">
        <f t="shared" si="71"/>
        <v>15 - 19 yrs</v>
      </c>
      <c r="D920" s="41" t="s">
        <v>8</v>
      </c>
      <c r="E920" s="41" t="str">
        <f>HLOOKUP($A920,'Sheet 4'!$A$2:$CNK$3,2,FALSE)</f>
        <v>Married</v>
      </c>
      <c r="F920" s="41" t="s">
        <v>120</v>
      </c>
      <c r="G920" s="41" t="str">
        <f t="shared" si="70"/>
        <v>Female/Married/Nakapiripiriti</v>
      </c>
      <c r="H920" s="41">
        <f>VLOOKUP($A920,'Youth Skills Data'!$A$1:$E$2403,5,FALSE)</f>
        <v>3.76</v>
      </c>
      <c r="I920" s="41">
        <f>VLOOKUP($A920,'Youth Skills Data'!$A$1:$E$2403,4,FALSE)</f>
        <v>0.56000000000000005</v>
      </c>
      <c r="J920" s="41">
        <f>VLOOKUP($A920,'Youth Skills Data'!$A$1:$E$2403,3,FALSE)</f>
        <v>9.81</v>
      </c>
      <c r="K920" s="41">
        <f t="shared" si="72"/>
        <v>14.13</v>
      </c>
      <c r="L920" s="41" t="s">
        <v>5</v>
      </c>
      <c r="M920" s="41" t="s">
        <v>5</v>
      </c>
      <c r="N920" s="41" t="str">
        <f t="shared" si="73"/>
        <v>High Impact</v>
      </c>
      <c r="O920" s="42">
        <v>38700</v>
      </c>
      <c r="P920" s="42">
        <v>50198</v>
      </c>
      <c r="Q920" s="42">
        <f t="shared" si="74"/>
        <v>88898</v>
      </c>
    </row>
    <row r="921" spans="1:17" x14ac:dyDescent="0.35">
      <c r="A921" s="41" t="s">
        <v>942</v>
      </c>
      <c r="B921" s="41">
        <f>VLOOKUP($A:$A,'Youth Skills Data'!$A$1:$E$2403,2,FALSE)</f>
        <v>17</v>
      </c>
      <c r="C921" s="41" t="str">
        <f t="shared" si="71"/>
        <v>15 - 19 yrs</v>
      </c>
      <c r="D921" s="41" t="s">
        <v>8</v>
      </c>
      <c r="E921" s="41" t="str">
        <f>HLOOKUP($A921,'Sheet 4'!$A$2:$CNK$3,2,FALSE)</f>
        <v>Single</v>
      </c>
      <c r="F921" s="41" t="s">
        <v>120</v>
      </c>
      <c r="G921" s="41" t="str">
        <f t="shared" si="70"/>
        <v>Female/Single/Nakapiripiriti</v>
      </c>
      <c r="H921" s="41">
        <f>VLOOKUP($A921,'Youth Skills Data'!$A$1:$E$2403,5,FALSE)</f>
        <v>3.76</v>
      </c>
      <c r="I921" s="41">
        <f>VLOOKUP($A921,'Youth Skills Data'!$A$1:$E$2403,4,FALSE)</f>
        <v>0.56000000000000005</v>
      </c>
      <c r="J921" s="41">
        <f>VLOOKUP($A921,'Youth Skills Data'!$A$1:$E$2403,3,FALSE)</f>
        <v>9.81</v>
      </c>
      <c r="K921" s="41">
        <f t="shared" si="72"/>
        <v>14.13</v>
      </c>
      <c r="L921" s="41" t="s">
        <v>5</v>
      </c>
      <c r="M921" s="41" t="s">
        <v>5</v>
      </c>
      <c r="N921" s="41" t="str">
        <f t="shared" si="73"/>
        <v>High Impact</v>
      </c>
      <c r="O921" s="42">
        <v>29000</v>
      </c>
      <c r="P921" s="42">
        <v>30200</v>
      </c>
      <c r="Q921" s="42">
        <f t="shared" si="74"/>
        <v>59200</v>
      </c>
    </row>
    <row r="922" spans="1:17" x14ac:dyDescent="0.35">
      <c r="A922" s="41" t="s">
        <v>943</v>
      </c>
      <c r="B922" s="41">
        <f>VLOOKUP($A:$A,'Youth Skills Data'!$A$1:$E$2403,2,FALSE)</f>
        <v>19</v>
      </c>
      <c r="C922" s="41" t="str">
        <f t="shared" si="71"/>
        <v>20 - 24 yrs</v>
      </c>
      <c r="D922" s="41" t="s">
        <v>8</v>
      </c>
      <c r="E922" s="41" t="str">
        <f>HLOOKUP($A922,'Sheet 4'!$A$2:$CNK$3,2,FALSE)</f>
        <v>Separated</v>
      </c>
      <c r="F922" s="41" t="s">
        <v>120</v>
      </c>
      <c r="G922" s="41" t="str">
        <f t="shared" si="70"/>
        <v>Female/Separated/Nakapiripiriti</v>
      </c>
      <c r="H922" s="41">
        <f>VLOOKUP($A922,'Youth Skills Data'!$A$1:$E$2403,5,FALSE)</f>
        <v>4.3499999999999996</v>
      </c>
      <c r="I922" s="41">
        <f>VLOOKUP($A922,'Youth Skills Data'!$A$1:$E$2403,4,FALSE)</f>
        <v>7.84</v>
      </c>
      <c r="J922" s="41">
        <f>VLOOKUP($A922,'Youth Skills Data'!$A$1:$E$2403,3,FALSE)</f>
        <v>6.4</v>
      </c>
      <c r="K922" s="41">
        <f t="shared" si="72"/>
        <v>18.59</v>
      </c>
      <c r="L922" s="41" t="s">
        <v>5</v>
      </c>
      <c r="M922" s="41" t="s">
        <v>5</v>
      </c>
      <c r="N922" s="41" t="str">
        <f t="shared" si="73"/>
        <v>High Impact</v>
      </c>
      <c r="O922" s="42">
        <v>7200</v>
      </c>
      <c r="P922" s="42">
        <v>21000</v>
      </c>
      <c r="Q922" s="42">
        <f t="shared" si="74"/>
        <v>28200</v>
      </c>
    </row>
    <row r="923" spans="1:17" x14ac:dyDescent="0.35">
      <c r="A923" s="41" t="s">
        <v>944</v>
      </c>
      <c r="B923" s="41">
        <f>VLOOKUP($A:$A,'Youth Skills Data'!$A$1:$E$2403,2,FALSE)</f>
        <v>21</v>
      </c>
      <c r="C923" s="41" t="str">
        <f t="shared" si="71"/>
        <v>20 - 24 yrs</v>
      </c>
      <c r="D923" s="41" t="s">
        <v>8</v>
      </c>
      <c r="E923" s="41" t="str">
        <f>HLOOKUP($A923,'Sheet 4'!$A$2:$CNK$3,2,FALSE)</f>
        <v>Married</v>
      </c>
      <c r="F923" s="41" t="s">
        <v>120</v>
      </c>
      <c r="G923" s="41" t="str">
        <f t="shared" si="70"/>
        <v>Female/Married/Nakapiripiriti</v>
      </c>
      <c r="H923" s="41">
        <f>VLOOKUP($A923,'Youth Skills Data'!$A$1:$E$2403,5,FALSE)</f>
        <v>5.3</v>
      </c>
      <c r="I923" s="41">
        <f>VLOOKUP($A923,'Youth Skills Data'!$A$1:$E$2403,4,FALSE)</f>
        <v>2.52</v>
      </c>
      <c r="J923" s="41">
        <f>VLOOKUP($A923,'Youth Skills Data'!$A$1:$E$2403,3,FALSE)</f>
        <v>5.59</v>
      </c>
      <c r="K923" s="41">
        <f t="shared" si="72"/>
        <v>13.41</v>
      </c>
      <c r="L923" s="41" t="s">
        <v>5</v>
      </c>
      <c r="M923" s="41" t="s">
        <v>5</v>
      </c>
      <c r="N923" s="41" t="str">
        <f t="shared" si="73"/>
        <v>High Impact</v>
      </c>
      <c r="O923" s="42">
        <v>28000</v>
      </c>
      <c r="P923" s="42">
        <v>17099</v>
      </c>
      <c r="Q923" s="42">
        <f t="shared" si="74"/>
        <v>45099</v>
      </c>
    </row>
    <row r="924" spans="1:17" x14ac:dyDescent="0.35">
      <c r="A924" s="41" t="s">
        <v>945</v>
      </c>
      <c r="B924" s="41">
        <f>VLOOKUP($A:$A,'Youth Skills Data'!$A$1:$E$2403,2,FALSE)</f>
        <v>24</v>
      </c>
      <c r="C924" s="41" t="str">
        <f t="shared" si="71"/>
        <v>20 - 24 yrs</v>
      </c>
      <c r="D924" s="41" t="s">
        <v>8</v>
      </c>
      <c r="E924" s="41" t="str">
        <f>HLOOKUP($A924,'Sheet 4'!$A$2:$CNK$3,2,FALSE)</f>
        <v>Single</v>
      </c>
      <c r="F924" s="41" t="s">
        <v>120</v>
      </c>
      <c r="G924" s="41" t="str">
        <f t="shared" si="70"/>
        <v>Female/Single/Nakapiripiriti</v>
      </c>
      <c r="H924" s="41">
        <f>VLOOKUP($A924,'Youth Skills Data'!$A$1:$E$2403,5,FALSE)</f>
        <v>5.3</v>
      </c>
      <c r="I924" s="41">
        <f>VLOOKUP($A924,'Youth Skills Data'!$A$1:$E$2403,4,FALSE)</f>
        <v>2.52</v>
      </c>
      <c r="J924" s="41">
        <f>VLOOKUP($A924,'Youth Skills Data'!$A$1:$E$2403,3,FALSE)</f>
        <v>5.59</v>
      </c>
      <c r="K924" s="41">
        <f t="shared" si="72"/>
        <v>13.41</v>
      </c>
      <c r="L924" s="41" t="s">
        <v>5</v>
      </c>
      <c r="M924" s="41" t="s">
        <v>7</v>
      </c>
      <c r="N924" s="41" t="str">
        <f t="shared" si="73"/>
        <v>Moderate Impact</v>
      </c>
      <c r="O924" s="42">
        <v>7700</v>
      </c>
      <c r="P924" s="42"/>
      <c r="Q924" s="42">
        <f t="shared" si="74"/>
        <v>7700</v>
      </c>
    </row>
    <row r="925" spans="1:17" x14ac:dyDescent="0.35">
      <c r="A925" s="41" t="s">
        <v>946</v>
      </c>
      <c r="B925" s="41">
        <f>VLOOKUP($A:$A,'Youth Skills Data'!$A$1:$E$2403,2,FALSE)</f>
        <v>21</v>
      </c>
      <c r="C925" s="41" t="str">
        <f t="shared" si="71"/>
        <v>20 - 24 yrs</v>
      </c>
      <c r="D925" s="41" t="s">
        <v>3</v>
      </c>
      <c r="E925" s="41" t="str">
        <f>HLOOKUP($A925,'Sheet 4'!$A$2:$CNK$3,2,FALSE)</f>
        <v>Single</v>
      </c>
      <c r="F925" s="41" t="s">
        <v>120</v>
      </c>
      <c r="G925" s="41" t="str">
        <f t="shared" si="70"/>
        <v>Male/Single/Nakapiripiriti</v>
      </c>
      <c r="H925" s="41">
        <f>VLOOKUP($A925,'Youth Skills Data'!$A$1:$E$2403,5,FALSE)</f>
        <v>3.26</v>
      </c>
      <c r="I925" s="41">
        <f>VLOOKUP($A925,'Youth Skills Data'!$A$1:$E$2403,4,FALSE)</f>
        <v>9.7200000000000006</v>
      </c>
      <c r="J925" s="41">
        <f>VLOOKUP($A925,'Youth Skills Data'!$A$1:$E$2403,3,FALSE)</f>
        <v>2</v>
      </c>
      <c r="K925" s="41">
        <f t="shared" si="72"/>
        <v>14.98</v>
      </c>
      <c r="L925" s="41" t="s">
        <v>5</v>
      </c>
      <c r="M925" s="41" t="s">
        <v>7</v>
      </c>
      <c r="N925" s="41" t="str">
        <f t="shared" si="73"/>
        <v>Moderate Impact</v>
      </c>
      <c r="O925" s="42">
        <v>25500</v>
      </c>
      <c r="P925" s="42"/>
      <c r="Q925" s="42">
        <f t="shared" si="74"/>
        <v>25500</v>
      </c>
    </row>
    <row r="926" spans="1:17" x14ac:dyDescent="0.35">
      <c r="A926" s="41" t="s">
        <v>947</v>
      </c>
      <c r="B926" s="41">
        <f>VLOOKUP($A:$A,'Youth Skills Data'!$A$1:$E$2403,2,FALSE)</f>
        <v>23</v>
      </c>
      <c r="C926" s="41" t="str">
        <f t="shared" si="71"/>
        <v>20 - 24 yrs</v>
      </c>
      <c r="D926" s="41" t="s">
        <v>8</v>
      </c>
      <c r="E926" s="41" t="str">
        <f>HLOOKUP($A926,'Sheet 4'!$A$2:$CNK$3,2,FALSE)</f>
        <v>Single</v>
      </c>
      <c r="F926" s="41" t="s">
        <v>120</v>
      </c>
      <c r="G926" s="41" t="str">
        <f t="shared" si="70"/>
        <v>Female/Single/Nakapiripiriti</v>
      </c>
      <c r="H926" s="41">
        <f>VLOOKUP($A926,'Youth Skills Data'!$A$1:$E$2403,5,FALSE)</f>
        <v>4.43</v>
      </c>
      <c r="I926" s="41">
        <f>VLOOKUP($A926,'Youth Skills Data'!$A$1:$E$2403,4,FALSE)</f>
        <v>7.64</v>
      </c>
      <c r="J926" s="41">
        <f>VLOOKUP($A926,'Youth Skills Data'!$A$1:$E$2403,3,FALSE)</f>
        <v>6.39</v>
      </c>
      <c r="K926" s="41">
        <f t="shared" si="72"/>
        <v>18.46</v>
      </c>
      <c r="L926" s="41" t="s">
        <v>5</v>
      </c>
      <c r="M926" s="41" t="s">
        <v>7</v>
      </c>
      <c r="N926" s="41" t="str">
        <f t="shared" si="73"/>
        <v>Moderate Impact</v>
      </c>
      <c r="O926" s="42">
        <v>7000</v>
      </c>
      <c r="P926" s="42"/>
      <c r="Q926" s="42">
        <f t="shared" si="74"/>
        <v>7000</v>
      </c>
    </row>
    <row r="927" spans="1:17" x14ac:dyDescent="0.35">
      <c r="A927" s="41" t="s">
        <v>948</v>
      </c>
      <c r="B927" s="41">
        <f>VLOOKUP($A:$A,'Youth Skills Data'!$A$1:$E$2403,2,FALSE)</f>
        <v>19</v>
      </c>
      <c r="C927" s="41" t="str">
        <f t="shared" si="71"/>
        <v>20 - 24 yrs</v>
      </c>
      <c r="D927" s="41" t="s">
        <v>8</v>
      </c>
      <c r="E927" s="41" t="str">
        <f>HLOOKUP($A927,'Sheet 4'!$A$2:$CNK$3,2,FALSE)</f>
        <v>Single</v>
      </c>
      <c r="F927" s="41" t="s">
        <v>119</v>
      </c>
      <c r="G927" s="41" t="str">
        <f t="shared" si="70"/>
        <v>Female/Single/Napak</v>
      </c>
      <c r="H927" s="41">
        <f>VLOOKUP($A927,'Youth Skills Data'!$A$1:$E$2403,5,FALSE)</f>
        <v>8.42</v>
      </c>
      <c r="I927" s="41">
        <f>VLOOKUP($A927,'Youth Skills Data'!$A$1:$E$2403,4,FALSE)</f>
        <v>3.68</v>
      </c>
      <c r="J927" s="41">
        <f>VLOOKUP($A927,'Youth Skills Data'!$A$1:$E$2403,3,FALSE)</f>
        <v>0.54</v>
      </c>
      <c r="K927" s="41">
        <f t="shared" si="72"/>
        <v>12.64</v>
      </c>
      <c r="L927" s="41" t="s">
        <v>5</v>
      </c>
      <c r="M927" s="41" t="s">
        <v>7</v>
      </c>
      <c r="N927" s="41" t="str">
        <f t="shared" si="73"/>
        <v>Moderate Impact</v>
      </c>
      <c r="O927" s="42">
        <v>10398</v>
      </c>
      <c r="P927" s="42"/>
      <c r="Q927" s="42">
        <f t="shared" si="74"/>
        <v>10398</v>
      </c>
    </row>
    <row r="928" spans="1:17" x14ac:dyDescent="0.35">
      <c r="A928" s="41" t="s">
        <v>949</v>
      </c>
      <c r="B928" s="41">
        <f>VLOOKUP($A:$A,'Youth Skills Data'!$A$1:$E$2403,2,FALSE)</f>
        <v>29</v>
      </c>
      <c r="C928" s="41" t="str">
        <f t="shared" si="71"/>
        <v>25 yrs or more</v>
      </c>
      <c r="D928" s="41" t="s">
        <v>8</v>
      </c>
      <c r="E928" s="41" t="str">
        <f>HLOOKUP($A928,'Sheet 4'!$A$2:$CNK$3,2,FALSE)</f>
        <v>Married</v>
      </c>
      <c r="F928" s="41" t="s">
        <v>119</v>
      </c>
      <c r="G928" s="41" t="str">
        <f t="shared" si="70"/>
        <v>Female/Married/Napak</v>
      </c>
      <c r="H928" s="41">
        <f>VLOOKUP($A928,'Youth Skills Data'!$A$1:$E$2403,5,FALSE)</f>
        <v>7.84</v>
      </c>
      <c r="I928" s="41">
        <f>VLOOKUP($A928,'Youth Skills Data'!$A$1:$E$2403,4,FALSE)</f>
        <v>6.23</v>
      </c>
      <c r="J928" s="41">
        <f>VLOOKUP($A928,'Youth Skills Data'!$A$1:$E$2403,3,FALSE)</f>
        <v>5.87</v>
      </c>
      <c r="K928" s="41">
        <f t="shared" si="72"/>
        <v>19.940000000000001</v>
      </c>
      <c r="L928" s="41" t="s">
        <v>5</v>
      </c>
      <c r="M928" s="41" t="s">
        <v>5</v>
      </c>
      <c r="N928" s="41" t="str">
        <f t="shared" si="73"/>
        <v>High Impact</v>
      </c>
      <c r="O928" s="42">
        <v>797</v>
      </c>
      <c r="P928" s="42">
        <v>278000</v>
      </c>
      <c r="Q928" s="42">
        <f t="shared" si="74"/>
        <v>278797</v>
      </c>
    </row>
    <row r="929" spans="1:17" x14ac:dyDescent="0.35">
      <c r="A929" s="41" t="s">
        <v>950</v>
      </c>
      <c r="B929" s="41">
        <f>VLOOKUP($A:$A,'Youth Skills Data'!$A$1:$E$2403,2,FALSE)</f>
        <v>22</v>
      </c>
      <c r="C929" s="41" t="str">
        <f t="shared" si="71"/>
        <v>20 - 24 yrs</v>
      </c>
      <c r="D929" s="41" t="s">
        <v>8</v>
      </c>
      <c r="E929" s="41" t="str">
        <f>HLOOKUP($A929,'Sheet 4'!$A$2:$CNK$3,2,FALSE)</f>
        <v>Single</v>
      </c>
      <c r="F929" s="41" t="s">
        <v>119</v>
      </c>
      <c r="G929" s="41" t="str">
        <f t="shared" si="70"/>
        <v>Female/Single/Napak</v>
      </c>
      <c r="H929" s="41">
        <f>VLOOKUP($A929,'Youth Skills Data'!$A$1:$E$2403,5,FALSE)</f>
        <v>7.84</v>
      </c>
      <c r="I929" s="41">
        <f>VLOOKUP($A929,'Youth Skills Data'!$A$1:$E$2403,4,FALSE)</f>
        <v>6.23</v>
      </c>
      <c r="J929" s="41">
        <f>VLOOKUP($A929,'Youth Skills Data'!$A$1:$E$2403,3,FALSE)</f>
        <v>5.87</v>
      </c>
      <c r="K929" s="41">
        <f t="shared" si="72"/>
        <v>19.940000000000001</v>
      </c>
      <c r="L929" s="41" t="s">
        <v>7</v>
      </c>
      <c r="M929" s="41" t="s">
        <v>5</v>
      </c>
      <c r="N929" s="41" t="str">
        <f t="shared" si="73"/>
        <v>Low Impact</v>
      </c>
      <c r="O929" s="42"/>
      <c r="P929" s="42">
        <v>31099</v>
      </c>
      <c r="Q929" s="42">
        <f t="shared" si="74"/>
        <v>31099</v>
      </c>
    </row>
    <row r="930" spans="1:17" x14ac:dyDescent="0.35">
      <c r="A930" s="41" t="s">
        <v>951</v>
      </c>
      <c r="B930" s="41">
        <f>VLOOKUP($A:$A,'Youth Skills Data'!$A$1:$E$2403,2,FALSE)</f>
        <v>21</v>
      </c>
      <c r="C930" s="41" t="str">
        <f t="shared" si="71"/>
        <v>20 - 24 yrs</v>
      </c>
      <c r="D930" s="41" t="s">
        <v>8</v>
      </c>
      <c r="E930" s="41" t="str">
        <f>HLOOKUP($A930,'Sheet 4'!$A$2:$CNK$3,2,FALSE)</f>
        <v>Single</v>
      </c>
      <c r="F930" s="41" t="s">
        <v>119</v>
      </c>
      <c r="G930" s="41" t="str">
        <f t="shared" si="70"/>
        <v>Female/Single/Napak</v>
      </c>
      <c r="H930" s="41">
        <f>VLOOKUP($A930,'Youth Skills Data'!$A$1:$E$2403,5,FALSE)</f>
        <v>1.87</v>
      </c>
      <c r="I930" s="41">
        <f>VLOOKUP($A930,'Youth Skills Data'!$A$1:$E$2403,4,FALSE)</f>
        <v>2.88</v>
      </c>
      <c r="J930" s="41">
        <f>VLOOKUP($A930,'Youth Skills Data'!$A$1:$E$2403,3,FALSE)</f>
        <v>5.23</v>
      </c>
      <c r="K930" s="41">
        <f t="shared" si="72"/>
        <v>9.98</v>
      </c>
      <c r="L930" s="41" t="s">
        <v>7</v>
      </c>
      <c r="M930" s="41" t="s">
        <v>5</v>
      </c>
      <c r="N930" s="41" t="str">
        <f t="shared" si="73"/>
        <v>Low Impact</v>
      </c>
      <c r="O930" s="42"/>
      <c r="P930" s="42">
        <v>77500</v>
      </c>
      <c r="Q930" s="42">
        <f t="shared" si="74"/>
        <v>77500</v>
      </c>
    </row>
    <row r="931" spans="1:17" x14ac:dyDescent="0.35">
      <c r="A931" s="41" t="s">
        <v>952</v>
      </c>
      <c r="B931" s="41">
        <f>VLOOKUP($A:$A,'Youth Skills Data'!$A$1:$E$2403,2,FALSE)</f>
        <v>17</v>
      </c>
      <c r="C931" s="41" t="str">
        <f t="shared" si="71"/>
        <v>15 - 19 yrs</v>
      </c>
      <c r="D931" s="41" t="s">
        <v>8</v>
      </c>
      <c r="E931" s="41" t="str">
        <f>HLOOKUP($A931,'Sheet 4'!$A$2:$CNK$3,2,FALSE)</f>
        <v>Single</v>
      </c>
      <c r="F931" s="41" t="s">
        <v>119</v>
      </c>
      <c r="G931" s="41" t="str">
        <f t="shared" si="70"/>
        <v>Female/Single/Napak</v>
      </c>
      <c r="H931" s="41">
        <f>VLOOKUP($A931,'Youth Skills Data'!$A$1:$E$2403,5,FALSE)</f>
        <v>0.81</v>
      </c>
      <c r="I931" s="41">
        <f>VLOOKUP($A931,'Youth Skills Data'!$A$1:$E$2403,4,FALSE)</f>
        <v>3.53</v>
      </c>
      <c r="J931" s="41">
        <f>VLOOKUP($A931,'Youth Skills Data'!$A$1:$E$2403,3,FALSE)</f>
        <v>7.58</v>
      </c>
      <c r="K931" s="41">
        <f t="shared" si="72"/>
        <v>11.92</v>
      </c>
      <c r="L931" s="41" t="s">
        <v>7</v>
      </c>
      <c r="M931" s="41" t="s">
        <v>5</v>
      </c>
      <c r="N931" s="41" t="str">
        <f t="shared" si="73"/>
        <v>Low Impact</v>
      </c>
      <c r="O931" s="42"/>
      <c r="P931" s="42">
        <v>800000</v>
      </c>
      <c r="Q931" s="42">
        <f t="shared" si="74"/>
        <v>800000</v>
      </c>
    </row>
    <row r="932" spans="1:17" x14ac:dyDescent="0.35">
      <c r="A932" s="41" t="s">
        <v>953</v>
      </c>
      <c r="B932" s="41">
        <f>VLOOKUP($A:$A,'Youth Skills Data'!$A$1:$E$2403,2,FALSE)</f>
        <v>21</v>
      </c>
      <c r="C932" s="41" t="str">
        <f t="shared" si="71"/>
        <v>20 - 24 yrs</v>
      </c>
      <c r="D932" s="41" t="s">
        <v>8</v>
      </c>
      <c r="E932" s="41" t="str">
        <f>HLOOKUP($A932,'Sheet 4'!$A$2:$CNK$3,2,FALSE)</f>
        <v>Single</v>
      </c>
      <c r="F932" s="41" t="s">
        <v>119</v>
      </c>
      <c r="G932" s="41" t="str">
        <f t="shared" si="70"/>
        <v>Female/Single/Napak</v>
      </c>
      <c r="H932" s="41">
        <f>VLOOKUP($A932,'Youth Skills Data'!$A$1:$E$2403,5,FALSE)</f>
        <v>5.3</v>
      </c>
      <c r="I932" s="41">
        <f>VLOOKUP($A932,'Youth Skills Data'!$A$1:$E$2403,4,FALSE)</f>
        <v>2.52</v>
      </c>
      <c r="J932" s="41">
        <f>VLOOKUP($A932,'Youth Skills Data'!$A$1:$E$2403,3,FALSE)</f>
        <v>5.59</v>
      </c>
      <c r="K932" s="41">
        <f t="shared" si="72"/>
        <v>13.41</v>
      </c>
      <c r="L932" s="41" t="s">
        <v>7</v>
      </c>
      <c r="M932" s="41" t="s">
        <v>5</v>
      </c>
      <c r="N932" s="41" t="str">
        <f t="shared" si="73"/>
        <v>Low Impact</v>
      </c>
      <c r="O932" s="42"/>
      <c r="P932" s="42">
        <v>6240000</v>
      </c>
      <c r="Q932" s="42">
        <f t="shared" si="74"/>
        <v>6240000</v>
      </c>
    </row>
    <row r="933" spans="1:17" x14ac:dyDescent="0.35">
      <c r="A933" s="41" t="s">
        <v>954</v>
      </c>
      <c r="B933" s="41">
        <f>VLOOKUP($A:$A,'Youth Skills Data'!$A$1:$E$2403,2,FALSE)</f>
        <v>23</v>
      </c>
      <c r="C933" s="41" t="str">
        <f t="shared" si="71"/>
        <v>20 - 24 yrs</v>
      </c>
      <c r="D933" s="41" t="s">
        <v>8</v>
      </c>
      <c r="E933" s="41" t="str">
        <f>HLOOKUP($A933,'Sheet 4'!$A$2:$CNK$3,2,FALSE)</f>
        <v>Married</v>
      </c>
      <c r="F933" s="41" t="s">
        <v>119</v>
      </c>
      <c r="G933" s="41" t="str">
        <f t="shared" si="70"/>
        <v>Female/Married/Napak</v>
      </c>
      <c r="H933" s="41">
        <f>VLOOKUP($A933,'Youth Skills Data'!$A$1:$E$2403,5,FALSE)</f>
        <v>5.3</v>
      </c>
      <c r="I933" s="41">
        <f>VLOOKUP($A933,'Youth Skills Data'!$A$1:$E$2403,4,FALSE)</f>
        <v>2.52</v>
      </c>
      <c r="J933" s="41">
        <f>VLOOKUP($A933,'Youth Skills Data'!$A$1:$E$2403,3,FALSE)</f>
        <v>5.59</v>
      </c>
      <c r="K933" s="41">
        <f t="shared" si="72"/>
        <v>13.41</v>
      </c>
      <c r="L933" s="41" t="s">
        <v>7</v>
      </c>
      <c r="M933" s="41" t="s">
        <v>5</v>
      </c>
      <c r="N933" s="41" t="str">
        <f t="shared" si="73"/>
        <v>Low Impact</v>
      </c>
      <c r="O933" s="42"/>
      <c r="P933" s="42">
        <v>125000</v>
      </c>
      <c r="Q933" s="42">
        <f t="shared" si="74"/>
        <v>125000</v>
      </c>
    </row>
    <row r="934" spans="1:17" x14ac:dyDescent="0.35">
      <c r="A934" s="41" t="s">
        <v>955</v>
      </c>
      <c r="B934" s="41">
        <f>VLOOKUP($A:$A,'Youth Skills Data'!$A$1:$E$2403,2,FALSE)</f>
        <v>15</v>
      </c>
      <c r="C934" s="41" t="str">
        <f t="shared" si="71"/>
        <v>15 - 19 yrs</v>
      </c>
      <c r="D934" s="41" t="s">
        <v>8</v>
      </c>
      <c r="E934" s="41" t="str">
        <f>HLOOKUP($A934,'Sheet 4'!$A$2:$CNK$3,2,FALSE)</f>
        <v>Single</v>
      </c>
      <c r="F934" s="41" t="s">
        <v>119</v>
      </c>
      <c r="G934" s="41" t="str">
        <f t="shared" si="70"/>
        <v>Female/Single/Napak</v>
      </c>
      <c r="H934" s="41">
        <f>VLOOKUP($A934,'Youth Skills Data'!$A$1:$E$2403,5,FALSE)</f>
        <v>4.4000000000000004</v>
      </c>
      <c r="I934" s="41">
        <f>VLOOKUP($A934,'Youth Skills Data'!$A$1:$E$2403,4,FALSE)</f>
        <v>8.08</v>
      </c>
      <c r="J934" s="41">
        <f>VLOOKUP($A934,'Youth Skills Data'!$A$1:$E$2403,3,FALSE)</f>
        <v>2.2999999999999998</v>
      </c>
      <c r="K934" s="41">
        <f t="shared" si="72"/>
        <v>14.780000000000001</v>
      </c>
      <c r="L934" s="41" t="s">
        <v>5</v>
      </c>
      <c r="M934" s="41" t="s">
        <v>5</v>
      </c>
      <c r="N934" s="41" t="str">
        <f t="shared" si="73"/>
        <v>High Impact</v>
      </c>
      <c r="O934" s="42">
        <v>552050</v>
      </c>
      <c r="P934" s="42">
        <v>1050000</v>
      </c>
      <c r="Q934" s="42">
        <f t="shared" si="74"/>
        <v>1602050</v>
      </c>
    </row>
    <row r="935" spans="1:17" x14ac:dyDescent="0.35">
      <c r="A935" s="41" t="s">
        <v>956</v>
      </c>
      <c r="B935" s="41">
        <f>VLOOKUP($A:$A,'Youth Skills Data'!$A$1:$E$2403,2,FALSE)</f>
        <v>25</v>
      </c>
      <c r="C935" s="41" t="str">
        <f t="shared" si="71"/>
        <v>25 yrs or more</v>
      </c>
      <c r="D935" s="41" t="s">
        <v>8</v>
      </c>
      <c r="E935" s="41" t="str">
        <f>HLOOKUP($A935,'Sheet 4'!$A$2:$CNK$3,2,FALSE)</f>
        <v>Single</v>
      </c>
      <c r="F935" s="41" t="s">
        <v>119</v>
      </c>
      <c r="G935" s="41" t="str">
        <f t="shared" si="70"/>
        <v>Female/Single/Napak</v>
      </c>
      <c r="H935" s="41">
        <f>VLOOKUP($A935,'Youth Skills Data'!$A$1:$E$2403,5,FALSE)</f>
        <v>7.84</v>
      </c>
      <c r="I935" s="41">
        <f>VLOOKUP($A935,'Youth Skills Data'!$A$1:$E$2403,4,FALSE)</f>
        <v>6.23</v>
      </c>
      <c r="J935" s="41">
        <f>VLOOKUP($A935,'Youth Skills Data'!$A$1:$E$2403,3,FALSE)</f>
        <v>5.87</v>
      </c>
      <c r="K935" s="41">
        <f t="shared" si="72"/>
        <v>19.940000000000001</v>
      </c>
      <c r="L935" s="41" t="s">
        <v>5</v>
      </c>
      <c r="M935" s="41" t="s">
        <v>7</v>
      </c>
      <c r="N935" s="41" t="str">
        <f t="shared" si="73"/>
        <v>Moderate Impact</v>
      </c>
      <c r="O935" s="42">
        <v>2005600</v>
      </c>
      <c r="P935" s="42"/>
      <c r="Q935" s="42">
        <f t="shared" si="74"/>
        <v>2005600</v>
      </c>
    </row>
    <row r="936" spans="1:17" x14ac:dyDescent="0.35">
      <c r="A936" s="41" t="s">
        <v>957</v>
      </c>
      <c r="B936" s="41">
        <f>VLOOKUP($A:$A,'Youth Skills Data'!$A$1:$E$2403,2,FALSE)</f>
        <v>13</v>
      </c>
      <c r="C936" s="41" t="str">
        <f t="shared" si="71"/>
        <v>10-14 yrs</v>
      </c>
      <c r="D936" s="41" t="s">
        <v>8</v>
      </c>
      <c r="E936" s="41" t="str">
        <f>HLOOKUP($A936,'Sheet 4'!$A$2:$CNK$3,2,FALSE)</f>
        <v>Single</v>
      </c>
      <c r="F936" s="41" t="s">
        <v>119</v>
      </c>
      <c r="G936" s="41" t="str">
        <f t="shared" si="70"/>
        <v>Female/Single/Napak</v>
      </c>
      <c r="H936" s="41">
        <f>VLOOKUP($A936,'Youth Skills Data'!$A$1:$E$2403,5,FALSE)</f>
        <v>0.68</v>
      </c>
      <c r="I936" s="41">
        <f>VLOOKUP($A936,'Youth Skills Data'!$A$1:$E$2403,4,FALSE)</f>
        <v>1.57</v>
      </c>
      <c r="J936" s="41">
        <f>VLOOKUP($A936,'Youth Skills Data'!$A$1:$E$2403,3,FALSE)</f>
        <v>6.72</v>
      </c>
      <c r="K936" s="41">
        <f t="shared" si="72"/>
        <v>8.9699999999999989</v>
      </c>
      <c r="L936" s="41" t="s">
        <v>5</v>
      </c>
      <c r="M936" s="41" t="s">
        <v>5</v>
      </c>
      <c r="N936" s="41" t="str">
        <f t="shared" si="73"/>
        <v>High Impact</v>
      </c>
      <c r="O936" s="42">
        <v>48000</v>
      </c>
      <c r="P936" s="42">
        <v>480000</v>
      </c>
      <c r="Q936" s="42">
        <f t="shared" si="74"/>
        <v>528000</v>
      </c>
    </row>
    <row r="937" spans="1:17" x14ac:dyDescent="0.35">
      <c r="A937" s="41" t="s">
        <v>958</v>
      </c>
      <c r="B937" s="41">
        <f>VLOOKUP($A:$A,'Youth Skills Data'!$A$1:$E$2403,2,FALSE)</f>
        <v>15</v>
      </c>
      <c r="C937" s="41" t="str">
        <f t="shared" si="71"/>
        <v>15 - 19 yrs</v>
      </c>
      <c r="D937" s="41" t="s">
        <v>8</v>
      </c>
      <c r="E937" s="41" t="str">
        <f>HLOOKUP($A937,'Sheet 4'!$A$2:$CNK$3,2,FALSE)</f>
        <v>Separated</v>
      </c>
      <c r="F937" s="41" t="s">
        <v>116</v>
      </c>
      <c r="G937" s="41" t="str">
        <f t="shared" si="70"/>
        <v>Female/Separated/Moroto</v>
      </c>
      <c r="H937" s="41">
        <f>VLOOKUP($A937,'Youth Skills Data'!$A$1:$E$2403,5,FALSE)</f>
        <v>7.84</v>
      </c>
      <c r="I937" s="41">
        <f>VLOOKUP($A937,'Youth Skills Data'!$A$1:$E$2403,4,FALSE)</f>
        <v>6.23</v>
      </c>
      <c r="J937" s="41">
        <f>VLOOKUP($A937,'Youth Skills Data'!$A$1:$E$2403,3,FALSE)</f>
        <v>5.87</v>
      </c>
      <c r="K937" s="41">
        <f t="shared" si="72"/>
        <v>19.940000000000001</v>
      </c>
      <c r="L937" s="41" t="s">
        <v>5</v>
      </c>
      <c r="M937" s="41" t="s">
        <v>7</v>
      </c>
      <c r="N937" s="41" t="str">
        <f t="shared" si="73"/>
        <v>Moderate Impact</v>
      </c>
      <c r="O937" s="42">
        <v>21000</v>
      </c>
      <c r="P937" s="42"/>
      <c r="Q937" s="42">
        <f t="shared" si="74"/>
        <v>21000</v>
      </c>
    </row>
    <row r="938" spans="1:17" x14ac:dyDescent="0.35">
      <c r="A938" s="41" t="s">
        <v>959</v>
      </c>
      <c r="B938" s="41">
        <f>VLOOKUP($A:$A,'Youth Skills Data'!$A$1:$E$2403,2,FALSE)</f>
        <v>17</v>
      </c>
      <c r="C938" s="41" t="str">
        <f t="shared" si="71"/>
        <v>15 - 19 yrs</v>
      </c>
      <c r="D938" s="41" t="s">
        <v>8</v>
      </c>
      <c r="E938" s="41" t="str">
        <f>HLOOKUP($A938,'Sheet 4'!$A$2:$CNK$3,2,FALSE)</f>
        <v>Single</v>
      </c>
      <c r="F938" s="41" t="s">
        <v>116</v>
      </c>
      <c r="G938" s="41" t="str">
        <f t="shared" si="70"/>
        <v>Female/Single/Moroto</v>
      </c>
      <c r="H938" s="41">
        <f>VLOOKUP($A938,'Youth Skills Data'!$A$1:$E$2403,5,FALSE)</f>
        <v>7.84</v>
      </c>
      <c r="I938" s="41">
        <f>VLOOKUP($A938,'Youth Skills Data'!$A$1:$E$2403,4,FALSE)</f>
        <v>6.23</v>
      </c>
      <c r="J938" s="41">
        <f>VLOOKUP($A938,'Youth Skills Data'!$A$1:$E$2403,3,FALSE)</f>
        <v>5.87</v>
      </c>
      <c r="K938" s="41">
        <f t="shared" si="72"/>
        <v>19.940000000000001</v>
      </c>
      <c r="L938" s="41" t="s">
        <v>5</v>
      </c>
      <c r="M938" s="41" t="s">
        <v>7</v>
      </c>
      <c r="N938" s="41" t="str">
        <f t="shared" si="73"/>
        <v>Moderate Impact</v>
      </c>
      <c r="O938" s="42">
        <v>45500</v>
      </c>
      <c r="P938" s="42"/>
      <c r="Q938" s="42">
        <f t="shared" si="74"/>
        <v>45500</v>
      </c>
    </row>
    <row r="939" spans="1:17" x14ac:dyDescent="0.35">
      <c r="A939" s="41" t="s">
        <v>960</v>
      </c>
      <c r="B939" s="41">
        <f>VLOOKUP($A:$A,'Youth Skills Data'!$A$1:$E$2403,2,FALSE)</f>
        <v>19</v>
      </c>
      <c r="C939" s="41" t="str">
        <f t="shared" si="71"/>
        <v>20 - 24 yrs</v>
      </c>
      <c r="D939" s="41" t="s">
        <v>8</v>
      </c>
      <c r="E939" s="41" t="str">
        <f>HLOOKUP($A939,'Sheet 4'!$A$2:$CNK$3,2,FALSE)</f>
        <v>Single</v>
      </c>
      <c r="F939" s="41" t="s">
        <v>116</v>
      </c>
      <c r="G939" s="41" t="str">
        <f t="shared" si="70"/>
        <v>Female/Single/Moroto</v>
      </c>
      <c r="H939" s="41">
        <f>VLOOKUP($A939,'Youth Skills Data'!$A$1:$E$2403,5,FALSE)</f>
        <v>4.3499999999999996</v>
      </c>
      <c r="I939" s="41">
        <f>VLOOKUP($A939,'Youth Skills Data'!$A$1:$E$2403,4,FALSE)</f>
        <v>7.84</v>
      </c>
      <c r="J939" s="41">
        <f>VLOOKUP($A939,'Youth Skills Data'!$A$1:$E$2403,3,FALSE)</f>
        <v>6.4</v>
      </c>
      <c r="K939" s="41">
        <f t="shared" si="72"/>
        <v>18.59</v>
      </c>
      <c r="L939" s="41" t="s">
        <v>5</v>
      </c>
      <c r="M939" s="41" t="s">
        <v>7</v>
      </c>
      <c r="N939" s="41" t="str">
        <f t="shared" si="73"/>
        <v>Moderate Impact</v>
      </c>
      <c r="O939" s="42">
        <v>37500</v>
      </c>
      <c r="P939" s="42"/>
      <c r="Q939" s="42">
        <f t="shared" si="74"/>
        <v>37500</v>
      </c>
    </row>
    <row r="940" spans="1:17" x14ac:dyDescent="0.35">
      <c r="A940" s="41" t="s">
        <v>961</v>
      </c>
      <c r="B940" s="41">
        <f>VLOOKUP($A:$A,'Youth Skills Data'!$A$1:$E$2403,2,FALSE)</f>
        <v>21</v>
      </c>
      <c r="C940" s="41" t="str">
        <f t="shared" si="71"/>
        <v>20 - 24 yrs</v>
      </c>
      <c r="D940" s="41" t="s">
        <v>8</v>
      </c>
      <c r="E940" s="41" t="str">
        <f>HLOOKUP($A940,'Sheet 4'!$A$2:$CNK$3,2,FALSE)</f>
        <v>Single</v>
      </c>
      <c r="F940" s="41" t="s">
        <v>116</v>
      </c>
      <c r="G940" s="41" t="str">
        <f t="shared" si="70"/>
        <v>Female/Single/Moroto</v>
      </c>
      <c r="H940" s="41">
        <f>VLOOKUP($A940,'Youth Skills Data'!$A$1:$E$2403,5,FALSE)</f>
        <v>5.3</v>
      </c>
      <c r="I940" s="41">
        <f>VLOOKUP($A940,'Youth Skills Data'!$A$1:$E$2403,4,FALSE)</f>
        <v>2.52</v>
      </c>
      <c r="J940" s="41">
        <f>VLOOKUP($A940,'Youth Skills Data'!$A$1:$E$2403,3,FALSE)</f>
        <v>5.59</v>
      </c>
      <c r="K940" s="41">
        <f t="shared" si="72"/>
        <v>13.41</v>
      </c>
      <c r="L940" s="41" t="s">
        <v>5</v>
      </c>
      <c r="M940" s="41" t="s">
        <v>7</v>
      </c>
      <c r="N940" s="41" t="str">
        <f t="shared" si="73"/>
        <v>Moderate Impact</v>
      </c>
      <c r="O940" s="42">
        <v>37000</v>
      </c>
      <c r="P940" s="42"/>
      <c r="Q940" s="42">
        <f t="shared" si="74"/>
        <v>37000</v>
      </c>
    </row>
    <row r="941" spans="1:17" x14ac:dyDescent="0.35">
      <c r="A941" s="41" t="s">
        <v>962</v>
      </c>
      <c r="B941" s="41">
        <f>VLOOKUP($A:$A,'Youth Skills Data'!$A$1:$E$2403,2,FALSE)</f>
        <v>24</v>
      </c>
      <c r="C941" s="41" t="str">
        <f t="shared" si="71"/>
        <v>20 - 24 yrs</v>
      </c>
      <c r="D941" s="41" t="s">
        <v>8</v>
      </c>
      <c r="E941" s="41" t="str">
        <f>HLOOKUP($A941,'Sheet 4'!$A$2:$CNK$3,2,FALSE)</f>
        <v>Single</v>
      </c>
      <c r="F941" s="41" t="s">
        <v>116</v>
      </c>
      <c r="G941" s="41" t="str">
        <f t="shared" si="70"/>
        <v>Female/Single/Moroto</v>
      </c>
      <c r="H941" s="41">
        <f>VLOOKUP($A941,'Youth Skills Data'!$A$1:$E$2403,5,FALSE)</f>
        <v>5.3</v>
      </c>
      <c r="I941" s="41">
        <f>VLOOKUP($A941,'Youth Skills Data'!$A$1:$E$2403,4,FALSE)</f>
        <v>2.52</v>
      </c>
      <c r="J941" s="41">
        <f>VLOOKUP($A941,'Youth Skills Data'!$A$1:$E$2403,3,FALSE)</f>
        <v>5.59</v>
      </c>
      <c r="K941" s="41">
        <f t="shared" si="72"/>
        <v>13.41</v>
      </c>
      <c r="L941" s="41" t="s">
        <v>5</v>
      </c>
      <c r="M941" s="41" t="s">
        <v>7</v>
      </c>
      <c r="N941" s="41" t="str">
        <f t="shared" si="73"/>
        <v>Moderate Impact</v>
      </c>
      <c r="O941" s="42">
        <v>396000</v>
      </c>
      <c r="P941" s="42"/>
      <c r="Q941" s="42">
        <f t="shared" si="74"/>
        <v>396000</v>
      </c>
    </row>
    <row r="942" spans="1:17" x14ac:dyDescent="0.35">
      <c r="A942" s="41" t="s">
        <v>963</v>
      </c>
      <c r="B942" s="41">
        <f>VLOOKUP($A:$A,'Youth Skills Data'!$A$1:$E$2403,2,FALSE)</f>
        <v>21</v>
      </c>
      <c r="C942" s="41" t="str">
        <f t="shared" si="71"/>
        <v>20 - 24 yrs</v>
      </c>
      <c r="D942" s="41" t="s">
        <v>3</v>
      </c>
      <c r="E942" s="41" t="str">
        <f>HLOOKUP($A942,'Sheet 4'!$A$2:$CNK$3,2,FALSE)</f>
        <v>Married</v>
      </c>
      <c r="F942" s="41" t="s">
        <v>116</v>
      </c>
      <c r="G942" s="41" t="str">
        <f t="shared" si="70"/>
        <v>Male/Married/Moroto</v>
      </c>
      <c r="H942" s="41">
        <f>VLOOKUP($A942,'Youth Skills Data'!$A$1:$E$2403,5,FALSE)</f>
        <v>3.26</v>
      </c>
      <c r="I942" s="41">
        <f>VLOOKUP($A942,'Youth Skills Data'!$A$1:$E$2403,4,FALSE)</f>
        <v>9.7200000000000006</v>
      </c>
      <c r="J942" s="41">
        <f>VLOOKUP($A942,'Youth Skills Data'!$A$1:$E$2403,3,FALSE)</f>
        <v>2</v>
      </c>
      <c r="K942" s="41">
        <f t="shared" si="72"/>
        <v>14.98</v>
      </c>
      <c r="L942" s="41" t="s">
        <v>5</v>
      </c>
      <c r="M942" s="41" t="s">
        <v>5</v>
      </c>
      <c r="N942" s="41" t="str">
        <f t="shared" si="73"/>
        <v>High Impact</v>
      </c>
      <c r="O942" s="42">
        <v>32000</v>
      </c>
      <c r="P942" s="42">
        <v>190000</v>
      </c>
      <c r="Q942" s="42">
        <f t="shared" si="74"/>
        <v>222000</v>
      </c>
    </row>
    <row r="943" spans="1:17" x14ac:dyDescent="0.35">
      <c r="A943" s="41" t="s">
        <v>964</v>
      </c>
      <c r="B943" s="41">
        <f>VLOOKUP($A:$A,'Youth Skills Data'!$A$1:$E$2403,2,FALSE)</f>
        <v>23</v>
      </c>
      <c r="C943" s="41" t="str">
        <f t="shared" si="71"/>
        <v>20 - 24 yrs</v>
      </c>
      <c r="D943" s="41" t="s">
        <v>3</v>
      </c>
      <c r="E943" s="41" t="str">
        <f>HLOOKUP($A943,'Sheet 4'!$A$2:$CNK$3,2,FALSE)</f>
        <v>Married</v>
      </c>
      <c r="F943" s="41" t="s">
        <v>116</v>
      </c>
      <c r="G943" s="41" t="str">
        <f t="shared" si="70"/>
        <v>Male/Married/Moroto</v>
      </c>
      <c r="H943" s="41">
        <f>VLOOKUP($A943,'Youth Skills Data'!$A$1:$E$2403,5,FALSE)</f>
        <v>9.11</v>
      </c>
      <c r="I943" s="41">
        <f>VLOOKUP($A943,'Youth Skills Data'!$A$1:$E$2403,4,FALSE)</f>
        <v>8.1</v>
      </c>
      <c r="J943" s="41">
        <f>VLOOKUP($A943,'Youth Skills Data'!$A$1:$E$2403,3,FALSE)</f>
        <v>5.4</v>
      </c>
      <c r="K943" s="41">
        <f t="shared" si="72"/>
        <v>22.61</v>
      </c>
      <c r="L943" s="41" t="s">
        <v>7</v>
      </c>
      <c r="M943" s="41" t="s">
        <v>5</v>
      </c>
      <c r="N943" s="41" t="str">
        <f t="shared" si="73"/>
        <v>Low Impact</v>
      </c>
      <c r="O943" s="42"/>
      <c r="P943" s="42">
        <v>280000</v>
      </c>
      <c r="Q943" s="42">
        <f t="shared" si="74"/>
        <v>280000</v>
      </c>
    </row>
    <row r="944" spans="1:17" x14ac:dyDescent="0.35">
      <c r="A944" s="41" t="s">
        <v>965</v>
      </c>
      <c r="B944" s="41">
        <f>VLOOKUP($A:$A,'Youth Skills Data'!$A$1:$E$2403,2,FALSE)</f>
        <v>19</v>
      </c>
      <c r="C944" s="41" t="str">
        <f t="shared" si="71"/>
        <v>20 - 24 yrs</v>
      </c>
      <c r="D944" s="41" t="s">
        <v>8</v>
      </c>
      <c r="E944" s="41" t="str">
        <f>HLOOKUP($A944,'Sheet 4'!$A$2:$CNK$3,2,FALSE)</f>
        <v>Single</v>
      </c>
      <c r="F944" s="41" t="s">
        <v>116</v>
      </c>
      <c r="G944" s="41" t="str">
        <f t="shared" si="70"/>
        <v>Female/Single/Moroto</v>
      </c>
      <c r="H944" s="41">
        <f>VLOOKUP($A944,'Youth Skills Data'!$A$1:$E$2403,5,FALSE)</f>
        <v>8.9499999999999993</v>
      </c>
      <c r="I944" s="41">
        <f>VLOOKUP($A944,'Youth Skills Data'!$A$1:$E$2403,4,FALSE)</f>
        <v>9.2799999999999994</v>
      </c>
      <c r="J944" s="41">
        <f>VLOOKUP($A944,'Youth Skills Data'!$A$1:$E$2403,3,FALSE)</f>
        <v>7.99</v>
      </c>
      <c r="K944" s="41">
        <f t="shared" si="72"/>
        <v>26.22</v>
      </c>
      <c r="L944" s="41" t="s">
        <v>7</v>
      </c>
      <c r="M944" s="41" t="s">
        <v>5</v>
      </c>
      <c r="N944" s="41" t="str">
        <f t="shared" si="73"/>
        <v>Low Impact</v>
      </c>
      <c r="O944" s="42"/>
      <c r="P944" s="42">
        <v>295000</v>
      </c>
      <c r="Q944" s="42">
        <f t="shared" si="74"/>
        <v>295000</v>
      </c>
    </row>
    <row r="945" spans="1:17" x14ac:dyDescent="0.35">
      <c r="A945" s="41" t="s">
        <v>966</v>
      </c>
      <c r="B945" s="41">
        <f>VLOOKUP($A:$A,'Youth Skills Data'!$A$1:$E$2403,2,FALSE)</f>
        <v>29</v>
      </c>
      <c r="C945" s="41" t="str">
        <f t="shared" si="71"/>
        <v>25 yrs or more</v>
      </c>
      <c r="D945" s="41" t="s">
        <v>3</v>
      </c>
      <c r="E945" s="41" t="str">
        <f>HLOOKUP($A945,'Sheet 4'!$A$2:$CNK$3,2,FALSE)</f>
        <v>Single</v>
      </c>
      <c r="F945" s="41" t="s">
        <v>116</v>
      </c>
      <c r="G945" s="41" t="str">
        <f t="shared" si="70"/>
        <v>Male/Single/Moroto</v>
      </c>
      <c r="H945" s="41">
        <f>VLOOKUP($A945,'Youth Skills Data'!$A$1:$E$2403,5,FALSE)</f>
        <v>3.76</v>
      </c>
      <c r="I945" s="41">
        <f>VLOOKUP($A945,'Youth Skills Data'!$A$1:$E$2403,4,FALSE)</f>
        <v>0.56000000000000005</v>
      </c>
      <c r="J945" s="41">
        <f>VLOOKUP($A945,'Youth Skills Data'!$A$1:$E$2403,3,FALSE)</f>
        <v>9.81</v>
      </c>
      <c r="K945" s="41">
        <f t="shared" si="72"/>
        <v>14.13</v>
      </c>
      <c r="L945" s="41" t="s">
        <v>7</v>
      </c>
      <c r="M945" s="41" t="s">
        <v>5</v>
      </c>
      <c r="N945" s="41" t="str">
        <f t="shared" si="73"/>
        <v>Low Impact</v>
      </c>
      <c r="O945" s="42"/>
      <c r="P945" s="42">
        <v>0</v>
      </c>
      <c r="Q945" s="42">
        <f t="shared" si="74"/>
        <v>0</v>
      </c>
    </row>
    <row r="946" spans="1:17" x14ac:dyDescent="0.35">
      <c r="A946" s="41" t="s">
        <v>967</v>
      </c>
      <c r="B946" s="41">
        <f>VLOOKUP($A:$A,'Youth Skills Data'!$A$1:$E$2403,2,FALSE)</f>
        <v>22</v>
      </c>
      <c r="C946" s="41" t="str">
        <f t="shared" si="71"/>
        <v>20 - 24 yrs</v>
      </c>
      <c r="D946" s="41" t="s">
        <v>3</v>
      </c>
      <c r="E946" s="41" t="str">
        <f>HLOOKUP($A946,'Sheet 4'!$A$2:$CNK$3,2,FALSE)</f>
        <v>Single</v>
      </c>
      <c r="F946" s="41" t="s">
        <v>116</v>
      </c>
      <c r="G946" s="41" t="str">
        <f t="shared" si="70"/>
        <v>Male/Single/Moroto</v>
      </c>
      <c r="H946" s="41">
        <f>VLOOKUP($A946,'Youth Skills Data'!$A$1:$E$2403,5,FALSE)</f>
        <v>3.76</v>
      </c>
      <c r="I946" s="41">
        <f>VLOOKUP($A946,'Youth Skills Data'!$A$1:$E$2403,4,FALSE)</f>
        <v>0.56000000000000005</v>
      </c>
      <c r="J946" s="41">
        <f>VLOOKUP($A946,'Youth Skills Data'!$A$1:$E$2403,3,FALSE)</f>
        <v>9.81</v>
      </c>
      <c r="K946" s="41">
        <f t="shared" si="72"/>
        <v>14.13</v>
      </c>
      <c r="L946" s="41" t="s">
        <v>6</v>
      </c>
      <c r="M946" s="41" t="s">
        <v>6</v>
      </c>
      <c r="N946" s="41" t="str">
        <f t="shared" si="73"/>
        <v>No Impact at all</v>
      </c>
      <c r="O946" s="42"/>
      <c r="P946" s="42"/>
      <c r="Q946" s="42">
        <f t="shared" si="74"/>
        <v>0</v>
      </c>
    </row>
    <row r="947" spans="1:17" x14ac:dyDescent="0.35">
      <c r="A947" s="41" t="s">
        <v>968</v>
      </c>
      <c r="B947" s="41">
        <f>VLOOKUP($A:$A,'Youth Skills Data'!$A$1:$E$2403,2,FALSE)</f>
        <v>21</v>
      </c>
      <c r="C947" s="41" t="str">
        <f t="shared" si="71"/>
        <v>20 - 24 yrs</v>
      </c>
      <c r="D947" s="41" t="s">
        <v>3</v>
      </c>
      <c r="E947" s="41" t="str">
        <f>HLOOKUP($A947,'Sheet 4'!$A$2:$CNK$3,2,FALSE)</f>
        <v>Single</v>
      </c>
      <c r="F947" s="41" t="s">
        <v>117</v>
      </c>
      <c r="G947" s="41" t="str">
        <f t="shared" si="70"/>
        <v>Male/Single/Kaabong</v>
      </c>
      <c r="H947" s="41">
        <f>VLOOKUP($A947,'Youth Skills Data'!$A$1:$E$2403,5,FALSE)</f>
        <v>8.42</v>
      </c>
      <c r="I947" s="41">
        <f>VLOOKUP($A947,'Youth Skills Data'!$A$1:$E$2403,4,FALSE)</f>
        <v>3.68</v>
      </c>
      <c r="J947" s="41">
        <f>VLOOKUP($A947,'Youth Skills Data'!$A$1:$E$2403,3,FALSE)</f>
        <v>0.54</v>
      </c>
      <c r="K947" s="41">
        <f t="shared" si="72"/>
        <v>12.64</v>
      </c>
      <c r="L947" s="41" t="s">
        <v>5</v>
      </c>
      <c r="M947" s="41" t="s">
        <v>6</v>
      </c>
      <c r="N947" s="41" t="str">
        <f t="shared" si="73"/>
        <v>Moderate Impact</v>
      </c>
      <c r="O947" s="42">
        <v>261000</v>
      </c>
      <c r="P947" s="42"/>
      <c r="Q947" s="42">
        <f t="shared" si="74"/>
        <v>261000</v>
      </c>
    </row>
    <row r="948" spans="1:17" x14ac:dyDescent="0.35">
      <c r="A948" s="41" t="s">
        <v>969</v>
      </c>
      <c r="B948" s="41">
        <f>VLOOKUP($A:$A,'Youth Skills Data'!$A$1:$E$2403,2,FALSE)</f>
        <v>17</v>
      </c>
      <c r="C948" s="41" t="str">
        <f t="shared" si="71"/>
        <v>15 - 19 yrs</v>
      </c>
      <c r="D948" s="41" t="s">
        <v>8</v>
      </c>
      <c r="E948" s="41" t="str">
        <f>HLOOKUP($A948,'Sheet 4'!$A$2:$CNK$3,2,FALSE)</f>
        <v>Single</v>
      </c>
      <c r="F948" s="41" t="s">
        <v>118</v>
      </c>
      <c r="G948" s="41" t="str">
        <f t="shared" si="70"/>
        <v>Female/Single/Kotido</v>
      </c>
      <c r="H948" s="41">
        <f>VLOOKUP($A948,'Youth Skills Data'!$A$1:$E$2403,5,FALSE)</f>
        <v>0.81</v>
      </c>
      <c r="I948" s="41">
        <f>VLOOKUP($A948,'Youth Skills Data'!$A$1:$E$2403,4,FALSE)</f>
        <v>3.53</v>
      </c>
      <c r="J948" s="41">
        <f>VLOOKUP($A948,'Youth Skills Data'!$A$1:$E$2403,3,FALSE)</f>
        <v>7.58</v>
      </c>
      <c r="K948" s="41">
        <f t="shared" si="72"/>
        <v>11.92</v>
      </c>
      <c r="L948" s="41" t="s">
        <v>6</v>
      </c>
      <c r="M948" s="41" t="s">
        <v>6</v>
      </c>
      <c r="N948" s="41" t="str">
        <f t="shared" si="73"/>
        <v>No Impact at all</v>
      </c>
      <c r="O948" s="42"/>
      <c r="P948" s="42"/>
      <c r="Q948" s="42">
        <f t="shared" si="74"/>
        <v>0</v>
      </c>
    </row>
    <row r="949" spans="1:17" x14ac:dyDescent="0.35">
      <c r="A949" s="41" t="s">
        <v>970</v>
      </c>
      <c r="B949" s="41">
        <f>VLOOKUP($A:$A,'Youth Skills Data'!$A$1:$E$2403,2,FALSE)</f>
        <v>21</v>
      </c>
      <c r="C949" s="41" t="str">
        <f t="shared" si="71"/>
        <v>20 - 24 yrs</v>
      </c>
      <c r="D949" s="41" t="s">
        <v>8</v>
      </c>
      <c r="E949" s="41" t="str">
        <f>HLOOKUP($A949,'Sheet 4'!$A$2:$CNK$3,2,FALSE)</f>
        <v>Separated</v>
      </c>
      <c r="F949" s="41" t="s">
        <v>119</v>
      </c>
      <c r="G949" s="41" t="str">
        <f t="shared" si="70"/>
        <v>Female/Separated/Napak</v>
      </c>
      <c r="H949" s="41">
        <f>VLOOKUP($A949,'Youth Skills Data'!$A$1:$E$2403,5,FALSE)</f>
        <v>5.3</v>
      </c>
      <c r="I949" s="41">
        <f>VLOOKUP($A949,'Youth Skills Data'!$A$1:$E$2403,4,FALSE)</f>
        <v>2.52</v>
      </c>
      <c r="J949" s="41">
        <f>VLOOKUP($A949,'Youth Skills Data'!$A$1:$E$2403,3,FALSE)</f>
        <v>5.59</v>
      </c>
      <c r="K949" s="41">
        <f t="shared" si="72"/>
        <v>13.41</v>
      </c>
      <c r="L949" s="41" t="s">
        <v>7</v>
      </c>
      <c r="M949" s="41" t="s">
        <v>7</v>
      </c>
      <c r="N949" s="41" t="str">
        <f t="shared" si="73"/>
        <v>No Impact at all</v>
      </c>
      <c r="O949" s="42"/>
      <c r="P949" s="42"/>
      <c r="Q949" s="42">
        <f t="shared" si="74"/>
        <v>0</v>
      </c>
    </row>
    <row r="950" spans="1:17" x14ac:dyDescent="0.35">
      <c r="A950" s="41" t="s">
        <v>971</v>
      </c>
      <c r="B950" s="41">
        <f>VLOOKUP($A:$A,'Youth Skills Data'!$A$1:$E$2403,2,FALSE)</f>
        <v>23</v>
      </c>
      <c r="C950" s="41" t="str">
        <f t="shared" si="71"/>
        <v>20 - 24 yrs</v>
      </c>
      <c r="D950" s="41" t="s">
        <v>8</v>
      </c>
      <c r="E950" s="41" t="str">
        <f>HLOOKUP($A950,'Sheet 4'!$A$2:$CNK$3,2,FALSE)</f>
        <v>Separated</v>
      </c>
      <c r="F950" s="41" t="s">
        <v>120</v>
      </c>
      <c r="G950" s="41" t="str">
        <f t="shared" si="70"/>
        <v>Female/Separated/Nakapiripiriti</v>
      </c>
      <c r="H950" s="41">
        <f>VLOOKUP($A950,'Youth Skills Data'!$A$1:$E$2403,5,FALSE)</f>
        <v>5.3</v>
      </c>
      <c r="I950" s="41">
        <f>VLOOKUP($A950,'Youth Skills Data'!$A$1:$E$2403,4,FALSE)</f>
        <v>2.52</v>
      </c>
      <c r="J950" s="41">
        <f>VLOOKUP($A950,'Youth Skills Data'!$A$1:$E$2403,3,FALSE)</f>
        <v>5.59</v>
      </c>
      <c r="K950" s="41">
        <f t="shared" si="72"/>
        <v>13.41</v>
      </c>
      <c r="L950" s="41" t="s">
        <v>5</v>
      </c>
      <c r="M950" s="41" t="s">
        <v>6</v>
      </c>
      <c r="N950" s="41" t="str">
        <f t="shared" si="73"/>
        <v>Moderate Impact</v>
      </c>
      <c r="O950" s="42">
        <v>159000</v>
      </c>
      <c r="P950" s="42"/>
      <c r="Q950" s="42">
        <f t="shared" si="74"/>
        <v>159000</v>
      </c>
    </row>
    <row r="951" spans="1:17" x14ac:dyDescent="0.35">
      <c r="A951" s="41" t="s">
        <v>972</v>
      </c>
      <c r="B951" s="41">
        <f>VLOOKUP($A:$A,'Youth Skills Data'!$A$1:$E$2403,2,FALSE)</f>
        <v>15</v>
      </c>
      <c r="C951" s="41" t="str">
        <f t="shared" si="71"/>
        <v>15 - 19 yrs</v>
      </c>
      <c r="D951" s="41" t="s">
        <v>8</v>
      </c>
      <c r="E951" s="41" t="str">
        <f>HLOOKUP($A951,'Sheet 4'!$A$2:$CNK$3,2,FALSE)</f>
        <v>Single</v>
      </c>
      <c r="F951" s="41" t="s">
        <v>121</v>
      </c>
      <c r="G951" s="41" t="str">
        <f t="shared" si="70"/>
        <v>Female/Single/Amudat</v>
      </c>
      <c r="H951" s="41">
        <f>VLOOKUP($A951,'Youth Skills Data'!$A$1:$E$2403,5,FALSE)</f>
        <v>2.91</v>
      </c>
      <c r="I951" s="41">
        <f>VLOOKUP($A951,'Youth Skills Data'!$A$1:$E$2403,4,FALSE)</f>
        <v>2.04</v>
      </c>
      <c r="J951" s="41">
        <f>VLOOKUP($A951,'Youth Skills Data'!$A$1:$E$2403,3,FALSE)</f>
        <v>2.82</v>
      </c>
      <c r="K951" s="41">
        <f t="shared" si="72"/>
        <v>7.77</v>
      </c>
      <c r="L951" s="41" t="s">
        <v>5</v>
      </c>
      <c r="M951" s="41" t="s">
        <v>5</v>
      </c>
      <c r="N951" s="41" t="str">
        <f t="shared" si="73"/>
        <v>High Impact</v>
      </c>
      <c r="O951" s="42">
        <v>129099</v>
      </c>
      <c r="P951" s="42">
        <v>125000</v>
      </c>
      <c r="Q951" s="42">
        <f t="shared" si="74"/>
        <v>254099</v>
      </c>
    </row>
    <row r="952" spans="1:17" x14ac:dyDescent="0.35">
      <c r="A952" s="41" t="s">
        <v>973</v>
      </c>
      <c r="B952" s="41">
        <f>VLOOKUP($A:$A,'Youth Skills Data'!$A$1:$E$2403,2,FALSE)</f>
        <v>25</v>
      </c>
      <c r="C952" s="41" t="str">
        <f t="shared" si="71"/>
        <v>25 yrs or more</v>
      </c>
      <c r="D952" s="41" t="s">
        <v>8</v>
      </c>
      <c r="E952" s="41" t="str">
        <f>HLOOKUP($A952,'Sheet 4'!$A$2:$CNK$3,2,FALSE)</f>
        <v>Single</v>
      </c>
      <c r="F952" s="41" t="s">
        <v>122</v>
      </c>
      <c r="G952" s="41" t="str">
        <f t="shared" si="70"/>
        <v>Female/Single/Abim</v>
      </c>
      <c r="H952" s="41">
        <f>VLOOKUP($A952,'Youth Skills Data'!$A$1:$E$2403,5,FALSE)</f>
        <v>3.76</v>
      </c>
      <c r="I952" s="41">
        <f>VLOOKUP($A952,'Youth Skills Data'!$A$1:$E$2403,4,FALSE)</f>
        <v>0.56000000000000005</v>
      </c>
      <c r="J952" s="41">
        <f>VLOOKUP($A952,'Youth Skills Data'!$A$1:$E$2403,3,FALSE)</f>
        <v>9.81</v>
      </c>
      <c r="K952" s="41">
        <f t="shared" si="72"/>
        <v>14.13</v>
      </c>
      <c r="L952" s="41" t="s">
        <v>5</v>
      </c>
      <c r="M952" s="41" t="s">
        <v>5</v>
      </c>
      <c r="N952" s="41" t="str">
        <f t="shared" si="73"/>
        <v>High Impact</v>
      </c>
      <c r="O952" s="42">
        <v>33000</v>
      </c>
      <c r="P952" s="42">
        <v>2100000</v>
      </c>
      <c r="Q952" s="42">
        <f t="shared" si="74"/>
        <v>2133000</v>
      </c>
    </row>
    <row r="953" spans="1:17" x14ac:dyDescent="0.35">
      <c r="A953" s="41" t="s">
        <v>974</v>
      </c>
      <c r="B953" s="41">
        <f>VLOOKUP($A:$A,'Youth Skills Data'!$A$1:$E$2403,2,FALSE)</f>
        <v>13</v>
      </c>
      <c r="C953" s="41" t="str">
        <f t="shared" si="71"/>
        <v>10-14 yrs</v>
      </c>
      <c r="D953" s="41" t="s">
        <v>8</v>
      </c>
      <c r="E953" s="41" t="str">
        <f>HLOOKUP($A953,'Sheet 4'!$A$2:$CNK$3,2,FALSE)</f>
        <v>Married</v>
      </c>
      <c r="F953" s="41" t="s">
        <v>122</v>
      </c>
      <c r="G953" s="41" t="str">
        <f t="shared" si="70"/>
        <v>Female/Married/Abim</v>
      </c>
      <c r="H953" s="41">
        <f>VLOOKUP($A953,'Youth Skills Data'!$A$1:$E$2403,5,FALSE)</f>
        <v>3.88</v>
      </c>
      <c r="I953" s="41">
        <f>VLOOKUP($A953,'Youth Skills Data'!$A$1:$E$2403,4,FALSE)</f>
        <v>1.29</v>
      </c>
      <c r="J953" s="41">
        <f>VLOOKUP($A953,'Youth Skills Data'!$A$1:$E$2403,3,FALSE)</f>
        <v>9.16</v>
      </c>
      <c r="K953" s="41">
        <f t="shared" si="72"/>
        <v>14.33</v>
      </c>
      <c r="L953" s="41" t="s">
        <v>5</v>
      </c>
      <c r="M953" s="41" t="s">
        <v>5</v>
      </c>
      <c r="N953" s="41" t="str">
        <f t="shared" si="73"/>
        <v>High Impact</v>
      </c>
      <c r="O953" s="42">
        <v>1123698</v>
      </c>
      <c r="P953" s="42">
        <v>51000</v>
      </c>
      <c r="Q953" s="42">
        <f t="shared" si="74"/>
        <v>1174698</v>
      </c>
    </row>
    <row r="954" spans="1:17" x14ac:dyDescent="0.35">
      <c r="A954" s="41" t="s">
        <v>975</v>
      </c>
      <c r="B954" s="41">
        <f>VLOOKUP($A:$A,'Youth Skills Data'!$A$1:$E$2403,2,FALSE)</f>
        <v>15</v>
      </c>
      <c r="C954" s="41" t="str">
        <f t="shared" si="71"/>
        <v>15 - 19 yrs</v>
      </c>
      <c r="D954" s="41" t="s">
        <v>8</v>
      </c>
      <c r="E954" s="41" t="str">
        <f>HLOOKUP($A954,'Sheet 4'!$A$2:$CNK$3,2,FALSE)</f>
        <v>Married</v>
      </c>
      <c r="F954" s="41" t="s">
        <v>122</v>
      </c>
      <c r="G954" s="41" t="str">
        <f t="shared" si="70"/>
        <v>Female/Married/Abim</v>
      </c>
      <c r="H954" s="41">
        <f>VLOOKUP($A954,'Youth Skills Data'!$A$1:$E$2403,5,FALSE)</f>
        <v>3.76</v>
      </c>
      <c r="I954" s="41">
        <f>VLOOKUP($A954,'Youth Skills Data'!$A$1:$E$2403,4,FALSE)</f>
        <v>0.56000000000000005</v>
      </c>
      <c r="J954" s="41">
        <f>VLOOKUP($A954,'Youth Skills Data'!$A$1:$E$2403,3,FALSE)</f>
        <v>9.81</v>
      </c>
      <c r="K954" s="41">
        <f t="shared" si="72"/>
        <v>14.13</v>
      </c>
      <c r="L954" s="41" t="s">
        <v>6</v>
      </c>
      <c r="M954" s="41" t="s">
        <v>6</v>
      </c>
      <c r="N954" s="41" t="str">
        <f t="shared" si="73"/>
        <v>No Impact at all</v>
      </c>
      <c r="O954" s="42"/>
      <c r="P954" s="42"/>
      <c r="Q954" s="42">
        <f t="shared" si="74"/>
        <v>0</v>
      </c>
    </row>
    <row r="955" spans="1:17" x14ac:dyDescent="0.35">
      <c r="A955" s="41" t="s">
        <v>976</v>
      </c>
      <c r="B955" s="41">
        <f>VLOOKUP($A:$A,'Youth Skills Data'!$A$1:$E$2403,2,FALSE)</f>
        <v>17</v>
      </c>
      <c r="C955" s="41" t="str">
        <f t="shared" si="71"/>
        <v>15 - 19 yrs</v>
      </c>
      <c r="D955" s="41" t="s">
        <v>3</v>
      </c>
      <c r="E955" s="41" t="str">
        <f>HLOOKUP($A955,'Sheet 4'!$A$2:$CNK$3,2,FALSE)</f>
        <v>Single</v>
      </c>
      <c r="F955" s="41" t="s">
        <v>122</v>
      </c>
      <c r="G955" s="41" t="str">
        <f t="shared" si="70"/>
        <v>Male/Single/Abim</v>
      </c>
      <c r="H955" s="41">
        <f>VLOOKUP($A955,'Youth Skills Data'!$A$1:$E$2403,5,FALSE)</f>
        <v>3.76</v>
      </c>
      <c r="I955" s="41">
        <f>VLOOKUP($A955,'Youth Skills Data'!$A$1:$E$2403,4,FALSE)</f>
        <v>0.56000000000000005</v>
      </c>
      <c r="J955" s="41">
        <f>VLOOKUP($A955,'Youth Skills Data'!$A$1:$E$2403,3,FALSE)</f>
        <v>9.81</v>
      </c>
      <c r="K955" s="41">
        <f t="shared" si="72"/>
        <v>14.13</v>
      </c>
      <c r="L955" s="41" t="s">
        <v>5</v>
      </c>
      <c r="M955" s="41" t="s">
        <v>5</v>
      </c>
      <c r="N955" s="41" t="str">
        <f t="shared" si="73"/>
        <v>High Impact</v>
      </c>
      <c r="O955" s="42">
        <v>3198</v>
      </c>
      <c r="P955" s="42">
        <v>175000</v>
      </c>
      <c r="Q955" s="42">
        <f t="shared" si="74"/>
        <v>178198</v>
      </c>
    </row>
    <row r="956" spans="1:17" x14ac:dyDescent="0.35">
      <c r="A956" s="41" t="s">
        <v>977</v>
      </c>
      <c r="B956" s="41">
        <f>VLOOKUP($A:$A,'Youth Skills Data'!$A$1:$E$2403,2,FALSE)</f>
        <v>19</v>
      </c>
      <c r="C956" s="41" t="str">
        <f t="shared" si="71"/>
        <v>20 - 24 yrs</v>
      </c>
      <c r="D956" s="41" t="s">
        <v>3</v>
      </c>
      <c r="E956" s="41" t="str">
        <f>HLOOKUP($A956,'Sheet 4'!$A$2:$CNK$3,2,FALSE)</f>
        <v>Single</v>
      </c>
      <c r="F956" s="41" t="s">
        <v>122</v>
      </c>
      <c r="G956" s="41" t="str">
        <f t="shared" si="70"/>
        <v>Male/Single/Abim</v>
      </c>
      <c r="H956" s="41">
        <f>VLOOKUP($A956,'Youth Skills Data'!$A$1:$E$2403,5,FALSE)</f>
        <v>4.3499999999999996</v>
      </c>
      <c r="I956" s="41">
        <f>VLOOKUP($A956,'Youth Skills Data'!$A$1:$E$2403,4,FALSE)</f>
        <v>7.84</v>
      </c>
      <c r="J956" s="41">
        <f>VLOOKUP($A956,'Youth Skills Data'!$A$1:$E$2403,3,FALSE)</f>
        <v>6.4</v>
      </c>
      <c r="K956" s="41">
        <f t="shared" si="72"/>
        <v>18.59</v>
      </c>
      <c r="L956" s="41" t="s">
        <v>6</v>
      </c>
      <c r="M956" s="41" t="s">
        <v>5</v>
      </c>
      <c r="N956" s="41" t="str">
        <f t="shared" si="73"/>
        <v>Low Impact</v>
      </c>
      <c r="O956" s="42"/>
      <c r="P956" s="42">
        <v>22500</v>
      </c>
      <c r="Q956" s="42">
        <f t="shared" si="74"/>
        <v>22500</v>
      </c>
    </row>
    <row r="957" spans="1:17" x14ac:dyDescent="0.35">
      <c r="A957" s="41" t="s">
        <v>978</v>
      </c>
      <c r="B957" s="41">
        <f>VLOOKUP($A:$A,'Youth Skills Data'!$A$1:$E$2403,2,FALSE)</f>
        <v>21</v>
      </c>
      <c r="C957" s="41" t="str">
        <f t="shared" si="71"/>
        <v>20 - 24 yrs</v>
      </c>
      <c r="D957" s="41" t="s">
        <v>3</v>
      </c>
      <c r="E957" s="41" t="str">
        <f>HLOOKUP($A957,'Sheet 4'!$A$2:$CNK$3,2,FALSE)</f>
        <v>Separated</v>
      </c>
      <c r="F957" s="41" t="s">
        <v>122</v>
      </c>
      <c r="G957" s="41" t="str">
        <f t="shared" si="70"/>
        <v>Male/Separated/Abim</v>
      </c>
      <c r="H957" s="41">
        <f>VLOOKUP($A957,'Youth Skills Data'!$A$1:$E$2403,5,FALSE)</f>
        <v>5.3</v>
      </c>
      <c r="I957" s="41">
        <f>VLOOKUP($A957,'Youth Skills Data'!$A$1:$E$2403,4,FALSE)</f>
        <v>2.52</v>
      </c>
      <c r="J957" s="41">
        <f>VLOOKUP($A957,'Youth Skills Data'!$A$1:$E$2403,3,FALSE)</f>
        <v>5.59</v>
      </c>
      <c r="K957" s="41">
        <f t="shared" si="72"/>
        <v>13.41</v>
      </c>
      <c r="L957" s="41" t="s">
        <v>6</v>
      </c>
      <c r="M957" s="41" t="s">
        <v>6</v>
      </c>
      <c r="N957" s="41" t="str">
        <f t="shared" si="73"/>
        <v>No Impact at all</v>
      </c>
      <c r="O957" s="42"/>
      <c r="P957" s="42"/>
      <c r="Q957" s="42">
        <f t="shared" si="74"/>
        <v>0</v>
      </c>
    </row>
    <row r="958" spans="1:17" x14ac:dyDescent="0.35">
      <c r="A958" s="41" t="s">
        <v>979</v>
      </c>
      <c r="B958" s="41">
        <f>VLOOKUP($A:$A,'Youth Skills Data'!$A$1:$E$2403,2,FALSE)</f>
        <v>24</v>
      </c>
      <c r="C958" s="41" t="str">
        <f t="shared" si="71"/>
        <v>20 - 24 yrs</v>
      </c>
      <c r="D958" s="41" t="s">
        <v>3</v>
      </c>
      <c r="E958" s="41" t="str">
        <f>HLOOKUP($A958,'Sheet 4'!$A$2:$CNK$3,2,FALSE)</f>
        <v>Married</v>
      </c>
      <c r="F958" s="41" t="s">
        <v>122</v>
      </c>
      <c r="G958" s="41" t="str">
        <f t="shared" si="70"/>
        <v>Male/Married/Abim</v>
      </c>
      <c r="H958" s="41">
        <f>VLOOKUP($A958,'Youth Skills Data'!$A$1:$E$2403,5,FALSE)</f>
        <v>5.3</v>
      </c>
      <c r="I958" s="41">
        <f>VLOOKUP($A958,'Youth Skills Data'!$A$1:$E$2403,4,FALSE)</f>
        <v>2.52</v>
      </c>
      <c r="J958" s="41">
        <f>VLOOKUP($A958,'Youth Skills Data'!$A$1:$E$2403,3,FALSE)</f>
        <v>5.59</v>
      </c>
      <c r="K958" s="41">
        <f t="shared" si="72"/>
        <v>13.41</v>
      </c>
      <c r="L958" s="41" t="s">
        <v>6</v>
      </c>
      <c r="M958" s="41" t="s">
        <v>6</v>
      </c>
      <c r="N958" s="41" t="str">
        <f t="shared" si="73"/>
        <v>No Impact at all</v>
      </c>
      <c r="O958" s="42"/>
      <c r="P958" s="42"/>
      <c r="Q958" s="42">
        <f t="shared" si="74"/>
        <v>0</v>
      </c>
    </row>
    <row r="959" spans="1:17" x14ac:dyDescent="0.35">
      <c r="A959" s="41" t="s">
        <v>980</v>
      </c>
      <c r="B959" s="41">
        <f>VLOOKUP($A:$A,'Youth Skills Data'!$A$1:$E$2403,2,FALSE)</f>
        <v>21</v>
      </c>
      <c r="C959" s="41" t="str">
        <f t="shared" si="71"/>
        <v>20 - 24 yrs</v>
      </c>
      <c r="D959" s="41" t="s">
        <v>3</v>
      </c>
      <c r="E959" s="41" t="str">
        <f>HLOOKUP($A959,'Sheet 4'!$A$2:$CNK$3,2,FALSE)</f>
        <v>Separated</v>
      </c>
      <c r="F959" s="41" t="s">
        <v>122</v>
      </c>
      <c r="G959" s="41" t="str">
        <f t="shared" si="70"/>
        <v>Male/Separated/Abim</v>
      </c>
      <c r="H959" s="41">
        <f>VLOOKUP($A959,'Youth Skills Data'!$A$1:$E$2403,5,FALSE)</f>
        <v>3.26</v>
      </c>
      <c r="I959" s="41">
        <f>VLOOKUP($A959,'Youth Skills Data'!$A$1:$E$2403,4,FALSE)</f>
        <v>9.7200000000000006</v>
      </c>
      <c r="J959" s="41">
        <f>VLOOKUP($A959,'Youth Skills Data'!$A$1:$E$2403,3,FALSE)</f>
        <v>2</v>
      </c>
      <c r="K959" s="41">
        <f t="shared" si="72"/>
        <v>14.98</v>
      </c>
      <c r="L959" s="41" t="s">
        <v>6</v>
      </c>
      <c r="M959" s="41" t="s">
        <v>6</v>
      </c>
      <c r="N959" s="41" t="str">
        <f t="shared" si="73"/>
        <v>No Impact at all</v>
      </c>
      <c r="O959" s="42"/>
      <c r="P959" s="42"/>
      <c r="Q959" s="42">
        <f t="shared" si="74"/>
        <v>0</v>
      </c>
    </row>
    <row r="960" spans="1:17" x14ac:dyDescent="0.35">
      <c r="A960" s="41" t="s">
        <v>981</v>
      </c>
      <c r="B960" s="41">
        <f>VLOOKUP($A:$A,'Youth Skills Data'!$A$1:$E$2403,2,FALSE)</f>
        <v>23</v>
      </c>
      <c r="C960" s="41" t="str">
        <f t="shared" si="71"/>
        <v>20 - 24 yrs</v>
      </c>
      <c r="D960" s="41" t="s">
        <v>3</v>
      </c>
      <c r="E960" s="41" t="str">
        <f>HLOOKUP($A960,'Sheet 4'!$A$2:$CNK$3,2,FALSE)</f>
        <v>Single</v>
      </c>
      <c r="F960" s="41" t="s">
        <v>122</v>
      </c>
      <c r="G960" s="41" t="str">
        <f t="shared" si="70"/>
        <v>Male/Single/Abim</v>
      </c>
      <c r="H960" s="41">
        <f>VLOOKUP($A960,'Youth Skills Data'!$A$1:$E$2403,5,FALSE)</f>
        <v>5.76</v>
      </c>
      <c r="I960" s="41">
        <f>VLOOKUP($A960,'Youth Skills Data'!$A$1:$E$2403,4,FALSE)</f>
        <v>6.34</v>
      </c>
      <c r="J960" s="41">
        <f>VLOOKUP($A960,'Youth Skills Data'!$A$1:$E$2403,3,FALSE)</f>
        <v>1.01</v>
      </c>
      <c r="K960" s="41">
        <f t="shared" si="72"/>
        <v>13.11</v>
      </c>
      <c r="L960" s="41" t="s">
        <v>6</v>
      </c>
      <c r="M960" s="41" t="s">
        <v>6</v>
      </c>
      <c r="N960" s="41" t="str">
        <f t="shared" si="73"/>
        <v>No Impact at all</v>
      </c>
      <c r="O960" s="42"/>
      <c r="P960" s="42"/>
      <c r="Q960" s="42">
        <f t="shared" si="74"/>
        <v>0</v>
      </c>
    </row>
    <row r="961" spans="1:17" x14ac:dyDescent="0.35">
      <c r="A961" s="41" t="s">
        <v>982</v>
      </c>
      <c r="B961" s="41">
        <f>VLOOKUP($A:$A,'Youth Skills Data'!$A$1:$E$2403,2,FALSE)</f>
        <v>19</v>
      </c>
      <c r="C961" s="41" t="str">
        <f t="shared" si="71"/>
        <v>20 - 24 yrs</v>
      </c>
      <c r="D961" s="41" t="s">
        <v>8</v>
      </c>
      <c r="E961" s="41" t="str">
        <f>HLOOKUP($A961,'Sheet 4'!$A$2:$CNK$3,2,FALSE)</f>
        <v>Married</v>
      </c>
      <c r="F961" s="41" t="s">
        <v>122</v>
      </c>
      <c r="G961" s="41" t="str">
        <f t="shared" si="70"/>
        <v>Female/Married/Abim</v>
      </c>
      <c r="H961" s="41">
        <f>VLOOKUP($A961,'Youth Skills Data'!$A$1:$E$2403,5,FALSE)</f>
        <v>1.87</v>
      </c>
      <c r="I961" s="41">
        <f>VLOOKUP($A961,'Youth Skills Data'!$A$1:$E$2403,4,FALSE)</f>
        <v>2.88</v>
      </c>
      <c r="J961" s="41">
        <f>VLOOKUP($A961,'Youth Skills Data'!$A$1:$E$2403,3,FALSE)</f>
        <v>5.23</v>
      </c>
      <c r="K961" s="41">
        <f t="shared" si="72"/>
        <v>9.98</v>
      </c>
      <c r="L961" s="41" t="s">
        <v>6</v>
      </c>
      <c r="M961" s="41" t="s">
        <v>6</v>
      </c>
      <c r="N961" s="41" t="str">
        <f t="shared" si="73"/>
        <v>No Impact at all</v>
      </c>
      <c r="O961" s="42"/>
      <c r="P961" s="42"/>
      <c r="Q961" s="42">
        <f t="shared" si="74"/>
        <v>0</v>
      </c>
    </row>
    <row r="962" spans="1:17" x14ac:dyDescent="0.35">
      <c r="A962" s="41" t="s">
        <v>983</v>
      </c>
      <c r="B962" s="41">
        <f>VLOOKUP($A:$A,'Youth Skills Data'!$A$1:$E$2403,2,FALSE)</f>
        <v>29</v>
      </c>
      <c r="C962" s="41" t="str">
        <f t="shared" si="71"/>
        <v>25 yrs or more</v>
      </c>
      <c r="D962" s="41" t="s">
        <v>3</v>
      </c>
      <c r="E962" s="41" t="str">
        <f>HLOOKUP($A962,'Sheet 4'!$A$2:$CNK$3,2,FALSE)</f>
        <v>Married</v>
      </c>
      <c r="F962" s="41" t="s">
        <v>122</v>
      </c>
      <c r="G962" s="41" t="str">
        <f t="shared" ref="G962:G1025" si="75">CONCATENATE(D962,"/",E962,"/",F962,)</f>
        <v>Male/Married/Abim</v>
      </c>
      <c r="H962" s="41">
        <f>VLOOKUP($A962,'Youth Skills Data'!$A$1:$E$2403,5,FALSE)</f>
        <v>7.84</v>
      </c>
      <c r="I962" s="41">
        <f>VLOOKUP($A962,'Youth Skills Data'!$A$1:$E$2403,4,FALSE)</f>
        <v>6.23</v>
      </c>
      <c r="J962" s="41">
        <f>VLOOKUP($A962,'Youth Skills Data'!$A$1:$E$2403,3,FALSE)</f>
        <v>5.87</v>
      </c>
      <c r="K962" s="41">
        <f t="shared" si="72"/>
        <v>19.940000000000001</v>
      </c>
      <c r="L962" s="41" t="s">
        <v>6</v>
      </c>
      <c r="M962" s="41" t="s">
        <v>6</v>
      </c>
      <c r="N962" s="41" t="str">
        <f t="shared" si="73"/>
        <v>No Impact at all</v>
      </c>
      <c r="O962" s="42"/>
      <c r="P962" s="42"/>
      <c r="Q962" s="42">
        <f t="shared" si="74"/>
        <v>0</v>
      </c>
    </row>
    <row r="963" spans="1:17" x14ac:dyDescent="0.35">
      <c r="A963" s="41" t="s">
        <v>984</v>
      </c>
      <c r="B963" s="41">
        <f>VLOOKUP($A:$A,'Youth Skills Data'!$A$1:$E$2403,2,FALSE)</f>
        <v>22</v>
      </c>
      <c r="C963" s="41" t="str">
        <f t="shared" ref="C963:C1026" si="76">IF(B963&lt;=10,"Below 10 yrs",IF(B963&lt;14,"10-14 yrs",IF(B963&lt;19,"15 - 19 yrs",IF(B963&lt;=24,"20 - 24 yrs",IF(B963&gt;=25,"25 yrs or more")))))</f>
        <v>20 - 24 yrs</v>
      </c>
      <c r="D963" s="41" t="s">
        <v>3</v>
      </c>
      <c r="E963" s="41" t="str">
        <f>HLOOKUP($A963,'Sheet 4'!$A$2:$CNK$3,2,FALSE)</f>
        <v>Single</v>
      </c>
      <c r="F963" s="41" t="s">
        <v>122</v>
      </c>
      <c r="G963" s="41" t="str">
        <f t="shared" si="75"/>
        <v>Male/Single/Abim</v>
      </c>
      <c r="H963" s="41">
        <f>VLOOKUP($A963,'Youth Skills Data'!$A$1:$E$2403,5,FALSE)</f>
        <v>7.84</v>
      </c>
      <c r="I963" s="41">
        <f>VLOOKUP($A963,'Youth Skills Data'!$A$1:$E$2403,4,FALSE)</f>
        <v>6.23</v>
      </c>
      <c r="J963" s="41">
        <f>VLOOKUP($A963,'Youth Skills Data'!$A$1:$E$2403,3,FALSE)</f>
        <v>5.87</v>
      </c>
      <c r="K963" s="41">
        <f t="shared" ref="K963:K1026" si="77">H963+I963+J963</f>
        <v>19.940000000000001</v>
      </c>
      <c r="L963" s="41" t="s">
        <v>6</v>
      </c>
      <c r="M963" s="41" t="s">
        <v>6</v>
      </c>
      <c r="N963" s="41" t="str">
        <f t="shared" ref="N963:N1026" si="78">IF(AND(L963="Yes",M963="Yes"),"High Impact",IF(AND(L963="Yes",M963="No"),"Moderate Impact",IF(AND(L963="No",M963="Yes"),"Low Impact","No Impact at all")))</f>
        <v>No Impact at all</v>
      </c>
      <c r="O963" s="42"/>
      <c r="P963" s="42"/>
      <c r="Q963" s="42">
        <f t="shared" ref="Q963:Q1026" si="79">P963+O963</f>
        <v>0</v>
      </c>
    </row>
    <row r="964" spans="1:17" x14ac:dyDescent="0.35">
      <c r="A964" s="41" t="s">
        <v>985</v>
      </c>
      <c r="B964" s="41">
        <f>VLOOKUP($A:$A,'Youth Skills Data'!$A$1:$E$2403,2,FALSE)</f>
        <v>21</v>
      </c>
      <c r="C964" s="41" t="str">
        <f t="shared" si="76"/>
        <v>20 - 24 yrs</v>
      </c>
      <c r="D964" s="41" t="s">
        <v>8</v>
      </c>
      <c r="E964" s="41" t="str">
        <f>HLOOKUP($A964,'Sheet 4'!$A$2:$CNK$3,2,FALSE)</f>
        <v>Married</v>
      </c>
      <c r="F964" s="41" t="s">
        <v>122</v>
      </c>
      <c r="G964" s="41" t="str">
        <f t="shared" si="75"/>
        <v>Female/Married/Abim</v>
      </c>
      <c r="H964" s="41">
        <f>VLOOKUP($A964,'Youth Skills Data'!$A$1:$E$2403,5,FALSE)</f>
        <v>8.9499999999999993</v>
      </c>
      <c r="I964" s="41">
        <f>VLOOKUP($A964,'Youth Skills Data'!$A$1:$E$2403,4,FALSE)</f>
        <v>9.2799999999999994</v>
      </c>
      <c r="J964" s="41">
        <f>VLOOKUP($A964,'Youth Skills Data'!$A$1:$E$2403,3,FALSE)</f>
        <v>7.99</v>
      </c>
      <c r="K964" s="41">
        <f t="shared" si="77"/>
        <v>26.22</v>
      </c>
      <c r="L964" s="41" t="s">
        <v>6</v>
      </c>
      <c r="M964" s="41" t="s">
        <v>6</v>
      </c>
      <c r="N964" s="41" t="str">
        <f t="shared" si="78"/>
        <v>No Impact at all</v>
      </c>
      <c r="O964" s="42"/>
      <c r="P964" s="42"/>
      <c r="Q964" s="42">
        <f t="shared" si="79"/>
        <v>0</v>
      </c>
    </row>
    <row r="965" spans="1:17" x14ac:dyDescent="0.35">
      <c r="A965" s="41" t="s">
        <v>986</v>
      </c>
      <c r="B965" s="41">
        <f>VLOOKUP($A:$A,'Youth Skills Data'!$A$1:$E$2403,2,FALSE)</f>
        <v>17</v>
      </c>
      <c r="C965" s="41" t="str">
        <f t="shared" si="76"/>
        <v>15 - 19 yrs</v>
      </c>
      <c r="D965" s="41" t="s">
        <v>3</v>
      </c>
      <c r="E965" s="41" t="str">
        <f>HLOOKUP($A965,'Sheet 4'!$A$2:$CNK$3,2,FALSE)</f>
        <v>Single</v>
      </c>
      <c r="F965" s="41" t="s">
        <v>117</v>
      </c>
      <c r="G965" s="41" t="str">
        <f t="shared" si="75"/>
        <v>Male/Single/Kaabong</v>
      </c>
      <c r="H965" s="41">
        <f>VLOOKUP($A965,'Youth Skills Data'!$A$1:$E$2403,5,FALSE)</f>
        <v>0.81</v>
      </c>
      <c r="I965" s="41">
        <f>VLOOKUP($A965,'Youth Skills Data'!$A$1:$E$2403,4,FALSE)</f>
        <v>3.53</v>
      </c>
      <c r="J965" s="41">
        <f>VLOOKUP($A965,'Youth Skills Data'!$A$1:$E$2403,3,FALSE)</f>
        <v>7.58</v>
      </c>
      <c r="K965" s="41">
        <f t="shared" si="77"/>
        <v>11.92</v>
      </c>
      <c r="L965" s="41" t="s">
        <v>6</v>
      </c>
      <c r="M965" s="41" t="s">
        <v>6</v>
      </c>
      <c r="N965" s="41" t="str">
        <f t="shared" si="78"/>
        <v>No Impact at all</v>
      </c>
      <c r="O965" s="42"/>
      <c r="P965" s="42"/>
      <c r="Q965" s="42">
        <f t="shared" si="79"/>
        <v>0</v>
      </c>
    </row>
    <row r="966" spans="1:17" x14ac:dyDescent="0.35">
      <c r="A966" s="41" t="s">
        <v>987</v>
      </c>
      <c r="B966" s="41">
        <f>VLOOKUP($A:$A,'Youth Skills Data'!$A$1:$E$2403,2,FALSE)</f>
        <v>21</v>
      </c>
      <c r="C966" s="41" t="str">
        <f t="shared" si="76"/>
        <v>20 - 24 yrs</v>
      </c>
      <c r="D966" s="41" t="s">
        <v>8</v>
      </c>
      <c r="E966" s="41" t="str">
        <f>HLOOKUP($A966,'Sheet 4'!$A$2:$CNK$3,2,FALSE)</f>
        <v>Single</v>
      </c>
      <c r="F966" s="41" t="s">
        <v>117</v>
      </c>
      <c r="G966" s="41" t="str">
        <f t="shared" si="75"/>
        <v>Female/Single/Kaabong</v>
      </c>
      <c r="H966" s="41">
        <f>VLOOKUP($A966,'Youth Skills Data'!$A$1:$E$2403,5,FALSE)</f>
        <v>5.3</v>
      </c>
      <c r="I966" s="41">
        <f>VLOOKUP($A966,'Youth Skills Data'!$A$1:$E$2403,4,FALSE)</f>
        <v>2.52</v>
      </c>
      <c r="J966" s="41">
        <f>VLOOKUP($A966,'Youth Skills Data'!$A$1:$E$2403,3,FALSE)</f>
        <v>5.59</v>
      </c>
      <c r="K966" s="41">
        <f t="shared" si="77"/>
        <v>13.41</v>
      </c>
      <c r="L966" s="41" t="s">
        <v>6</v>
      </c>
      <c r="M966" s="41" t="s">
        <v>6</v>
      </c>
      <c r="N966" s="41" t="str">
        <f t="shared" si="78"/>
        <v>No Impact at all</v>
      </c>
      <c r="O966" s="42"/>
      <c r="P966" s="42"/>
      <c r="Q966" s="42">
        <f t="shared" si="79"/>
        <v>0</v>
      </c>
    </row>
    <row r="967" spans="1:17" x14ac:dyDescent="0.35">
      <c r="A967" s="41" t="s">
        <v>988</v>
      </c>
      <c r="B967" s="41">
        <f>VLOOKUP($A:$A,'Youth Skills Data'!$A$1:$E$2403,2,FALSE)</f>
        <v>23</v>
      </c>
      <c r="C967" s="41" t="str">
        <f t="shared" si="76"/>
        <v>20 - 24 yrs</v>
      </c>
      <c r="D967" s="41" t="s">
        <v>8</v>
      </c>
      <c r="E967" s="41" t="str">
        <f>HLOOKUP($A967,'Sheet 4'!$A$2:$CNK$3,2,FALSE)</f>
        <v>Separated</v>
      </c>
      <c r="F967" s="41" t="s">
        <v>117</v>
      </c>
      <c r="G967" s="41" t="str">
        <f t="shared" si="75"/>
        <v>Female/Separated/Kaabong</v>
      </c>
      <c r="H967" s="41">
        <f>VLOOKUP($A967,'Youth Skills Data'!$A$1:$E$2403,5,FALSE)</f>
        <v>5.3</v>
      </c>
      <c r="I967" s="41">
        <f>VLOOKUP($A967,'Youth Skills Data'!$A$1:$E$2403,4,FALSE)</f>
        <v>2.52</v>
      </c>
      <c r="J967" s="41">
        <f>VLOOKUP($A967,'Youth Skills Data'!$A$1:$E$2403,3,FALSE)</f>
        <v>5.59</v>
      </c>
      <c r="K967" s="41">
        <f t="shared" si="77"/>
        <v>13.41</v>
      </c>
      <c r="L967" s="41" t="s">
        <v>5</v>
      </c>
      <c r="M967" s="41" t="s">
        <v>6</v>
      </c>
      <c r="N967" s="41" t="str">
        <f t="shared" si="78"/>
        <v>Moderate Impact</v>
      </c>
      <c r="O967" s="42">
        <v>9000</v>
      </c>
      <c r="P967" s="42"/>
      <c r="Q967" s="42">
        <f t="shared" si="79"/>
        <v>9000</v>
      </c>
    </row>
    <row r="968" spans="1:17" x14ac:dyDescent="0.35">
      <c r="A968" s="41" t="s">
        <v>989</v>
      </c>
      <c r="B968" s="41">
        <f>VLOOKUP($A:$A,'Youth Skills Data'!$A$1:$E$2403,2,FALSE)</f>
        <v>15</v>
      </c>
      <c r="C968" s="41" t="str">
        <f t="shared" si="76"/>
        <v>15 - 19 yrs</v>
      </c>
      <c r="D968" s="41" t="s">
        <v>8</v>
      </c>
      <c r="E968" s="41" t="str">
        <f>HLOOKUP($A968,'Sheet 4'!$A$2:$CNK$3,2,FALSE)</f>
        <v>Married</v>
      </c>
      <c r="F968" s="41" t="s">
        <v>117</v>
      </c>
      <c r="G968" s="41" t="str">
        <f t="shared" si="75"/>
        <v>Female/Married/Kaabong</v>
      </c>
      <c r="H968" s="41">
        <f>VLOOKUP($A968,'Youth Skills Data'!$A$1:$E$2403,5,FALSE)</f>
        <v>8.3000000000000007</v>
      </c>
      <c r="I968" s="41">
        <f>VLOOKUP($A968,'Youth Skills Data'!$A$1:$E$2403,4,FALSE)</f>
        <v>6.79</v>
      </c>
      <c r="J968" s="41">
        <f>VLOOKUP($A968,'Youth Skills Data'!$A$1:$E$2403,3,FALSE)</f>
        <v>1.88</v>
      </c>
      <c r="K968" s="41">
        <f t="shared" si="77"/>
        <v>16.97</v>
      </c>
      <c r="L968" s="41" t="s">
        <v>5</v>
      </c>
      <c r="M968" s="41" t="s">
        <v>6</v>
      </c>
      <c r="N968" s="41" t="str">
        <f t="shared" si="78"/>
        <v>Moderate Impact</v>
      </c>
      <c r="O968" s="42">
        <v>85200</v>
      </c>
      <c r="P968" s="42"/>
      <c r="Q968" s="42">
        <f t="shared" si="79"/>
        <v>85200</v>
      </c>
    </row>
    <row r="969" spans="1:17" x14ac:dyDescent="0.35">
      <c r="A969" s="41" t="s">
        <v>990</v>
      </c>
      <c r="B969" s="41">
        <f>VLOOKUP($A:$A,'Youth Skills Data'!$A$1:$E$2403,2,FALSE)</f>
        <v>25</v>
      </c>
      <c r="C969" s="41" t="str">
        <f t="shared" si="76"/>
        <v>25 yrs or more</v>
      </c>
      <c r="D969" s="41" t="s">
        <v>3</v>
      </c>
      <c r="E969" s="41" t="str">
        <f>HLOOKUP($A969,'Sheet 4'!$A$2:$CNK$3,2,FALSE)</f>
        <v>Single</v>
      </c>
      <c r="F969" s="41" t="s">
        <v>117</v>
      </c>
      <c r="G969" s="41" t="str">
        <f t="shared" si="75"/>
        <v>Male/Single/Kaabong</v>
      </c>
      <c r="H969" s="41">
        <f>VLOOKUP($A969,'Youth Skills Data'!$A$1:$E$2403,5,FALSE)</f>
        <v>7.84</v>
      </c>
      <c r="I969" s="41">
        <f>VLOOKUP($A969,'Youth Skills Data'!$A$1:$E$2403,4,FALSE)</f>
        <v>6.23</v>
      </c>
      <c r="J969" s="41">
        <f>VLOOKUP($A969,'Youth Skills Data'!$A$1:$E$2403,3,FALSE)</f>
        <v>5.87</v>
      </c>
      <c r="K969" s="41">
        <f t="shared" si="77"/>
        <v>19.940000000000001</v>
      </c>
      <c r="L969" s="41" t="s">
        <v>6</v>
      </c>
      <c r="M969" s="41" t="s">
        <v>6</v>
      </c>
      <c r="N969" s="41" t="str">
        <f t="shared" si="78"/>
        <v>No Impact at all</v>
      </c>
      <c r="O969" s="42"/>
      <c r="P969" s="42"/>
      <c r="Q969" s="42">
        <f t="shared" si="79"/>
        <v>0</v>
      </c>
    </row>
    <row r="970" spans="1:17" x14ac:dyDescent="0.35">
      <c r="A970" s="41" t="s">
        <v>991</v>
      </c>
      <c r="B970" s="41">
        <f>VLOOKUP($A:$A,'Youth Skills Data'!$A$1:$E$2403,2,FALSE)</f>
        <v>13</v>
      </c>
      <c r="C970" s="41" t="str">
        <f t="shared" si="76"/>
        <v>10-14 yrs</v>
      </c>
      <c r="D970" s="41" t="s">
        <v>3</v>
      </c>
      <c r="E970" s="41" t="str">
        <f>HLOOKUP($A970,'Sheet 4'!$A$2:$CNK$3,2,FALSE)</f>
        <v>Single</v>
      </c>
      <c r="F970" s="41" t="s">
        <v>117</v>
      </c>
      <c r="G970" s="41" t="str">
        <f t="shared" si="75"/>
        <v>Male/Single/Kaabong</v>
      </c>
      <c r="H970" s="41">
        <f>VLOOKUP($A970,'Youth Skills Data'!$A$1:$E$2403,5,FALSE)</f>
        <v>7.87</v>
      </c>
      <c r="I970" s="41">
        <f>VLOOKUP($A970,'Youth Skills Data'!$A$1:$E$2403,4,FALSE)</f>
        <v>0.23</v>
      </c>
      <c r="J970" s="41">
        <f>VLOOKUP($A970,'Youth Skills Data'!$A$1:$E$2403,3,FALSE)</f>
        <v>6.63</v>
      </c>
      <c r="K970" s="41">
        <f t="shared" si="77"/>
        <v>14.73</v>
      </c>
      <c r="L970" s="41" t="s">
        <v>5</v>
      </c>
      <c r="M970" s="41" t="s">
        <v>6</v>
      </c>
      <c r="N970" s="41" t="str">
        <f t="shared" si="78"/>
        <v>Moderate Impact</v>
      </c>
      <c r="O970" s="42">
        <v>6198</v>
      </c>
      <c r="P970" s="42"/>
      <c r="Q970" s="42">
        <f t="shared" si="79"/>
        <v>6198</v>
      </c>
    </row>
    <row r="971" spans="1:17" x14ac:dyDescent="0.35">
      <c r="A971" s="41" t="s">
        <v>992</v>
      </c>
      <c r="B971" s="41">
        <f>VLOOKUP($A:$A,'Youth Skills Data'!$A$1:$E$2403,2,FALSE)</f>
        <v>15</v>
      </c>
      <c r="C971" s="41" t="str">
        <f t="shared" si="76"/>
        <v>15 - 19 yrs</v>
      </c>
      <c r="D971" s="41" t="s">
        <v>3</v>
      </c>
      <c r="E971" s="41" t="str">
        <f>HLOOKUP($A971,'Sheet 4'!$A$2:$CNK$3,2,FALSE)</f>
        <v>Single</v>
      </c>
      <c r="F971" s="41" t="s">
        <v>120</v>
      </c>
      <c r="G971" s="41" t="str">
        <f t="shared" si="75"/>
        <v>Male/Single/Nakapiripiriti</v>
      </c>
      <c r="H971" s="41">
        <f>VLOOKUP($A971,'Youth Skills Data'!$A$1:$E$2403,5,FALSE)</f>
        <v>7.84</v>
      </c>
      <c r="I971" s="41">
        <f>VLOOKUP($A971,'Youth Skills Data'!$A$1:$E$2403,4,FALSE)</f>
        <v>6.23</v>
      </c>
      <c r="J971" s="41">
        <f>VLOOKUP($A971,'Youth Skills Data'!$A$1:$E$2403,3,FALSE)</f>
        <v>5.87</v>
      </c>
      <c r="K971" s="41">
        <f t="shared" si="77"/>
        <v>19.940000000000001</v>
      </c>
      <c r="L971" s="41" t="s">
        <v>6</v>
      </c>
      <c r="M971" s="41" t="s">
        <v>6</v>
      </c>
      <c r="N971" s="41" t="str">
        <f t="shared" si="78"/>
        <v>No Impact at all</v>
      </c>
      <c r="O971" s="42"/>
      <c r="P971" s="42"/>
      <c r="Q971" s="42">
        <f t="shared" si="79"/>
        <v>0</v>
      </c>
    </row>
    <row r="972" spans="1:17" x14ac:dyDescent="0.35">
      <c r="A972" s="41" t="s">
        <v>993</v>
      </c>
      <c r="B972" s="41">
        <f>VLOOKUP($A:$A,'Youth Skills Data'!$A$1:$E$2403,2,FALSE)</f>
        <v>17</v>
      </c>
      <c r="C972" s="41" t="str">
        <f t="shared" si="76"/>
        <v>15 - 19 yrs</v>
      </c>
      <c r="D972" s="41" t="s">
        <v>3</v>
      </c>
      <c r="E972" s="41" t="str">
        <f>HLOOKUP($A972,'Sheet 4'!$A$2:$CNK$3,2,FALSE)</f>
        <v>Single</v>
      </c>
      <c r="F972" s="41" t="s">
        <v>120</v>
      </c>
      <c r="G972" s="41" t="str">
        <f t="shared" si="75"/>
        <v>Male/Single/Nakapiripiriti</v>
      </c>
      <c r="H972" s="41">
        <f>VLOOKUP($A972,'Youth Skills Data'!$A$1:$E$2403,5,FALSE)</f>
        <v>7.84</v>
      </c>
      <c r="I972" s="41">
        <f>VLOOKUP($A972,'Youth Skills Data'!$A$1:$E$2403,4,FALSE)</f>
        <v>6.23</v>
      </c>
      <c r="J972" s="41">
        <f>VLOOKUP($A972,'Youth Skills Data'!$A$1:$E$2403,3,FALSE)</f>
        <v>5.87</v>
      </c>
      <c r="K972" s="41">
        <f t="shared" si="77"/>
        <v>19.940000000000001</v>
      </c>
      <c r="L972" s="41" t="s">
        <v>5</v>
      </c>
      <c r="M972" s="41" t="s">
        <v>6</v>
      </c>
      <c r="N972" s="41" t="str">
        <f t="shared" si="78"/>
        <v>Moderate Impact</v>
      </c>
      <c r="O972" s="42">
        <v>23500</v>
      </c>
      <c r="P972" s="42"/>
      <c r="Q972" s="42">
        <f t="shared" si="79"/>
        <v>23500</v>
      </c>
    </row>
    <row r="973" spans="1:17" x14ac:dyDescent="0.35">
      <c r="A973" s="41" t="s">
        <v>994</v>
      </c>
      <c r="B973" s="41">
        <f>VLOOKUP($A:$A,'Youth Skills Data'!$A$1:$E$2403,2,FALSE)</f>
        <v>19</v>
      </c>
      <c r="C973" s="41" t="str">
        <f t="shared" si="76"/>
        <v>20 - 24 yrs</v>
      </c>
      <c r="D973" s="41" t="s">
        <v>3</v>
      </c>
      <c r="E973" s="41" t="str">
        <f>HLOOKUP($A973,'Sheet 4'!$A$2:$CNK$3,2,FALSE)</f>
        <v>Single</v>
      </c>
      <c r="F973" s="41" t="s">
        <v>120</v>
      </c>
      <c r="G973" s="41" t="str">
        <f t="shared" si="75"/>
        <v>Male/Single/Nakapiripiriti</v>
      </c>
      <c r="H973" s="41">
        <f>VLOOKUP($A973,'Youth Skills Data'!$A$1:$E$2403,5,FALSE)</f>
        <v>4.3499999999999996</v>
      </c>
      <c r="I973" s="41">
        <f>VLOOKUP($A973,'Youth Skills Data'!$A$1:$E$2403,4,FALSE)</f>
        <v>7.84</v>
      </c>
      <c r="J973" s="41">
        <f>VLOOKUP($A973,'Youth Skills Data'!$A$1:$E$2403,3,FALSE)</f>
        <v>6.4</v>
      </c>
      <c r="K973" s="41">
        <f t="shared" si="77"/>
        <v>18.59</v>
      </c>
      <c r="L973" s="41" t="s">
        <v>5</v>
      </c>
      <c r="M973" s="41" t="s">
        <v>6</v>
      </c>
      <c r="N973" s="41" t="str">
        <f t="shared" si="78"/>
        <v>Moderate Impact</v>
      </c>
      <c r="O973" s="42">
        <v>80100</v>
      </c>
      <c r="P973" s="42"/>
      <c r="Q973" s="42">
        <f t="shared" si="79"/>
        <v>80100</v>
      </c>
    </row>
    <row r="974" spans="1:17" x14ac:dyDescent="0.35">
      <c r="A974" s="41" t="s">
        <v>995</v>
      </c>
      <c r="B974" s="41">
        <f>VLOOKUP($A:$A,'Youth Skills Data'!$A$1:$E$2403,2,FALSE)</f>
        <v>21</v>
      </c>
      <c r="C974" s="41" t="str">
        <f t="shared" si="76"/>
        <v>20 - 24 yrs</v>
      </c>
      <c r="D974" s="41" t="s">
        <v>3</v>
      </c>
      <c r="E974" s="41" t="str">
        <f>HLOOKUP($A974,'Sheet 4'!$A$2:$CNK$3,2,FALSE)</f>
        <v>Separated</v>
      </c>
      <c r="F974" s="41" t="s">
        <v>120</v>
      </c>
      <c r="G974" s="41" t="str">
        <f t="shared" si="75"/>
        <v>Male/Separated/Nakapiripiriti</v>
      </c>
      <c r="H974" s="41">
        <f>VLOOKUP($A974,'Youth Skills Data'!$A$1:$E$2403,5,FALSE)</f>
        <v>5.3</v>
      </c>
      <c r="I974" s="41">
        <f>VLOOKUP($A974,'Youth Skills Data'!$A$1:$E$2403,4,FALSE)</f>
        <v>2.52</v>
      </c>
      <c r="J974" s="41">
        <f>VLOOKUP($A974,'Youth Skills Data'!$A$1:$E$2403,3,FALSE)</f>
        <v>5.59</v>
      </c>
      <c r="K974" s="41">
        <f t="shared" si="77"/>
        <v>13.41</v>
      </c>
      <c r="L974" s="41" t="s">
        <v>5</v>
      </c>
      <c r="M974" s="41" t="s">
        <v>5</v>
      </c>
      <c r="N974" s="41" t="str">
        <f t="shared" si="78"/>
        <v>High Impact</v>
      </c>
      <c r="O974" s="42">
        <v>60198</v>
      </c>
      <c r="P974" s="42">
        <v>980000</v>
      </c>
      <c r="Q974" s="42">
        <f t="shared" si="79"/>
        <v>1040198</v>
      </c>
    </row>
    <row r="975" spans="1:17" x14ac:dyDescent="0.35">
      <c r="A975" s="41" t="s">
        <v>996</v>
      </c>
      <c r="B975" s="41">
        <f>VLOOKUP($A:$A,'Youth Skills Data'!$A$1:$E$2403,2,FALSE)</f>
        <v>24</v>
      </c>
      <c r="C975" s="41" t="str">
        <f t="shared" si="76"/>
        <v>20 - 24 yrs</v>
      </c>
      <c r="D975" s="41" t="s">
        <v>8</v>
      </c>
      <c r="E975" s="41" t="str">
        <f>HLOOKUP($A975,'Sheet 4'!$A$2:$CNK$3,2,FALSE)</f>
        <v>Single</v>
      </c>
      <c r="F975" s="41" t="s">
        <v>120</v>
      </c>
      <c r="G975" s="41" t="str">
        <f t="shared" si="75"/>
        <v>Female/Single/Nakapiripiriti</v>
      </c>
      <c r="H975" s="41">
        <f>VLOOKUP($A975,'Youth Skills Data'!$A$1:$E$2403,5,FALSE)</f>
        <v>5.3</v>
      </c>
      <c r="I975" s="41">
        <f>VLOOKUP($A975,'Youth Skills Data'!$A$1:$E$2403,4,FALSE)</f>
        <v>2.52</v>
      </c>
      <c r="J975" s="41">
        <f>VLOOKUP($A975,'Youth Skills Data'!$A$1:$E$2403,3,FALSE)</f>
        <v>5.59</v>
      </c>
      <c r="K975" s="41">
        <f t="shared" si="77"/>
        <v>13.41</v>
      </c>
      <c r="L975" s="41" t="s">
        <v>5</v>
      </c>
      <c r="M975" s="41" t="s">
        <v>5</v>
      </c>
      <c r="N975" s="41" t="str">
        <f t="shared" si="78"/>
        <v>High Impact</v>
      </c>
      <c r="O975" s="42">
        <v>1500198</v>
      </c>
      <c r="P975" s="42">
        <v>870000</v>
      </c>
      <c r="Q975" s="42">
        <f t="shared" si="79"/>
        <v>2370198</v>
      </c>
    </row>
    <row r="976" spans="1:17" x14ac:dyDescent="0.35">
      <c r="A976" s="41" t="s">
        <v>997</v>
      </c>
      <c r="B976" s="41">
        <f>VLOOKUP($A:$A,'Youth Skills Data'!$A$1:$E$2403,2,FALSE)</f>
        <v>21</v>
      </c>
      <c r="C976" s="41" t="str">
        <f t="shared" si="76"/>
        <v>20 - 24 yrs</v>
      </c>
      <c r="D976" s="41" t="s">
        <v>3</v>
      </c>
      <c r="E976" s="41" t="str">
        <f>HLOOKUP($A976,'Sheet 4'!$A$2:$CNK$3,2,FALSE)</f>
        <v>Married</v>
      </c>
      <c r="F976" s="41" t="s">
        <v>120</v>
      </c>
      <c r="G976" s="41" t="str">
        <f t="shared" si="75"/>
        <v>Male/Married/Nakapiripiriti</v>
      </c>
      <c r="H976" s="41">
        <f>VLOOKUP($A976,'Youth Skills Data'!$A$1:$E$2403,5,FALSE)</f>
        <v>3.26</v>
      </c>
      <c r="I976" s="41">
        <f>VLOOKUP($A976,'Youth Skills Data'!$A$1:$E$2403,4,FALSE)</f>
        <v>9.7200000000000006</v>
      </c>
      <c r="J976" s="41">
        <f>VLOOKUP($A976,'Youth Skills Data'!$A$1:$E$2403,3,FALSE)</f>
        <v>2</v>
      </c>
      <c r="K976" s="41">
        <f t="shared" si="77"/>
        <v>14.98</v>
      </c>
      <c r="L976" s="41" t="s">
        <v>5</v>
      </c>
      <c r="M976" s="41" t="s">
        <v>5</v>
      </c>
      <c r="N976" s="41" t="str">
        <f t="shared" si="78"/>
        <v>High Impact</v>
      </c>
      <c r="O976" s="42">
        <v>35000</v>
      </c>
      <c r="P976" s="42">
        <v>100000</v>
      </c>
      <c r="Q976" s="42">
        <f t="shared" si="79"/>
        <v>135000</v>
      </c>
    </row>
    <row r="977" spans="1:17" x14ac:dyDescent="0.35">
      <c r="A977" s="41" t="s">
        <v>998</v>
      </c>
      <c r="B977" s="41">
        <f>VLOOKUP($A:$A,'Youth Skills Data'!$A$1:$E$2403,2,FALSE)</f>
        <v>23</v>
      </c>
      <c r="C977" s="41" t="str">
        <f t="shared" si="76"/>
        <v>20 - 24 yrs</v>
      </c>
      <c r="D977" s="41" t="s">
        <v>3</v>
      </c>
      <c r="E977" s="41" t="str">
        <f>HLOOKUP($A977,'Sheet 4'!$A$2:$CNK$3,2,FALSE)</f>
        <v>Separated</v>
      </c>
      <c r="F977" s="41" t="s">
        <v>120</v>
      </c>
      <c r="G977" s="41" t="str">
        <f t="shared" si="75"/>
        <v>Male/Separated/Nakapiripiriti</v>
      </c>
      <c r="H977" s="41">
        <f>VLOOKUP($A977,'Youth Skills Data'!$A$1:$E$2403,5,FALSE)</f>
        <v>6.5</v>
      </c>
      <c r="I977" s="41">
        <f>VLOOKUP($A977,'Youth Skills Data'!$A$1:$E$2403,4,FALSE)</f>
        <v>1.78</v>
      </c>
      <c r="J977" s="41">
        <f>VLOOKUP($A977,'Youth Skills Data'!$A$1:$E$2403,3,FALSE)</f>
        <v>3.57</v>
      </c>
      <c r="K977" s="41">
        <f t="shared" si="77"/>
        <v>11.85</v>
      </c>
      <c r="L977" s="41" t="s">
        <v>5</v>
      </c>
      <c r="M977" s="41" t="s">
        <v>5</v>
      </c>
      <c r="N977" s="41" t="str">
        <f t="shared" si="78"/>
        <v>High Impact</v>
      </c>
      <c r="O977" s="42">
        <v>218500</v>
      </c>
      <c r="P977" s="42">
        <v>35500</v>
      </c>
      <c r="Q977" s="42">
        <f t="shared" si="79"/>
        <v>254000</v>
      </c>
    </row>
    <row r="978" spans="1:17" x14ac:dyDescent="0.35">
      <c r="A978" s="41" t="s">
        <v>999</v>
      </c>
      <c r="B978" s="41">
        <f>VLOOKUP($A:$A,'Youth Skills Data'!$A$1:$E$2403,2,FALSE)</f>
        <v>19</v>
      </c>
      <c r="C978" s="41" t="str">
        <f t="shared" si="76"/>
        <v>20 - 24 yrs</v>
      </c>
      <c r="D978" s="41" t="s">
        <v>3</v>
      </c>
      <c r="E978" s="41" t="str">
        <f>HLOOKUP($A978,'Sheet 4'!$A$2:$CNK$3,2,FALSE)</f>
        <v>Single</v>
      </c>
      <c r="F978" s="41" t="s">
        <v>120</v>
      </c>
      <c r="G978" s="41" t="str">
        <f t="shared" si="75"/>
        <v>Male/Single/Nakapiripiriti</v>
      </c>
      <c r="H978" s="41">
        <f>VLOOKUP($A978,'Youth Skills Data'!$A$1:$E$2403,5,FALSE)</f>
        <v>8.42</v>
      </c>
      <c r="I978" s="41">
        <f>VLOOKUP($A978,'Youth Skills Data'!$A$1:$E$2403,4,FALSE)</f>
        <v>3.68</v>
      </c>
      <c r="J978" s="41">
        <f>VLOOKUP($A978,'Youth Skills Data'!$A$1:$E$2403,3,FALSE)</f>
        <v>0.54</v>
      </c>
      <c r="K978" s="41">
        <f t="shared" si="77"/>
        <v>12.64</v>
      </c>
      <c r="L978" s="41" t="s">
        <v>5</v>
      </c>
      <c r="M978" s="41" t="s">
        <v>5</v>
      </c>
      <c r="N978" s="41" t="str">
        <f t="shared" si="78"/>
        <v>High Impact</v>
      </c>
      <c r="O978" s="42">
        <v>1500198</v>
      </c>
      <c r="P978" s="42">
        <v>72099</v>
      </c>
      <c r="Q978" s="42">
        <f t="shared" si="79"/>
        <v>1572297</v>
      </c>
    </row>
    <row r="979" spans="1:17" x14ac:dyDescent="0.35">
      <c r="A979" s="41" t="s">
        <v>1000</v>
      </c>
      <c r="B979" s="41">
        <f>VLOOKUP($A:$A,'Youth Skills Data'!$A$1:$E$2403,2,FALSE)</f>
        <v>29</v>
      </c>
      <c r="C979" s="41" t="str">
        <f t="shared" si="76"/>
        <v>25 yrs or more</v>
      </c>
      <c r="D979" s="41" t="s">
        <v>8</v>
      </c>
      <c r="E979" s="41" t="str">
        <f>HLOOKUP($A979,'Sheet 4'!$A$2:$CNK$3,2,FALSE)</f>
        <v>Married</v>
      </c>
      <c r="F979" s="41" t="s">
        <v>120</v>
      </c>
      <c r="G979" s="41" t="str">
        <f t="shared" si="75"/>
        <v>Female/Married/Nakapiripiriti</v>
      </c>
      <c r="H979" s="41">
        <f>VLOOKUP($A979,'Youth Skills Data'!$A$1:$E$2403,5,FALSE)</f>
        <v>3.76</v>
      </c>
      <c r="I979" s="41">
        <f>VLOOKUP($A979,'Youth Skills Data'!$A$1:$E$2403,4,FALSE)</f>
        <v>0.56000000000000005</v>
      </c>
      <c r="J979" s="41">
        <f>VLOOKUP($A979,'Youth Skills Data'!$A$1:$E$2403,3,FALSE)</f>
        <v>9.81</v>
      </c>
      <c r="K979" s="41">
        <f t="shared" si="77"/>
        <v>14.13</v>
      </c>
      <c r="L979" s="41" t="s">
        <v>5</v>
      </c>
      <c r="M979" s="41" t="s">
        <v>5</v>
      </c>
      <c r="N979" s="41" t="str">
        <f t="shared" si="78"/>
        <v>High Impact</v>
      </c>
      <c r="O979" s="42">
        <v>157000</v>
      </c>
      <c r="P979" s="42">
        <v>400000</v>
      </c>
      <c r="Q979" s="42">
        <f t="shared" si="79"/>
        <v>557000</v>
      </c>
    </row>
    <row r="980" spans="1:17" x14ac:dyDescent="0.35">
      <c r="A980" s="41" t="s">
        <v>1001</v>
      </c>
      <c r="B980" s="41">
        <f>VLOOKUP($A:$A,'Youth Skills Data'!$A$1:$E$2403,2,FALSE)</f>
        <v>22</v>
      </c>
      <c r="C980" s="41" t="str">
        <f t="shared" si="76"/>
        <v>20 - 24 yrs</v>
      </c>
      <c r="D980" s="41" t="s">
        <v>8</v>
      </c>
      <c r="E980" s="41" t="str">
        <f>HLOOKUP($A980,'Sheet 4'!$A$2:$CNK$3,2,FALSE)</f>
        <v>Married</v>
      </c>
      <c r="F980" s="41" t="s">
        <v>120</v>
      </c>
      <c r="G980" s="41" t="str">
        <f t="shared" si="75"/>
        <v>Female/Married/Nakapiripiriti</v>
      </c>
      <c r="H980" s="41">
        <f>VLOOKUP($A980,'Youth Skills Data'!$A$1:$E$2403,5,FALSE)</f>
        <v>3.76</v>
      </c>
      <c r="I980" s="41">
        <f>VLOOKUP($A980,'Youth Skills Data'!$A$1:$E$2403,4,FALSE)</f>
        <v>0.56000000000000005</v>
      </c>
      <c r="J980" s="41">
        <f>VLOOKUP($A980,'Youth Skills Data'!$A$1:$E$2403,3,FALSE)</f>
        <v>9.81</v>
      </c>
      <c r="K980" s="41">
        <f t="shared" si="77"/>
        <v>14.13</v>
      </c>
      <c r="L980" s="41" t="s">
        <v>5</v>
      </c>
      <c r="M980" s="41" t="s">
        <v>5</v>
      </c>
      <c r="N980" s="41" t="str">
        <f t="shared" si="78"/>
        <v>High Impact</v>
      </c>
      <c r="O980" s="42">
        <v>82200</v>
      </c>
      <c r="P980" s="42">
        <v>2800000</v>
      </c>
      <c r="Q980" s="42">
        <f t="shared" si="79"/>
        <v>2882200</v>
      </c>
    </row>
    <row r="981" spans="1:17" x14ac:dyDescent="0.35">
      <c r="A981" s="41" t="s">
        <v>1002</v>
      </c>
      <c r="B981" s="41">
        <f>VLOOKUP($A:$A,'Youth Skills Data'!$A$1:$E$2403,2,FALSE)</f>
        <v>21</v>
      </c>
      <c r="C981" s="41" t="str">
        <f t="shared" si="76"/>
        <v>20 - 24 yrs</v>
      </c>
      <c r="D981" s="41" t="s">
        <v>3</v>
      </c>
      <c r="E981" s="41" t="str">
        <f>HLOOKUP($A981,'Sheet 4'!$A$2:$CNK$3,2,FALSE)</f>
        <v>Separated</v>
      </c>
      <c r="F981" s="41" t="s">
        <v>120</v>
      </c>
      <c r="G981" s="41" t="str">
        <f t="shared" si="75"/>
        <v>Male/Separated/Nakapiripiriti</v>
      </c>
      <c r="H981" s="41">
        <f>VLOOKUP($A981,'Youth Skills Data'!$A$1:$E$2403,5,FALSE)</f>
        <v>1.87</v>
      </c>
      <c r="I981" s="41">
        <f>VLOOKUP($A981,'Youth Skills Data'!$A$1:$E$2403,4,FALSE)</f>
        <v>2.88</v>
      </c>
      <c r="J981" s="41">
        <f>VLOOKUP($A981,'Youth Skills Data'!$A$1:$E$2403,3,FALSE)</f>
        <v>5.23</v>
      </c>
      <c r="K981" s="41">
        <f t="shared" si="77"/>
        <v>9.98</v>
      </c>
      <c r="L981" s="41" t="s">
        <v>5</v>
      </c>
      <c r="M981" s="41" t="s">
        <v>5</v>
      </c>
      <c r="N981" s="41" t="str">
        <f t="shared" si="78"/>
        <v>High Impact</v>
      </c>
      <c r="O981" s="42">
        <v>310000</v>
      </c>
      <c r="P981" s="42">
        <v>400000</v>
      </c>
      <c r="Q981" s="42">
        <f t="shared" si="79"/>
        <v>710000</v>
      </c>
    </row>
    <row r="982" spans="1:17" x14ac:dyDescent="0.35">
      <c r="A982" s="41" t="s">
        <v>1003</v>
      </c>
      <c r="B982" s="41">
        <f>VLOOKUP($A:$A,'Youth Skills Data'!$A$1:$E$2403,2,FALSE)</f>
        <v>17</v>
      </c>
      <c r="C982" s="41" t="str">
        <f t="shared" si="76"/>
        <v>15 - 19 yrs</v>
      </c>
      <c r="D982" s="41" t="s">
        <v>3</v>
      </c>
      <c r="E982" s="41" t="str">
        <f>HLOOKUP($A982,'Sheet 4'!$A$2:$CNK$3,2,FALSE)</f>
        <v>Single</v>
      </c>
      <c r="F982" s="41" t="s">
        <v>121</v>
      </c>
      <c r="G982" s="41" t="str">
        <f t="shared" si="75"/>
        <v>Male/Single/Amudat</v>
      </c>
      <c r="H982" s="41">
        <f>VLOOKUP($A982,'Youth Skills Data'!$A$1:$E$2403,5,FALSE)</f>
        <v>0.81</v>
      </c>
      <c r="I982" s="41">
        <f>VLOOKUP($A982,'Youth Skills Data'!$A$1:$E$2403,4,FALSE)</f>
        <v>3.53</v>
      </c>
      <c r="J982" s="41">
        <f>VLOOKUP($A982,'Youth Skills Data'!$A$1:$E$2403,3,FALSE)</f>
        <v>7.58</v>
      </c>
      <c r="K982" s="41">
        <f t="shared" si="77"/>
        <v>11.92</v>
      </c>
      <c r="L982" s="41" t="s">
        <v>5</v>
      </c>
      <c r="M982" s="41" t="s">
        <v>5</v>
      </c>
      <c r="N982" s="41" t="str">
        <f t="shared" si="78"/>
        <v>High Impact</v>
      </c>
      <c r="O982" s="42">
        <v>475000</v>
      </c>
      <c r="P982" s="42">
        <v>620000</v>
      </c>
      <c r="Q982" s="42">
        <f t="shared" si="79"/>
        <v>1095000</v>
      </c>
    </row>
    <row r="983" spans="1:17" x14ac:dyDescent="0.35">
      <c r="A983" s="41" t="s">
        <v>1004</v>
      </c>
      <c r="B983" s="41">
        <f>VLOOKUP($A:$A,'Youth Skills Data'!$A$1:$E$2403,2,FALSE)</f>
        <v>21</v>
      </c>
      <c r="C983" s="41" t="str">
        <f t="shared" si="76"/>
        <v>20 - 24 yrs</v>
      </c>
      <c r="D983" s="41" t="s">
        <v>3</v>
      </c>
      <c r="E983" s="41" t="str">
        <f>HLOOKUP($A983,'Sheet 4'!$A$2:$CNK$3,2,FALSE)</f>
        <v>Separated</v>
      </c>
      <c r="F983" s="41" t="s">
        <v>121</v>
      </c>
      <c r="G983" s="41" t="str">
        <f t="shared" si="75"/>
        <v>Male/Separated/Amudat</v>
      </c>
      <c r="H983" s="41">
        <f>VLOOKUP($A983,'Youth Skills Data'!$A$1:$E$2403,5,FALSE)</f>
        <v>8.9499999999999993</v>
      </c>
      <c r="I983" s="41">
        <f>VLOOKUP($A983,'Youth Skills Data'!$A$1:$E$2403,4,FALSE)</f>
        <v>9.2799999999999994</v>
      </c>
      <c r="J983" s="41">
        <f>VLOOKUP($A983,'Youth Skills Data'!$A$1:$E$2403,3,FALSE)</f>
        <v>7.99</v>
      </c>
      <c r="K983" s="41">
        <f t="shared" si="77"/>
        <v>26.22</v>
      </c>
      <c r="L983" s="41" t="s">
        <v>5</v>
      </c>
      <c r="M983" s="41" t="s">
        <v>6</v>
      </c>
      <c r="N983" s="41" t="str">
        <f t="shared" si="78"/>
        <v>Moderate Impact</v>
      </c>
      <c r="O983" s="42">
        <v>30297</v>
      </c>
      <c r="P983" s="42"/>
      <c r="Q983" s="42">
        <f t="shared" si="79"/>
        <v>30297</v>
      </c>
    </row>
    <row r="984" spans="1:17" x14ac:dyDescent="0.35">
      <c r="A984" s="41" t="s">
        <v>1005</v>
      </c>
      <c r="B984" s="41">
        <f>VLOOKUP($A:$A,'Youth Skills Data'!$A$1:$E$2403,2,FALSE)</f>
        <v>23</v>
      </c>
      <c r="C984" s="41" t="str">
        <f t="shared" si="76"/>
        <v>20 - 24 yrs</v>
      </c>
      <c r="D984" s="41" t="s">
        <v>3</v>
      </c>
      <c r="E984" s="41" t="str">
        <f>HLOOKUP($A984,'Sheet 4'!$A$2:$CNK$3,2,FALSE)</f>
        <v>Single</v>
      </c>
      <c r="F984" s="41" t="s">
        <v>121</v>
      </c>
      <c r="G984" s="41" t="str">
        <f t="shared" si="75"/>
        <v>Male/Single/Amudat</v>
      </c>
      <c r="H984" s="41">
        <f>VLOOKUP($A984,'Youth Skills Data'!$A$1:$E$2403,5,FALSE)</f>
        <v>5.3</v>
      </c>
      <c r="I984" s="41">
        <f>VLOOKUP($A984,'Youth Skills Data'!$A$1:$E$2403,4,FALSE)</f>
        <v>2.52</v>
      </c>
      <c r="J984" s="41">
        <f>VLOOKUP($A984,'Youth Skills Data'!$A$1:$E$2403,3,FALSE)</f>
        <v>5.59</v>
      </c>
      <c r="K984" s="41">
        <f t="shared" si="77"/>
        <v>13.41</v>
      </c>
      <c r="L984" s="41" t="s">
        <v>5</v>
      </c>
      <c r="M984" s="41" t="s">
        <v>6</v>
      </c>
      <c r="N984" s="41" t="str">
        <f t="shared" si="78"/>
        <v>Moderate Impact</v>
      </c>
      <c r="O984" s="42">
        <v>47099</v>
      </c>
      <c r="P984" s="42"/>
      <c r="Q984" s="42">
        <f t="shared" si="79"/>
        <v>47099</v>
      </c>
    </row>
    <row r="985" spans="1:17" x14ac:dyDescent="0.35">
      <c r="A985" s="41" t="s">
        <v>1006</v>
      </c>
      <c r="B985" s="41">
        <f>VLOOKUP($A:$A,'Youth Skills Data'!$A$1:$E$2403,2,FALSE)</f>
        <v>15</v>
      </c>
      <c r="C985" s="41" t="str">
        <f t="shared" si="76"/>
        <v>15 - 19 yrs</v>
      </c>
      <c r="D985" s="41" t="s">
        <v>3</v>
      </c>
      <c r="E985" s="41" t="str">
        <f>HLOOKUP($A985,'Sheet 4'!$A$2:$CNK$3,2,FALSE)</f>
        <v>Single</v>
      </c>
      <c r="F985" s="41" t="s">
        <v>121</v>
      </c>
      <c r="G985" s="41" t="str">
        <f t="shared" si="75"/>
        <v>Male/Single/Amudat</v>
      </c>
      <c r="H985" s="41">
        <f>VLOOKUP($A985,'Youth Skills Data'!$A$1:$E$2403,5,FALSE)</f>
        <v>0.26</v>
      </c>
      <c r="I985" s="41">
        <f>VLOOKUP($A985,'Youth Skills Data'!$A$1:$E$2403,4,FALSE)</f>
        <v>0.97</v>
      </c>
      <c r="J985" s="41">
        <f>VLOOKUP($A985,'Youth Skills Data'!$A$1:$E$2403,3,FALSE)</f>
        <v>9.8000000000000007</v>
      </c>
      <c r="K985" s="41">
        <f t="shared" si="77"/>
        <v>11.030000000000001</v>
      </c>
      <c r="L985" s="41" t="s">
        <v>5</v>
      </c>
      <c r="M985" s="41" t="s">
        <v>6</v>
      </c>
      <c r="N985" s="41" t="str">
        <f t="shared" si="78"/>
        <v>Moderate Impact</v>
      </c>
      <c r="O985" s="42">
        <v>120099</v>
      </c>
      <c r="P985" s="42"/>
      <c r="Q985" s="42">
        <f t="shared" si="79"/>
        <v>120099</v>
      </c>
    </row>
    <row r="986" spans="1:17" x14ac:dyDescent="0.35">
      <c r="A986" s="41" t="s">
        <v>1007</v>
      </c>
      <c r="B986" s="41">
        <f>VLOOKUP($A:$A,'Youth Skills Data'!$A$1:$E$2403,2,FALSE)</f>
        <v>25</v>
      </c>
      <c r="C986" s="41" t="str">
        <f t="shared" si="76"/>
        <v>25 yrs or more</v>
      </c>
      <c r="D986" s="41" t="s">
        <v>3</v>
      </c>
      <c r="E986" s="41" t="str">
        <f>HLOOKUP($A986,'Sheet 4'!$A$2:$CNK$3,2,FALSE)</f>
        <v>Single</v>
      </c>
      <c r="F986" s="41" t="s">
        <v>121</v>
      </c>
      <c r="G986" s="41" t="str">
        <f t="shared" si="75"/>
        <v>Male/Single/Amudat</v>
      </c>
      <c r="H986" s="41">
        <f>VLOOKUP($A986,'Youth Skills Data'!$A$1:$E$2403,5,FALSE)</f>
        <v>3.76</v>
      </c>
      <c r="I986" s="41">
        <f>VLOOKUP($A986,'Youth Skills Data'!$A$1:$E$2403,4,FALSE)</f>
        <v>0.56000000000000005</v>
      </c>
      <c r="J986" s="41">
        <f>VLOOKUP($A986,'Youth Skills Data'!$A$1:$E$2403,3,FALSE)</f>
        <v>9.81</v>
      </c>
      <c r="K986" s="41">
        <f t="shared" si="77"/>
        <v>14.13</v>
      </c>
      <c r="L986" s="41" t="s">
        <v>5</v>
      </c>
      <c r="M986" s="41" t="s">
        <v>6</v>
      </c>
      <c r="N986" s="41" t="str">
        <f t="shared" si="78"/>
        <v>Moderate Impact</v>
      </c>
      <c r="O986" s="42">
        <v>55198</v>
      </c>
      <c r="P986" s="42"/>
      <c r="Q986" s="42">
        <f t="shared" si="79"/>
        <v>55198</v>
      </c>
    </row>
    <row r="987" spans="1:17" x14ac:dyDescent="0.35">
      <c r="A987" s="41" t="s">
        <v>1008</v>
      </c>
      <c r="B987" s="41">
        <f>VLOOKUP($A:$A,'Youth Skills Data'!$A$1:$E$2403,2,FALSE)</f>
        <v>13</v>
      </c>
      <c r="C987" s="41" t="str">
        <f t="shared" si="76"/>
        <v>10-14 yrs</v>
      </c>
      <c r="D987" s="41" t="s">
        <v>3</v>
      </c>
      <c r="E987" s="41" t="str">
        <f>HLOOKUP($A987,'Sheet 4'!$A$2:$CNK$3,2,FALSE)</f>
        <v>Single</v>
      </c>
      <c r="F987" s="41" t="s">
        <v>121</v>
      </c>
      <c r="G987" s="41" t="str">
        <f t="shared" si="75"/>
        <v>Male/Single/Amudat</v>
      </c>
      <c r="H987" s="41">
        <f>VLOOKUP($A987,'Youth Skills Data'!$A$1:$E$2403,5,FALSE)</f>
        <v>4.3499999999999996</v>
      </c>
      <c r="I987" s="41">
        <f>VLOOKUP($A987,'Youth Skills Data'!$A$1:$E$2403,4,FALSE)</f>
        <v>7.84</v>
      </c>
      <c r="J987" s="41">
        <f>VLOOKUP($A987,'Youth Skills Data'!$A$1:$E$2403,3,FALSE)</f>
        <v>6.4</v>
      </c>
      <c r="K987" s="41">
        <f t="shared" si="77"/>
        <v>18.59</v>
      </c>
      <c r="L987" s="41" t="s">
        <v>5</v>
      </c>
      <c r="M987" s="41" t="s">
        <v>5</v>
      </c>
      <c r="N987" s="41" t="str">
        <f t="shared" si="78"/>
        <v>High Impact</v>
      </c>
      <c r="O987" s="42">
        <v>73000</v>
      </c>
      <c r="P987" s="42">
        <v>12198</v>
      </c>
      <c r="Q987" s="42">
        <f t="shared" si="79"/>
        <v>85198</v>
      </c>
    </row>
    <row r="988" spans="1:17" x14ac:dyDescent="0.35">
      <c r="A988" s="41" t="s">
        <v>1009</v>
      </c>
      <c r="B988" s="41">
        <f>VLOOKUP($A:$A,'Youth Skills Data'!$A$1:$E$2403,2,FALSE)</f>
        <v>15</v>
      </c>
      <c r="C988" s="41" t="str">
        <f t="shared" si="76"/>
        <v>15 - 19 yrs</v>
      </c>
      <c r="D988" s="41" t="s">
        <v>3</v>
      </c>
      <c r="E988" s="41" t="str">
        <f>HLOOKUP($A988,'Sheet 4'!$A$2:$CNK$3,2,FALSE)</f>
        <v>Married</v>
      </c>
      <c r="F988" s="41" t="s">
        <v>121</v>
      </c>
      <c r="G988" s="41" t="str">
        <f t="shared" si="75"/>
        <v>Male/Married/Amudat</v>
      </c>
      <c r="H988" s="41">
        <f>VLOOKUP($A988,'Youth Skills Data'!$A$1:$E$2403,5,FALSE)</f>
        <v>3.76</v>
      </c>
      <c r="I988" s="41">
        <f>VLOOKUP($A988,'Youth Skills Data'!$A$1:$E$2403,4,FALSE)</f>
        <v>0.56000000000000005</v>
      </c>
      <c r="J988" s="41">
        <f>VLOOKUP($A988,'Youth Skills Data'!$A$1:$E$2403,3,FALSE)</f>
        <v>9.81</v>
      </c>
      <c r="K988" s="41">
        <f t="shared" si="77"/>
        <v>14.13</v>
      </c>
      <c r="L988" s="41" t="s">
        <v>5</v>
      </c>
      <c r="M988" s="41" t="s">
        <v>6</v>
      </c>
      <c r="N988" s="41" t="str">
        <f t="shared" si="78"/>
        <v>Moderate Impact</v>
      </c>
      <c r="O988" s="42">
        <v>90198</v>
      </c>
      <c r="P988" s="42"/>
      <c r="Q988" s="42">
        <f t="shared" si="79"/>
        <v>90198</v>
      </c>
    </row>
    <row r="989" spans="1:17" x14ac:dyDescent="0.35">
      <c r="A989" s="41" t="s">
        <v>1010</v>
      </c>
      <c r="B989" s="41">
        <f>VLOOKUP($A:$A,'Youth Skills Data'!$A$1:$E$2403,2,FALSE)</f>
        <v>17</v>
      </c>
      <c r="C989" s="41" t="str">
        <f t="shared" si="76"/>
        <v>15 - 19 yrs</v>
      </c>
      <c r="D989" s="41" t="s">
        <v>3</v>
      </c>
      <c r="E989" s="41" t="str">
        <f>HLOOKUP($A989,'Sheet 4'!$A$2:$CNK$3,2,FALSE)</f>
        <v>Single</v>
      </c>
      <c r="F989" s="41" t="s">
        <v>121</v>
      </c>
      <c r="G989" s="41" t="str">
        <f t="shared" si="75"/>
        <v>Male/Single/Amudat</v>
      </c>
      <c r="H989" s="41">
        <f>VLOOKUP($A989,'Youth Skills Data'!$A$1:$E$2403,5,FALSE)</f>
        <v>3.76</v>
      </c>
      <c r="I989" s="41">
        <f>VLOOKUP($A989,'Youth Skills Data'!$A$1:$E$2403,4,FALSE)</f>
        <v>0.56000000000000005</v>
      </c>
      <c r="J989" s="41">
        <f>VLOOKUP($A989,'Youth Skills Data'!$A$1:$E$2403,3,FALSE)</f>
        <v>9.81</v>
      </c>
      <c r="K989" s="41">
        <f t="shared" si="77"/>
        <v>14.13</v>
      </c>
      <c r="L989" s="41" t="s">
        <v>5</v>
      </c>
      <c r="M989" s="41" t="s">
        <v>5</v>
      </c>
      <c r="N989" s="41" t="str">
        <f t="shared" si="78"/>
        <v>High Impact</v>
      </c>
      <c r="O989" s="42">
        <v>35198</v>
      </c>
      <c r="P989" s="42">
        <v>335000</v>
      </c>
      <c r="Q989" s="42">
        <f t="shared" si="79"/>
        <v>370198</v>
      </c>
    </row>
    <row r="990" spans="1:17" x14ac:dyDescent="0.35">
      <c r="A990" s="41" t="s">
        <v>1011</v>
      </c>
      <c r="B990" s="41">
        <f>VLOOKUP($A:$A,'Youth Skills Data'!$A$1:$E$2403,2,FALSE)</f>
        <v>19</v>
      </c>
      <c r="C990" s="41" t="str">
        <f t="shared" si="76"/>
        <v>20 - 24 yrs</v>
      </c>
      <c r="D990" s="41" t="s">
        <v>3</v>
      </c>
      <c r="E990" s="41" t="str">
        <f>HLOOKUP($A990,'Sheet 4'!$A$2:$CNK$3,2,FALSE)</f>
        <v>Separated</v>
      </c>
      <c r="F990" s="41" t="s">
        <v>121</v>
      </c>
      <c r="G990" s="41" t="str">
        <f t="shared" si="75"/>
        <v>Male/Separated/Amudat</v>
      </c>
      <c r="H990" s="41">
        <f>VLOOKUP($A990,'Youth Skills Data'!$A$1:$E$2403,5,FALSE)</f>
        <v>4.3499999999999996</v>
      </c>
      <c r="I990" s="41">
        <f>VLOOKUP($A990,'Youth Skills Data'!$A$1:$E$2403,4,FALSE)</f>
        <v>7.84</v>
      </c>
      <c r="J990" s="41">
        <f>VLOOKUP($A990,'Youth Skills Data'!$A$1:$E$2403,3,FALSE)</f>
        <v>6.4</v>
      </c>
      <c r="K990" s="41">
        <f t="shared" si="77"/>
        <v>18.59</v>
      </c>
      <c r="L990" s="41" t="s">
        <v>5</v>
      </c>
      <c r="M990" s="41" t="s">
        <v>5</v>
      </c>
      <c r="N990" s="41" t="str">
        <f t="shared" si="78"/>
        <v>High Impact</v>
      </c>
      <c r="O990" s="42">
        <v>55099</v>
      </c>
      <c r="P990" s="42">
        <v>16200</v>
      </c>
      <c r="Q990" s="42">
        <f t="shared" si="79"/>
        <v>71299</v>
      </c>
    </row>
    <row r="991" spans="1:17" x14ac:dyDescent="0.35">
      <c r="A991" s="41" t="s">
        <v>1012</v>
      </c>
      <c r="B991" s="41">
        <f>VLOOKUP($A:$A,'Youth Skills Data'!$A$1:$E$2403,2,FALSE)</f>
        <v>21</v>
      </c>
      <c r="C991" s="41" t="str">
        <f t="shared" si="76"/>
        <v>20 - 24 yrs</v>
      </c>
      <c r="D991" s="41" t="s">
        <v>8</v>
      </c>
      <c r="E991" s="41" t="str">
        <f>HLOOKUP($A991,'Sheet 4'!$A$2:$CNK$3,2,FALSE)</f>
        <v>Separated</v>
      </c>
      <c r="F991" s="41" t="s">
        <v>121</v>
      </c>
      <c r="G991" s="41" t="str">
        <f t="shared" si="75"/>
        <v>Female/Separated/Amudat</v>
      </c>
      <c r="H991" s="41">
        <f>VLOOKUP($A991,'Youth Skills Data'!$A$1:$E$2403,5,FALSE)</f>
        <v>1.87</v>
      </c>
      <c r="I991" s="41">
        <f>VLOOKUP($A991,'Youth Skills Data'!$A$1:$E$2403,4,FALSE)</f>
        <v>2.88</v>
      </c>
      <c r="J991" s="41">
        <f>VLOOKUP($A991,'Youth Skills Data'!$A$1:$E$2403,3,FALSE)</f>
        <v>5.23</v>
      </c>
      <c r="K991" s="41">
        <f t="shared" si="77"/>
        <v>9.98</v>
      </c>
      <c r="L991" s="41" t="s">
        <v>5</v>
      </c>
      <c r="M991" s="41" t="s">
        <v>5</v>
      </c>
      <c r="N991" s="41" t="str">
        <f t="shared" si="78"/>
        <v>High Impact</v>
      </c>
      <c r="O991" s="42">
        <v>85000</v>
      </c>
      <c r="P991" s="42">
        <v>38000</v>
      </c>
      <c r="Q991" s="42">
        <f t="shared" si="79"/>
        <v>123000</v>
      </c>
    </row>
    <row r="992" spans="1:17" x14ac:dyDescent="0.35">
      <c r="A992" s="41" t="s">
        <v>1013</v>
      </c>
      <c r="B992" s="41">
        <f>VLOOKUP($A:$A,'Youth Skills Data'!$A$1:$E$2403,2,FALSE)</f>
        <v>24</v>
      </c>
      <c r="C992" s="41" t="str">
        <f t="shared" si="76"/>
        <v>20 - 24 yrs</v>
      </c>
      <c r="D992" s="41" t="s">
        <v>3</v>
      </c>
      <c r="E992" s="41" t="str">
        <f>HLOOKUP($A992,'Sheet 4'!$A$2:$CNK$3,2,FALSE)</f>
        <v>Single</v>
      </c>
      <c r="F992" s="41" t="s">
        <v>121</v>
      </c>
      <c r="G992" s="41" t="str">
        <f t="shared" si="75"/>
        <v>Male/Single/Amudat</v>
      </c>
      <c r="H992" s="41">
        <f>VLOOKUP($A992,'Youth Skills Data'!$A$1:$E$2403,5,FALSE)</f>
        <v>5.3</v>
      </c>
      <c r="I992" s="41">
        <f>VLOOKUP($A992,'Youth Skills Data'!$A$1:$E$2403,4,FALSE)</f>
        <v>2.52</v>
      </c>
      <c r="J992" s="41">
        <f>VLOOKUP($A992,'Youth Skills Data'!$A$1:$E$2403,3,FALSE)</f>
        <v>5.59</v>
      </c>
      <c r="K992" s="41">
        <f t="shared" si="77"/>
        <v>13.41</v>
      </c>
      <c r="L992" s="41" t="s">
        <v>5</v>
      </c>
      <c r="M992" s="41" t="s">
        <v>5</v>
      </c>
      <c r="N992" s="41" t="str">
        <f t="shared" si="78"/>
        <v>High Impact</v>
      </c>
      <c r="O992" s="42">
        <v>41000</v>
      </c>
      <c r="P992" s="42">
        <v>3200</v>
      </c>
      <c r="Q992" s="42">
        <f t="shared" si="79"/>
        <v>44200</v>
      </c>
    </row>
    <row r="993" spans="1:17" x14ac:dyDescent="0.35">
      <c r="A993" s="41" t="s">
        <v>1014</v>
      </c>
      <c r="B993" s="41">
        <f>VLOOKUP($A:$A,'Youth Skills Data'!$A$1:$E$2403,2,FALSE)</f>
        <v>21</v>
      </c>
      <c r="C993" s="41" t="str">
        <f t="shared" si="76"/>
        <v>20 - 24 yrs</v>
      </c>
      <c r="D993" s="41" t="s">
        <v>3</v>
      </c>
      <c r="E993" s="41" t="str">
        <f>HLOOKUP($A993,'Sheet 4'!$A$2:$CNK$3,2,FALSE)</f>
        <v>Married</v>
      </c>
      <c r="F993" s="41" t="s">
        <v>121</v>
      </c>
      <c r="G993" s="41" t="str">
        <f t="shared" si="75"/>
        <v>Male/Married/Amudat</v>
      </c>
      <c r="H993" s="41">
        <f>VLOOKUP($A993,'Youth Skills Data'!$A$1:$E$2403,5,FALSE)</f>
        <v>3.26</v>
      </c>
      <c r="I993" s="41">
        <f>VLOOKUP($A993,'Youth Skills Data'!$A$1:$E$2403,4,FALSE)</f>
        <v>9.7200000000000006</v>
      </c>
      <c r="J993" s="41">
        <f>VLOOKUP($A993,'Youth Skills Data'!$A$1:$E$2403,3,FALSE)</f>
        <v>2</v>
      </c>
      <c r="K993" s="41">
        <f t="shared" si="77"/>
        <v>14.98</v>
      </c>
      <c r="L993" s="41" t="s">
        <v>5</v>
      </c>
      <c r="M993" s="41" t="s">
        <v>5</v>
      </c>
      <c r="N993" s="41" t="str">
        <f t="shared" si="78"/>
        <v>High Impact</v>
      </c>
      <c r="O993" s="42">
        <v>32500</v>
      </c>
      <c r="P993" s="42">
        <v>130000</v>
      </c>
      <c r="Q993" s="42">
        <f t="shared" si="79"/>
        <v>162500</v>
      </c>
    </row>
    <row r="994" spans="1:17" x14ac:dyDescent="0.35">
      <c r="A994" s="41" t="s">
        <v>1015</v>
      </c>
      <c r="B994" s="41">
        <f>VLOOKUP($A:$A,'Youth Skills Data'!$A$1:$E$2403,2,FALSE)</f>
        <v>23</v>
      </c>
      <c r="C994" s="41" t="str">
        <f t="shared" si="76"/>
        <v>20 - 24 yrs</v>
      </c>
      <c r="D994" s="41" t="s">
        <v>8</v>
      </c>
      <c r="E994" s="41" t="str">
        <f>HLOOKUP($A994,'Sheet 4'!$A$2:$CNK$3,2,FALSE)</f>
        <v>Single</v>
      </c>
      <c r="F994" s="41" t="s">
        <v>121</v>
      </c>
      <c r="G994" s="41" t="str">
        <f t="shared" si="75"/>
        <v>Female/Single/Amudat</v>
      </c>
      <c r="H994" s="41">
        <f>VLOOKUP($A994,'Youth Skills Data'!$A$1:$E$2403,5,FALSE)</f>
        <v>5.95</v>
      </c>
      <c r="I994" s="41">
        <f>VLOOKUP($A994,'Youth Skills Data'!$A$1:$E$2403,4,FALSE)</f>
        <v>9.8000000000000007</v>
      </c>
      <c r="J994" s="41">
        <f>VLOOKUP($A994,'Youth Skills Data'!$A$1:$E$2403,3,FALSE)</f>
        <v>1.47</v>
      </c>
      <c r="K994" s="41">
        <f t="shared" si="77"/>
        <v>17.22</v>
      </c>
      <c r="L994" s="41" t="s">
        <v>5</v>
      </c>
      <c r="M994" s="41" t="s">
        <v>6</v>
      </c>
      <c r="N994" s="41" t="str">
        <f t="shared" si="78"/>
        <v>Moderate Impact</v>
      </c>
      <c r="O994" s="42">
        <v>18000</v>
      </c>
      <c r="P994" s="42"/>
      <c r="Q994" s="42">
        <f t="shared" si="79"/>
        <v>18000</v>
      </c>
    </row>
    <row r="995" spans="1:17" x14ac:dyDescent="0.35">
      <c r="A995" s="41" t="s">
        <v>1016</v>
      </c>
      <c r="B995" s="41">
        <f>VLOOKUP($A:$A,'Youth Skills Data'!$A$1:$E$2403,2,FALSE)</f>
        <v>19</v>
      </c>
      <c r="C995" s="41" t="str">
        <f t="shared" si="76"/>
        <v>20 - 24 yrs</v>
      </c>
      <c r="D995" s="41" t="s">
        <v>3</v>
      </c>
      <c r="E995" s="41" t="str">
        <f>HLOOKUP($A995,'Sheet 4'!$A$2:$CNK$3,2,FALSE)</f>
        <v>Separated</v>
      </c>
      <c r="F995" s="41" t="s">
        <v>121</v>
      </c>
      <c r="G995" s="41" t="str">
        <f t="shared" si="75"/>
        <v>Male/Separated/Amudat</v>
      </c>
      <c r="H995" s="41">
        <f>VLOOKUP($A995,'Youth Skills Data'!$A$1:$E$2403,5,FALSE)</f>
        <v>8.9499999999999993</v>
      </c>
      <c r="I995" s="41">
        <f>VLOOKUP($A995,'Youth Skills Data'!$A$1:$E$2403,4,FALSE)</f>
        <v>9.2799999999999994</v>
      </c>
      <c r="J995" s="41">
        <f>VLOOKUP($A995,'Youth Skills Data'!$A$1:$E$2403,3,FALSE)</f>
        <v>7.99</v>
      </c>
      <c r="K995" s="41">
        <f t="shared" si="77"/>
        <v>26.22</v>
      </c>
      <c r="L995" s="41" t="s">
        <v>5</v>
      </c>
      <c r="M995" s="41" t="s">
        <v>5</v>
      </c>
      <c r="N995" s="41" t="str">
        <f t="shared" si="78"/>
        <v>High Impact</v>
      </c>
      <c r="O995" s="42">
        <v>55099</v>
      </c>
      <c r="P995" s="42">
        <v>30297</v>
      </c>
      <c r="Q995" s="42">
        <f t="shared" si="79"/>
        <v>85396</v>
      </c>
    </row>
    <row r="996" spans="1:17" x14ac:dyDescent="0.35">
      <c r="A996" s="41" t="s">
        <v>1017</v>
      </c>
      <c r="B996" s="41">
        <f>VLOOKUP($A:$A,'Youth Skills Data'!$A$1:$E$2403,2,FALSE)</f>
        <v>29</v>
      </c>
      <c r="C996" s="41" t="str">
        <f t="shared" si="76"/>
        <v>25 yrs or more</v>
      </c>
      <c r="D996" s="41" t="s">
        <v>3</v>
      </c>
      <c r="E996" s="41" t="str">
        <f>HLOOKUP($A996,'Sheet 4'!$A$2:$CNK$3,2,FALSE)</f>
        <v>Separated</v>
      </c>
      <c r="F996" s="41" t="s">
        <v>120</v>
      </c>
      <c r="G996" s="41" t="str">
        <f t="shared" si="75"/>
        <v>Male/Separated/Nakapiripiriti</v>
      </c>
      <c r="H996" s="41">
        <f>VLOOKUP($A996,'Youth Skills Data'!$A$1:$E$2403,5,FALSE)</f>
        <v>7.84</v>
      </c>
      <c r="I996" s="41">
        <f>VLOOKUP($A996,'Youth Skills Data'!$A$1:$E$2403,4,FALSE)</f>
        <v>6.23</v>
      </c>
      <c r="J996" s="41">
        <f>VLOOKUP($A996,'Youth Skills Data'!$A$1:$E$2403,3,FALSE)</f>
        <v>5.87</v>
      </c>
      <c r="K996" s="41">
        <f t="shared" si="77"/>
        <v>19.940000000000001</v>
      </c>
      <c r="L996" s="41" t="s">
        <v>5</v>
      </c>
      <c r="M996" s="41" t="s">
        <v>5</v>
      </c>
      <c r="N996" s="41" t="str">
        <f t="shared" si="78"/>
        <v>High Impact</v>
      </c>
      <c r="O996" s="42">
        <v>70198</v>
      </c>
      <c r="P996" s="42">
        <v>17099</v>
      </c>
      <c r="Q996" s="42">
        <f t="shared" si="79"/>
        <v>87297</v>
      </c>
    </row>
    <row r="997" spans="1:17" x14ac:dyDescent="0.35">
      <c r="A997" s="41" t="s">
        <v>1018</v>
      </c>
      <c r="B997" s="41">
        <f>VLOOKUP($A:$A,'Youth Skills Data'!$A$1:$E$2403,2,FALSE)</f>
        <v>22</v>
      </c>
      <c r="C997" s="41" t="str">
        <f t="shared" si="76"/>
        <v>20 - 24 yrs</v>
      </c>
      <c r="D997" s="41" t="s">
        <v>3</v>
      </c>
      <c r="E997" s="41" t="str">
        <f>HLOOKUP($A997,'Sheet 4'!$A$2:$CNK$3,2,FALSE)</f>
        <v>Separated</v>
      </c>
      <c r="F997" s="41" t="s">
        <v>120</v>
      </c>
      <c r="G997" s="41" t="str">
        <f t="shared" si="75"/>
        <v>Male/Separated/Nakapiripiriti</v>
      </c>
      <c r="H997" s="41">
        <f>VLOOKUP($A997,'Youth Skills Data'!$A$1:$E$2403,5,FALSE)</f>
        <v>7.84</v>
      </c>
      <c r="I997" s="41">
        <f>VLOOKUP($A997,'Youth Skills Data'!$A$1:$E$2403,4,FALSE)</f>
        <v>6.23</v>
      </c>
      <c r="J997" s="41">
        <f>VLOOKUP($A997,'Youth Skills Data'!$A$1:$E$2403,3,FALSE)</f>
        <v>5.87</v>
      </c>
      <c r="K997" s="41">
        <f t="shared" si="77"/>
        <v>19.940000000000001</v>
      </c>
      <c r="L997" s="41" t="s">
        <v>5</v>
      </c>
      <c r="M997" s="41" t="s">
        <v>5</v>
      </c>
      <c r="N997" s="41" t="str">
        <f t="shared" si="78"/>
        <v>High Impact</v>
      </c>
      <c r="O997" s="42">
        <v>10297</v>
      </c>
      <c r="P997" s="42">
        <v>15198</v>
      </c>
      <c r="Q997" s="42">
        <f t="shared" si="79"/>
        <v>25495</v>
      </c>
    </row>
    <row r="998" spans="1:17" x14ac:dyDescent="0.35">
      <c r="A998" s="41" t="s">
        <v>1019</v>
      </c>
      <c r="B998" s="41">
        <f>VLOOKUP($A:$A,'Youth Skills Data'!$A$1:$E$2403,2,FALSE)</f>
        <v>21</v>
      </c>
      <c r="C998" s="41" t="str">
        <f t="shared" si="76"/>
        <v>20 - 24 yrs</v>
      </c>
      <c r="D998" s="41" t="s">
        <v>8</v>
      </c>
      <c r="E998" s="41" t="str">
        <f>HLOOKUP($A998,'Sheet 4'!$A$2:$CNK$3,2,FALSE)</f>
        <v>Single</v>
      </c>
      <c r="F998" s="41" t="s">
        <v>120</v>
      </c>
      <c r="G998" s="41" t="str">
        <f t="shared" si="75"/>
        <v>Female/Single/Nakapiripiriti</v>
      </c>
      <c r="H998" s="41">
        <f>VLOOKUP($A998,'Youth Skills Data'!$A$1:$E$2403,5,FALSE)</f>
        <v>8.42</v>
      </c>
      <c r="I998" s="41">
        <f>VLOOKUP($A998,'Youth Skills Data'!$A$1:$E$2403,4,FALSE)</f>
        <v>3.68</v>
      </c>
      <c r="J998" s="41">
        <f>VLOOKUP($A998,'Youth Skills Data'!$A$1:$E$2403,3,FALSE)</f>
        <v>0.54</v>
      </c>
      <c r="K998" s="41">
        <f t="shared" si="77"/>
        <v>12.64</v>
      </c>
      <c r="L998" s="41" t="s">
        <v>7</v>
      </c>
      <c r="M998" s="41" t="s">
        <v>7</v>
      </c>
      <c r="N998" s="41" t="str">
        <f t="shared" si="78"/>
        <v>No Impact at all</v>
      </c>
      <c r="O998" s="42"/>
      <c r="P998" s="42"/>
      <c r="Q998" s="42">
        <f t="shared" si="79"/>
        <v>0</v>
      </c>
    </row>
    <row r="999" spans="1:17" x14ac:dyDescent="0.35">
      <c r="A999" s="41" t="s">
        <v>1020</v>
      </c>
      <c r="B999" s="41">
        <f>VLOOKUP($A:$A,'Youth Skills Data'!$A$1:$E$2403,2,FALSE)</f>
        <v>17</v>
      </c>
      <c r="C999" s="41" t="str">
        <f t="shared" si="76"/>
        <v>15 - 19 yrs</v>
      </c>
      <c r="D999" s="41" t="s">
        <v>3</v>
      </c>
      <c r="E999" s="41" t="str">
        <f>HLOOKUP($A999,'Sheet 4'!$A$2:$CNK$3,2,FALSE)</f>
        <v>Single</v>
      </c>
      <c r="F999" s="41" t="s">
        <v>120</v>
      </c>
      <c r="G999" s="41" t="str">
        <f t="shared" si="75"/>
        <v>Male/Single/Nakapiripiriti</v>
      </c>
      <c r="H999" s="41">
        <f>VLOOKUP($A999,'Youth Skills Data'!$A$1:$E$2403,5,FALSE)</f>
        <v>0.81</v>
      </c>
      <c r="I999" s="41">
        <f>VLOOKUP($A999,'Youth Skills Data'!$A$1:$E$2403,4,FALSE)</f>
        <v>3.53</v>
      </c>
      <c r="J999" s="41">
        <f>VLOOKUP($A999,'Youth Skills Data'!$A$1:$E$2403,3,FALSE)</f>
        <v>7.58</v>
      </c>
      <c r="K999" s="41">
        <f t="shared" si="77"/>
        <v>11.92</v>
      </c>
      <c r="L999" s="41" t="s">
        <v>5</v>
      </c>
      <c r="M999" s="41" t="s">
        <v>5</v>
      </c>
      <c r="N999" s="41" t="str">
        <f t="shared" si="78"/>
        <v>High Impact</v>
      </c>
      <c r="O999" s="42">
        <v>22599</v>
      </c>
      <c r="P999" s="42">
        <v>48000</v>
      </c>
      <c r="Q999" s="42">
        <f t="shared" si="79"/>
        <v>70599</v>
      </c>
    </row>
    <row r="1000" spans="1:17" x14ac:dyDescent="0.35">
      <c r="A1000" s="41" t="s">
        <v>1021</v>
      </c>
      <c r="B1000" s="41">
        <f>VLOOKUP($A:$A,'Youth Skills Data'!$A$1:$E$2403,2,FALSE)</f>
        <v>21</v>
      </c>
      <c r="C1000" s="41" t="str">
        <f t="shared" si="76"/>
        <v>20 - 24 yrs</v>
      </c>
      <c r="D1000" s="41" t="s">
        <v>8</v>
      </c>
      <c r="E1000" s="41" t="str">
        <f>HLOOKUP($A1000,'Sheet 4'!$A$2:$CNK$3,2,FALSE)</f>
        <v>Single</v>
      </c>
      <c r="F1000" s="41" t="s">
        <v>120</v>
      </c>
      <c r="G1000" s="41" t="str">
        <f t="shared" si="75"/>
        <v>Female/Single/Nakapiripiriti</v>
      </c>
      <c r="H1000" s="41">
        <f>VLOOKUP($A1000,'Youth Skills Data'!$A$1:$E$2403,5,FALSE)</f>
        <v>8.42</v>
      </c>
      <c r="I1000" s="41">
        <f>VLOOKUP($A1000,'Youth Skills Data'!$A$1:$E$2403,4,FALSE)</f>
        <v>3.68</v>
      </c>
      <c r="J1000" s="41">
        <f>VLOOKUP($A1000,'Youth Skills Data'!$A$1:$E$2403,3,FALSE)</f>
        <v>0.54</v>
      </c>
      <c r="K1000" s="41">
        <f t="shared" si="77"/>
        <v>12.64</v>
      </c>
      <c r="L1000" s="41" t="s">
        <v>5</v>
      </c>
      <c r="M1000" s="41" t="s">
        <v>5</v>
      </c>
      <c r="N1000" s="41" t="str">
        <f t="shared" si="78"/>
        <v>High Impact</v>
      </c>
      <c r="O1000" s="42">
        <v>45198</v>
      </c>
      <c r="P1000" s="42">
        <v>235000</v>
      </c>
      <c r="Q1000" s="42">
        <f t="shared" si="79"/>
        <v>280198</v>
      </c>
    </row>
    <row r="1001" spans="1:17" x14ac:dyDescent="0.35">
      <c r="A1001" s="41" t="s">
        <v>1022</v>
      </c>
      <c r="B1001" s="41">
        <f>VLOOKUP($A:$A,'Youth Skills Data'!$A$1:$E$2403,2,FALSE)</f>
        <v>23</v>
      </c>
      <c r="C1001" s="41" t="str">
        <f t="shared" si="76"/>
        <v>20 - 24 yrs</v>
      </c>
      <c r="D1001" s="41" t="s">
        <v>8</v>
      </c>
      <c r="E1001" s="41" t="str">
        <f>HLOOKUP($A1001,'Sheet 4'!$A$2:$CNK$3,2,FALSE)</f>
        <v>Separated</v>
      </c>
      <c r="F1001" s="41" t="s">
        <v>120</v>
      </c>
      <c r="G1001" s="41" t="str">
        <f t="shared" si="75"/>
        <v>Female/Separated/Nakapiripiriti</v>
      </c>
      <c r="H1001" s="41">
        <f>VLOOKUP($A1001,'Youth Skills Data'!$A$1:$E$2403,5,FALSE)</f>
        <v>5.3</v>
      </c>
      <c r="I1001" s="41">
        <f>VLOOKUP($A1001,'Youth Skills Data'!$A$1:$E$2403,4,FALSE)</f>
        <v>2.52</v>
      </c>
      <c r="J1001" s="41">
        <f>VLOOKUP($A1001,'Youth Skills Data'!$A$1:$E$2403,3,FALSE)</f>
        <v>5.59</v>
      </c>
      <c r="K1001" s="41">
        <f t="shared" si="77"/>
        <v>13.41</v>
      </c>
      <c r="L1001" s="41" t="s">
        <v>5</v>
      </c>
      <c r="M1001" s="41" t="s">
        <v>5</v>
      </c>
      <c r="N1001" s="41" t="str">
        <f t="shared" si="78"/>
        <v>High Impact</v>
      </c>
      <c r="O1001" s="42">
        <v>136000</v>
      </c>
      <c r="P1001" s="42">
        <v>11000</v>
      </c>
      <c r="Q1001" s="42">
        <f t="shared" si="79"/>
        <v>147000</v>
      </c>
    </row>
    <row r="1002" spans="1:17" x14ac:dyDescent="0.35">
      <c r="A1002" s="41" t="s">
        <v>1023</v>
      </c>
      <c r="B1002" s="41">
        <f>VLOOKUP($A:$A,'Youth Skills Data'!$A$1:$E$2403,2,FALSE)</f>
        <v>15</v>
      </c>
      <c r="C1002" s="41" t="str">
        <f t="shared" si="76"/>
        <v>15 - 19 yrs</v>
      </c>
      <c r="D1002" s="41" t="s">
        <v>8</v>
      </c>
      <c r="E1002" s="41" t="str">
        <f>HLOOKUP($A1002,'Sheet 4'!$A$2:$CNK$3,2,FALSE)</f>
        <v>Single</v>
      </c>
      <c r="F1002" s="41" t="s">
        <v>120</v>
      </c>
      <c r="G1002" s="41" t="str">
        <f t="shared" si="75"/>
        <v>Female/Single/Nakapiripiriti</v>
      </c>
      <c r="H1002" s="41">
        <f>VLOOKUP($A1002,'Youth Skills Data'!$A$1:$E$2403,5,FALSE)</f>
        <v>4.43</v>
      </c>
      <c r="I1002" s="41">
        <f>VLOOKUP($A1002,'Youth Skills Data'!$A$1:$E$2403,4,FALSE)</f>
        <v>7.64</v>
      </c>
      <c r="J1002" s="41">
        <f>VLOOKUP($A1002,'Youth Skills Data'!$A$1:$E$2403,3,FALSE)</f>
        <v>6.39</v>
      </c>
      <c r="K1002" s="41">
        <f t="shared" si="77"/>
        <v>18.46</v>
      </c>
      <c r="L1002" s="41" t="s">
        <v>5</v>
      </c>
      <c r="M1002" s="41" t="s">
        <v>5</v>
      </c>
      <c r="N1002" s="41" t="str">
        <f t="shared" si="78"/>
        <v>High Impact</v>
      </c>
      <c r="O1002" s="42">
        <v>90500</v>
      </c>
      <c r="P1002" s="42">
        <v>60000</v>
      </c>
      <c r="Q1002" s="42">
        <f t="shared" si="79"/>
        <v>150500</v>
      </c>
    </row>
    <row r="1003" spans="1:17" x14ac:dyDescent="0.35">
      <c r="A1003" s="41" t="s">
        <v>1024</v>
      </c>
      <c r="B1003" s="41">
        <f>VLOOKUP($A:$A,'Youth Skills Data'!$A$1:$E$2403,2,FALSE)</f>
        <v>25</v>
      </c>
      <c r="C1003" s="41" t="str">
        <f t="shared" si="76"/>
        <v>25 yrs or more</v>
      </c>
      <c r="D1003" s="41" t="s">
        <v>3</v>
      </c>
      <c r="E1003" s="41" t="str">
        <f>HLOOKUP($A1003,'Sheet 4'!$A$2:$CNK$3,2,FALSE)</f>
        <v>Single</v>
      </c>
      <c r="F1003" s="41" t="s">
        <v>120</v>
      </c>
      <c r="G1003" s="41" t="str">
        <f t="shared" si="75"/>
        <v>Male/Single/Nakapiripiriti</v>
      </c>
      <c r="H1003" s="41">
        <f>VLOOKUP($A1003,'Youth Skills Data'!$A$1:$E$2403,5,FALSE)</f>
        <v>7.84</v>
      </c>
      <c r="I1003" s="41">
        <f>VLOOKUP($A1003,'Youth Skills Data'!$A$1:$E$2403,4,FALSE)</f>
        <v>6.23</v>
      </c>
      <c r="J1003" s="41">
        <f>VLOOKUP($A1003,'Youth Skills Data'!$A$1:$E$2403,3,FALSE)</f>
        <v>5.87</v>
      </c>
      <c r="K1003" s="41">
        <f t="shared" si="77"/>
        <v>19.940000000000001</v>
      </c>
      <c r="L1003" s="41" t="s">
        <v>5</v>
      </c>
      <c r="M1003" s="41" t="s">
        <v>5</v>
      </c>
      <c r="N1003" s="41" t="str">
        <f t="shared" si="78"/>
        <v>High Impact</v>
      </c>
      <c r="O1003" s="42">
        <v>4650</v>
      </c>
      <c r="P1003" s="42">
        <v>35198</v>
      </c>
      <c r="Q1003" s="42">
        <f t="shared" si="79"/>
        <v>39848</v>
      </c>
    </row>
    <row r="1004" spans="1:17" x14ac:dyDescent="0.35">
      <c r="A1004" s="41" t="s">
        <v>1025</v>
      </c>
      <c r="B1004" s="41">
        <f>VLOOKUP($A:$A,'Youth Skills Data'!$A$1:$E$2403,2,FALSE)</f>
        <v>13</v>
      </c>
      <c r="C1004" s="41" t="str">
        <f t="shared" si="76"/>
        <v>10-14 yrs</v>
      </c>
      <c r="D1004" s="41" t="s">
        <v>3</v>
      </c>
      <c r="E1004" s="41" t="str">
        <f>HLOOKUP($A1004,'Sheet 4'!$A$2:$CNK$3,2,FALSE)</f>
        <v>Single</v>
      </c>
      <c r="F1004" s="41" t="s">
        <v>120</v>
      </c>
      <c r="G1004" s="41" t="str">
        <f t="shared" si="75"/>
        <v>Male/Single/Nakapiripiriti</v>
      </c>
      <c r="H1004" s="41">
        <f>VLOOKUP($A1004,'Youth Skills Data'!$A$1:$E$2403,5,FALSE)</f>
        <v>4.3499999999999996</v>
      </c>
      <c r="I1004" s="41">
        <f>VLOOKUP($A1004,'Youth Skills Data'!$A$1:$E$2403,4,FALSE)</f>
        <v>7.84</v>
      </c>
      <c r="J1004" s="41">
        <f>VLOOKUP($A1004,'Youth Skills Data'!$A$1:$E$2403,3,FALSE)</f>
        <v>6.4</v>
      </c>
      <c r="K1004" s="41">
        <f t="shared" si="77"/>
        <v>18.59</v>
      </c>
      <c r="L1004" s="41" t="s">
        <v>5</v>
      </c>
      <c r="M1004" s="41" t="s">
        <v>5</v>
      </c>
      <c r="N1004" s="41" t="str">
        <f t="shared" si="78"/>
        <v>High Impact</v>
      </c>
      <c r="O1004" s="42">
        <v>130000</v>
      </c>
      <c r="P1004" s="42">
        <v>41000</v>
      </c>
      <c r="Q1004" s="42">
        <f t="shared" si="79"/>
        <v>171000</v>
      </c>
    </row>
    <row r="1005" spans="1:17" x14ac:dyDescent="0.35">
      <c r="A1005" s="41" t="s">
        <v>1026</v>
      </c>
      <c r="B1005" s="41">
        <f>VLOOKUP($A:$A,'Youth Skills Data'!$A$1:$E$2403,2,FALSE)</f>
        <v>15</v>
      </c>
      <c r="C1005" s="41" t="str">
        <f t="shared" si="76"/>
        <v>15 - 19 yrs</v>
      </c>
      <c r="D1005" s="41" t="s">
        <v>3</v>
      </c>
      <c r="E1005" s="41" t="str">
        <f>HLOOKUP($A1005,'Sheet 4'!$A$2:$CNK$3,2,FALSE)</f>
        <v>Single</v>
      </c>
      <c r="F1005" s="41" t="s">
        <v>120</v>
      </c>
      <c r="G1005" s="41" t="str">
        <f t="shared" si="75"/>
        <v>Male/Single/Nakapiripiriti</v>
      </c>
      <c r="H1005" s="41">
        <f>VLOOKUP($A1005,'Youth Skills Data'!$A$1:$E$2403,5,FALSE)</f>
        <v>7.84</v>
      </c>
      <c r="I1005" s="41">
        <f>VLOOKUP($A1005,'Youth Skills Data'!$A$1:$E$2403,4,FALSE)</f>
        <v>6.23</v>
      </c>
      <c r="J1005" s="41">
        <f>VLOOKUP($A1005,'Youth Skills Data'!$A$1:$E$2403,3,FALSE)</f>
        <v>5.87</v>
      </c>
      <c r="K1005" s="41">
        <f t="shared" si="77"/>
        <v>19.940000000000001</v>
      </c>
      <c r="L1005" s="41" t="s">
        <v>5</v>
      </c>
      <c r="M1005" s="41" t="s">
        <v>5</v>
      </c>
      <c r="N1005" s="41" t="str">
        <f t="shared" si="78"/>
        <v>High Impact</v>
      </c>
      <c r="O1005" s="42">
        <v>30200</v>
      </c>
      <c r="P1005" s="42">
        <v>15198</v>
      </c>
      <c r="Q1005" s="42">
        <f t="shared" si="79"/>
        <v>45398</v>
      </c>
    </row>
    <row r="1006" spans="1:17" x14ac:dyDescent="0.35">
      <c r="A1006" s="41" t="s">
        <v>1027</v>
      </c>
      <c r="B1006" s="41">
        <f>VLOOKUP($A:$A,'Youth Skills Data'!$A$1:$E$2403,2,FALSE)</f>
        <v>17</v>
      </c>
      <c r="C1006" s="41" t="str">
        <f t="shared" si="76"/>
        <v>15 - 19 yrs</v>
      </c>
      <c r="D1006" s="41" t="s">
        <v>3</v>
      </c>
      <c r="E1006" s="41" t="str">
        <f>HLOOKUP($A1006,'Sheet 4'!$A$2:$CNK$3,2,FALSE)</f>
        <v>Single</v>
      </c>
      <c r="F1006" s="41" t="s">
        <v>118</v>
      </c>
      <c r="G1006" s="41" t="str">
        <f t="shared" si="75"/>
        <v>Male/Single/Kotido</v>
      </c>
      <c r="H1006" s="41">
        <f>VLOOKUP($A1006,'Youth Skills Data'!$A$1:$E$2403,5,FALSE)</f>
        <v>7.84</v>
      </c>
      <c r="I1006" s="41">
        <f>VLOOKUP($A1006,'Youth Skills Data'!$A$1:$E$2403,4,FALSE)</f>
        <v>6.23</v>
      </c>
      <c r="J1006" s="41">
        <f>VLOOKUP($A1006,'Youth Skills Data'!$A$1:$E$2403,3,FALSE)</f>
        <v>5.87</v>
      </c>
      <c r="K1006" s="41">
        <f t="shared" si="77"/>
        <v>19.940000000000001</v>
      </c>
      <c r="L1006" s="41" t="s">
        <v>5</v>
      </c>
      <c r="M1006" s="41" t="s">
        <v>5</v>
      </c>
      <c r="N1006" s="41" t="str">
        <f t="shared" si="78"/>
        <v>High Impact</v>
      </c>
      <c r="O1006" s="42">
        <v>60297</v>
      </c>
      <c r="P1006" s="42">
        <v>40198</v>
      </c>
      <c r="Q1006" s="42">
        <f t="shared" si="79"/>
        <v>100495</v>
      </c>
    </row>
    <row r="1007" spans="1:17" x14ac:dyDescent="0.35">
      <c r="A1007" s="41" t="s">
        <v>1028</v>
      </c>
      <c r="B1007" s="41">
        <f>VLOOKUP($A:$A,'Youth Skills Data'!$A$1:$E$2403,2,FALSE)</f>
        <v>19</v>
      </c>
      <c r="C1007" s="41" t="str">
        <f t="shared" si="76"/>
        <v>20 - 24 yrs</v>
      </c>
      <c r="D1007" s="41" t="s">
        <v>8</v>
      </c>
      <c r="E1007" s="41" t="str">
        <f>HLOOKUP($A1007,'Sheet 4'!$A$2:$CNK$3,2,FALSE)</f>
        <v>Single</v>
      </c>
      <c r="F1007" s="41" t="s">
        <v>118</v>
      </c>
      <c r="G1007" s="41" t="str">
        <f t="shared" si="75"/>
        <v>Female/Single/Kotido</v>
      </c>
      <c r="H1007" s="41">
        <f>VLOOKUP($A1007,'Youth Skills Data'!$A$1:$E$2403,5,FALSE)</f>
        <v>4.3499999999999996</v>
      </c>
      <c r="I1007" s="41">
        <f>VLOOKUP($A1007,'Youth Skills Data'!$A$1:$E$2403,4,FALSE)</f>
        <v>7.84</v>
      </c>
      <c r="J1007" s="41">
        <f>VLOOKUP($A1007,'Youth Skills Data'!$A$1:$E$2403,3,FALSE)</f>
        <v>6.4</v>
      </c>
      <c r="K1007" s="41">
        <f t="shared" si="77"/>
        <v>18.59</v>
      </c>
      <c r="L1007" s="41" t="s">
        <v>5</v>
      </c>
      <c r="M1007" s="41" t="s">
        <v>5</v>
      </c>
      <c r="N1007" s="41" t="str">
        <f t="shared" si="78"/>
        <v>High Impact</v>
      </c>
      <c r="O1007" s="42">
        <v>11500</v>
      </c>
      <c r="P1007" s="42">
        <v>67000</v>
      </c>
      <c r="Q1007" s="42">
        <f t="shared" si="79"/>
        <v>78500</v>
      </c>
    </row>
    <row r="1008" spans="1:17" x14ac:dyDescent="0.35">
      <c r="A1008" s="41" t="s">
        <v>1029</v>
      </c>
      <c r="B1008" s="41">
        <f>VLOOKUP($A:$A,'Youth Skills Data'!$A$1:$E$2403,2,FALSE)</f>
        <v>21</v>
      </c>
      <c r="C1008" s="41" t="str">
        <f t="shared" si="76"/>
        <v>20 - 24 yrs</v>
      </c>
      <c r="D1008" s="41" t="s">
        <v>8</v>
      </c>
      <c r="E1008" s="41" t="str">
        <f>HLOOKUP($A1008,'Sheet 4'!$A$2:$CNK$3,2,FALSE)</f>
        <v>Married</v>
      </c>
      <c r="F1008" s="41" t="s">
        <v>118</v>
      </c>
      <c r="G1008" s="41" t="str">
        <f t="shared" si="75"/>
        <v>Female/Married/Kotido</v>
      </c>
      <c r="H1008" s="41">
        <f>VLOOKUP($A1008,'Youth Skills Data'!$A$1:$E$2403,5,FALSE)</f>
        <v>8.9499999999999993</v>
      </c>
      <c r="I1008" s="41">
        <f>VLOOKUP($A1008,'Youth Skills Data'!$A$1:$E$2403,4,FALSE)</f>
        <v>9.2799999999999994</v>
      </c>
      <c r="J1008" s="41">
        <f>VLOOKUP($A1008,'Youth Skills Data'!$A$1:$E$2403,3,FALSE)</f>
        <v>7.99</v>
      </c>
      <c r="K1008" s="41">
        <f t="shared" si="77"/>
        <v>26.22</v>
      </c>
      <c r="L1008" s="41" t="s">
        <v>5</v>
      </c>
      <c r="M1008" s="41" t="s">
        <v>5</v>
      </c>
      <c r="N1008" s="41" t="str">
        <f t="shared" si="78"/>
        <v>High Impact</v>
      </c>
      <c r="O1008" s="42">
        <v>37000</v>
      </c>
      <c r="P1008" s="42">
        <v>7198</v>
      </c>
      <c r="Q1008" s="42">
        <f t="shared" si="79"/>
        <v>44198</v>
      </c>
    </row>
    <row r="1009" spans="1:17" x14ac:dyDescent="0.35">
      <c r="A1009" s="41" t="s">
        <v>1030</v>
      </c>
      <c r="B1009" s="41">
        <f>VLOOKUP($A:$A,'Youth Skills Data'!$A$1:$E$2403,2,FALSE)</f>
        <v>24</v>
      </c>
      <c r="C1009" s="41" t="str">
        <f t="shared" si="76"/>
        <v>20 - 24 yrs</v>
      </c>
      <c r="D1009" s="41" t="s">
        <v>3</v>
      </c>
      <c r="E1009" s="41" t="str">
        <f>HLOOKUP($A1009,'Sheet 4'!$A$2:$CNK$3,2,FALSE)</f>
        <v>Single</v>
      </c>
      <c r="F1009" s="41" t="s">
        <v>118</v>
      </c>
      <c r="G1009" s="41" t="str">
        <f t="shared" si="75"/>
        <v>Male/Single/Kotido</v>
      </c>
      <c r="H1009" s="41">
        <f>VLOOKUP($A1009,'Youth Skills Data'!$A$1:$E$2403,5,FALSE)</f>
        <v>5.3</v>
      </c>
      <c r="I1009" s="41">
        <f>VLOOKUP($A1009,'Youth Skills Data'!$A$1:$E$2403,4,FALSE)</f>
        <v>2.52</v>
      </c>
      <c r="J1009" s="41">
        <f>VLOOKUP($A1009,'Youth Skills Data'!$A$1:$E$2403,3,FALSE)</f>
        <v>5.59</v>
      </c>
      <c r="K1009" s="41">
        <f t="shared" si="77"/>
        <v>13.41</v>
      </c>
      <c r="L1009" s="41" t="s">
        <v>5</v>
      </c>
      <c r="M1009" s="41" t="s">
        <v>5</v>
      </c>
      <c r="N1009" s="41" t="str">
        <f t="shared" si="78"/>
        <v>High Impact</v>
      </c>
      <c r="O1009" s="42">
        <v>49599</v>
      </c>
      <c r="P1009" s="42">
        <v>12200</v>
      </c>
      <c r="Q1009" s="42">
        <f t="shared" si="79"/>
        <v>61799</v>
      </c>
    </row>
    <row r="1010" spans="1:17" x14ac:dyDescent="0.35">
      <c r="A1010" s="41" t="s">
        <v>1031</v>
      </c>
      <c r="B1010" s="41">
        <f>VLOOKUP($A:$A,'Youth Skills Data'!$A$1:$E$2403,2,FALSE)</f>
        <v>21</v>
      </c>
      <c r="C1010" s="41" t="str">
        <f t="shared" si="76"/>
        <v>20 - 24 yrs</v>
      </c>
      <c r="D1010" s="41" t="s">
        <v>3</v>
      </c>
      <c r="E1010" s="41" t="str">
        <f>HLOOKUP($A1010,'Sheet 4'!$A$2:$CNK$3,2,FALSE)</f>
        <v>Married</v>
      </c>
      <c r="F1010" s="41" t="s">
        <v>118</v>
      </c>
      <c r="G1010" s="41" t="str">
        <f t="shared" si="75"/>
        <v>Male/Married/Kotido</v>
      </c>
      <c r="H1010" s="41">
        <f>VLOOKUP($A1010,'Youth Skills Data'!$A$1:$E$2403,5,FALSE)</f>
        <v>3.26</v>
      </c>
      <c r="I1010" s="41">
        <f>VLOOKUP($A1010,'Youth Skills Data'!$A$1:$E$2403,4,FALSE)</f>
        <v>9.7200000000000006</v>
      </c>
      <c r="J1010" s="41">
        <f>VLOOKUP($A1010,'Youth Skills Data'!$A$1:$E$2403,3,FALSE)</f>
        <v>2</v>
      </c>
      <c r="K1010" s="41">
        <f t="shared" si="77"/>
        <v>14.98</v>
      </c>
      <c r="L1010" s="41" t="s">
        <v>5</v>
      </c>
      <c r="M1010" s="41" t="s">
        <v>5</v>
      </c>
      <c r="N1010" s="41" t="str">
        <f t="shared" si="78"/>
        <v>High Impact</v>
      </c>
      <c r="O1010" s="42">
        <v>29500</v>
      </c>
      <c r="P1010" s="42">
        <v>71500</v>
      </c>
      <c r="Q1010" s="42">
        <f t="shared" si="79"/>
        <v>101000</v>
      </c>
    </row>
    <row r="1011" spans="1:17" x14ac:dyDescent="0.35">
      <c r="A1011" s="41" t="s">
        <v>1032</v>
      </c>
      <c r="B1011" s="41">
        <f>VLOOKUP($A:$A,'Youth Skills Data'!$A$1:$E$2403,2,FALSE)</f>
        <v>23</v>
      </c>
      <c r="C1011" s="41" t="str">
        <f t="shared" si="76"/>
        <v>20 - 24 yrs</v>
      </c>
      <c r="D1011" s="41" t="s">
        <v>3</v>
      </c>
      <c r="E1011" s="41" t="str">
        <f>HLOOKUP($A1011,'Sheet 4'!$A$2:$CNK$3,2,FALSE)</f>
        <v>Single</v>
      </c>
      <c r="F1011" s="41" t="s">
        <v>118</v>
      </c>
      <c r="G1011" s="41" t="str">
        <f t="shared" si="75"/>
        <v>Male/Single/Kotido</v>
      </c>
      <c r="H1011" s="41">
        <f>VLOOKUP($A1011,'Youth Skills Data'!$A$1:$E$2403,5,FALSE)</f>
        <v>5.6</v>
      </c>
      <c r="I1011" s="41">
        <f>VLOOKUP($A1011,'Youth Skills Data'!$A$1:$E$2403,4,FALSE)</f>
        <v>5.94</v>
      </c>
      <c r="J1011" s="41">
        <f>VLOOKUP($A1011,'Youth Skills Data'!$A$1:$E$2403,3,FALSE)</f>
        <v>1.83</v>
      </c>
      <c r="K1011" s="41">
        <f t="shared" si="77"/>
        <v>13.37</v>
      </c>
      <c r="L1011" s="41" t="s">
        <v>5</v>
      </c>
      <c r="M1011" s="41" t="s">
        <v>5</v>
      </c>
      <c r="N1011" s="41" t="str">
        <f t="shared" si="78"/>
        <v>High Impact</v>
      </c>
      <c r="O1011" s="42">
        <v>670500</v>
      </c>
      <c r="P1011" s="42">
        <v>18099</v>
      </c>
      <c r="Q1011" s="42">
        <f t="shared" si="79"/>
        <v>688599</v>
      </c>
    </row>
    <row r="1012" spans="1:17" x14ac:dyDescent="0.35">
      <c r="A1012" s="41" t="s">
        <v>1033</v>
      </c>
      <c r="B1012" s="41">
        <f>VLOOKUP($A:$A,'Youth Skills Data'!$A$1:$E$2403,2,FALSE)</f>
        <v>19</v>
      </c>
      <c r="C1012" s="41" t="str">
        <f t="shared" si="76"/>
        <v>20 - 24 yrs</v>
      </c>
      <c r="D1012" s="41" t="s">
        <v>3</v>
      </c>
      <c r="E1012" s="41" t="str">
        <f>HLOOKUP($A1012,'Sheet 4'!$A$2:$CNK$3,2,FALSE)</f>
        <v>Married</v>
      </c>
      <c r="F1012" s="41" t="s">
        <v>118</v>
      </c>
      <c r="G1012" s="41" t="str">
        <f t="shared" si="75"/>
        <v>Male/Married/Kotido</v>
      </c>
      <c r="H1012" s="41">
        <f>VLOOKUP($A1012,'Youth Skills Data'!$A$1:$E$2403,5,FALSE)</f>
        <v>1.87</v>
      </c>
      <c r="I1012" s="41">
        <f>VLOOKUP($A1012,'Youth Skills Data'!$A$1:$E$2403,4,FALSE)</f>
        <v>2.88</v>
      </c>
      <c r="J1012" s="41">
        <f>VLOOKUP($A1012,'Youth Skills Data'!$A$1:$E$2403,3,FALSE)</f>
        <v>5.23</v>
      </c>
      <c r="K1012" s="41">
        <f t="shared" si="77"/>
        <v>9.98</v>
      </c>
      <c r="L1012" s="41" t="s">
        <v>5</v>
      </c>
      <c r="M1012" s="41" t="s">
        <v>5</v>
      </c>
      <c r="N1012" s="41" t="str">
        <f t="shared" si="78"/>
        <v>High Impact</v>
      </c>
      <c r="O1012" s="42">
        <v>63000</v>
      </c>
      <c r="P1012" s="42">
        <v>192099</v>
      </c>
      <c r="Q1012" s="42">
        <f t="shared" si="79"/>
        <v>255099</v>
      </c>
    </row>
    <row r="1013" spans="1:17" x14ac:dyDescent="0.35">
      <c r="A1013" s="41" t="s">
        <v>1034</v>
      </c>
      <c r="B1013" s="41">
        <f>VLOOKUP($A:$A,'Youth Skills Data'!$A$1:$E$2403,2,FALSE)</f>
        <v>29</v>
      </c>
      <c r="C1013" s="41" t="str">
        <f t="shared" si="76"/>
        <v>25 yrs or more</v>
      </c>
      <c r="D1013" s="41" t="s">
        <v>3</v>
      </c>
      <c r="E1013" s="41" t="str">
        <f>HLOOKUP($A1013,'Sheet 4'!$A$2:$CNK$3,2,FALSE)</f>
        <v>Single</v>
      </c>
      <c r="F1013" s="41" t="s">
        <v>118</v>
      </c>
      <c r="G1013" s="41" t="str">
        <f t="shared" si="75"/>
        <v>Male/Single/Kotido</v>
      </c>
      <c r="H1013" s="41">
        <f>VLOOKUP($A1013,'Youth Skills Data'!$A$1:$E$2403,5,FALSE)</f>
        <v>3.76</v>
      </c>
      <c r="I1013" s="41">
        <f>VLOOKUP($A1013,'Youth Skills Data'!$A$1:$E$2403,4,FALSE)</f>
        <v>0.56000000000000005</v>
      </c>
      <c r="J1013" s="41">
        <f>VLOOKUP($A1013,'Youth Skills Data'!$A$1:$E$2403,3,FALSE)</f>
        <v>9.81</v>
      </c>
      <c r="K1013" s="41">
        <f t="shared" si="77"/>
        <v>14.13</v>
      </c>
      <c r="L1013" s="41" t="s">
        <v>6</v>
      </c>
      <c r="M1013" s="41" t="s">
        <v>6</v>
      </c>
      <c r="N1013" s="41" t="str">
        <f t="shared" si="78"/>
        <v>No Impact at all</v>
      </c>
      <c r="O1013" s="42"/>
      <c r="P1013" s="42"/>
      <c r="Q1013" s="42">
        <f t="shared" si="79"/>
        <v>0</v>
      </c>
    </row>
    <row r="1014" spans="1:17" x14ac:dyDescent="0.35">
      <c r="A1014" s="41" t="s">
        <v>1035</v>
      </c>
      <c r="B1014" s="41">
        <f>VLOOKUP($A:$A,'Youth Skills Data'!$A$1:$E$2403,2,FALSE)</f>
        <v>22</v>
      </c>
      <c r="C1014" s="41" t="str">
        <f t="shared" si="76"/>
        <v>20 - 24 yrs</v>
      </c>
      <c r="D1014" s="41" t="s">
        <v>3</v>
      </c>
      <c r="E1014" s="41" t="str">
        <f>HLOOKUP($A1014,'Sheet 4'!$A$2:$CNK$3,2,FALSE)</f>
        <v>Single</v>
      </c>
      <c r="F1014" s="41" t="s">
        <v>118</v>
      </c>
      <c r="G1014" s="41" t="str">
        <f t="shared" si="75"/>
        <v>Male/Single/Kotido</v>
      </c>
      <c r="H1014" s="41">
        <f>VLOOKUP($A1014,'Youth Skills Data'!$A$1:$E$2403,5,FALSE)</f>
        <v>3.76</v>
      </c>
      <c r="I1014" s="41">
        <f>VLOOKUP($A1014,'Youth Skills Data'!$A$1:$E$2403,4,FALSE)</f>
        <v>0.56000000000000005</v>
      </c>
      <c r="J1014" s="41">
        <f>VLOOKUP($A1014,'Youth Skills Data'!$A$1:$E$2403,3,FALSE)</f>
        <v>9.81</v>
      </c>
      <c r="K1014" s="41">
        <f t="shared" si="77"/>
        <v>14.13</v>
      </c>
      <c r="L1014" s="41" t="s">
        <v>7</v>
      </c>
      <c r="M1014" s="41" t="s">
        <v>5</v>
      </c>
      <c r="N1014" s="41" t="str">
        <f t="shared" si="78"/>
        <v>Low Impact</v>
      </c>
      <c r="O1014" s="42"/>
      <c r="P1014" s="42">
        <v>75099</v>
      </c>
      <c r="Q1014" s="42">
        <f t="shared" si="79"/>
        <v>75099</v>
      </c>
    </row>
    <row r="1015" spans="1:17" x14ac:dyDescent="0.35">
      <c r="A1015" s="41" t="s">
        <v>1036</v>
      </c>
      <c r="B1015" s="41">
        <f>VLOOKUP($A:$A,'Youth Skills Data'!$A$1:$E$2403,2,FALSE)</f>
        <v>15</v>
      </c>
      <c r="C1015" s="41" t="str">
        <f t="shared" si="76"/>
        <v>15 - 19 yrs</v>
      </c>
      <c r="D1015" s="41" t="s">
        <v>3</v>
      </c>
      <c r="E1015" s="41" t="str">
        <f>HLOOKUP($A1015,'Sheet 4'!$A$2:$CNK$3,2,FALSE)</f>
        <v>Single</v>
      </c>
      <c r="F1015" s="41" t="s">
        <v>118</v>
      </c>
      <c r="G1015" s="41" t="str">
        <f t="shared" si="75"/>
        <v>Male/Single/Kotido</v>
      </c>
      <c r="H1015" s="41">
        <f>VLOOKUP($A1015,'Youth Skills Data'!$A$1:$E$2403,5,FALSE)</f>
        <v>3.76</v>
      </c>
      <c r="I1015" s="41">
        <f>VLOOKUP($A1015,'Youth Skills Data'!$A$1:$E$2403,4,FALSE)</f>
        <v>0.56000000000000005</v>
      </c>
      <c r="J1015" s="41">
        <f>VLOOKUP($A1015,'Youth Skills Data'!$A$1:$E$2403,3,FALSE)</f>
        <v>9.81</v>
      </c>
      <c r="K1015" s="41">
        <f t="shared" si="77"/>
        <v>14.13</v>
      </c>
      <c r="L1015" s="41" t="s">
        <v>7</v>
      </c>
      <c r="M1015" s="41" t="s">
        <v>5</v>
      </c>
      <c r="N1015" s="41" t="str">
        <f t="shared" si="78"/>
        <v>Low Impact</v>
      </c>
      <c r="O1015" s="42"/>
      <c r="P1015" s="42">
        <v>1398</v>
      </c>
      <c r="Q1015" s="42">
        <f t="shared" si="79"/>
        <v>1398</v>
      </c>
    </row>
    <row r="1016" spans="1:17" x14ac:dyDescent="0.35">
      <c r="A1016" s="41" t="s">
        <v>1037</v>
      </c>
      <c r="B1016" s="41">
        <f>VLOOKUP($A:$A,'Youth Skills Data'!$A$1:$E$2403,2,FALSE)</f>
        <v>25</v>
      </c>
      <c r="C1016" s="41" t="str">
        <f t="shared" si="76"/>
        <v>25 yrs or more</v>
      </c>
      <c r="D1016" s="41" t="s">
        <v>3</v>
      </c>
      <c r="E1016" s="41" t="str">
        <f>HLOOKUP($A1016,'Sheet 4'!$A$2:$CNK$3,2,FALSE)</f>
        <v>Single</v>
      </c>
      <c r="F1016" s="41" t="s">
        <v>118</v>
      </c>
      <c r="G1016" s="41" t="str">
        <f t="shared" si="75"/>
        <v>Male/Single/Kotido</v>
      </c>
      <c r="H1016" s="41">
        <f>VLOOKUP($A1016,'Youth Skills Data'!$A$1:$E$2403,5,FALSE)</f>
        <v>3.76</v>
      </c>
      <c r="I1016" s="41">
        <f>VLOOKUP($A1016,'Youth Skills Data'!$A$1:$E$2403,4,FALSE)</f>
        <v>0.56000000000000005</v>
      </c>
      <c r="J1016" s="41">
        <f>VLOOKUP($A1016,'Youth Skills Data'!$A$1:$E$2403,3,FALSE)</f>
        <v>9.81</v>
      </c>
      <c r="K1016" s="41">
        <f t="shared" si="77"/>
        <v>14.13</v>
      </c>
      <c r="L1016" s="41" t="s">
        <v>6</v>
      </c>
      <c r="M1016" s="41" t="s">
        <v>6</v>
      </c>
      <c r="N1016" s="41" t="str">
        <f t="shared" si="78"/>
        <v>No Impact at all</v>
      </c>
      <c r="O1016" s="42"/>
      <c r="P1016" s="42"/>
      <c r="Q1016" s="42">
        <f t="shared" si="79"/>
        <v>0</v>
      </c>
    </row>
    <row r="1017" spans="1:17" x14ac:dyDescent="0.35">
      <c r="A1017" s="41" t="s">
        <v>1038</v>
      </c>
      <c r="B1017" s="41">
        <f>VLOOKUP($A:$A,'Youth Skills Data'!$A$1:$E$2403,2,FALSE)</f>
        <v>17</v>
      </c>
      <c r="C1017" s="41" t="str">
        <f t="shared" si="76"/>
        <v>15 - 19 yrs</v>
      </c>
      <c r="D1017" s="41" t="s">
        <v>3</v>
      </c>
      <c r="E1017" s="41" t="str">
        <f>HLOOKUP($A1017,'Sheet 4'!$A$2:$CNK$3,2,FALSE)</f>
        <v>Single</v>
      </c>
      <c r="F1017" s="41" t="s">
        <v>118</v>
      </c>
      <c r="G1017" s="41" t="str">
        <f t="shared" si="75"/>
        <v>Male/Single/Kotido</v>
      </c>
      <c r="H1017" s="41">
        <f>VLOOKUP($A1017,'Youth Skills Data'!$A$1:$E$2403,5,FALSE)</f>
        <v>3.76</v>
      </c>
      <c r="I1017" s="41">
        <f>VLOOKUP($A1017,'Youth Skills Data'!$A$1:$E$2403,4,FALSE)</f>
        <v>0.56000000000000005</v>
      </c>
      <c r="J1017" s="41">
        <f>VLOOKUP($A1017,'Youth Skills Data'!$A$1:$E$2403,3,FALSE)</f>
        <v>9.81</v>
      </c>
      <c r="K1017" s="41">
        <f t="shared" si="77"/>
        <v>14.13</v>
      </c>
      <c r="L1017" s="41" t="s">
        <v>7</v>
      </c>
      <c r="M1017" s="41" t="s">
        <v>5</v>
      </c>
      <c r="N1017" s="41" t="str">
        <f t="shared" si="78"/>
        <v>Low Impact</v>
      </c>
      <c r="O1017" s="42"/>
      <c r="P1017" s="42">
        <v>12198</v>
      </c>
      <c r="Q1017" s="42">
        <f t="shared" si="79"/>
        <v>12198</v>
      </c>
    </row>
    <row r="1018" spans="1:17" x14ac:dyDescent="0.35">
      <c r="A1018" s="41" t="s">
        <v>1039</v>
      </c>
      <c r="B1018" s="41">
        <f>VLOOKUP($A:$A,'Youth Skills Data'!$A$1:$E$2403,2,FALSE)</f>
        <v>19</v>
      </c>
      <c r="C1018" s="41" t="str">
        <f t="shared" si="76"/>
        <v>20 - 24 yrs</v>
      </c>
      <c r="D1018" s="41" t="s">
        <v>3</v>
      </c>
      <c r="E1018" s="41" t="str">
        <f>HLOOKUP($A1018,'Sheet 4'!$A$2:$CNK$3,2,FALSE)</f>
        <v>Single</v>
      </c>
      <c r="F1018" s="41" t="s">
        <v>120</v>
      </c>
      <c r="G1018" s="41" t="str">
        <f t="shared" si="75"/>
        <v>Male/Single/Nakapiripiriti</v>
      </c>
      <c r="H1018" s="41">
        <f>VLOOKUP($A1018,'Youth Skills Data'!$A$1:$E$2403,5,FALSE)</f>
        <v>4.3499999999999996</v>
      </c>
      <c r="I1018" s="41">
        <f>VLOOKUP($A1018,'Youth Skills Data'!$A$1:$E$2403,4,FALSE)</f>
        <v>7.84</v>
      </c>
      <c r="J1018" s="41">
        <f>VLOOKUP($A1018,'Youth Skills Data'!$A$1:$E$2403,3,FALSE)</f>
        <v>6.4</v>
      </c>
      <c r="K1018" s="41">
        <f t="shared" si="77"/>
        <v>18.59</v>
      </c>
      <c r="L1018" s="41" t="s">
        <v>7</v>
      </c>
      <c r="M1018" s="41" t="s">
        <v>5</v>
      </c>
      <c r="N1018" s="41" t="str">
        <f t="shared" si="78"/>
        <v>Low Impact</v>
      </c>
      <c r="O1018" s="42"/>
      <c r="P1018" s="42">
        <v>60500</v>
      </c>
      <c r="Q1018" s="42">
        <f t="shared" si="79"/>
        <v>60500</v>
      </c>
    </row>
    <row r="1019" spans="1:17" x14ac:dyDescent="0.35">
      <c r="A1019" s="41" t="s">
        <v>1040</v>
      </c>
      <c r="B1019" s="41">
        <f>VLOOKUP($A:$A,'Youth Skills Data'!$A$1:$E$2403,2,FALSE)</f>
        <v>21</v>
      </c>
      <c r="C1019" s="41" t="str">
        <f t="shared" si="76"/>
        <v>20 - 24 yrs</v>
      </c>
      <c r="D1019" s="41" t="s">
        <v>3</v>
      </c>
      <c r="E1019" s="41" t="str">
        <f>HLOOKUP($A1019,'Sheet 4'!$A$2:$CNK$3,2,FALSE)</f>
        <v>Single</v>
      </c>
      <c r="F1019" s="41" t="s">
        <v>120</v>
      </c>
      <c r="G1019" s="41" t="str">
        <f t="shared" si="75"/>
        <v>Male/Single/Nakapiripiriti</v>
      </c>
      <c r="H1019" s="41">
        <f>VLOOKUP($A1019,'Youth Skills Data'!$A$1:$E$2403,5,FALSE)</f>
        <v>1.87</v>
      </c>
      <c r="I1019" s="41">
        <f>VLOOKUP($A1019,'Youth Skills Data'!$A$1:$E$2403,4,FALSE)</f>
        <v>2.88</v>
      </c>
      <c r="J1019" s="41">
        <f>VLOOKUP($A1019,'Youth Skills Data'!$A$1:$E$2403,3,FALSE)</f>
        <v>5.23</v>
      </c>
      <c r="K1019" s="41">
        <f t="shared" si="77"/>
        <v>9.98</v>
      </c>
      <c r="L1019" s="41" t="s">
        <v>7</v>
      </c>
      <c r="M1019" s="41" t="s">
        <v>7</v>
      </c>
      <c r="N1019" s="41" t="str">
        <f t="shared" si="78"/>
        <v>No Impact at all</v>
      </c>
      <c r="O1019" s="42"/>
      <c r="P1019" s="42"/>
      <c r="Q1019" s="42">
        <f t="shared" si="79"/>
        <v>0</v>
      </c>
    </row>
    <row r="1020" spans="1:17" x14ac:dyDescent="0.35">
      <c r="A1020" s="41" t="s">
        <v>1041</v>
      </c>
      <c r="B1020" s="41">
        <f>VLOOKUP($A:$A,'Youth Skills Data'!$A$1:$E$2403,2,FALSE)</f>
        <v>24</v>
      </c>
      <c r="C1020" s="41" t="str">
        <f t="shared" si="76"/>
        <v>20 - 24 yrs</v>
      </c>
      <c r="D1020" s="41" t="s">
        <v>3</v>
      </c>
      <c r="E1020" s="41" t="str">
        <f>HLOOKUP($A1020,'Sheet 4'!$A$2:$CNK$3,2,FALSE)</f>
        <v>Single</v>
      </c>
      <c r="F1020" s="41" t="s">
        <v>120</v>
      </c>
      <c r="G1020" s="41" t="str">
        <f t="shared" si="75"/>
        <v>Male/Single/Nakapiripiriti</v>
      </c>
      <c r="H1020" s="41">
        <f>VLOOKUP($A1020,'Youth Skills Data'!$A$1:$E$2403,5,FALSE)</f>
        <v>5.3</v>
      </c>
      <c r="I1020" s="41">
        <f>VLOOKUP($A1020,'Youth Skills Data'!$A$1:$E$2403,4,FALSE)</f>
        <v>2.52</v>
      </c>
      <c r="J1020" s="41">
        <f>VLOOKUP($A1020,'Youth Skills Data'!$A$1:$E$2403,3,FALSE)</f>
        <v>5.59</v>
      </c>
      <c r="K1020" s="41">
        <f t="shared" si="77"/>
        <v>13.41</v>
      </c>
      <c r="L1020" s="41" t="s">
        <v>5</v>
      </c>
      <c r="M1020" s="41" t="s">
        <v>5</v>
      </c>
      <c r="N1020" s="41" t="str">
        <f t="shared" si="78"/>
        <v>High Impact</v>
      </c>
      <c r="O1020" s="42">
        <v>396</v>
      </c>
      <c r="P1020" s="42">
        <v>176198</v>
      </c>
      <c r="Q1020" s="42">
        <f t="shared" si="79"/>
        <v>176594</v>
      </c>
    </row>
    <row r="1021" spans="1:17" x14ac:dyDescent="0.35">
      <c r="A1021" s="41" t="s">
        <v>1042</v>
      </c>
      <c r="B1021" s="41">
        <f>VLOOKUP($A:$A,'Youth Skills Data'!$A$1:$E$2403,2,FALSE)</f>
        <v>21</v>
      </c>
      <c r="C1021" s="41" t="str">
        <f t="shared" si="76"/>
        <v>20 - 24 yrs</v>
      </c>
      <c r="D1021" s="41" t="s">
        <v>3</v>
      </c>
      <c r="E1021" s="41" t="str">
        <f>HLOOKUP($A1021,'Sheet 4'!$A$2:$CNK$3,2,FALSE)</f>
        <v>Separated</v>
      </c>
      <c r="F1021" s="41" t="s">
        <v>120</v>
      </c>
      <c r="G1021" s="41" t="str">
        <f t="shared" si="75"/>
        <v>Male/Separated/Nakapiripiriti</v>
      </c>
      <c r="H1021" s="41">
        <f>VLOOKUP($A1021,'Youth Skills Data'!$A$1:$E$2403,5,FALSE)</f>
        <v>3.26</v>
      </c>
      <c r="I1021" s="41">
        <f>VLOOKUP($A1021,'Youth Skills Data'!$A$1:$E$2403,4,FALSE)</f>
        <v>9.7200000000000006</v>
      </c>
      <c r="J1021" s="41">
        <f>VLOOKUP($A1021,'Youth Skills Data'!$A$1:$E$2403,3,FALSE)</f>
        <v>2</v>
      </c>
      <c r="K1021" s="41">
        <f t="shared" si="77"/>
        <v>14.98</v>
      </c>
      <c r="L1021" s="41" t="s">
        <v>5</v>
      </c>
      <c r="M1021" s="41" t="s">
        <v>5</v>
      </c>
      <c r="N1021" s="41" t="str">
        <f t="shared" si="78"/>
        <v>High Impact</v>
      </c>
      <c r="O1021" s="42">
        <v>30300</v>
      </c>
      <c r="P1021" s="42">
        <v>1600</v>
      </c>
      <c r="Q1021" s="42">
        <f t="shared" si="79"/>
        <v>31900</v>
      </c>
    </row>
    <row r="1022" spans="1:17" x14ac:dyDescent="0.35">
      <c r="A1022" s="41" t="s">
        <v>1043</v>
      </c>
      <c r="B1022" s="41">
        <f>VLOOKUP($A:$A,'Youth Skills Data'!$A$1:$E$2403,2,FALSE)</f>
        <v>23</v>
      </c>
      <c r="C1022" s="41" t="str">
        <f t="shared" si="76"/>
        <v>20 - 24 yrs</v>
      </c>
      <c r="D1022" s="41" t="s">
        <v>8</v>
      </c>
      <c r="E1022" s="41" t="str">
        <f>HLOOKUP($A1022,'Sheet 4'!$A$2:$CNK$3,2,FALSE)</f>
        <v>Separated</v>
      </c>
      <c r="F1022" s="41" t="s">
        <v>120</v>
      </c>
      <c r="G1022" s="41" t="str">
        <f t="shared" si="75"/>
        <v>Female/Separated/Nakapiripiriti</v>
      </c>
      <c r="H1022" s="41">
        <f>VLOOKUP($A1022,'Youth Skills Data'!$A$1:$E$2403,5,FALSE)</f>
        <v>2.4300000000000002</v>
      </c>
      <c r="I1022" s="41">
        <f>VLOOKUP($A1022,'Youth Skills Data'!$A$1:$E$2403,4,FALSE)</f>
        <v>2.88</v>
      </c>
      <c r="J1022" s="41">
        <f>VLOOKUP($A1022,'Youth Skills Data'!$A$1:$E$2403,3,FALSE)</f>
        <v>4.04</v>
      </c>
      <c r="K1022" s="41">
        <f t="shared" si="77"/>
        <v>9.3500000000000014</v>
      </c>
      <c r="L1022" s="41" t="s">
        <v>6</v>
      </c>
      <c r="M1022" s="41" t="s">
        <v>6</v>
      </c>
      <c r="N1022" s="41" t="str">
        <f t="shared" si="78"/>
        <v>No Impact at all</v>
      </c>
      <c r="O1022" s="42"/>
      <c r="P1022" s="42"/>
      <c r="Q1022" s="42">
        <f t="shared" si="79"/>
        <v>0</v>
      </c>
    </row>
    <row r="1023" spans="1:17" x14ac:dyDescent="0.35">
      <c r="A1023" s="41" t="s">
        <v>1044</v>
      </c>
      <c r="B1023" s="41">
        <f>VLOOKUP($A:$A,'Youth Skills Data'!$A$1:$E$2403,2,FALSE)</f>
        <v>19</v>
      </c>
      <c r="C1023" s="41" t="str">
        <f t="shared" si="76"/>
        <v>20 - 24 yrs</v>
      </c>
      <c r="D1023" s="41" t="s">
        <v>8</v>
      </c>
      <c r="E1023" s="41" t="str">
        <f>HLOOKUP($A1023,'Sheet 4'!$A$2:$CNK$3,2,FALSE)</f>
        <v>Single</v>
      </c>
      <c r="F1023" s="41" t="s">
        <v>120</v>
      </c>
      <c r="G1023" s="41" t="str">
        <f t="shared" si="75"/>
        <v>Female/Single/Nakapiripiriti</v>
      </c>
      <c r="H1023" s="41">
        <f>VLOOKUP($A1023,'Youth Skills Data'!$A$1:$E$2403,5,FALSE)</f>
        <v>8.42</v>
      </c>
      <c r="I1023" s="41">
        <f>VLOOKUP($A1023,'Youth Skills Data'!$A$1:$E$2403,4,FALSE)</f>
        <v>3.68</v>
      </c>
      <c r="J1023" s="41">
        <f>VLOOKUP($A1023,'Youth Skills Data'!$A$1:$E$2403,3,FALSE)</f>
        <v>0.54</v>
      </c>
      <c r="K1023" s="41">
        <f t="shared" si="77"/>
        <v>12.64</v>
      </c>
      <c r="L1023" s="41" t="s">
        <v>6</v>
      </c>
      <c r="M1023" s="41" t="s">
        <v>6</v>
      </c>
      <c r="N1023" s="41" t="str">
        <f t="shared" si="78"/>
        <v>No Impact at all</v>
      </c>
      <c r="O1023" s="42"/>
      <c r="P1023" s="42"/>
      <c r="Q1023" s="42">
        <f t="shared" si="79"/>
        <v>0</v>
      </c>
    </row>
    <row r="1024" spans="1:17" x14ac:dyDescent="0.35">
      <c r="A1024" s="41" t="s">
        <v>1045</v>
      </c>
      <c r="B1024" s="41">
        <f>VLOOKUP($A:$A,'Youth Skills Data'!$A$1:$E$2403,2,FALSE)</f>
        <v>29</v>
      </c>
      <c r="C1024" s="41" t="str">
        <f t="shared" si="76"/>
        <v>25 yrs or more</v>
      </c>
      <c r="D1024" s="41" t="s">
        <v>8</v>
      </c>
      <c r="E1024" s="41" t="str">
        <f>HLOOKUP($A1024,'Sheet 4'!$A$2:$CNK$3,2,FALSE)</f>
        <v>Married</v>
      </c>
      <c r="F1024" s="41" t="s">
        <v>120</v>
      </c>
      <c r="G1024" s="41" t="str">
        <f t="shared" si="75"/>
        <v>Female/Married/Nakapiripiriti</v>
      </c>
      <c r="H1024" s="41">
        <f>VLOOKUP($A1024,'Youth Skills Data'!$A$1:$E$2403,5,FALSE)</f>
        <v>7.84</v>
      </c>
      <c r="I1024" s="41">
        <f>VLOOKUP($A1024,'Youth Skills Data'!$A$1:$E$2403,4,FALSE)</f>
        <v>6.23</v>
      </c>
      <c r="J1024" s="41">
        <f>VLOOKUP($A1024,'Youth Skills Data'!$A$1:$E$2403,3,FALSE)</f>
        <v>5.87</v>
      </c>
      <c r="K1024" s="41">
        <f t="shared" si="77"/>
        <v>19.940000000000001</v>
      </c>
      <c r="L1024" s="41" t="s">
        <v>5</v>
      </c>
      <c r="M1024" s="41" t="s">
        <v>5</v>
      </c>
      <c r="N1024" s="41" t="str">
        <f t="shared" si="78"/>
        <v>High Impact</v>
      </c>
      <c r="O1024" s="42">
        <v>38700</v>
      </c>
      <c r="P1024" s="42">
        <v>50198</v>
      </c>
      <c r="Q1024" s="42">
        <f t="shared" si="79"/>
        <v>88898</v>
      </c>
    </row>
    <row r="1025" spans="1:17" x14ac:dyDescent="0.35">
      <c r="A1025" s="41" t="s">
        <v>1046</v>
      </c>
      <c r="B1025" s="41">
        <f>VLOOKUP($A:$A,'Youth Skills Data'!$A$1:$E$2403,2,FALSE)</f>
        <v>22</v>
      </c>
      <c r="C1025" s="41" t="str">
        <f t="shared" si="76"/>
        <v>20 - 24 yrs</v>
      </c>
      <c r="D1025" s="41" t="s">
        <v>8</v>
      </c>
      <c r="E1025" s="41" t="str">
        <f>HLOOKUP($A1025,'Sheet 4'!$A$2:$CNK$3,2,FALSE)</f>
        <v>Single</v>
      </c>
      <c r="F1025" s="41" t="s">
        <v>120</v>
      </c>
      <c r="G1025" s="41" t="str">
        <f t="shared" si="75"/>
        <v>Female/Single/Nakapiripiriti</v>
      </c>
      <c r="H1025" s="41">
        <f>VLOOKUP($A1025,'Youth Skills Data'!$A$1:$E$2403,5,FALSE)</f>
        <v>7.84</v>
      </c>
      <c r="I1025" s="41">
        <f>VLOOKUP($A1025,'Youth Skills Data'!$A$1:$E$2403,4,FALSE)</f>
        <v>6.23</v>
      </c>
      <c r="J1025" s="41">
        <f>VLOOKUP($A1025,'Youth Skills Data'!$A$1:$E$2403,3,FALSE)</f>
        <v>5.87</v>
      </c>
      <c r="K1025" s="41">
        <f t="shared" si="77"/>
        <v>19.940000000000001</v>
      </c>
      <c r="L1025" s="41" t="s">
        <v>5</v>
      </c>
      <c r="M1025" s="41" t="s">
        <v>5</v>
      </c>
      <c r="N1025" s="41" t="str">
        <f t="shared" si="78"/>
        <v>High Impact</v>
      </c>
      <c r="O1025" s="42">
        <v>29000</v>
      </c>
      <c r="P1025" s="42">
        <v>30200</v>
      </c>
      <c r="Q1025" s="42">
        <f t="shared" si="79"/>
        <v>59200</v>
      </c>
    </row>
    <row r="1026" spans="1:17" x14ac:dyDescent="0.35">
      <c r="A1026" s="41" t="s">
        <v>1047</v>
      </c>
      <c r="B1026" s="41">
        <f>VLOOKUP($A:$A,'Youth Skills Data'!$A$1:$E$2403,2,FALSE)</f>
        <v>21</v>
      </c>
      <c r="C1026" s="41" t="str">
        <f t="shared" si="76"/>
        <v>20 - 24 yrs</v>
      </c>
      <c r="D1026" s="41" t="s">
        <v>8</v>
      </c>
      <c r="E1026" s="41" t="str">
        <f>HLOOKUP($A1026,'Sheet 4'!$A$2:$CNK$3,2,FALSE)</f>
        <v>Separated</v>
      </c>
      <c r="F1026" s="41" t="s">
        <v>120</v>
      </c>
      <c r="G1026" s="41" t="str">
        <f t="shared" ref="G1026:G1089" si="80">CONCATENATE(D1026,"/",E1026,"/",F1026,)</f>
        <v>Female/Separated/Nakapiripiriti</v>
      </c>
      <c r="H1026" s="41">
        <f>VLOOKUP($A1026,'Youth Skills Data'!$A$1:$E$2403,5,FALSE)</f>
        <v>8.9499999999999993</v>
      </c>
      <c r="I1026" s="41">
        <f>VLOOKUP($A1026,'Youth Skills Data'!$A$1:$E$2403,4,FALSE)</f>
        <v>9.2799999999999994</v>
      </c>
      <c r="J1026" s="41">
        <f>VLOOKUP($A1026,'Youth Skills Data'!$A$1:$E$2403,3,FALSE)</f>
        <v>7.99</v>
      </c>
      <c r="K1026" s="41">
        <f t="shared" si="77"/>
        <v>26.22</v>
      </c>
      <c r="L1026" s="41" t="s">
        <v>5</v>
      </c>
      <c r="M1026" s="41" t="s">
        <v>5</v>
      </c>
      <c r="N1026" s="41" t="str">
        <f t="shared" si="78"/>
        <v>High Impact</v>
      </c>
      <c r="O1026" s="42">
        <v>7200</v>
      </c>
      <c r="P1026" s="42">
        <v>21000</v>
      </c>
      <c r="Q1026" s="42">
        <f t="shared" si="79"/>
        <v>28200</v>
      </c>
    </row>
    <row r="1027" spans="1:17" x14ac:dyDescent="0.35">
      <c r="A1027" s="41" t="s">
        <v>1048</v>
      </c>
      <c r="B1027" s="41">
        <f>VLOOKUP($A:$A,'Youth Skills Data'!$A$1:$E$2403,2,FALSE)</f>
        <v>17</v>
      </c>
      <c r="C1027" s="41" t="str">
        <f t="shared" ref="C1027:C1090" si="81">IF(B1027&lt;=10,"Below 10 yrs",IF(B1027&lt;14,"10-14 yrs",IF(B1027&lt;19,"15 - 19 yrs",IF(B1027&lt;=24,"20 - 24 yrs",IF(B1027&gt;=25,"25 yrs or more")))))</f>
        <v>15 - 19 yrs</v>
      </c>
      <c r="D1027" s="41" t="s">
        <v>8</v>
      </c>
      <c r="E1027" s="41" t="str">
        <f>HLOOKUP($A1027,'Sheet 4'!$A$2:$CNK$3,2,FALSE)</f>
        <v>Married</v>
      </c>
      <c r="F1027" s="41" t="s">
        <v>120</v>
      </c>
      <c r="G1027" s="41" t="str">
        <f t="shared" si="80"/>
        <v>Female/Married/Nakapiripiriti</v>
      </c>
      <c r="H1027" s="41">
        <f>VLOOKUP($A1027,'Youth Skills Data'!$A$1:$E$2403,5,FALSE)</f>
        <v>0.81</v>
      </c>
      <c r="I1027" s="41">
        <f>VLOOKUP($A1027,'Youth Skills Data'!$A$1:$E$2403,4,FALSE)</f>
        <v>3.53</v>
      </c>
      <c r="J1027" s="41">
        <f>VLOOKUP($A1027,'Youth Skills Data'!$A$1:$E$2403,3,FALSE)</f>
        <v>7.58</v>
      </c>
      <c r="K1027" s="41">
        <f t="shared" ref="K1027:K1090" si="82">H1027+I1027+J1027</f>
        <v>11.92</v>
      </c>
      <c r="L1027" s="41" t="s">
        <v>5</v>
      </c>
      <c r="M1027" s="41" t="s">
        <v>5</v>
      </c>
      <c r="N1027" s="41" t="str">
        <f t="shared" ref="N1027:N1090" si="83">IF(AND(L1027="Yes",M1027="Yes"),"High Impact",IF(AND(L1027="Yes",M1027="No"),"Moderate Impact",IF(AND(L1027="No",M1027="Yes"),"Low Impact","No Impact at all")))</f>
        <v>High Impact</v>
      </c>
      <c r="O1027" s="42">
        <v>28000</v>
      </c>
      <c r="P1027" s="42">
        <v>17099</v>
      </c>
      <c r="Q1027" s="42">
        <f t="shared" ref="Q1027:Q1090" si="84">P1027+O1027</f>
        <v>45099</v>
      </c>
    </row>
    <row r="1028" spans="1:17" x14ac:dyDescent="0.35">
      <c r="A1028" s="41" t="s">
        <v>1049</v>
      </c>
      <c r="B1028" s="41">
        <f>VLOOKUP($A:$A,'Youth Skills Data'!$A$1:$E$2403,2,FALSE)</f>
        <v>21</v>
      </c>
      <c r="C1028" s="41" t="str">
        <f t="shared" si="81"/>
        <v>20 - 24 yrs</v>
      </c>
      <c r="D1028" s="41" t="s">
        <v>8</v>
      </c>
      <c r="E1028" s="41" t="str">
        <f>HLOOKUP($A1028,'Sheet 4'!$A$2:$CNK$3,2,FALSE)</f>
        <v>Single</v>
      </c>
      <c r="F1028" s="41" t="s">
        <v>120</v>
      </c>
      <c r="G1028" s="41" t="str">
        <f t="shared" si="80"/>
        <v>Female/Single/Nakapiripiriti</v>
      </c>
      <c r="H1028" s="41">
        <f>VLOOKUP($A1028,'Youth Skills Data'!$A$1:$E$2403,5,FALSE)</f>
        <v>8.42</v>
      </c>
      <c r="I1028" s="41">
        <f>VLOOKUP($A1028,'Youth Skills Data'!$A$1:$E$2403,4,FALSE)</f>
        <v>3.68</v>
      </c>
      <c r="J1028" s="41">
        <f>VLOOKUP($A1028,'Youth Skills Data'!$A$1:$E$2403,3,FALSE)</f>
        <v>0.54</v>
      </c>
      <c r="K1028" s="41">
        <f t="shared" si="82"/>
        <v>12.64</v>
      </c>
      <c r="L1028" s="41" t="s">
        <v>5</v>
      </c>
      <c r="M1028" s="41" t="s">
        <v>7</v>
      </c>
      <c r="N1028" s="41" t="str">
        <f t="shared" si="83"/>
        <v>Moderate Impact</v>
      </c>
      <c r="O1028" s="42">
        <v>7700</v>
      </c>
      <c r="P1028" s="42"/>
      <c r="Q1028" s="42">
        <f t="shared" si="84"/>
        <v>7700</v>
      </c>
    </row>
    <row r="1029" spans="1:17" x14ac:dyDescent="0.35">
      <c r="A1029" s="41" t="s">
        <v>1050</v>
      </c>
      <c r="B1029" s="41">
        <f>VLOOKUP($A:$A,'Youth Skills Data'!$A$1:$E$2403,2,FALSE)</f>
        <v>23</v>
      </c>
      <c r="C1029" s="41" t="str">
        <f t="shared" si="81"/>
        <v>20 - 24 yrs</v>
      </c>
      <c r="D1029" s="41" t="s">
        <v>3</v>
      </c>
      <c r="E1029" s="41" t="str">
        <f>HLOOKUP($A1029,'Sheet 4'!$A$2:$CNK$3,2,FALSE)</f>
        <v>Single</v>
      </c>
      <c r="F1029" s="41" t="s">
        <v>120</v>
      </c>
      <c r="G1029" s="41" t="str">
        <f t="shared" si="80"/>
        <v>Male/Single/Nakapiripiriti</v>
      </c>
      <c r="H1029" s="41">
        <f>VLOOKUP($A1029,'Youth Skills Data'!$A$1:$E$2403,5,FALSE)</f>
        <v>8.9499999999999993</v>
      </c>
      <c r="I1029" s="41">
        <f>VLOOKUP($A1029,'Youth Skills Data'!$A$1:$E$2403,4,FALSE)</f>
        <v>9.2799999999999994</v>
      </c>
      <c r="J1029" s="41">
        <f>VLOOKUP($A1029,'Youth Skills Data'!$A$1:$E$2403,3,FALSE)</f>
        <v>7.99</v>
      </c>
      <c r="K1029" s="41">
        <f t="shared" si="82"/>
        <v>26.22</v>
      </c>
      <c r="L1029" s="41" t="s">
        <v>5</v>
      </c>
      <c r="M1029" s="41" t="s">
        <v>7</v>
      </c>
      <c r="N1029" s="41" t="str">
        <f t="shared" si="83"/>
        <v>Moderate Impact</v>
      </c>
      <c r="O1029" s="42">
        <v>25500</v>
      </c>
      <c r="P1029" s="42"/>
      <c r="Q1029" s="42">
        <f t="shared" si="84"/>
        <v>25500</v>
      </c>
    </row>
    <row r="1030" spans="1:17" x14ac:dyDescent="0.35">
      <c r="A1030" s="41" t="s">
        <v>1051</v>
      </c>
      <c r="B1030" s="41">
        <f>VLOOKUP($A:$A,'Youth Skills Data'!$A$1:$E$2403,2,FALSE)</f>
        <v>15</v>
      </c>
      <c r="C1030" s="41" t="str">
        <f t="shared" si="81"/>
        <v>15 - 19 yrs</v>
      </c>
      <c r="D1030" s="41" t="s">
        <v>8</v>
      </c>
      <c r="E1030" s="41" t="str">
        <f>HLOOKUP($A1030,'Sheet 4'!$A$2:$CNK$3,2,FALSE)</f>
        <v>Single</v>
      </c>
      <c r="F1030" s="41" t="s">
        <v>120</v>
      </c>
      <c r="G1030" s="41" t="str">
        <f t="shared" si="80"/>
        <v>Female/Single/Nakapiripiriti</v>
      </c>
      <c r="H1030" s="41">
        <f>VLOOKUP($A1030,'Youth Skills Data'!$A$1:$E$2403,5,FALSE)</f>
        <v>9.11</v>
      </c>
      <c r="I1030" s="41">
        <f>VLOOKUP($A1030,'Youth Skills Data'!$A$1:$E$2403,4,FALSE)</f>
        <v>8.1</v>
      </c>
      <c r="J1030" s="41">
        <f>VLOOKUP($A1030,'Youth Skills Data'!$A$1:$E$2403,3,FALSE)</f>
        <v>5.4</v>
      </c>
      <c r="K1030" s="41">
        <f t="shared" si="82"/>
        <v>22.61</v>
      </c>
      <c r="L1030" s="41" t="s">
        <v>5</v>
      </c>
      <c r="M1030" s="41" t="s">
        <v>7</v>
      </c>
      <c r="N1030" s="41" t="str">
        <f t="shared" si="83"/>
        <v>Moderate Impact</v>
      </c>
      <c r="O1030" s="42">
        <v>7000</v>
      </c>
      <c r="P1030" s="42"/>
      <c r="Q1030" s="42">
        <f t="shared" si="84"/>
        <v>7000</v>
      </c>
    </row>
    <row r="1031" spans="1:17" x14ac:dyDescent="0.35">
      <c r="A1031" s="41" t="s">
        <v>1052</v>
      </c>
      <c r="B1031" s="41">
        <f>VLOOKUP($A:$A,'Youth Skills Data'!$A$1:$E$2403,2,FALSE)</f>
        <v>25</v>
      </c>
      <c r="C1031" s="41" t="str">
        <f t="shared" si="81"/>
        <v>25 yrs or more</v>
      </c>
      <c r="D1031" s="41" t="s">
        <v>8</v>
      </c>
      <c r="E1031" s="41" t="str">
        <f>HLOOKUP($A1031,'Sheet 4'!$A$2:$CNK$3,2,FALSE)</f>
        <v>Single</v>
      </c>
      <c r="F1031" s="41" t="s">
        <v>119</v>
      </c>
      <c r="G1031" s="41" t="str">
        <f t="shared" si="80"/>
        <v>Female/Single/Napak</v>
      </c>
      <c r="H1031" s="41">
        <f>VLOOKUP($A1031,'Youth Skills Data'!$A$1:$E$2403,5,FALSE)</f>
        <v>7.84</v>
      </c>
      <c r="I1031" s="41">
        <f>VLOOKUP($A1031,'Youth Skills Data'!$A$1:$E$2403,4,FALSE)</f>
        <v>6.23</v>
      </c>
      <c r="J1031" s="41">
        <f>VLOOKUP($A1031,'Youth Skills Data'!$A$1:$E$2403,3,FALSE)</f>
        <v>5.87</v>
      </c>
      <c r="K1031" s="41">
        <f t="shared" si="82"/>
        <v>19.940000000000001</v>
      </c>
      <c r="L1031" s="41" t="s">
        <v>5</v>
      </c>
      <c r="M1031" s="41" t="s">
        <v>7</v>
      </c>
      <c r="N1031" s="41" t="str">
        <f t="shared" si="83"/>
        <v>Moderate Impact</v>
      </c>
      <c r="O1031" s="42">
        <v>10398</v>
      </c>
      <c r="P1031" s="42"/>
      <c r="Q1031" s="42">
        <f t="shared" si="84"/>
        <v>10398</v>
      </c>
    </row>
    <row r="1032" spans="1:17" x14ac:dyDescent="0.35">
      <c r="A1032" s="41" t="s">
        <v>1053</v>
      </c>
      <c r="B1032" s="41">
        <f>VLOOKUP($A:$A,'Youth Skills Data'!$A$1:$E$2403,2,FALSE)</f>
        <v>13</v>
      </c>
      <c r="C1032" s="41" t="str">
        <f t="shared" si="81"/>
        <v>10-14 yrs</v>
      </c>
      <c r="D1032" s="41" t="s">
        <v>8</v>
      </c>
      <c r="E1032" s="41" t="str">
        <f>HLOOKUP($A1032,'Sheet 4'!$A$2:$CNK$3,2,FALSE)</f>
        <v>Married</v>
      </c>
      <c r="F1032" s="41" t="s">
        <v>119</v>
      </c>
      <c r="G1032" s="41" t="str">
        <f t="shared" si="80"/>
        <v>Female/Married/Napak</v>
      </c>
      <c r="H1032" s="41">
        <f>VLOOKUP($A1032,'Youth Skills Data'!$A$1:$E$2403,5,FALSE)</f>
        <v>4.3499999999999996</v>
      </c>
      <c r="I1032" s="41">
        <f>VLOOKUP($A1032,'Youth Skills Data'!$A$1:$E$2403,4,FALSE)</f>
        <v>7.84</v>
      </c>
      <c r="J1032" s="41">
        <f>VLOOKUP($A1032,'Youth Skills Data'!$A$1:$E$2403,3,FALSE)</f>
        <v>6.4</v>
      </c>
      <c r="K1032" s="41">
        <f t="shared" si="82"/>
        <v>18.59</v>
      </c>
      <c r="L1032" s="41" t="s">
        <v>5</v>
      </c>
      <c r="M1032" s="41" t="s">
        <v>5</v>
      </c>
      <c r="N1032" s="41" t="str">
        <f t="shared" si="83"/>
        <v>High Impact</v>
      </c>
      <c r="O1032" s="42">
        <v>797</v>
      </c>
      <c r="P1032" s="42">
        <v>278000</v>
      </c>
      <c r="Q1032" s="42">
        <f t="shared" si="84"/>
        <v>278797</v>
      </c>
    </row>
    <row r="1033" spans="1:17" x14ac:dyDescent="0.35">
      <c r="A1033" s="41" t="s">
        <v>1054</v>
      </c>
      <c r="B1033" s="41">
        <f>VLOOKUP($A:$A,'Youth Skills Data'!$A$1:$E$2403,2,FALSE)</f>
        <v>15</v>
      </c>
      <c r="C1033" s="41" t="str">
        <f t="shared" si="81"/>
        <v>15 - 19 yrs</v>
      </c>
      <c r="D1033" s="41" t="s">
        <v>8</v>
      </c>
      <c r="E1033" s="41" t="str">
        <f>HLOOKUP($A1033,'Sheet 4'!$A$2:$CNK$3,2,FALSE)</f>
        <v>Single</v>
      </c>
      <c r="F1033" s="41" t="s">
        <v>119</v>
      </c>
      <c r="G1033" s="41" t="str">
        <f t="shared" si="80"/>
        <v>Female/Single/Napak</v>
      </c>
      <c r="H1033" s="41">
        <f>VLOOKUP($A1033,'Youth Skills Data'!$A$1:$E$2403,5,FALSE)</f>
        <v>7.84</v>
      </c>
      <c r="I1033" s="41">
        <f>VLOOKUP($A1033,'Youth Skills Data'!$A$1:$E$2403,4,FALSE)</f>
        <v>6.23</v>
      </c>
      <c r="J1033" s="41">
        <f>VLOOKUP($A1033,'Youth Skills Data'!$A$1:$E$2403,3,FALSE)</f>
        <v>5.87</v>
      </c>
      <c r="K1033" s="41">
        <f t="shared" si="82"/>
        <v>19.940000000000001</v>
      </c>
      <c r="L1033" s="41" t="s">
        <v>7</v>
      </c>
      <c r="M1033" s="41" t="s">
        <v>5</v>
      </c>
      <c r="N1033" s="41" t="str">
        <f t="shared" si="83"/>
        <v>Low Impact</v>
      </c>
      <c r="O1033" s="42"/>
      <c r="P1033" s="42">
        <v>31099</v>
      </c>
      <c r="Q1033" s="42">
        <f t="shared" si="84"/>
        <v>31099</v>
      </c>
    </row>
    <row r="1034" spans="1:17" x14ac:dyDescent="0.35">
      <c r="A1034" s="41" t="s">
        <v>1055</v>
      </c>
      <c r="B1034" s="41">
        <f>VLOOKUP($A:$A,'Youth Skills Data'!$A$1:$E$2403,2,FALSE)</f>
        <v>17</v>
      </c>
      <c r="C1034" s="41" t="str">
        <f t="shared" si="81"/>
        <v>15 - 19 yrs</v>
      </c>
      <c r="D1034" s="41" t="s">
        <v>8</v>
      </c>
      <c r="E1034" s="41" t="str">
        <f>HLOOKUP($A1034,'Sheet 4'!$A$2:$CNK$3,2,FALSE)</f>
        <v>Single</v>
      </c>
      <c r="F1034" s="41" t="s">
        <v>119</v>
      </c>
      <c r="G1034" s="41" t="str">
        <f t="shared" si="80"/>
        <v>Female/Single/Napak</v>
      </c>
      <c r="H1034" s="41">
        <f>VLOOKUP($A1034,'Youth Skills Data'!$A$1:$E$2403,5,FALSE)</f>
        <v>7.84</v>
      </c>
      <c r="I1034" s="41">
        <f>VLOOKUP($A1034,'Youth Skills Data'!$A$1:$E$2403,4,FALSE)</f>
        <v>6.23</v>
      </c>
      <c r="J1034" s="41">
        <f>VLOOKUP($A1034,'Youth Skills Data'!$A$1:$E$2403,3,FALSE)</f>
        <v>5.87</v>
      </c>
      <c r="K1034" s="41">
        <f t="shared" si="82"/>
        <v>19.940000000000001</v>
      </c>
      <c r="L1034" s="41" t="s">
        <v>7</v>
      </c>
      <c r="M1034" s="41" t="s">
        <v>5</v>
      </c>
      <c r="N1034" s="41" t="str">
        <f t="shared" si="83"/>
        <v>Low Impact</v>
      </c>
      <c r="O1034" s="42"/>
      <c r="P1034" s="42">
        <v>77500</v>
      </c>
      <c r="Q1034" s="42">
        <f t="shared" si="84"/>
        <v>77500</v>
      </c>
    </row>
    <row r="1035" spans="1:17" x14ac:dyDescent="0.35">
      <c r="A1035" s="41" t="s">
        <v>1056</v>
      </c>
      <c r="B1035" s="41">
        <f>VLOOKUP($A:$A,'Youth Skills Data'!$A$1:$E$2403,2,FALSE)</f>
        <v>19</v>
      </c>
      <c r="C1035" s="41" t="str">
        <f t="shared" si="81"/>
        <v>20 - 24 yrs</v>
      </c>
      <c r="D1035" s="41" t="s">
        <v>8</v>
      </c>
      <c r="E1035" s="41" t="str">
        <f>HLOOKUP($A1035,'Sheet 4'!$A$2:$CNK$3,2,FALSE)</f>
        <v>Single</v>
      </c>
      <c r="F1035" s="41" t="s">
        <v>119</v>
      </c>
      <c r="G1035" s="41" t="str">
        <f t="shared" si="80"/>
        <v>Female/Single/Napak</v>
      </c>
      <c r="H1035" s="41">
        <f>VLOOKUP($A1035,'Youth Skills Data'!$A$1:$E$2403,5,FALSE)</f>
        <v>4.3499999999999996</v>
      </c>
      <c r="I1035" s="41">
        <f>VLOOKUP($A1035,'Youth Skills Data'!$A$1:$E$2403,4,FALSE)</f>
        <v>7.84</v>
      </c>
      <c r="J1035" s="41">
        <f>VLOOKUP($A1035,'Youth Skills Data'!$A$1:$E$2403,3,FALSE)</f>
        <v>6.4</v>
      </c>
      <c r="K1035" s="41">
        <f t="shared" si="82"/>
        <v>18.59</v>
      </c>
      <c r="L1035" s="41" t="s">
        <v>7</v>
      </c>
      <c r="M1035" s="41" t="s">
        <v>5</v>
      </c>
      <c r="N1035" s="41" t="str">
        <f t="shared" si="83"/>
        <v>Low Impact</v>
      </c>
      <c r="O1035" s="42"/>
      <c r="P1035" s="42">
        <v>800000</v>
      </c>
      <c r="Q1035" s="42">
        <f t="shared" si="84"/>
        <v>800000</v>
      </c>
    </row>
    <row r="1036" spans="1:17" x14ac:dyDescent="0.35">
      <c r="A1036" s="41" t="s">
        <v>1057</v>
      </c>
      <c r="B1036" s="41">
        <f>VLOOKUP($A:$A,'Youth Skills Data'!$A$1:$E$2403,2,FALSE)</f>
        <v>21</v>
      </c>
      <c r="C1036" s="41" t="str">
        <f t="shared" si="81"/>
        <v>20 - 24 yrs</v>
      </c>
      <c r="D1036" s="41" t="s">
        <v>8</v>
      </c>
      <c r="E1036" s="41" t="str">
        <f>HLOOKUP($A1036,'Sheet 4'!$A$2:$CNK$3,2,FALSE)</f>
        <v>Single</v>
      </c>
      <c r="F1036" s="41" t="s">
        <v>119</v>
      </c>
      <c r="G1036" s="41" t="str">
        <f t="shared" si="80"/>
        <v>Female/Single/Napak</v>
      </c>
      <c r="H1036" s="41">
        <f>VLOOKUP($A1036,'Youth Skills Data'!$A$1:$E$2403,5,FALSE)</f>
        <v>8.9499999999999993</v>
      </c>
      <c r="I1036" s="41">
        <f>VLOOKUP($A1036,'Youth Skills Data'!$A$1:$E$2403,4,FALSE)</f>
        <v>9.2799999999999994</v>
      </c>
      <c r="J1036" s="41">
        <f>VLOOKUP($A1036,'Youth Skills Data'!$A$1:$E$2403,3,FALSE)</f>
        <v>7.99</v>
      </c>
      <c r="K1036" s="41">
        <f t="shared" si="82"/>
        <v>26.22</v>
      </c>
      <c r="L1036" s="41" t="s">
        <v>7</v>
      </c>
      <c r="M1036" s="41" t="s">
        <v>5</v>
      </c>
      <c r="N1036" s="41" t="str">
        <f t="shared" si="83"/>
        <v>Low Impact</v>
      </c>
      <c r="O1036" s="42"/>
      <c r="P1036" s="42">
        <v>6240000</v>
      </c>
      <c r="Q1036" s="42">
        <f t="shared" si="84"/>
        <v>6240000</v>
      </c>
    </row>
    <row r="1037" spans="1:17" x14ac:dyDescent="0.35">
      <c r="A1037" s="41" t="s">
        <v>1058</v>
      </c>
      <c r="B1037" s="41">
        <f>VLOOKUP($A:$A,'Youth Skills Data'!$A$1:$E$2403,2,FALSE)</f>
        <v>24</v>
      </c>
      <c r="C1037" s="41" t="str">
        <f t="shared" si="81"/>
        <v>20 - 24 yrs</v>
      </c>
      <c r="D1037" s="41" t="s">
        <v>8</v>
      </c>
      <c r="E1037" s="41" t="str">
        <f>HLOOKUP($A1037,'Sheet 4'!$A$2:$CNK$3,2,FALSE)</f>
        <v>Married</v>
      </c>
      <c r="F1037" s="41" t="s">
        <v>119</v>
      </c>
      <c r="G1037" s="41" t="str">
        <f t="shared" si="80"/>
        <v>Female/Married/Napak</v>
      </c>
      <c r="H1037" s="41">
        <f>VLOOKUP($A1037,'Youth Skills Data'!$A$1:$E$2403,5,FALSE)</f>
        <v>5.3</v>
      </c>
      <c r="I1037" s="41">
        <f>VLOOKUP($A1037,'Youth Skills Data'!$A$1:$E$2403,4,FALSE)</f>
        <v>2.52</v>
      </c>
      <c r="J1037" s="41">
        <f>VLOOKUP($A1037,'Youth Skills Data'!$A$1:$E$2403,3,FALSE)</f>
        <v>5.59</v>
      </c>
      <c r="K1037" s="41">
        <f t="shared" si="82"/>
        <v>13.41</v>
      </c>
      <c r="L1037" s="41" t="s">
        <v>7</v>
      </c>
      <c r="M1037" s="41" t="s">
        <v>5</v>
      </c>
      <c r="N1037" s="41" t="str">
        <f t="shared" si="83"/>
        <v>Low Impact</v>
      </c>
      <c r="O1037" s="42"/>
      <c r="P1037" s="42">
        <v>125000</v>
      </c>
      <c r="Q1037" s="42">
        <f t="shared" si="84"/>
        <v>125000</v>
      </c>
    </row>
    <row r="1038" spans="1:17" x14ac:dyDescent="0.35">
      <c r="A1038" s="41" t="s">
        <v>1059</v>
      </c>
      <c r="B1038" s="41">
        <f>VLOOKUP($A:$A,'Youth Skills Data'!$A$1:$E$2403,2,FALSE)</f>
        <v>21</v>
      </c>
      <c r="C1038" s="41" t="str">
        <f t="shared" si="81"/>
        <v>20 - 24 yrs</v>
      </c>
      <c r="D1038" s="41" t="s">
        <v>8</v>
      </c>
      <c r="E1038" s="41" t="str">
        <f>HLOOKUP($A1038,'Sheet 4'!$A$2:$CNK$3,2,FALSE)</f>
        <v>Single</v>
      </c>
      <c r="F1038" s="41" t="s">
        <v>119</v>
      </c>
      <c r="G1038" s="41" t="str">
        <f t="shared" si="80"/>
        <v>Female/Single/Napak</v>
      </c>
      <c r="H1038" s="41">
        <f>VLOOKUP($A1038,'Youth Skills Data'!$A$1:$E$2403,5,FALSE)</f>
        <v>3.26</v>
      </c>
      <c r="I1038" s="41">
        <f>VLOOKUP($A1038,'Youth Skills Data'!$A$1:$E$2403,4,FALSE)</f>
        <v>9.7200000000000006</v>
      </c>
      <c r="J1038" s="41">
        <f>VLOOKUP($A1038,'Youth Skills Data'!$A$1:$E$2403,3,FALSE)</f>
        <v>2</v>
      </c>
      <c r="K1038" s="41">
        <f t="shared" si="82"/>
        <v>14.98</v>
      </c>
      <c r="L1038" s="41" t="s">
        <v>5</v>
      </c>
      <c r="M1038" s="41" t="s">
        <v>5</v>
      </c>
      <c r="N1038" s="41" t="str">
        <f t="shared" si="83"/>
        <v>High Impact</v>
      </c>
      <c r="O1038" s="42">
        <v>552050</v>
      </c>
      <c r="P1038" s="42">
        <v>1050000</v>
      </c>
      <c r="Q1038" s="42">
        <f t="shared" si="84"/>
        <v>1602050</v>
      </c>
    </row>
    <row r="1039" spans="1:17" x14ac:dyDescent="0.35">
      <c r="A1039" s="41" t="s">
        <v>1060</v>
      </c>
      <c r="B1039" s="41">
        <f>VLOOKUP($A:$A,'Youth Skills Data'!$A$1:$E$2403,2,FALSE)</f>
        <v>23</v>
      </c>
      <c r="C1039" s="41" t="str">
        <f t="shared" si="81"/>
        <v>20 - 24 yrs</v>
      </c>
      <c r="D1039" s="41" t="s">
        <v>8</v>
      </c>
      <c r="E1039" s="41" t="str">
        <f>HLOOKUP($A1039,'Sheet 4'!$A$2:$CNK$3,2,FALSE)</f>
        <v>Single</v>
      </c>
      <c r="F1039" s="41" t="s">
        <v>119</v>
      </c>
      <c r="G1039" s="41" t="str">
        <f t="shared" si="80"/>
        <v>Female/Single/Napak</v>
      </c>
      <c r="H1039" s="41">
        <f>VLOOKUP($A1039,'Youth Skills Data'!$A$1:$E$2403,5,FALSE)</f>
        <v>3.36</v>
      </c>
      <c r="I1039" s="41">
        <f>VLOOKUP($A1039,'Youth Skills Data'!$A$1:$E$2403,4,FALSE)</f>
        <v>2.02</v>
      </c>
      <c r="J1039" s="41">
        <f>VLOOKUP($A1039,'Youth Skills Data'!$A$1:$E$2403,3,FALSE)</f>
        <v>9.85</v>
      </c>
      <c r="K1039" s="41">
        <f t="shared" si="82"/>
        <v>15.23</v>
      </c>
      <c r="L1039" s="41" t="s">
        <v>5</v>
      </c>
      <c r="M1039" s="41" t="s">
        <v>7</v>
      </c>
      <c r="N1039" s="41" t="str">
        <f t="shared" si="83"/>
        <v>Moderate Impact</v>
      </c>
      <c r="O1039" s="42">
        <v>2005600</v>
      </c>
      <c r="P1039" s="42"/>
      <c r="Q1039" s="42">
        <f t="shared" si="84"/>
        <v>2005600</v>
      </c>
    </row>
    <row r="1040" spans="1:17" x14ac:dyDescent="0.35">
      <c r="A1040" s="41" t="s">
        <v>1061</v>
      </c>
      <c r="B1040" s="41">
        <f>VLOOKUP($A:$A,'Youth Skills Data'!$A$1:$E$2403,2,FALSE)</f>
        <v>19</v>
      </c>
      <c r="C1040" s="41" t="str">
        <f t="shared" si="81"/>
        <v>20 - 24 yrs</v>
      </c>
      <c r="D1040" s="41" t="s">
        <v>8</v>
      </c>
      <c r="E1040" s="41" t="str">
        <f>HLOOKUP($A1040,'Sheet 4'!$A$2:$CNK$3,2,FALSE)</f>
        <v>Single</v>
      </c>
      <c r="F1040" s="41" t="s">
        <v>119</v>
      </c>
      <c r="G1040" s="41" t="str">
        <f t="shared" si="80"/>
        <v>Female/Single/Napak</v>
      </c>
      <c r="H1040" s="41">
        <f>VLOOKUP($A1040,'Youth Skills Data'!$A$1:$E$2403,5,FALSE)</f>
        <v>3.26</v>
      </c>
      <c r="I1040" s="41">
        <f>VLOOKUP($A1040,'Youth Skills Data'!$A$1:$E$2403,4,FALSE)</f>
        <v>9.7200000000000006</v>
      </c>
      <c r="J1040" s="41">
        <f>VLOOKUP($A1040,'Youth Skills Data'!$A$1:$E$2403,3,FALSE)</f>
        <v>2</v>
      </c>
      <c r="K1040" s="41">
        <f t="shared" si="82"/>
        <v>14.98</v>
      </c>
      <c r="L1040" s="41" t="s">
        <v>5</v>
      </c>
      <c r="M1040" s="41" t="s">
        <v>5</v>
      </c>
      <c r="N1040" s="41" t="str">
        <f t="shared" si="83"/>
        <v>High Impact</v>
      </c>
      <c r="O1040" s="42">
        <v>48000</v>
      </c>
      <c r="P1040" s="42">
        <v>480000</v>
      </c>
      <c r="Q1040" s="42">
        <f t="shared" si="84"/>
        <v>528000</v>
      </c>
    </row>
    <row r="1041" spans="1:17" x14ac:dyDescent="0.35">
      <c r="A1041" s="41" t="s">
        <v>1062</v>
      </c>
      <c r="B1041" s="41">
        <f>VLOOKUP($A:$A,'Youth Skills Data'!$A$1:$E$2403,2,FALSE)</f>
        <v>29</v>
      </c>
      <c r="C1041" s="41" t="str">
        <f t="shared" si="81"/>
        <v>25 yrs or more</v>
      </c>
      <c r="D1041" s="41" t="s">
        <v>8</v>
      </c>
      <c r="E1041" s="41" t="str">
        <f>HLOOKUP($A1041,'Sheet 4'!$A$2:$CNK$3,2,FALSE)</f>
        <v>Separated</v>
      </c>
      <c r="F1041" s="41" t="s">
        <v>116</v>
      </c>
      <c r="G1041" s="41" t="str">
        <f t="shared" si="80"/>
        <v>Female/Separated/Moroto</v>
      </c>
      <c r="H1041" s="41">
        <f>VLOOKUP($A1041,'Youth Skills Data'!$A$1:$E$2403,5,FALSE)</f>
        <v>3.76</v>
      </c>
      <c r="I1041" s="41">
        <f>VLOOKUP($A1041,'Youth Skills Data'!$A$1:$E$2403,4,FALSE)</f>
        <v>0.56000000000000005</v>
      </c>
      <c r="J1041" s="41">
        <f>VLOOKUP($A1041,'Youth Skills Data'!$A$1:$E$2403,3,FALSE)</f>
        <v>9.81</v>
      </c>
      <c r="K1041" s="41">
        <f t="shared" si="82"/>
        <v>14.13</v>
      </c>
      <c r="L1041" s="41" t="s">
        <v>5</v>
      </c>
      <c r="M1041" s="41" t="s">
        <v>7</v>
      </c>
      <c r="N1041" s="41" t="str">
        <f t="shared" si="83"/>
        <v>Moderate Impact</v>
      </c>
      <c r="O1041" s="42">
        <v>21000</v>
      </c>
      <c r="P1041" s="42"/>
      <c r="Q1041" s="42">
        <f t="shared" si="84"/>
        <v>21000</v>
      </c>
    </row>
    <row r="1042" spans="1:17" x14ac:dyDescent="0.35">
      <c r="A1042" s="41" t="s">
        <v>1063</v>
      </c>
      <c r="B1042" s="41">
        <f>VLOOKUP($A:$A,'Youth Skills Data'!$A$1:$E$2403,2,FALSE)</f>
        <v>22</v>
      </c>
      <c r="C1042" s="41" t="str">
        <f t="shared" si="81"/>
        <v>20 - 24 yrs</v>
      </c>
      <c r="D1042" s="41" t="s">
        <v>8</v>
      </c>
      <c r="E1042" s="41" t="str">
        <f>HLOOKUP($A1042,'Sheet 4'!$A$2:$CNK$3,2,FALSE)</f>
        <v>Single</v>
      </c>
      <c r="F1042" s="41" t="s">
        <v>116</v>
      </c>
      <c r="G1042" s="41" t="str">
        <f t="shared" si="80"/>
        <v>Female/Single/Moroto</v>
      </c>
      <c r="H1042" s="41">
        <f>VLOOKUP($A1042,'Youth Skills Data'!$A$1:$E$2403,5,FALSE)</f>
        <v>3.76</v>
      </c>
      <c r="I1042" s="41">
        <f>VLOOKUP($A1042,'Youth Skills Data'!$A$1:$E$2403,4,FALSE)</f>
        <v>0.56000000000000005</v>
      </c>
      <c r="J1042" s="41">
        <f>VLOOKUP($A1042,'Youth Skills Data'!$A$1:$E$2403,3,FALSE)</f>
        <v>9.81</v>
      </c>
      <c r="K1042" s="41">
        <f t="shared" si="82"/>
        <v>14.13</v>
      </c>
      <c r="L1042" s="41" t="s">
        <v>5</v>
      </c>
      <c r="M1042" s="41" t="s">
        <v>7</v>
      </c>
      <c r="N1042" s="41" t="str">
        <f t="shared" si="83"/>
        <v>Moderate Impact</v>
      </c>
      <c r="O1042" s="42">
        <v>45500</v>
      </c>
      <c r="P1042" s="42"/>
      <c r="Q1042" s="42">
        <f t="shared" si="84"/>
        <v>45500</v>
      </c>
    </row>
    <row r="1043" spans="1:17" x14ac:dyDescent="0.35">
      <c r="A1043" s="41" t="s">
        <v>1064</v>
      </c>
      <c r="B1043" s="41">
        <f>VLOOKUP($A:$A,'Youth Skills Data'!$A$1:$E$2403,2,FALSE)</f>
        <v>21</v>
      </c>
      <c r="C1043" s="41" t="str">
        <f t="shared" si="81"/>
        <v>20 - 24 yrs</v>
      </c>
      <c r="D1043" s="41" t="s">
        <v>8</v>
      </c>
      <c r="E1043" s="41" t="str">
        <f>HLOOKUP($A1043,'Sheet 4'!$A$2:$CNK$3,2,FALSE)</f>
        <v>Single</v>
      </c>
      <c r="F1043" s="41" t="s">
        <v>116</v>
      </c>
      <c r="G1043" s="41" t="str">
        <f t="shared" si="80"/>
        <v>Female/Single/Moroto</v>
      </c>
      <c r="H1043" s="41">
        <f>VLOOKUP($A1043,'Youth Skills Data'!$A$1:$E$2403,5,FALSE)</f>
        <v>1.87</v>
      </c>
      <c r="I1043" s="41">
        <f>VLOOKUP($A1043,'Youth Skills Data'!$A$1:$E$2403,4,FALSE)</f>
        <v>2.88</v>
      </c>
      <c r="J1043" s="41">
        <f>VLOOKUP($A1043,'Youth Skills Data'!$A$1:$E$2403,3,FALSE)</f>
        <v>5.23</v>
      </c>
      <c r="K1043" s="41">
        <f t="shared" si="82"/>
        <v>9.98</v>
      </c>
      <c r="L1043" s="41" t="s">
        <v>5</v>
      </c>
      <c r="M1043" s="41" t="s">
        <v>7</v>
      </c>
      <c r="N1043" s="41" t="str">
        <f t="shared" si="83"/>
        <v>Moderate Impact</v>
      </c>
      <c r="O1043" s="42">
        <v>37500</v>
      </c>
      <c r="P1043" s="42"/>
      <c r="Q1043" s="42">
        <f t="shared" si="84"/>
        <v>37500</v>
      </c>
    </row>
    <row r="1044" spans="1:17" x14ac:dyDescent="0.35">
      <c r="A1044" s="41" t="s">
        <v>1065</v>
      </c>
      <c r="B1044" s="41">
        <f>VLOOKUP($A:$A,'Youth Skills Data'!$A$1:$E$2403,2,FALSE)</f>
        <v>17</v>
      </c>
      <c r="C1044" s="41" t="str">
        <f t="shared" si="81"/>
        <v>15 - 19 yrs</v>
      </c>
      <c r="D1044" s="41" t="s">
        <v>8</v>
      </c>
      <c r="E1044" s="41" t="str">
        <f>HLOOKUP($A1044,'Sheet 4'!$A$2:$CNK$3,2,FALSE)</f>
        <v>Single</v>
      </c>
      <c r="F1044" s="41" t="s">
        <v>116</v>
      </c>
      <c r="G1044" s="41" t="str">
        <f t="shared" si="80"/>
        <v>Female/Single/Moroto</v>
      </c>
      <c r="H1044" s="41">
        <f>VLOOKUP($A1044,'Youth Skills Data'!$A$1:$E$2403,5,FALSE)</f>
        <v>0.81</v>
      </c>
      <c r="I1044" s="41">
        <f>VLOOKUP($A1044,'Youth Skills Data'!$A$1:$E$2403,4,FALSE)</f>
        <v>3.53</v>
      </c>
      <c r="J1044" s="41">
        <f>VLOOKUP($A1044,'Youth Skills Data'!$A$1:$E$2403,3,FALSE)</f>
        <v>7.58</v>
      </c>
      <c r="K1044" s="41">
        <f t="shared" si="82"/>
        <v>11.92</v>
      </c>
      <c r="L1044" s="41" t="s">
        <v>5</v>
      </c>
      <c r="M1044" s="41" t="s">
        <v>7</v>
      </c>
      <c r="N1044" s="41" t="str">
        <f t="shared" si="83"/>
        <v>Moderate Impact</v>
      </c>
      <c r="O1044" s="42">
        <v>37000</v>
      </c>
      <c r="P1044" s="42"/>
      <c r="Q1044" s="42">
        <f t="shared" si="84"/>
        <v>37000</v>
      </c>
    </row>
    <row r="1045" spans="1:17" x14ac:dyDescent="0.35">
      <c r="A1045" s="41" t="s">
        <v>1066</v>
      </c>
      <c r="B1045" s="41">
        <f>VLOOKUP($A:$A,'Youth Skills Data'!$A$1:$E$2403,2,FALSE)</f>
        <v>21</v>
      </c>
      <c r="C1045" s="41" t="str">
        <f t="shared" si="81"/>
        <v>20 - 24 yrs</v>
      </c>
      <c r="D1045" s="41" t="s">
        <v>8</v>
      </c>
      <c r="E1045" s="41" t="str">
        <f>HLOOKUP($A1045,'Sheet 4'!$A$2:$CNK$3,2,FALSE)</f>
        <v>Single</v>
      </c>
      <c r="F1045" s="41" t="s">
        <v>116</v>
      </c>
      <c r="G1045" s="41" t="str">
        <f t="shared" si="80"/>
        <v>Female/Single/Moroto</v>
      </c>
      <c r="H1045" s="41">
        <f>VLOOKUP($A1045,'Youth Skills Data'!$A$1:$E$2403,5,FALSE)</f>
        <v>1.87</v>
      </c>
      <c r="I1045" s="41">
        <f>VLOOKUP($A1045,'Youth Skills Data'!$A$1:$E$2403,4,FALSE)</f>
        <v>2.88</v>
      </c>
      <c r="J1045" s="41">
        <f>VLOOKUP($A1045,'Youth Skills Data'!$A$1:$E$2403,3,FALSE)</f>
        <v>5.23</v>
      </c>
      <c r="K1045" s="41">
        <f t="shared" si="82"/>
        <v>9.98</v>
      </c>
      <c r="L1045" s="41" t="s">
        <v>5</v>
      </c>
      <c r="M1045" s="41" t="s">
        <v>7</v>
      </c>
      <c r="N1045" s="41" t="str">
        <f t="shared" si="83"/>
        <v>Moderate Impact</v>
      </c>
      <c r="O1045" s="42">
        <v>396000</v>
      </c>
      <c r="P1045" s="42"/>
      <c r="Q1045" s="42">
        <f t="shared" si="84"/>
        <v>396000</v>
      </c>
    </row>
    <row r="1046" spans="1:17" x14ac:dyDescent="0.35">
      <c r="A1046" s="41" t="s">
        <v>1067</v>
      </c>
      <c r="B1046" s="41">
        <f>VLOOKUP($A:$A,'Youth Skills Data'!$A$1:$E$2403,2,FALSE)</f>
        <v>23</v>
      </c>
      <c r="C1046" s="41" t="str">
        <f t="shared" si="81"/>
        <v>20 - 24 yrs</v>
      </c>
      <c r="D1046" s="41" t="s">
        <v>3</v>
      </c>
      <c r="E1046" s="41" t="str">
        <f>HLOOKUP($A1046,'Sheet 4'!$A$2:$CNK$3,2,FALSE)</f>
        <v>Married</v>
      </c>
      <c r="F1046" s="41" t="s">
        <v>116</v>
      </c>
      <c r="G1046" s="41" t="str">
        <f t="shared" si="80"/>
        <v>Male/Married/Moroto</v>
      </c>
      <c r="H1046" s="41">
        <f>VLOOKUP($A1046,'Youth Skills Data'!$A$1:$E$2403,5,FALSE)</f>
        <v>1.87</v>
      </c>
      <c r="I1046" s="41">
        <f>VLOOKUP($A1046,'Youth Skills Data'!$A$1:$E$2403,4,FALSE)</f>
        <v>2.88</v>
      </c>
      <c r="J1046" s="41">
        <f>VLOOKUP($A1046,'Youth Skills Data'!$A$1:$E$2403,3,FALSE)</f>
        <v>5.23</v>
      </c>
      <c r="K1046" s="41">
        <f t="shared" si="82"/>
        <v>9.98</v>
      </c>
      <c r="L1046" s="41" t="s">
        <v>5</v>
      </c>
      <c r="M1046" s="41" t="s">
        <v>5</v>
      </c>
      <c r="N1046" s="41" t="str">
        <f t="shared" si="83"/>
        <v>High Impact</v>
      </c>
      <c r="O1046" s="42">
        <v>32000</v>
      </c>
      <c r="P1046" s="42">
        <v>190000</v>
      </c>
      <c r="Q1046" s="42">
        <f t="shared" si="84"/>
        <v>222000</v>
      </c>
    </row>
    <row r="1047" spans="1:17" x14ac:dyDescent="0.35">
      <c r="A1047" s="41" t="s">
        <v>1068</v>
      </c>
      <c r="B1047" s="41">
        <f>VLOOKUP($A:$A,'Youth Skills Data'!$A$1:$E$2403,2,FALSE)</f>
        <v>15</v>
      </c>
      <c r="C1047" s="41" t="str">
        <f t="shared" si="81"/>
        <v>15 - 19 yrs</v>
      </c>
      <c r="D1047" s="41" t="s">
        <v>3</v>
      </c>
      <c r="E1047" s="41" t="str">
        <f>HLOOKUP($A1047,'Sheet 4'!$A$2:$CNK$3,2,FALSE)</f>
        <v>Married</v>
      </c>
      <c r="F1047" s="41" t="s">
        <v>116</v>
      </c>
      <c r="G1047" s="41" t="str">
        <f t="shared" si="80"/>
        <v>Male/Married/Moroto</v>
      </c>
      <c r="H1047" s="41">
        <f>VLOOKUP($A1047,'Youth Skills Data'!$A$1:$E$2403,5,FALSE)</f>
        <v>5.76</v>
      </c>
      <c r="I1047" s="41">
        <f>VLOOKUP($A1047,'Youth Skills Data'!$A$1:$E$2403,4,FALSE)</f>
        <v>6.34</v>
      </c>
      <c r="J1047" s="41">
        <f>VLOOKUP($A1047,'Youth Skills Data'!$A$1:$E$2403,3,FALSE)</f>
        <v>1.01</v>
      </c>
      <c r="K1047" s="41">
        <f t="shared" si="82"/>
        <v>13.11</v>
      </c>
      <c r="L1047" s="41" t="s">
        <v>7</v>
      </c>
      <c r="M1047" s="41" t="s">
        <v>5</v>
      </c>
      <c r="N1047" s="41" t="str">
        <f t="shared" si="83"/>
        <v>Low Impact</v>
      </c>
      <c r="O1047" s="42"/>
      <c r="P1047" s="42">
        <v>280000</v>
      </c>
      <c r="Q1047" s="42">
        <f t="shared" si="84"/>
        <v>280000</v>
      </c>
    </row>
    <row r="1048" spans="1:17" x14ac:dyDescent="0.35">
      <c r="A1048" s="41" t="s">
        <v>1069</v>
      </c>
      <c r="B1048" s="41">
        <f>VLOOKUP($A:$A,'Youth Skills Data'!$A$1:$E$2403,2,FALSE)</f>
        <v>25</v>
      </c>
      <c r="C1048" s="41" t="str">
        <f t="shared" si="81"/>
        <v>25 yrs or more</v>
      </c>
      <c r="D1048" s="41" t="s">
        <v>8</v>
      </c>
      <c r="E1048" s="41" t="str">
        <f>HLOOKUP($A1048,'Sheet 4'!$A$2:$CNK$3,2,FALSE)</f>
        <v>Single</v>
      </c>
      <c r="F1048" s="41" t="s">
        <v>116</v>
      </c>
      <c r="G1048" s="41" t="str">
        <f t="shared" si="80"/>
        <v>Female/Single/Moroto</v>
      </c>
      <c r="H1048" s="41">
        <f>VLOOKUP($A1048,'Youth Skills Data'!$A$1:$E$2403,5,FALSE)</f>
        <v>3.76</v>
      </c>
      <c r="I1048" s="41">
        <f>VLOOKUP($A1048,'Youth Skills Data'!$A$1:$E$2403,4,FALSE)</f>
        <v>0.56000000000000005</v>
      </c>
      <c r="J1048" s="41">
        <f>VLOOKUP($A1048,'Youth Skills Data'!$A$1:$E$2403,3,FALSE)</f>
        <v>9.81</v>
      </c>
      <c r="K1048" s="41">
        <f t="shared" si="82"/>
        <v>14.13</v>
      </c>
      <c r="L1048" s="41" t="s">
        <v>7</v>
      </c>
      <c r="M1048" s="41" t="s">
        <v>5</v>
      </c>
      <c r="N1048" s="41" t="str">
        <f t="shared" si="83"/>
        <v>Low Impact</v>
      </c>
      <c r="O1048" s="42"/>
      <c r="P1048" s="42">
        <v>295000</v>
      </c>
      <c r="Q1048" s="42">
        <f t="shared" si="84"/>
        <v>295000</v>
      </c>
    </row>
    <row r="1049" spans="1:17" x14ac:dyDescent="0.35">
      <c r="A1049" s="41" t="s">
        <v>1070</v>
      </c>
      <c r="B1049" s="41">
        <f>VLOOKUP($A:$A,'Youth Skills Data'!$A$1:$E$2403,2,FALSE)</f>
        <v>13</v>
      </c>
      <c r="C1049" s="41" t="str">
        <f t="shared" si="81"/>
        <v>10-14 yrs</v>
      </c>
      <c r="D1049" s="41" t="s">
        <v>3</v>
      </c>
      <c r="E1049" s="41" t="str">
        <f>HLOOKUP($A1049,'Sheet 4'!$A$2:$CNK$3,2,FALSE)</f>
        <v>Single</v>
      </c>
      <c r="F1049" s="41" t="s">
        <v>116</v>
      </c>
      <c r="G1049" s="41" t="str">
        <f t="shared" si="80"/>
        <v>Male/Single/Moroto</v>
      </c>
      <c r="H1049" s="41">
        <f>VLOOKUP($A1049,'Youth Skills Data'!$A$1:$E$2403,5,FALSE)</f>
        <v>4.3499999999999996</v>
      </c>
      <c r="I1049" s="41">
        <f>VLOOKUP($A1049,'Youth Skills Data'!$A$1:$E$2403,4,FALSE)</f>
        <v>7.84</v>
      </c>
      <c r="J1049" s="41">
        <f>VLOOKUP($A1049,'Youth Skills Data'!$A$1:$E$2403,3,FALSE)</f>
        <v>6.4</v>
      </c>
      <c r="K1049" s="41">
        <f t="shared" si="82"/>
        <v>18.59</v>
      </c>
      <c r="L1049" s="41" t="s">
        <v>7</v>
      </c>
      <c r="M1049" s="41" t="s">
        <v>5</v>
      </c>
      <c r="N1049" s="41" t="str">
        <f t="shared" si="83"/>
        <v>Low Impact</v>
      </c>
      <c r="O1049" s="42"/>
      <c r="P1049" s="42">
        <v>0</v>
      </c>
      <c r="Q1049" s="42">
        <f t="shared" si="84"/>
        <v>0</v>
      </c>
    </row>
    <row r="1050" spans="1:17" x14ac:dyDescent="0.35">
      <c r="A1050" s="41" t="s">
        <v>1071</v>
      </c>
      <c r="B1050" s="41">
        <f>VLOOKUP($A:$A,'Youth Skills Data'!$A$1:$E$2403,2,FALSE)</f>
        <v>15</v>
      </c>
      <c r="C1050" s="41" t="str">
        <f t="shared" si="81"/>
        <v>15 - 19 yrs</v>
      </c>
      <c r="D1050" s="41" t="s">
        <v>3</v>
      </c>
      <c r="E1050" s="41" t="str">
        <f>HLOOKUP($A1050,'Sheet 4'!$A$2:$CNK$3,2,FALSE)</f>
        <v>Single</v>
      </c>
      <c r="F1050" s="41" t="s">
        <v>116</v>
      </c>
      <c r="G1050" s="41" t="str">
        <f t="shared" si="80"/>
        <v>Male/Single/Moroto</v>
      </c>
      <c r="H1050" s="41">
        <f>VLOOKUP($A1050,'Youth Skills Data'!$A$1:$E$2403,5,FALSE)</f>
        <v>3.76</v>
      </c>
      <c r="I1050" s="41">
        <f>VLOOKUP($A1050,'Youth Skills Data'!$A$1:$E$2403,4,FALSE)</f>
        <v>0.56000000000000005</v>
      </c>
      <c r="J1050" s="41">
        <f>VLOOKUP($A1050,'Youth Skills Data'!$A$1:$E$2403,3,FALSE)</f>
        <v>9.81</v>
      </c>
      <c r="K1050" s="41">
        <f t="shared" si="82"/>
        <v>14.13</v>
      </c>
      <c r="L1050" s="41" t="s">
        <v>6</v>
      </c>
      <c r="M1050" s="41" t="s">
        <v>6</v>
      </c>
      <c r="N1050" s="41" t="str">
        <f t="shared" si="83"/>
        <v>No Impact at all</v>
      </c>
      <c r="O1050" s="42"/>
      <c r="P1050" s="42"/>
      <c r="Q1050" s="42">
        <f t="shared" si="84"/>
        <v>0</v>
      </c>
    </row>
    <row r="1051" spans="1:17" x14ac:dyDescent="0.35">
      <c r="A1051" s="41" t="s">
        <v>1072</v>
      </c>
      <c r="B1051" s="41">
        <f>VLOOKUP($A:$A,'Youth Skills Data'!$A$1:$E$2403,2,FALSE)</f>
        <v>17</v>
      </c>
      <c r="C1051" s="41" t="str">
        <f t="shared" si="81"/>
        <v>15 - 19 yrs</v>
      </c>
      <c r="D1051" s="41" t="s">
        <v>3</v>
      </c>
      <c r="E1051" s="41" t="str">
        <f>HLOOKUP($A1051,'Sheet 4'!$A$2:$CNK$3,2,FALSE)</f>
        <v>Single</v>
      </c>
      <c r="F1051" s="41" t="s">
        <v>117</v>
      </c>
      <c r="G1051" s="41" t="str">
        <f t="shared" si="80"/>
        <v>Male/Single/Kaabong</v>
      </c>
      <c r="H1051" s="41">
        <f>VLOOKUP($A1051,'Youth Skills Data'!$A$1:$E$2403,5,FALSE)</f>
        <v>3.76</v>
      </c>
      <c r="I1051" s="41">
        <f>VLOOKUP($A1051,'Youth Skills Data'!$A$1:$E$2403,4,FALSE)</f>
        <v>0.56000000000000005</v>
      </c>
      <c r="J1051" s="41">
        <f>VLOOKUP($A1051,'Youth Skills Data'!$A$1:$E$2403,3,FALSE)</f>
        <v>9.81</v>
      </c>
      <c r="K1051" s="41">
        <f t="shared" si="82"/>
        <v>14.13</v>
      </c>
      <c r="L1051" s="41" t="s">
        <v>5</v>
      </c>
      <c r="M1051" s="41" t="s">
        <v>6</v>
      </c>
      <c r="N1051" s="41" t="str">
        <f t="shared" si="83"/>
        <v>Moderate Impact</v>
      </c>
      <c r="O1051" s="42">
        <v>261000</v>
      </c>
      <c r="P1051" s="42"/>
      <c r="Q1051" s="42">
        <f t="shared" si="84"/>
        <v>261000</v>
      </c>
    </row>
    <row r="1052" spans="1:17" x14ac:dyDescent="0.35">
      <c r="A1052" s="41" t="s">
        <v>1073</v>
      </c>
      <c r="B1052" s="41">
        <f>VLOOKUP($A:$A,'Youth Skills Data'!$A$1:$E$2403,2,FALSE)</f>
        <v>19</v>
      </c>
      <c r="C1052" s="41" t="str">
        <f t="shared" si="81"/>
        <v>20 - 24 yrs</v>
      </c>
      <c r="D1052" s="41" t="s">
        <v>8</v>
      </c>
      <c r="E1052" s="41" t="str">
        <f>HLOOKUP($A1052,'Sheet 4'!$A$2:$CNK$3,2,FALSE)</f>
        <v>Single</v>
      </c>
      <c r="F1052" s="41" t="s">
        <v>118</v>
      </c>
      <c r="G1052" s="41" t="str">
        <f t="shared" si="80"/>
        <v>Female/Single/Kotido</v>
      </c>
      <c r="H1052" s="41">
        <f>VLOOKUP($A1052,'Youth Skills Data'!$A$1:$E$2403,5,FALSE)</f>
        <v>4.3499999999999996</v>
      </c>
      <c r="I1052" s="41">
        <f>VLOOKUP($A1052,'Youth Skills Data'!$A$1:$E$2403,4,FALSE)</f>
        <v>7.84</v>
      </c>
      <c r="J1052" s="41">
        <f>VLOOKUP($A1052,'Youth Skills Data'!$A$1:$E$2403,3,FALSE)</f>
        <v>6.4</v>
      </c>
      <c r="K1052" s="41">
        <f t="shared" si="82"/>
        <v>18.59</v>
      </c>
      <c r="L1052" s="41" t="s">
        <v>6</v>
      </c>
      <c r="M1052" s="41" t="s">
        <v>6</v>
      </c>
      <c r="N1052" s="41" t="str">
        <f t="shared" si="83"/>
        <v>No Impact at all</v>
      </c>
      <c r="O1052" s="42"/>
      <c r="P1052" s="42"/>
      <c r="Q1052" s="42">
        <f t="shared" si="84"/>
        <v>0</v>
      </c>
    </row>
    <row r="1053" spans="1:17" x14ac:dyDescent="0.35">
      <c r="A1053" s="41" t="s">
        <v>1074</v>
      </c>
      <c r="B1053" s="41">
        <f>VLOOKUP($A:$A,'Youth Skills Data'!$A$1:$E$2403,2,FALSE)</f>
        <v>21</v>
      </c>
      <c r="C1053" s="41" t="str">
        <f t="shared" si="81"/>
        <v>20 - 24 yrs</v>
      </c>
      <c r="D1053" s="41" t="s">
        <v>8</v>
      </c>
      <c r="E1053" s="41" t="str">
        <f>HLOOKUP($A1053,'Sheet 4'!$A$2:$CNK$3,2,FALSE)</f>
        <v>Separated</v>
      </c>
      <c r="F1053" s="41" t="s">
        <v>119</v>
      </c>
      <c r="G1053" s="41" t="str">
        <f t="shared" si="80"/>
        <v>Female/Separated/Napak</v>
      </c>
      <c r="H1053" s="41">
        <f>VLOOKUP($A1053,'Youth Skills Data'!$A$1:$E$2403,5,FALSE)</f>
        <v>8.42</v>
      </c>
      <c r="I1053" s="41">
        <f>VLOOKUP($A1053,'Youth Skills Data'!$A$1:$E$2403,4,FALSE)</f>
        <v>3.68</v>
      </c>
      <c r="J1053" s="41">
        <f>VLOOKUP($A1053,'Youth Skills Data'!$A$1:$E$2403,3,FALSE)</f>
        <v>0.54</v>
      </c>
      <c r="K1053" s="41">
        <f t="shared" si="82"/>
        <v>12.64</v>
      </c>
      <c r="L1053" s="41" t="s">
        <v>7</v>
      </c>
      <c r="M1053" s="41" t="s">
        <v>7</v>
      </c>
      <c r="N1053" s="41" t="str">
        <f t="shared" si="83"/>
        <v>No Impact at all</v>
      </c>
      <c r="O1053" s="42"/>
      <c r="P1053" s="42"/>
      <c r="Q1053" s="42">
        <f t="shared" si="84"/>
        <v>0</v>
      </c>
    </row>
    <row r="1054" spans="1:17" x14ac:dyDescent="0.35">
      <c r="A1054" s="41" t="s">
        <v>1075</v>
      </c>
      <c r="B1054" s="41">
        <f>VLOOKUP($A:$A,'Youth Skills Data'!$A$1:$E$2403,2,FALSE)</f>
        <v>24</v>
      </c>
      <c r="C1054" s="41" t="str">
        <f t="shared" si="81"/>
        <v>20 - 24 yrs</v>
      </c>
      <c r="D1054" s="41" t="s">
        <v>8</v>
      </c>
      <c r="E1054" s="41" t="str">
        <f>HLOOKUP($A1054,'Sheet 4'!$A$2:$CNK$3,2,FALSE)</f>
        <v>Separated</v>
      </c>
      <c r="F1054" s="41" t="s">
        <v>120</v>
      </c>
      <c r="G1054" s="41" t="str">
        <f t="shared" si="80"/>
        <v>Female/Separated/Nakapiripiriti</v>
      </c>
      <c r="H1054" s="41">
        <f>VLOOKUP($A1054,'Youth Skills Data'!$A$1:$E$2403,5,FALSE)</f>
        <v>5.3</v>
      </c>
      <c r="I1054" s="41">
        <f>VLOOKUP($A1054,'Youth Skills Data'!$A$1:$E$2403,4,FALSE)</f>
        <v>2.52</v>
      </c>
      <c r="J1054" s="41">
        <f>VLOOKUP($A1054,'Youth Skills Data'!$A$1:$E$2403,3,FALSE)</f>
        <v>5.59</v>
      </c>
      <c r="K1054" s="41">
        <f t="shared" si="82"/>
        <v>13.41</v>
      </c>
      <c r="L1054" s="41" t="s">
        <v>5</v>
      </c>
      <c r="M1054" s="41" t="s">
        <v>6</v>
      </c>
      <c r="N1054" s="41" t="str">
        <f t="shared" si="83"/>
        <v>Moderate Impact</v>
      </c>
      <c r="O1054" s="42">
        <v>159000</v>
      </c>
      <c r="P1054" s="42"/>
      <c r="Q1054" s="42">
        <f t="shared" si="84"/>
        <v>159000</v>
      </c>
    </row>
    <row r="1055" spans="1:17" x14ac:dyDescent="0.35">
      <c r="A1055" s="41" t="s">
        <v>1076</v>
      </c>
      <c r="B1055" s="41">
        <f>VLOOKUP($A:$A,'Youth Skills Data'!$A$1:$E$2403,2,FALSE)</f>
        <v>21</v>
      </c>
      <c r="C1055" s="41" t="str">
        <f t="shared" si="81"/>
        <v>20 - 24 yrs</v>
      </c>
      <c r="D1055" s="41" t="s">
        <v>8</v>
      </c>
      <c r="E1055" s="41" t="str">
        <f>HLOOKUP($A1055,'Sheet 4'!$A$2:$CNK$3,2,FALSE)</f>
        <v>Single</v>
      </c>
      <c r="F1055" s="41" t="s">
        <v>121</v>
      </c>
      <c r="G1055" s="41" t="str">
        <f t="shared" si="80"/>
        <v>Female/Single/Amudat</v>
      </c>
      <c r="H1055" s="41">
        <f>VLOOKUP($A1055,'Youth Skills Data'!$A$1:$E$2403,5,FALSE)</f>
        <v>3.26</v>
      </c>
      <c r="I1055" s="41">
        <f>VLOOKUP($A1055,'Youth Skills Data'!$A$1:$E$2403,4,FALSE)</f>
        <v>9.7200000000000006</v>
      </c>
      <c r="J1055" s="41">
        <f>VLOOKUP($A1055,'Youth Skills Data'!$A$1:$E$2403,3,FALSE)</f>
        <v>2</v>
      </c>
      <c r="K1055" s="41">
        <f t="shared" si="82"/>
        <v>14.98</v>
      </c>
      <c r="L1055" s="41" t="s">
        <v>5</v>
      </c>
      <c r="M1055" s="41" t="s">
        <v>5</v>
      </c>
      <c r="N1055" s="41" t="str">
        <f t="shared" si="83"/>
        <v>High Impact</v>
      </c>
      <c r="O1055" s="42">
        <v>129099</v>
      </c>
      <c r="P1055" s="42">
        <v>125000</v>
      </c>
      <c r="Q1055" s="42">
        <f t="shared" si="84"/>
        <v>254099</v>
      </c>
    </row>
    <row r="1056" spans="1:17" x14ac:dyDescent="0.35">
      <c r="A1056" s="41" t="s">
        <v>1077</v>
      </c>
      <c r="B1056" s="41">
        <f>VLOOKUP($A:$A,'Youth Skills Data'!$A$1:$E$2403,2,FALSE)</f>
        <v>23</v>
      </c>
      <c r="C1056" s="41" t="str">
        <f t="shared" si="81"/>
        <v>20 - 24 yrs</v>
      </c>
      <c r="D1056" s="41" t="s">
        <v>8</v>
      </c>
      <c r="E1056" s="41" t="str">
        <f>HLOOKUP($A1056,'Sheet 4'!$A$2:$CNK$3,2,FALSE)</f>
        <v>Single</v>
      </c>
      <c r="F1056" s="41" t="s">
        <v>122</v>
      </c>
      <c r="G1056" s="41" t="str">
        <f t="shared" si="80"/>
        <v>Female/Single/Abim</v>
      </c>
      <c r="H1056" s="41">
        <f>VLOOKUP($A1056,'Youth Skills Data'!$A$1:$E$2403,5,FALSE)</f>
        <v>0.7</v>
      </c>
      <c r="I1056" s="41">
        <f>VLOOKUP($A1056,'Youth Skills Data'!$A$1:$E$2403,4,FALSE)</f>
        <v>1.79</v>
      </c>
      <c r="J1056" s="41">
        <f>VLOOKUP($A1056,'Youth Skills Data'!$A$1:$E$2403,3,FALSE)</f>
        <v>6.8</v>
      </c>
      <c r="K1056" s="41">
        <f t="shared" si="82"/>
        <v>9.2899999999999991</v>
      </c>
      <c r="L1056" s="41" t="s">
        <v>5</v>
      </c>
      <c r="M1056" s="41" t="s">
        <v>5</v>
      </c>
      <c r="N1056" s="41" t="str">
        <f t="shared" si="83"/>
        <v>High Impact</v>
      </c>
      <c r="O1056" s="42">
        <v>33000</v>
      </c>
      <c r="P1056" s="42">
        <v>2100000</v>
      </c>
      <c r="Q1056" s="42">
        <f t="shared" si="84"/>
        <v>2133000</v>
      </c>
    </row>
    <row r="1057" spans="1:17" x14ac:dyDescent="0.35">
      <c r="A1057" s="41" t="s">
        <v>1078</v>
      </c>
      <c r="B1057" s="41">
        <f>VLOOKUP($A:$A,'Youth Skills Data'!$A$1:$E$2403,2,FALSE)</f>
        <v>19</v>
      </c>
      <c r="C1057" s="41" t="str">
        <f t="shared" si="81"/>
        <v>20 - 24 yrs</v>
      </c>
      <c r="D1057" s="41" t="s">
        <v>8</v>
      </c>
      <c r="E1057" s="41" t="str">
        <f>HLOOKUP($A1057,'Sheet 4'!$A$2:$CNK$3,2,FALSE)</f>
        <v>Married</v>
      </c>
      <c r="F1057" s="41" t="s">
        <v>122</v>
      </c>
      <c r="G1057" s="41" t="str">
        <f t="shared" si="80"/>
        <v>Female/Married/Abim</v>
      </c>
      <c r="H1057" s="41">
        <f>VLOOKUP($A1057,'Youth Skills Data'!$A$1:$E$2403,5,FALSE)</f>
        <v>3.26</v>
      </c>
      <c r="I1057" s="41">
        <f>VLOOKUP($A1057,'Youth Skills Data'!$A$1:$E$2403,4,FALSE)</f>
        <v>9.7200000000000006</v>
      </c>
      <c r="J1057" s="41">
        <f>VLOOKUP($A1057,'Youth Skills Data'!$A$1:$E$2403,3,FALSE)</f>
        <v>2</v>
      </c>
      <c r="K1057" s="41">
        <f t="shared" si="82"/>
        <v>14.98</v>
      </c>
      <c r="L1057" s="41" t="s">
        <v>5</v>
      </c>
      <c r="M1057" s="41" t="s">
        <v>5</v>
      </c>
      <c r="N1057" s="41" t="str">
        <f t="shared" si="83"/>
        <v>High Impact</v>
      </c>
      <c r="O1057" s="42">
        <v>1123698</v>
      </c>
      <c r="P1057" s="42">
        <v>51000</v>
      </c>
      <c r="Q1057" s="42">
        <f t="shared" si="84"/>
        <v>1174698</v>
      </c>
    </row>
    <row r="1058" spans="1:17" x14ac:dyDescent="0.35">
      <c r="A1058" s="41" t="s">
        <v>1079</v>
      </c>
      <c r="B1058" s="41">
        <f>VLOOKUP($A:$A,'Youth Skills Data'!$A$1:$E$2403,2,FALSE)</f>
        <v>29</v>
      </c>
      <c r="C1058" s="41" t="str">
        <f t="shared" si="81"/>
        <v>25 yrs or more</v>
      </c>
      <c r="D1058" s="41" t="s">
        <v>8</v>
      </c>
      <c r="E1058" s="41" t="str">
        <f>HLOOKUP($A1058,'Sheet 4'!$A$2:$CNK$3,2,FALSE)</f>
        <v>Married</v>
      </c>
      <c r="F1058" s="41" t="s">
        <v>122</v>
      </c>
      <c r="G1058" s="41" t="str">
        <f t="shared" si="80"/>
        <v>Female/Married/Abim</v>
      </c>
      <c r="H1058" s="41">
        <f>VLOOKUP($A1058,'Youth Skills Data'!$A$1:$E$2403,5,FALSE)</f>
        <v>7.84</v>
      </c>
      <c r="I1058" s="41">
        <f>VLOOKUP($A1058,'Youth Skills Data'!$A$1:$E$2403,4,FALSE)</f>
        <v>6.23</v>
      </c>
      <c r="J1058" s="41">
        <f>VLOOKUP($A1058,'Youth Skills Data'!$A$1:$E$2403,3,FALSE)</f>
        <v>5.87</v>
      </c>
      <c r="K1058" s="41">
        <f t="shared" si="82"/>
        <v>19.940000000000001</v>
      </c>
      <c r="L1058" s="41" t="s">
        <v>6</v>
      </c>
      <c r="M1058" s="41" t="s">
        <v>6</v>
      </c>
      <c r="N1058" s="41" t="str">
        <f t="shared" si="83"/>
        <v>No Impact at all</v>
      </c>
      <c r="O1058" s="42"/>
      <c r="P1058" s="42"/>
      <c r="Q1058" s="42">
        <f t="shared" si="84"/>
        <v>0</v>
      </c>
    </row>
    <row r="1059" spans="1:17" x14ac:dyDescent="0.35">
      <c r="A1059" s="41" t="s">
        <v>1080</v>
      </c>
      <c r="B1059" s="41">
        <f>VLOOKUP($A:$A,'Youth Skills Data'!$A$1:$E$2403,2,FALSE)</f>
        <v>22</v>
      </c>
      <c r="C1059" s="41" t="str">
        <f t="shared" si="81"/>
        <v>20 - 24 yrs</v>
      </c>
      <c r="D1059" s="41" t="s">
        <v>3</v>
      </c>
      <c r="E1059" s="41" t="str">
        <f>HLOOKUP($A1059,'Sheet 4'!$A$2:$CNK$3,2,FALSE)</f>
        <v>Single</v>
      </c>
      <c r="F1059" s="41" t="s">
        <v>122</v>
      </c>
      <c r="G1059" s="41" t="str">
        <f t="shared" si="80"/>
        <v>Male/Single/Abim</v>
      </c>
      <c r="H1059" s="41">
        <f>VLOOKUP($A1059,'Youth Skills Data'!$A$1:$E$2403,5,FALSE)</f>
        <v>7.84</v>
      </c>
      <c r="I1059" s="41">
        <f>VLOOKUP($A1059,'Youth Skills Data'!$A$1:$E$2403,4,FALSE)</f>
        <v>6.23</v>
      </c>
      <c r="J1059" s="41">
        <f>VLOOKUP($A1059,'Youth Skills Data'!$A$1:$E$2403,3,FALSE)</f>
        <v>5.87</v>
      </c>
      <c r="K1059" s="41">
        <f t="shared" si="82"/>
        <v>19.940000000000001</v>
      </c>
      <c r="L1059" s="41" t="s">
        <v>5</v>
      </c>
      <c r="M1059" s="41" t="s">
        <v>5</v>
      </c>
      <c r="N1059" s="41" t="str">
        <f t="shared" si="83"/>
        <v>High Impact</v>
      </c>
      <c r="O1059" s="42">
        <v>3198</v>
      </c>
      <c r="P1059" s="42">
        <v>175000</v>
      </c>
      <c r="Q1059" s="42">
        <f t="shared" si="84"/>
        <v>178198</v>
      </c>
    </row>
    <row r="1060" spans="1:17" x14ac:dyDescent="0.35">
      <c r="A1060" s="41" t="s">
        <v>1081</v>
      </c>
      <c r="B1060" s="41">
        <f>VLOOKUP($A:$A,'Youth Skills Data'!$A$1:$E$2403,2,FALSE)</f>
        <v>21</v>
      </c>
      <c r="C1060" s="41" t="str">
        <f t="shared" si="81"/>
        <v>20 - 24 yrs</v>
      </c>
      <c r="D1060" s="41" t="s">
        <v>3</v>
      </c>
      <c r="E1060" s="41" t="str">
        <f>HLOOKUP($A1060,'Sheet 4'!$A$2:$CNK$3,2,FALSE)</f>
        <v>Single</v>
      </c>
      <c r="F1060" s="41" t="s">
        <v>122</v>
      </c>
      <c r="G1060" s="41" t="str">
        <f t="shared" si="80"/>
        <v>Male/Single/Abim</v>
      </c>
      <c r="H1060" s="41">
        <f>VLOOKUP($A1060,'Youth Skills Data'!$A$1:$E$2403,5,FALSE)</f>
        <v>8.42</v>
      </c>
      <c r="I1060" s="41">
        <f>VLOOKUP($A1060,'Youth Skills Data'!$A$1:$E$2403,4,FALSE)</f>
        <v>3.68</v>
      </c>
      <c r="J1060" s="41">
        <f>VLOOKUP($A1060,'Youth Skills Data'!$A$1:$E$2403,3,FALSE)</f>
        <v>0.54</v>
      </c>
      <c r="K1060" s="41">
        <f t="shared" si="82"/>
        <v>12.64</v>
      </c>
      <c r="L1060" s="41" t="s">
        <v>6</v>
      </c>
      <c r="M1060" s="41" t="s">
        <v>5</v>
      </c>
      <c r="N1060" s="41" t="str">
        <f t="shared" si="83"/>
        <v>Low Impact</v>
      </c>
      <c r="O1060" s="42"/>
      <c r="P1060" s="42">
        <v>22500</v>
      </c>
      <c r="Q1060" s="42">
        <f t="shared" si="84"/>
        <v>22500</v>
      </c>
    </row>
    <row r="1061" spans="1:17" x14ac:dyDescent="0.35">
      <c r="A1061" s="41" t="s">
        <v>1082</v>
      </c>
      <c r="B1061" s="41">
        <f>VLOOKUP($A:$A,'Youth Skills Data'!$A$1:$E$2403,2,FALSE)</f>
        <v>17</v>
      </c>
      <c r="C1061" s="41" t="str">
        <f t="shared" si="81"/>
        <v>15 - 19 yrs</v>
      </c>
      <c r="D1061" s="41" t="s">
        <v>3</v>
      </c>
      <c r="E1061" s="41" t="str">
        <f>HLOOKUP($A1061,'Sheet 4'!$A$2:$CNK$3,2,FALSE)</f>
        <v>Separated</v>
      </c>
      <c r="F1061" s="41" t="s">
        <v>122</v>
      </c>
      <c r="G1061" s="41" t="str">
        <f t="shared" si="80"/>
        <v>Male/Separated/Abim</v>
      </c>
      <c r="H1061" s="41">
        <f>VLOOKUP($A1061,'Youth Skills Data'!$A$1:$E$2403,5,FALSE)</f>
        <v>0.81</v>
      </c>
      <c r="I1061" s="41">
        <f>VLOOKUP($A1061,'Youth Skills Data'!$A$1:$E$2403,4,FALSE)</f>
        <v>3.53</v>
      </c>
      <c r="J1061" s="41">
        <f>VLOOKUP($A1061,'Youth Skills Data'!$A$1:$E$2403,3,FALSE)</f>
        <v>7.58</v>
      </c>
      <c r="K1061" s="41">
        <f t="shared" si="82"/>
        <v>11.92</v>
      </c>
      <c r="L1061" s="41" t="s">
        <v>6</v>
      </c>
      <c r="M1061" s="41" t="s">
        <v>6</v>
      </c>
      <c r="N1061" s="41" t="str">
        <f t="shared" si="83"/>
        <v>No Impact at all</v>
      </c>
      <c r="O1061" s="42"/>
      <c r="P1061" s="42"/>
      <c r="Q1061" s="42">
        <f t="shared" si="84"/>
        <v>0</v>
      </c>
    </row>
    <row r="1062" spans="1:17" x14ac:dyDescent="0.35">
      <c r="A1062" s="41" t="s">
        <v>1083</v>
      </c>
      <c r="B1062" s="41">
        <f>VLOOKUP($A:$A,'Youth Skills Data'!$A$1:$E$2403,2,FALSE)</f>
        <v>21</v>
      </c>
      <c r="C1062" s="41" t="str">
        <f t="shared" si="81"/>
        <v>20 - 24 yrs</v>
      </c>
      <c r="D1062" s="41" t="s">
        <v>3</v>
      </c>
      <c r="E1062" s="41" t="str">
        <f>HLOOKUP($A1062,'Sheet 4'!$A$2:$CNK$3,2,FALSE)</f>
        <v>Married</v>
      </c>
      <c r="F1062" s="41" t="s">
        <v>122</v>
      </c>
      <c r="G1062" s="41" t="str">
        <f t="shared" si="80"/>
        <v>Male/Married/Abim</v>
      </c>
      <c r="H1062" s="41">
        <f>VLOOKUP($A1062,'Youth Skills Data'!$A$1:$E$2403,5,FALSE)</f>
        <v>8.9499999999999993</v>
      </c>
      <c r="I1062" s="41">
        <f>VLOOKUP($A1062,'Youth Skills Data'!$A$1:$E$2403,4,FALSE)</f>
        <v>9.2799999999999994</v>
      </c>
      <c r="J1062" s="41">
        <f>VLOOKUP($A1062,'Youth Skills Data'!$A$1:$E$2403,3,FALSE)</f>
        <v>7.99</v>
      </c>
      <c r="K1062" s="41">
        <f t="shared" si="82"/>
        <v>26.22</v>
      </c>
      <c r="L1062" s="41" t="s">
        <v>6</v>
      </c>
      <c r="M1062" s="41" t="s">
        <v>6</v>
      </c>
      <c r="N1062" s="41" t="str">
        <f t="shared" si="83"/>
        <v>No Impact at all</v>
      </c>
      <c r="O1062" s="42"/>
      <c r="P1062" s="42"/>
      <c r="Q1062" s="42">
        <f t="shared" si="84"/>
        <v>0</v>
      </c>
    </row>
    <row r="1063" spans="1:17" x14ac:dyDescent="0.35">
      <c r="A1063" s="41" t="s">
        <v>1084</v>
      </c>
      <c r="B1063" s="41">
        <f>VLOOKUP($A:$A,'Youth Skills Data'!$A$1:$E$2403,2,FALSE)</f>
        <v>23</v>
      </c>
      <c r="C1063" s="41" t="str">
        <f t="shared" si="81"/>
        <v>20 - 24 yrs</v>
      </c>
      <c r="D1063" s="41" t="s">
        <v>3</v>
      </c>
      <c r="E1063" s="41" t="str">
        <f>HLOOKUP($A1063,'Sheet 4'!$A$2:$CNK$3,2,FALSE)</f>
        <v>Separated</v>
      </c>
      <c r="F1063" s="41" t="s">
        <v>122</v>
      </c>
      <c r="G1063" s="41" t="str">
        <f t="shared" si="80"/>
        <v>Male/Separated/Abim</v>
      </c>
      <c r="H1063" s="41">
        <f>VLOOKUP($A1063,'Youth Skills Data'!$A$1:$E$2403,5,FALSE)</f>
        <v>8.42</v>
      </c>
      <c r="I1063" s="41">
        <f>VLOOKUP($A1063,'Youth Skills Data'!$A$1:$E$2403,4,FALSE)</f>
        <v>3.68</v>
      </c>
      <c r="J1063" s="41">
        <f>VLOOKUP($A1063,'Youth Skills Data'!$A$1:$E$2403,3,FALSE)</f>
        <v>0.54</v>
      </c>
      <c r="K1063" s="41">
        <f t="shared" si="82"/>
        <v>12.64</v>
      </c>
      <c r="L1063" s="41" t="s">
        <v>6</v>
      </c>
      <c r="M1063" s="41" t="s">
        <v>6</v>
      </c>
      <c r="N1063" s="41" t="str">
        <f t="shared" si="83"/>
        <v>No Impact at all</v>
      </c>
      <c r="O1063" s="42"/>
      <c r="P1063" s="42"/>
      <c r="Q1063" s="42">
        <f t="shared" si="84"/>
        <v>0</v>
      </c>
    </row>
    <row r="1064" spans="1:17" x14ac:dyDescent="0.35">
      <c r="A1064" s="41" t="s">
        <v>1085</v>
      </c>
      <c r="B1064" s="41">
        <f>VLOOKUP($A:$A,'Youth Skills Data'!$A$1:$E$2403,2,FALSE)</f>
        <v>15</v>
      </c>
      <c r="C1064" s="41" t="str">
        <f t="shared" si="81"/>
        <v>15 - 19 yrs</v>
      </c>
      <c r="D1064" s="41" t="s">
        <v>3</v>
      </c>
      <c r="E1064" s="41" t="str">
        <f>HLOOKUP($A1064,'Sheet 4'!$A$2:$CNK$3,2,FALSE)</f>
        <v>Single</v>
      </c>
      <c r="F1064" s="41" t="s">
        <v>122</v>
      </c>
      <c r="G1064" s="41" t="str">
        <f t="shared" si="80"/>
        <v>Male/Single/Abim</v>
      </c>
      <c r="H1064" s="41">
        <f>VLOOKUP($A1064,'Youth Skills Data'!$A$1:$E$2403,5,FALSE)</f>
        <v>6.5</v>
      </c>
      <c r="I1064" s="41">
        <f>VLOOKUP($A1064,'Youth Skills Data'!$A$1:$E$2403,4,FALSE)</f>
        <v>1.78</v>
      </c>
      <c r="J1064" s="41">
        <f>VLOOKUP($A1064,'Youth Skills Data'!$A$1:$E$2403,3,FALSE)</f>
        <v>3.57</v>
      </c>
      <c r="K1064" s="41">
        <f t="shared" si="82"/>
        <v>11.85</v>
      </c>
      <c r="L1064" s="41" t="s">
        <v>6</v>
      </c>
      <c r="M1064" s="41" t="s">
        <v>6</v>
      </c>
      <c r="N1064" s="41" t="str">
        <f t="shared" si="83"/>
        <v>No Impact at all</v>
      </c>
      <c r="O1064" s="42"/>
      <c r="P1064" s="42"/>
      <c r="Q1064" s="42">
        <f t="shared" si="84"/>
        <v>0</v>
      </c>
    </row>
    <row r="1065" spans="1:17" x14ac:dyDescent="0.35">
      <c r="A1065" s="41" t="s">
        <v>1086</v>
      </c>
      <c r="B1065" s="41">
        <f>VLOOKUP($A:$A,'Youth Skills Data'!$A$1:$E$2403,2,FALSE)</f>
        <v>25</v>
      </c>
      <c r="C1065" s="41" t="str">
        <f t="shared" si="81"/>
        <v>25 yrs or more</v>
      </c>
      <c r="D1065" s="41" t="s">
        <v>8</v>
      </c>
      <c r="E1065" s="41" t="str">
        <f>HLOOKUP($A1065,'Sheet 4'!$A$2:$CNK$3,2,FALSE)</f>
        <v>Married</v>
      </c>
      <c r="F1065" s="41" t="s">
        <v>122</v>
      </c>
      <c r="G1065" s="41" t="str">
        <f t="shared" si="80"/>
        <v>Female/Married/Abim</v>
      </c>
      <c r="H1065" s="41">
        <f>VLOOKUP($A1065,'Youth Skills Data'!$A$1:$E$2403,5,FALSE)</f>
        <v>7.84</v>
      </c>
      <c r="I1065" s="41">
        <f>VLOOKUP($A1065,'Youth Skills Data'!$A$1:$E$2403,4,FALSE)</f>
        <v>6.23</v>
      </c>
      <c r="J1065" s="41">
        <f>VLOOKUP($A1065,'Youth Skills Data'!$A$1:$E$2403,3,FALSE)</f>
        <v>5.87</v>
      </c>
      <c r="K1065" s="41">
        <f t="shared" si="82"/>
        <v>19.940000000000001</v>
      </c>
      <c r="L1065" s="41" t="s">
        <v>6</v>
      </c>
      <c r="M1065" s="41" t="s">
        <v>6</v>
      </c>
      <c r="N1065" s="41" t="str">
        <f t="shared" si="83"/>
        <v>No Impact at all</v>
      </c>
      <c r="O1065" s="42"/>
      <c r="P1065" s="42"/>
      <c r="Q1065" s="42">
        <f t="shared" si="84"/>
        <v>0</v>
      </c>
    </row>
    <row r="1066" spans="1:17" x14ac:dyDescent="0.35">
      <c r="A1066" s="41" t="s">
        <v>1087</v>
      </c>
      <c r="B1066" s="41">
        <f>VLOOKUP($A:$A,'Youth Skills Data'!$A$1:$E$2403,2,FALSE)</f>
        <v>13</v>
      </c>
      <c r="C1066" s="41" t="str">
        <f t="shared" si="81"/>
        <v>10-14 yrs</v>
      </c>
      <c r="D1066" s="41" t="s">
        <v>3</v>
      </c>
      <c r="E1066" s="41" t="str">
        <f>HLOOKUP($A1066,'Sheet 4'!$A$2:$CNK$3,2,FALSE)</f>
        <v>Married</v>
      </c>
      <c r="F1066" s="41" t="s">
        <v>122</v>
      </c>
      <c r="G1066" s="41" t="str">
        <f t="shared" si="80"/>
        <v>Male/Married/Abim</v>
      </c>
      <c r="H1066" s="41">
        <f>VLOOKUP($A1066,'Youth Skills Data'!$A$1:$E$2403,5,FALSE)</f>
        <v>4.3499999999999996</v>
      </c>
      <c r="I1066" s="41">
        <f>VLOOKUP($A1066,'Youth Skills Data'!$A$1:$E$2403,4,FALSE)</f>
        <v>7.84</v>
      </c>
      <c r="J1066" s="41">
        <f>VLOOKUP($A1066,'Youth Skills Data'!$A$1:$E$2403,3,FALSE)</f>
        <v>6.4</v>
      </c>
      <c r="K1066" s="41">
        <f t="shared" si="82"/>
        <v>18.59</v>
      </c>
      <c r="L1066" s="41" t="s">
        <v>6</v>
      </c>
      <c r="M1066" s="41" t="s">
        <v>6</v>
      </c>
      <c r="N1066" s="41" t="str">
        <f t="shared" si="83"/>
        <v>No Impact at all</v>
      </c>
      <c r="O1066" s="42"/>
      <c r="P1066" s="42"/>
      <c r="Q1066" s="42">
        <f t="shared" si="84"/>
        <v>0</v>
      </c>
    </row>
    <row r="1067" spans="1:17" x14ac:dyDescent="0.35">
      <c r="A1067" s="41" t="s">
        <v>1088</v>
      </c>
      <c r="B1067" s="41">
        <f>VLOOKUP($A:$A,'Youth Skills Data'!$A$1:$E$2403,2,FALSE)</f>
        <v>15</v>
      </c>
      <c r="C1067" s="41" t="str">
        <f t="shared" si="81"/>
        <v>15 - 19 yrs</v>
      </c>
      <c r="D1067" s="41" t="s">
        <v>3</v>
      </c>
      <c r="E1067" s="41" t="str">
        <f>HLOOKUP($A1067,'Sheet 4'!$A$2:$CNK$3,2,FALSE)</f>
        <v>Single</v>
      </c>
      <c r="F1067" s="41" t="s">
        <v>122</v>
      </c>
      <c r="G1067" s="41" t="str">
        <f t="shared" si="80"/>
        <v>Male/Single/Abim</v>
      </c>
      <c r="H1067" s="41">
        <f>VLOOKUP($A1067,'Youth Skills Data'!$A$1:$E$2403,5,FALSE)</f>
        <v>7.84</v>
      </c>
      <c r="I1067" s="41">
        <f>VLOOKUP($A1067,'Youth Skills Data'!$A$1:$E$2403,4,FALSE)</f>
        <v>6.23</v>
      </c>
      <c r="J1067" s="41">
        <f>VLOOKUP($A1067,'Youth Skills Data'!$A$1:$E$2403,3,FALSE)</f>
        <v>5.87</v>
      </c>
      <c r="K1067" s="41">
        <f t="shared" si="82"/>
        <v>19.940000000000001</v>
      </c>
      <c r="L1067" s="41" t="s">
        <v>6</v>
      </c>
      <c r="M1067" s="41" t="s">
        <v>6</v>
      </c>
      <c r="N1067" s="41" t="str">
        <f t="shared" si="83"/>
        <v>No Impact at all</v>
      </c>
      <c r="O1067" s="42"/>
      <c r="P1067" s="42"/>
      <c r="Q1067" s="42">
        <f t="shared" si="84"/>
        <v>0</v>
      </c>
    </row>
    <row r="1068" spans="1:17" x14ac:dyDescent="0.35">
      <c r="A1068" s="41" t="s">
        <v>1089</v>
      </c>
      <c r="B1068" s="41">
        <f>VLOOKUP($A:$A,'Youth Skills Data'!$A$1:$E$2403,2,FALSE)</f>
        <v>17</v>
      </c>
      <c r="C1068" s="41" t="str">
        <f t="shared" si="81"/>
        <v>15 - 19 yrs</v>
      </c>
      <c r="D1068" s="41" t="s">
        <v>8</v>
      </c>
      <c r="E1068" s="41" t="str">
        <f>HLOOKUP($A1068,'Sheet 4'!$A$2:$CNK$3,2,FALSE)</f>
        <v>Married</v>
      </c>
      <c r="F1068" s="41" t="s">
        <v>122</v>
      </c>
      <c r="G1068" s="41" t="str">
        <f t="shared" si="80"/>
        <v>Female/Married/Abim</v>
      </c>
      <c r="H1068" s="41">
        <f>VLOOKUP($A1068,'Youth Skills Data'!$A$1:$E$2403,5,FALSE)</f>
        <v>7.84</v>
      </c>
      <c r="I1068" s="41">
        <f>VLOOKUP($A1068,'Youth Skills Data'!$A$1:$E$2403,4,FALSE)</f>
        <v>6.23</v>
      </c>
      <c r="J1068" s="41">
        <f>VLOOKUP($A1068,'Youth Skills Data'!$A$1:$E$2403,3,FALSE)</f>
        <v>5.87</v>
      </c>
      <c r="K1068" s="41">
        <f t="shared" si="82"/>
        <v>19.940000000000001</v>
      </c>
      <c r="L1068" s="41" t="s">
        <v>6</v>
      </c>
      <c r="M1068" s="41" t="s">
        <v>6</v>
      </c>
      <c r="N1068" s="41" t="str">
        <f t="shared" si="83"/>
        <v>No Impact at all</v>
      </c>
      <c r="O1068" s="42"/>
      <c r="P1068" s="42"/>
      <c r="Q1068" s="42">
        <f t="shared" si="84"/>
        <v>0</v>
      </c>
    </row>
    <row r="1069" spans="1:17" x14ac:dyDescent="0.35">
      <c r="A1069" s="41" t="s">
        <v>1090</v>
      </c>
      <c r="B1069" s="41">
        <f>VLOOKUP($A:$A,'Youth Skills Data'!$A$1:$E$2403,2,FALSE)</f>
        <v>19</v>
      </c>
      <c r="C1069" s="41" t="str">
        <f t="shared" si="81"/>
        <v>20 - 24 yrs</v>
      </c>
      <c r="D1069" s="41" t="s">
        <v>3</v>
      </c>
      <c r="E1069" s="41" t="str">
        <f>HLOOKUP($A1069,'Sheet 4'!$A$2:$CNK$3,2,FALSE)</f>
        <v>Single</v>
      </c>
      <c r="F1069" s="41" t="s">
        <v>117</v>
      </c>
      <c r="G1069" s="41" t="str">
        <f t="shared" si="80"/>
        <v>Male/Single/Kaabong</v>
      </c>
      <c r="H1069" s="41">
        <f>VLOOKUP($A1069,'Youth Skills Data'!$A$1:$E$2403,5,FALSE)</f>
        <v>4.3499999999999996</v>
      </c>
      <c r="I1069" s="41">
        <f>VLOOKUP($A1069,'Youth Skills Data'!$A$1:$E$2403,4,FALSE)</f>
        <v>7.84</v>
      </c>
      <c r="J1069" s="41">
        <f>VLOOKUP($A1069,'Youth Skills Data'!$A$1:$E$2403,3,FALSE)</f>
        <v>6.4</v>
      </c>
      <c r="K1069" s="41">
        <f t="shared" si="82"/>
        <v>18.59</v>
      </c>
      <c r="L1069" s="41" t="s">
        <v>6</v>
      </c>
      <c r="M1069" s="41" t="s">
        <v>6</v>
      </c>
      <c r="N1069" s="41" t="str">
        <f t="shared" si="83"/>
        <v>No Impact at all</v>
      </c>
      <c r="O1069" s="42"/>
      <c r="P1069" s="42"/>
      <c r="Q1069" s="42">
        <f t="shared" si="84"/>
        <v>0</v>
      </c>
    </row>
    <row r="1070" spans="1:17" x14ac:dyDescent="0.35">
      <c r="A1070" s="41" t="s">
        <v>1091</v>
      </c>
      <c r="B1070" s="41">
        <f>VLOOKUP($A:$A,'Youth Skills Data'!$A$1:$E$2403,2,FALSE)</f>
        <v>21</v>
      </c>
      <c r="C1070" s="41" t="str">
        <f t="shared" si="81"/>
        <v>20 - 24 yrs</v>
      </c>
      <c r="D1070" s="41" t="s">
        <v>8</v>
      </c>
      <c r="E1070" s="41" t="str">
        <f>HLOOKUP($A1070,'Sheet 4'!$A$2:$CNK$3,2,FALSE)</f>
        <v>Single</v>
      </c>
      <c r="F1070" s="41" t="s">
        <v>117</v>
      </c>
      <c r="G1070" s="41" t="str">
        <f t="shared" si="80"/>
        <v>Female/Single/Kaabong</v>
      </c>
      <c r="H1070" s="41">
        <f>VLOOKUP($A1070,'Youth Skills Data'!$A$1:$E$2403,5,FALSE)</f>
        <v>1.87</v>
      </c>
      <c r="I1070" s="41">
        <f>VLOOKUP($A1070,'Youth Skills Data'!$A$1:$E$2403,4,FALSE)</f>
        <v>2.88</v>
      </c>
      <c r="J1070" s="41">
        <f>VLOOKUP($A1070,'Youth Skills Data'!$A$1:$E$2403,3,FALSE)</f>
        <v>5.23</v>
      </c>
      <c r="K1070" s="41">
        <f t="shared" si="82"/>
        <v>9.98</v>
      </c>
      <c r="L1070" s="41" t="s">
        <v>6</v>
      </c>
      <c r="M1070" s="41" t="s">
        <v>6</v>
      </c>
      <c r="N1070" s="41" t="str">
        <f t="shared" si="83"/>
        <v>No Impact at all</v>
      </c>
      <c r="O1070" s="42"/>
      <c r="P1070" s="42"/>
      <c r="Q1070" s="42">
        <f t="shared" si="84"/>
        <v>0</v>
      </c>
    </row>
    <row r="1071" spans="1:17" x14ac:dyDescent="0.35">
      <c r="A1071" s="41" t="s">
        <v>1092</v>
      </c>
      <c r="B1071" s="41">
        <f>VLOOKUP($A:$A,'Youth Skills Data'!$A$1:$E$2403,2,FALSE)</f>
        <v>24</v>
      </c>
      <c r="C1071" s="41" t="str">
        <f t="shared" si="81"/>
        <v>20 - 24 yrs</v>
      </c>
      <c r="D1071" s="41" t="s">
        <v>8</v>
      </c>
      <c r="E1071" s="41" t="str">
        <f>HLOOKUP($A1071,'Sheet 4'!$A$2:$CNK$3,2,FALSE)</f>
        <v>Separated</v>
      </c>
      <c r="F1071" s="41" t="s">
        <v>117</v>
      </c>
      <c r="G1071" s="41" t="str">
        <f t="shared" si="80"/>
        <v>Female/Separated/Kaabong</v>
      </c>
      <c r="H1071" s="41">
        <f>VLOOKUP($A1071,'Youth Skills Data'!$A$1:$E$2403,5,FALSE)</f>
        <v>5.3</v>
      </c>
      <c r="I1071" s="41">
        <f>VLOOKUP($A1071,'Youth Skills Data'!$A$1:$E$2403,4,FALSE)</f>
        <v>2.52</v>
      </c>
      <c r="J1071" s="41">
        <f>VLOOKUP($A1071,'Youth Skills Data'!$A$1:$E$2403,3,FALSE)</f>
        <v>5.59</v>
      </c>
      <c r="K1071" s="41">
        <f t="shared" si="82"/>
        <v>13.41</v>
      </c>
      <c r="L1071" s="41" t="s">
        <v>5</v>
      </c>
      <c r="M1071" s="41" t="s">
        <v>6</v>
      </c>
      <c r="N1071" s="41" t="str">
        <f t="shared" si="83"/>
        <v>Moderate Impact</v>
      </c>
      <c r="O1071" s="42">
        <v>9000</v>
      </c>
      <c r="P1071" s="42"/>
      <c r="Q1071" s="42">
        <f t="shared" si="84"/>
        <v>9000</v>
      </c>
    </row>
    <row r="1072" spans="1:17" x14ac:dyDescent="0.35">
      <c r="A1072" s="41" t="s">
        <v>1093</v>
      </c>
      <c r="B1072" s="41">
        <f>VLOOKUP($A:$A,'Youth Skills Data'!$A$1:$E$2403,2,FALSE)</f>
        <v>21</v>
      </c>
      <c r="C1072" s="41" t="str">
        <f t="shared" si="81"/>
        <v>20 - 24 yrs</v>
      </c>
      <c r="D1072" s="41" t="s">
        <v>8</v>
      </c>
      <c r="E1072" s="41" t="str">
        <f>HLOOKUP($A1072,'Sheet 4'!$A$2:$CNK$3,2,FALSE)</f>
        <v>Married</v>
      </c>
      <c r="F1072" s="41" t="s">
        <v>117</v>
      </c>
      <c r="G1072" s="41" t="str">
        <f t="shared" si="80"/>
        <v>Female/Married/Kaabong</v>
      </c>
      <c r="H1072" s="41">
        <f>VLOOKUP($A1072,'Youth Skills Data'!$A$1:$E$2403,5,FALSE)</f>
        <v>3.26</v>
      </c>
      <c r="I1072" s="41">
        <f>VLOOKUP($A1072,'Youth Skills Data'!$A$1:$E$2403,4,FALSE)</f>
        <v>9.7200000000000006</v>
      </c>
      <c r="J1072" s="41">
        <f>VLOOKUP($A1072,'Youth Skills Data'!$A$1:$E$2403,3,FALSE)</f>
        <v>2</v>
      </c>
      <c r="K1072" s="41">
        <f t="shared" si="82"/>
        <v>14.98</v>
      </c>
      <c r="L1072" s="41" t="s">
        <v>5</v>
      </c>
      <c r="M1072" s="41" t="s">
        <v>6</v>
      </c>
      <c r="N1072" s="41" t="str">
        <f t="shared" si="83"/>
        <v>Moderate Impact</v>
      </c>
      <c r="O1072" s="42">
        <v>85200</v>
      </c>
      <c r="P1072" s="42"/>
      <c r="Q1072" s="42">
        <f t="shared" si="84"/>
        <v>85200</v>
      </c>
    </row>
    <row r="1073" spans="1:17" x14ac:dyDescent="0.35">
      <c r="A1073" s="41" t="s">
        <v>1094</v>
      </c>
      <c r="B1073" s="41">
        <f>VLOOKUP($A:$A,'Youth Skills Data'!$A$1:$E$2403,2,FALSE)</f>
        <v>23</v>
      </c>
      <c r="C1073" s="41" t="str">
        <f t="shared" si="81"/>
        <v>20 - 24 yrs</v>
      </c>
      <c r="D1073" s="41" t="s">
        <v>3</v>
      </c>
      <c r="E1073" s="41" t="str">
        <f>HLOOKUP($A1073,'Sheet 4'!$A$2:$CNK$3,2,FALSE)</f>
        <v>Single</v>
      </c>
      <c r="F1073" s="41" t="s">
        <v>117</v>
      </c>
      <c r="G1073" s="41" t="str">
        <f t="shared" si="80"/>
        <v>Male/Single/Kaabong</v>
      </c>
      <c r="H1073" s="41">
        <f>VLOOKUP($A1073,'Youth Skills Data'!$A$1:$E$2403,5,FALSE)</f>
        <v>7.84</v>
      </c>
      <c r="I1073" s="41">
        <f>VLOOKUP($A1073,'Youth Skills Data'!$A$1:$E$2403,4,FALSE)</f>
        <v>2.2400000000000002</v>
      </c>
      <c r="J1073" s="41">
        <f>VLOOKUP($A1073,'Youth Skills Data'!$A$1:$E$2403,3,FALSE)</f>
        <v>8.09</v>
      </c>
      <c r="K1073" s="41">
        <f t="shared" si="82"/>
        <v>18.170000000000002</v>
      </c>
      <c r="L1073" s="41" t="s">
        <v>6</v>
      </c>
      <c r="M1073" s="41" t="s">
        <v>6</v>
      </c>
      <c r="N1073" s="41" t="str">
        <f t="shared" si="83"/>
        <v>No Impact at all</v>
      </c>
      <c r="O1073" s="42"/>
      <c r="P1073" s="42"/>
      <c r="Q1073" s="42">
        <f t="shared" si="84"/>
        <v>0</v>
      </c>
    </row>
    <row r="1074" spans="1:17" x14ac:dyDescent="0.35">
      <c r="A1074" s="41" t="s">
        <v>1095</v>
      </c>
      <c r="B1074" s="41">
        <f>VLOOKUP($A:$A,'Youth Skills Data'!$A$1:$E$2403,2,FALSE)</f>
        <v>19</v>
      </c>
      <c r="C1074" s="41" t="str">
        <f t="shared" si="81"/>
        <v>20 - 24 yrs</v>
      </c>
      <c r="D1074" s="41" t="s">
        <v>3</v>
      </c>
      <c r="E1074" s="41" t="str">
        <f>HLOOKUP($A1074,'Sheet 4'!$A$2:$CNK$3,2,FALSE)</f>
        <v>Single</v>
      </c>
      <c r="F1074" s="41" t="s">
        <v>117</v>
      </c>
      <c r="G1074" s="41" t="str">
        <f t="shared" si="80"/>
        <v>Male/Single/Kaabong</v>
      </c>
      <c r="H1074" s="41">
        <f>VLOOKUP($A1074,'Youth Skills Data'!$A$1:$E$2403,5,FALSE)</f>
        <v>3.26</v>
      </c>
      <c r="I1074" s="41">
        <f>VLOOKUP($A1074,'Youth Skills Data'!$A$1:$E$2403,4,FALSE)</f>
        <v>9.7200000000000006</v>
      </c>
      <c r="J1074" s="41">
        <f>VLOOKUP($A1074,'Youth Skills Data'!$A$1:$E$2403,3,FALSE)</f>
        <v>2</v>
      </c>
      <c r="K1074" s="41">
        <f t="shared" si="82"/>
        <v>14.98</v>
      </c>
      <c r="L1074" s="41" t="s">
        <v>5</v>
      </c>
      <c r="M1074" s="41" t="s">
        <v>6</v>
      </c>
      <c r="N1074" s="41" t="str">
        <f t="shared" si="83"/>
        <v>Moderate Impact</v>
      </c>
      <c r="O1074" s="42">
        <v>6198</v>
      </c>
      <c r="P1074" s="42"/>
      <c r="Q1074" s="42">
        <f t="shared" si="84"/>
        <v>6198</v>
      </c>
    </row>
    <row r="1075" spans="1:17" x14ac:dyDescent="0.35">
      <c r="A1075" s="41" t="s">
        <v>1096</v>
      </c>
      <c r="B1075" s="41">
        <f>VLOOKUP($A:$A,'Youth Skills Data'!$A$1:$E$2403,2,FALSE)</f>
        <v>29</v>
      </c>
      <c r="C1075" s="41" t="str">
        <f t="shared" si="81"/>
        <v>25 yrs or more</v>
      </c>
      <c r="D1075" s="41" t="s">
        <v>3</v>
      </c>
      <c r="E1075" s="41" t="str">
        <f>HLOOKUP($A1075,'Sheet 4'!$A$2:$CNK$3,2,FALSE)</f>
        <v>Single</v>
      </c>
      <c r="F1075" s="41" t="s">
        <v>120</v>
      </c>
      <c r="G1075" s="41" t="str">
        <f t="shared" si="80"/>
        <v>Male/Single/Nakapiripiriti</v>
      </c>
      <c r="H1075" s="41">
        <f>VLOOKUP($A1075,'Youth Skills Data'!$A$1:$E$2403,5,FALSE)</f>
        <v>3.76</v>
      </c>
      <c r="I1075" s="41">
        <f>VLOOKUP($A1075,'Youth Skills Data'!$A$1:$E$2403,4,FALSE)</f>
        <v>0.56000000000000005</v>
      </c>
      <c r="J1075" s="41">
        <f>VLOOKUP($A1075,'Youth Skills Data'!$A$1:$E$2403,3,FALSE)</f>
        <v>9.81</v>
      </c>
      <c r="K1075" s="41">
        <f t="shared" si="82"/>
        <v>14.13</v>
      </c>
      <c r="L1075" s="41" t="s">
        <v>6</v>
      </c>
      <c r="M1075" s="41" t="s">
        <v>6</v>
      </c>
      <c r="N1075" s="41" t="str">
        <f t="shared" si="83"/>
        <v>No Impact at all</v>
      </c>
      <c r="O1075" s="42"/>
      <c r="P1075" s="42"/>
      <c r="Q1075" s="42">
        <f t="shared" si="84"/>
        <v>0</v>
      </c>
    </row>
    <row r="1076" spans="1:17" x14ac:dyDescent="0.35">
      <c r="A1076" s="41" t="s">
        <v>1097</v>
      </c>
      <c r="B1076" s="41">
        <f>VLOOKUP($A:$A,'Youth Skills Data'!$A$1:$E$2403,2,FALSE)</f>
        <v>22</v>
      </c>
      <c r="C1076" s="41" t="str">
        <f t="shared" si="81"/>
        <v>20 - 24 yrs</v>
      </c>
      <c r="D1076" s="41" t="s">
        <v>3</v>
      </c>
      <c r="E1076" s="41" t="str">
        <f>HLOOKUP($A1076,'Sheet 4'!$A$2:$CNK$3,2,FALSE)</f>
        <v>Single</v>
      </c>
      <c r="F1076" s="41" t="s">
        <v>120</v>
      </c>
      <c r="G1076" s="41" t="str">
        <f t="shared" si="80"/>
        <v>Male/Single/Nakapiripiriti</v>
      </c>
      <c r="H1076" s="41">
        <f>VLOOKUP($A1076,'Youth Skills Data'!$A$1:$E$2403,5,FALSE)</f>
        <v>3.76</v>
      </c>
      <c r="I1076" s="41">
        <f>VLOOKUP($A1076,'Youth Skills Data'!$A$1:$E$2403,4,FALSE)</f>
        <v>0.56000000000000005</v>
      </c>
      <c r="J1076" s="41">
        <f>VLOOKUP($A1076,'Youth Skills Data'!$A$1:$E$2403,3,FALSE)</f>
        <v>9.81</v>
      </c>
      <c r="K1076" s="41">
        <f t="shared" si="82"/>
        <v>14.13</v>
      </c>
      <c r="L1076" s="41" t="s">
        <v>5</v>
      </c>
      <c r="M1076" s="41" t="s">
        <v>6</v>
      </c>
      <c r="N1076" s="41" t="str">
        <f t="shared" si="83"/>
        <v>Moderate Impact</v>
      </c>
      <c r="O1076" s="42">
        <v>23500</v>
      </c>
      <c r="P1076" s="42"/>
      <c r="Q1076" s="42">
        <f t="shared" si="84"/>
        <v>23500</v>
      </c>
    </row>
    <row r="1077" spans="1:17" x14ac:dyDescent="0.35">
      <c r="A1077" s="41" t="s">
        <v>1098</v>
      </c>
      <c r="B1077" s="41">
        <f>VLOOKUP($A:$A,'Youth Skills Data'!$A$1:$E$2403,2,FALSE)</f>
        <v>21</v>
      </c>
      <c r="C1077" s="41" t="str">
        <f t="shared" si="81"/>
        <v>20 - 24 yrs</v>
      </c>
      <c r="D1077" s="41" t="s">
        <v>3</v>
      </c>
      <c r="E1077" s="41" t="str">
        <f>HLOOKUP($A1077,'Sheet 4'!$A$2:$CNK$3,2,FALSE)</f>
        <v>Single</v>
      </c>
      <c r="F1077" s="41" t="s">
        <v>120</v>
      </c>
      <c r="G1077" s="41" t="str">
        <f t="shared" si="80"/>
        <v>Male/Single/Nakapiripiriti</v>
      </c>
      <c r="H1077" s="41">
        <f>VLOOKUP($A1077,'Youth Skills Data'!$A$1:$E$2403,5,FALSE)</f>
        <v>8.9499999999999993</v>
      </c>
      <c r="I1077" s="41">
        <f>VLOOKUP($A1077,'Youth Skills Data'!$A$1:$E$2403,4,FALSE)</f>
        <v>9.2799999999999994</v>
      </c>
      <c r="J1077" s="41">
        <f>VLOOKUP($A1077,'Youth Skills Data'!$A$1:$E$2403,3,FALSE)</f>
        <v>7.99</v>
      </c>
      <c r="K1077" s="41">
        <f t="shared" si="82"/>
        <v>26.22</v>
      </c>
      <c r="L1077" s="41" t="s">
        <v>5</v>
      </c>
      <c r="M1077" s="41" t="s">
        <v>6</v>
      </c>
      <c r="N1077" s="41" t="str">
        <f t="shared" si="83"/>
        <v>Moderate Impact</v>
      </c>
      <c r="O1077" s="42">
        <v>80100</v>
      </c>
      <c r="P1077" s="42"/>
      <c r="Q1077" s="42">
        <f t="shared" si="84"/>
        <v>80100</v>
      </c>
    </row>
    <row r="1078" spans="1:17" x14ac:dyDescent="0.35">
      <c r="A1078" s="41" t="s">
        <v>1099</v>
      </c>
      <c r="B1078" s="41">
        <f>VLOOKUP($A:$A,'Youth Skills Data'!$A$1:$E$2403,2,FALSE)</f>
        <v>17</v>
      </c>
      <c r="C1078" s="41" t="str">
        <f t="shared" si="81"/>
        <v>15 - 19 yrs</v>
      </c>
      <c r="D1078" s="41" t="s">
        <v>3</v>
      </c>
      <c r="E1078" s="41" t="str">
        <f>HLOOKUP($A1078,'Sheet 4'!$A$2:$CNK$3,2,FALSE)</f>
        <v>Separated</v>
      </c>
      <c r="F1078" s="41" t="s">
        <v>120</v>
      </c>
      <c r="G1078" s="41" t="str">
        <f t="shared" si="80"/>
        <v>Male/Separated/Nakapiripiriti</v>
      </c>
      <c r="H1078" s="41">
        <f>VLOOKUP($A1078,'Youth Skills Data'!$A$1:$E$2403,5,FALSE)</f>
        <v>0.81</v>
      </c>
      <c r="I1078" s="41">
        <f>VLOOKUP($A1078,'Youth Skills Data'!$A$1:$E$2403,4,FALSE)</f>
        <v>3.53</v>
      </c>
      <c r="J1078" s="41">
        <f>VLOOKUP($A1078,'Youth Skills Data'!$A$1:$E$2403,3,FALSE)</f>
        <v>7.58</v>
      </c>
      <c r="K1078" s="41">
        <f t="shared" si="82"/>
        <v>11.92</v>
      </c>
      <c r="L1078" s="41" t="s">
        <v>5</v>
      </c>
      <c r="M1078" s="41" t="s">
        <v>5</v>
      </c>
      <c r="N1078" s="41" t="str">
        <f t="shared" si="83"/>
        <v>High Impact</v>
      </c>
      <c r="O1078" s="42">
        <v>60198</v>
      </c>
      <c r="P1078" s="42">
        <v>980000</v>
      </c>
      <c r="Q1078" s="42">
        <f t="shared" si="84"/>
        <v>1040198</v>
      </c>
    </row>
    <row r="1079" spans="1:17" x14ac:dyDescent="0.35">
      <c r="A1079" s="41" t="s">
        <v>1100</v>
      </c>
      <c r="B1079" s="41">
        <f>VLOOKUP($A:$A,'Youth Skills Data'!$A$1:$E$2403,2,FALSE)</f>
        <v>21</v>
      </c>
      <c r="C1079" s="41" t="str">
        <f t="shared" si="81"/>
        <v>20 - 24 yrs</v>
      </c>
      <c r="D1079" s="41" t="s">
        <v>8</v>
      </c>
      <c r="E1079" s="41" t="str">
        <f>HLOOKUP($A1079,'Sheet 4'!$A$2:$CNK$3,2,FALSE)</f>
        <v>Single</v>
      </c>
      <c r="F1079" s="41" t="s">
        <v>120</v>
      </c>
      <c r="G1079" s="41" t="str">
        <f t="shared" si="80"/>
        <v>Female/Single/Nakapiripiriti</v>
      </c>
      <c r="H1079" s="41">
        <f>VLOOKUP($A1079,'Youth Skills Data'!$A$1:$E$2403,5,FALSE)</f>
        <v>8.42</v>
      </c>
      <c r="I1079" s="41">
        <f>VLOOKUP($A1079,'Youth Skills Data'!$A$1:$E$2403,4,FALSE)</f>
        <v>3.68</v>
      </c>
      <c r="J1079" s="41">
        <f>VLOOKUP($A1079,'Youth Skills Data'!$A$1:$E$2403,3,FALSE)</f>
        <v>0.54</v>
      </c>
      <c r="K1079" s="41">
        <f t="shared" si="82"/>
        <v>12.64</v>
      </c>
      <c r="L1079" s="41" t="s">
        <v>5</v>
      </c>
      <c r="M1079" s="41" t="s">
        <v>5</v>
      </c>
      <c r="N1079" s="41" t="str">
        <f t="shared" si="83"/>
        <v>High Impact</v>
      </c>
      <c r="O1079" s="42">
        <v>1500198</v>
      </c>
      <c r="P1079" s="42">
        <v>870000</v>
      </c>
      <c r="Q1079" s="42">
        <f t="shared" si="84"/>
        <v>2370198</v>
      </c>
    </row>
    <row r="1080" spans="1:17" x14ac:dyDescent="0.35">
      <c r="A1080" s="41" t="s">
        <v>1101</v>
      </c>
      <c r="B1080" s="41">
        <f>VLOOKUP($A:$A,'Youth Skills Data'!$A$1:$E$2403,2,FALSE)</f>
        <v>23</v>
      </c>
      <c r="C1080" s="41" t="str">
        <f t="shared" si="81"/>
        <v>20 - 24 yrs</v>
      </c>
      <c r="D1080" s="41" t="s">
        <v>3</v>
      </c>
      <c r="E1080" s="41" t="str">
        <f>HLOOKUP($A1080,'Sheet 4'!$A$2:$CNK$3,2,FALSE)</f>
        <v>Married</v>
      </c>
      <c r="F1080" s="41" t="s">
        <v>120</v>
      </c>
      <c r="G1080" s="41" t="str">
        <f t="shared" si="80"/>
        <v>Male/Married/Nakapiripiriti</v>
      </c>
      <c r="H1080" s="41">
        <f>VLOOKUP($A1080,'Youth Skills Data'!$A$1:$E$2403,5,FALSE)</f>
        <v>8.9499999999999993</v>
      </c>
      <c r="I1080" s="41">
        <f>VLOOKUP($A1080,'Youth Skills Data'!$A$1:$E$2403,4,FALSE)</f>
        <v>9.2799999999999994</v>
      </c>
      <c r="J1080" s="41">
        <f>VLOOKUP($A1080,'Youth Skills Data'!$A$1:$E$2403,3,FALSE)</f>
        <v>7.99</v>
      </c>
      <c r="K1080" s="41">
        <f t="shared" si="82"/>
        <v>26.22</v>
      </c>
      <c r="L1080" s="41" t="s">
        <v>5</v>
      </c>
      <c r="M1080" s="41" t="s">
        <v>5</v>
      </c>
      <c r="N1080" s="41" t="str">
        <f t="shared" si="83"/>
        <v>High Impact</v>
      </c>
      <c r="O1080" s="42">
        <v>35000</v>
      </c>
      <c r="P1080" s="42">
        <v>100000</v>
      </c>
      <c r="Q1080" s="42">
        <f t="shared" si="84"/>
        <v>135000</v>
      </c>
    </row>
    <row r="1081" spans="1:17" x14ac:dyDescent="0.35">
      <c r="A1081" s="41" t="s">
        <v>1102</v>
      </c>
      <c r="B1081" s="41">
        <f>VLOOKUP($A:$A,'Youth Skills Data'!$A$1:$E$2403,2,FALSE)</f>
        <v>15</v>
      </c>
      <c r="C1081" s="41" t="str">
        <f t="shared" si="81"/>
        <v>15 - 19 yrs</v>
      </c>
      <c r="D1081" s="41" t="s">
        <v>3</v>
      </c>
      <c r="E1081" s="41" t="str">
        <f>HLOOKUP($A1081,'Sheet 4'!$A$2:$CNK$3,2,FALSE)</f>
        <v>Separated</v>
      </c>
      <c r="F1081" s="41" t="s">
        <v>120</v>
      </c>
      <c r="G1081" s="41" t="str">
        <f t="shared" si="80"/>
        <v>Male/Separated/Nakapiripiriti</v>
      </c>
      <c r="H1081" s="41">
        <f>VLOOKUP($A1081,'Youth Skills Data'!$A$1:$E$2403,5,FALSE)</f>
        <v>5.95</v>
      </c>
      <c r="I1081" s="41">
        <f>VLOOKUP($A1081,'Youth Skills Data'!$A$1:$E$2403,4,FALSE)</f>
        <v>9.8000000000000007</v>
      </c>
      <c r="J1081" s="41">
        <f>VLOOKUP($A1081,'Youth Skills Data'!$A$1:$E$2403,3,FALSE)</f>
        <v>1.47</v>
      </c>
      <c r="K1081" s="41">
        <f t="shared" si="82"/>
        <v>17.22</v>
      </c>
      <c r="L1081" s="41" t="s">
        <v>5</v>
      </c>
      <c r="M1081" s="41" t="s">
        <v>5</v>
      </c>
      <c r="N1081" s="41" t="str">
        <f t="shared" si="83"/>
        <v>High Impact</v>
      </c>
      <c r="O1081" s="42">
        <v>218500</v>
      </c>
      <c r="P1081" s="42">
        <v>35500</v>
      </c>
      <c r="Q1081" s="42">
        <f t="shared" si="84"/>
        <v>254000</v>
      </c>
    </row>
    <row r="1082" spans="1:17" x14ac:dyDescent="0.35">
      <c r="A1082" s="41" t="s">
        <v>1103</v>
      </c>
      <c r="B1082" s="41">
        <f>VLOOKUP($A:$A,'Youth Skills Data'!$A$1:$E$2403,2,FALSE)</f>
        <v>25</v>
      </c>
      <c r="C1082" s="41" t="str">
        <f t="shared" si="81"/>
        <v>25 yrs or more</v>
      </c>
      <c r="D1082" s="41" t="s">
        <v>3</v>
      </c>
      <c r="E1082" s="41" t="str">
        <f>HLOOKUP($A1082,'Sheet 4'!$A$2:$CNK$3,2,FALSE)</f>
        <v>Single</v>
      </c>
      <c r="F1082" s="41" t="s">
        <v>120</v>
      </c>
      <c r="G1082" s="41" t="str">
        <f t="shared" si="80"/>
        <v>Male/Single/Nakapiripiriti</v>
      </c>
      <c r="H1082" s="41">
        <f>VLOOKUP($A1082,'Youth Skills Data'!$A$1:$E$2403,5,FALSE)</f>
        <v>3.76</v>
      </c>
      <c r="I1082" s="41">
        <f>VLOOKUP($A1082,'Youth Skills Data'!$A$1:$E$2403,4,FALSE)</f>
        <v>0.56000000000000005</v>
      </c>
      <c r="J1082" s="41">
        <f>VLOOKUP($A1082,'Youth Skills Data'!$A$1:$E$2403,3,FALSE)</f>
        <v>9.81</v>
      </c>
      <c r="K1082" s="41">
        <f t="shared" si="82"/>
        <v>14.13</v>
      </c>
      <c r="L1082" s="41" t="s">
        <v>5</v>
      </c>
      <c r="M1082" s="41" t="s">
        <v>5</v>
      </c>
      <c r="N1082" s="41" t="str">
        <f t="shared" si="83"/>
        <v>High Impact</v>
      </c>
      <c r="O1082" s="42">
        <v>1500198</v>
      </c>
      <c r="P1082" s="42">
        <v>72099</v>
      </c>
      <c r="Q1082" s="42">
        <f t="shared" si="84"/>
        <v>1572297</v>
      </c>
    </row>
    <row r="1083" spans="1:17" x14ac:dyDescent="0.35">
      <c r="A1083" s="41" t="s">
        <v>1104</v>
      </c>
      <c r="B1083" s="41">
        <f>VLOOKUP($A:$A,'Youth Skills Data'!$A$1:$E$2403,2,FALSE)</f>
        <v>13</v>
      </c>
      <c r="C1083" s="41" t="str">
        <f t="shared" si="81"/>
        <v>10-14 yrs</v>
      </c>
      <c r="D1083" s="41" t="s">
        <v>8</v>
      </c>
      <c r="E1083" s="41" t="str">
        <f>HLOOKUP($A1083,'Sheet 4'!$A$2:$CNK$3,2,FALSE)</f>
        <v>Married</v>
      </c>
      <c r="F1083" s="41" t="s">
        <v>120</v>
      </c>
      <c r="G1083" s="41" t="str">
        <f t="shared" si="80"/>
        <v>Female/Married/Nakapiripiriti</v>
      </c>
      <c r="H1083" s="41">
        <f>VLOOKUP($A1083,'Youth Skills Data'!$A$1:$E$2403,5,FALSE)</f>
        <v>4.3499999999999996</v>
      </c>
      <c r="I1083" s="41">
        <f>VLOOKUP($A1083,'Youth Skills Data'!$A$1:$E$2403,4,FALSE)</f>
        <v>7.84</v>
      </c>
      <c r="J1083" s="41">
        <f>VLOOKUP($A1083,'Youth Skills Data'!$A$1:$E$2403,3,FALSE)</f>
        <v>6.4</v>
      </c>
      <c r="K1083" s="41">
        <f t="shared" si="82"/>
        <v>18.59</v>
      </c>
      <c r="L1083" s="41" t="s">
        <v>5</v>
      </c>
      <c r="M1083" s="41" t="s">
        <v>5</v>
      </c>
      <c r="N1083" s="41" t="str">
        <f t="shared" si="83"/>
        <v>High Impact</v>
      </c>
      <c r="O1083" s="42">
        <v>157000</v>
      </c>
      <c r="P1083" s="42">
        <v>400000</v>
      </c>
      <c r="Q1083" s="42">
        <f t="shared" si="84"/>
        <v>557000</v>
      </c>
    </row>
    <row r="1084" spans="1:17" x14ac:dyDescent="0.35">
      <c r="A1084" s="41" t="s">
        <v>1105</v>
      </c>
      <c r="B1084" s="41">
        <f>VLOOKUP($A:$A,'Youth Skills Data'!$A$1:$E$2403,2,FALSE)</f>
        <v>14</v>
      </c>
      <c r="C1084" s="41" t="str">
        <f t="shared" si="81"/>
        <v>15 - 19 yrs</v>
      </c>
      <c r="D1084" s="41" t="s">
        <v>8</v>
      </c>
      <c r="E1084" s="41" t="str">
        <f>HLOOKUP($A1084,'Sheet 4'!$A$2:$CNK$3,2,FALSE)</f>
        <v>Married</v>
      </c>
      <c r="F1084" s="41" t="s">
        <v>120</v>
      </c>
      <c r="G1084" s="41" t="str">
        <f t="shared" si="80"/>
        <v>Female/Married/Nakapiripiriti</v>
      </c>
      <c r="H1084" s="41">
        <f>VLOOKUP($A1084,'Youth Skills Data'!$A$1:$E$2403,5,FALSE)</f>
        <v>4.3499999999999996</v>
      </c>
      <c r="I1084" s="41">
        <f>VLOOKUP($A1084,'Youth Skills Data'!$A$1:$E$2403,4,FALSE)</f>
        <v>7.84</v>
      </c>
      <c r="J1084" s="41">
        <f>VLOOKUP($A1084,'Youth Skills Data'!$A$1:$E$2403,3,FALSE)</f>
        <v>6.4</v>
      </c>
      <c r="K1084" s="41">
        <f t="shared" si="82"/>
        <v>18.59</v>
      </c>
      <c r="L1084" s="41" t="s">
        <v>5</v>
      </c>
      <c r="M1084" s="41" t="s">
        <v>5</v>
      </c>
      <c r="N1084" s="41" t="str">
        <f t="shared" si="83"/>
        <v>High Impact</v>
      </c>
      <c r="O1084" s="42">
        <v>82200</v>
      </c>
      <c r="P1084" s="42">
        <v>2800000</v>
      </c>
      <c r="Q1084" s="42">
        <f t="shared" si="84"/>
        <v>2882200</v>
      </c>
    </row>
    <row r="1085" spans="1:17" x14ac:dyDescent="0.35">
      <c r="A1085" s="41" t="s">
        <v>1106</v>
      </c>
      <c r="B1085" s="41">
        <f>VLOOKUP($A:$A,'Youth Skills Data'!$A$1:$E$2403,2,FALSE)</f>
        <v>15</v>
      </c>
      <c r="C1085" s="41" t="str">
        <f t="shared" si="81"/>
        <v>15 - 19 yrs</v>
      </c>
      <c r="D1085" s="41" t="s">
        <v>3</v>
      </c>
      <c r="E1085" s="41" t="str">
        <f>HLOOKUP($A1085,'Sheet 4'!$A$2:$CNK$3,2,FALSE)</f>
        <v>Separated</v>
      </c>
      <c r="F1085" s="41" t="s">
        <v>120</v>
      </c>
      <c r="G1085" s="41" t="str">
        <f t="shared" si="80"/>
        <v>Male/Separated/Nakapiripiriti</v>
      </c>
      <c r="H1085" s="41">
        <f>VLOOKUP($A1085,'Youth Skills Data'!$A$1:$E$2403,5,FALSE)</f>
        <v>3.76</v>
      </c>
      <c r="I1085" s="41">
        <f>VLOOKUP($A1085,'Youth Skills Data'!$A$1:$E$2403,4,FALSE)</f>
        <v>0.56000000000000005</v>
      </c>
      <c r="J1085" s="41">
        <f>VLOOKUP($A1085,'Youth Skills Data'!$A$1:$E$2403,3,FALSE)</f>
        <v>9.81</v>
      </c>
      <c r="K1085" s="41">
        <f t="shared" si="82"/>
        <v>14.13</v>
      </c>
      <c r="L1085" s="41" t="s">
        <v>5</v>
      </c>
      <c r="M1085" s="41" t="s">
        <v>5</v>
      </c>
      <c r="N1085" s="41" t="str">
        <f t="shared" si="83"/>
        <v>High Impact</v>
      </c>
      <c r="O1085" s="42">
        <v>310000</v>
      </c>
      <c r="P1085" s="42">
        <v>400000</v>
      </c>
      <c r="Q1085" s="42">
        <f t="shared" si="84"/>
        <v>710000</v>
      </c>
    </row>
    <row r="1086" spans="1:17" x14ac:dyDescent="0.35">
      <c r="A1086" s="41" t="s">
        <v>1107</v>
      </c>
      <c r="B1086" s="41">
        <f>VLOOKUP($A:$A,'Youth Skills Data'!$A$1:$E$2403,2,FALSE)</f>
        <v>17</v>
      </c>
      <c r="C1086" s="41" t="str">
        <f t="shared" si="81"/>
        <v>15 - 19 yrs</v>
      </c>
      <c r="D1086" s="41" t="s">
        <v>3</v>
      </c>
      <c r="E1086" s="41" t="str">
        <f>HLOOKUP($A1086,'Sheet 4'!$A$2:$CNK$3,2,FALSE)</f>
        <v>Single</v>
      </c>
      <c r="F1086" s="41" t="s">
        <v>121</v>
      </c>
      <c r="G1086" s="41" t="str">
        <f t="shared" si="80"/>
        <v>Male/Single/Amudat</v>
      </c>
      <c r="H1086" s="41">
        <f>VLOOKUP($A1086,'Youth Skills Data'!$A$1:$E$2403,5,FALSE)</f>
        <v>3.76</v>
      </c>
      <c r="I1086" s="41">
        <f>VLOOKUP($A1086,'Youth Skills Data'!$A$1:$E$2403,4,FALSE)</f>
        <v>0.56000000000000005</v>
      </c>
      <c r="J1086" s="41">
        <f>VLOOKUP($A1086,'Youth Skills Data'!$A$1:$E$2403,3,FALSE)</f>
        <v>9.81</v>
      </c>
      <c r="K1086" s="41">
        <f t="shared" si="82"/>
        <v>14.13</v>
      </c>
      <c r="L1086" s="41" t="s">
        <v>5</v>
      </c>
      <c r="M1086" s="41" t="s">
        <v>5</v>
      </c>
      <c r="N1086" s="41" t="str">
        <f t="shared" si="83"/>
        <v>High Impact</v>
      </c>
      <c r="O1086" s="42">
        <v>475000</v>
      </c>
      <c r="P1086" s="42">
        <v>620000</v>
      </c>
      <c r="Q1086" s="42">
        <f t="shared" si="84"/>
        <v>1095000</v>
      </c>
    </row>
    <row r="1087" spans="1:17" x14ac:dyDescent="0.35">
      <c r="A1087" s="41" t="s">
        <v>1108</v>
      </c>
      <c r="B1087" s="41">
        <f>VLOOKUP($A:$A,'Youth Skills Data'!$A$1:$E$2403,2,FALSE)</f>
        <v>19</v>
      </c>
      <c r="C1087" s="41" t="str">
        <f t="shared" si="81"/>
        <v>20 - 24 yrs</v>
      </c>
      <c r="D1087" s="41" t="s">
        <v>3</v>
      </c>
      <c r="E1087" s="41" t="str">
        <f>HLOOKUP($A1087,'Sheet 4'!$A$2:$CNK$3,2,FALSE)</f>
        <v>Separated</v>
      </c>
      <c r="F1087" s="41" t="s">
        <v>121</v>
      </c>
      <c r="G1087" s="41" t="str">
        <f t="shared" si="80"/>
        <v>Male/Separated/Amudat</v>
      </c>
      <c r="H1087" s="41">
        <f>VLOOKUP($A1087,'Youth Skills Data'!$A$1:$E$2403,5,FALSE)</f>
        <v>4.3499999999999996</v>
      </c>
      <c r="I1087" s="41">
        <f>VLOOKUP($A1087,'Youth Skills Data'!$A$1:$E$2403,4,FALSE)</f>
        <v>7.84</v>
      </c>
      <c r="J1087" s="41">
        <f>VLOOKUP($A1087,'Youth Skills Data'!$A$1:$E$2403,3,FALSE)</f>
        <v>6.4</v>
      </c>
      <c r="K1087" s="41">
        <f t="shared" si="82"/>
        <v>18.59</v>
      </c>
      <c r="L1087" s="41" t="s">
        <v>5</v>
      </c>
      <c r="M1087" s="41" t="s">
        <v>6</v>
      </c>
      <c r="N1087" s="41" t="str">
        <f t="shared" si="83"/>
        <v>Moderate Impact</v>
      </c>
      <c r="O1087" s="42">
        <v>30297</v>
      </c>
      <c r="P1087" s="42"/>
      <c r="Q1087" s="42">
        <f t="shared" si="84"/>
        <v>30297</v>
      </c>
    </row>
    <row r="1088" spans="1:17" x14ac:dyDescent="0.35">
      <c r="A1088" s="41" t="s">
        <v>1109</v>
      </c>
      <c r="B1088" s="41">
        <f>VLOOKUP($A:$A,'Youth Skills Data'!$A$1:$E$2403,2,FALSE)</f>
        <v>21</v>
      </c>
      <c r="C1088" s="41" t="str">
        <f t="shared" si="81"/>
        <v>20 - 24 yrs</v>
      </c>
      <c r="D1088" s="41" t="s">
        <v>3</v>
      </c>
      <c r="E1088" s="41" t="str">
        <f>HLOOKUP($A1088,'Sheet 4'!$A$2:$CNK$3,2,FALSE)</f>
        <v>Single</v>
      </c>
      <c r="F1088" s="41" t="s">
        <v>121</v>
      </c>
      <c r="G1088" s="41" t="str">
        <f t="shared" si="80"/>
        <v>Male/Single/Amudat</v>
      </c>
      <c r="H1088" s="41">
        <f>VLOOKUP($A1088,'Youth Skills Data'!$A$1:$E$2403,5,FALSE)</f>
        <v>8.9499999999999993</v>
      </c>
      <c r="I1088" s="41">
        <f>VLOOKUP($A1088,'Youth Skills Data'!$A$1:$E$2403,4,FALSE)</f>
        <v>9.2799999999999994</v>
      </c>
      <c r="J1088" s="41">
        <f>VLOOKUP($A1088,'Youth Skills Data'!$A$1:$E$2403,3,FALSE)</f>
        <v>7.99</v>
      </c>
      <c r="K1088" s="41">
        <f t="shared" si="82"/>
        <v>26.22</v>
      </c>
      <c r="L1088" s="41" t="s">
        <v>5</v>
      </c>
      <c r="M1088" s="41" t="s">
        <v>6</v>
      </c>
      <c r="N1088" s="41" t="str">
        <f t="shared" si="83"/>
        <v>Moderate Impact</v>
      </c>
      <c r="O1088" s="42">
        <v>47099</v>
      </c>
      <c r="P1088" s="42"/>
      <c r="Q1088" s="42">
        <f t="shared" si="84"/>
        <v>47099</v>
      </c>
    </row>
    <row r="1089" spans="1:17" x14ac:dyDescent="0.35">
      <c r="A1089" s="41" t="s">
        <v>1110</v>
      </c>
      <c r="B1089" s="41">
        <f>VLOOKUP($A:$A,'Youth Skills Data'!$A$1:$E$2403,2,FALSE)</f>
        <v>24</v>
      </c>
      <c r="C1089" s="41" t="str">
        <f t="shared" si="81"/>
        <v>20 - 24 yrs</v>
      </c>
      <c r="D1089" s="41" t="s">
        <v>3</v>
      </c>
      <c r="E1089" s="41" t="str">
        <f>HLOOKUP($A1089,'Sheet 4'!$A$2:$CNK$3,2,FALSE)</f>
        <v>Single</v>
      </c>
      <c r="F1089" s="41" t="s">
        <v>121</v>
      </c>
      <c r="G1089" s="41" t="str">
        <f t="shared" si="80"/>
        <v>Male/Single/Amudat</v>
      </c>
      <c r="H1089" s="41">
        <f>VLOOKUP($A1089,'Youth Skills Data'!$A$1:$E$2403,5,FALSE)</f>
        <v>8.9499999999999993</v>
      </c>
      <c r="I1089" s="41">
        <f>VLOOKUP($A1089,'Youth Skills Data'!$A$1:$E$2403,4,FALSE)</f>
        <v>9.2799999999999994</v>
      </c>
      <c r="J1089" s="41">
        <f>VLOOKUP($A1089,'Youth Skills Data'!$A$1:$E$2403,3,FALSE)</f>
        <v>7.99</v>
      </c>
      <c r="K1089" s="41">
        <f t="shared" si="82"/>
        <v>26.22</v>
      </c>
      <c r="L1089" s="41" t="s">
        <v>5</v>
      </c>
      <c r="M1089" s="41" t="s">
        <v>6</v>
      </c>
      <c r="N1089" s="41" t="str">
        <f t="shared" si="83"/>
        <v>Moderate Impact</v>
      </c>
      <c r="O1089" s="42">
        <v>120099</v>
      </c>
      <c r="P1089" s="42"/>
      <c r="Q1089" s="42">
        <f t="shared" si="84"/>
        <v>120099</v>
      </c>
    </row>
    <row r="1090" spans="1:17" x14ac:dyDescent="0.35">
      <c r="A1090" s="41" t="s">
        <v>1111</v>
      </c>
      <c r="B1090" s="41">
        <f>VLOOKUP($A:$A,'Youth Skills Data'!$A$1:$E$2403,2,FALSE)</f>
        <v>21</v>
      </c>
      <c r="C1090" s="41" t="str">
        <f t="shared" si="81"/>
        <v>20 - 24 yrs</v>
      </c>
      <c r="D1090" s="41" t="s">
        <v>3</v>
      </c>
      <c r="E1090" s="41" t="str">
        <f>HLOOKUP($A1090,'Sheet 4'!$A$2:$CNK$3,2,FALSE)</f>
        <v>Single</v>
      </c>
      <c r="F1090" s="41" t="s">
        <v>121</v>
      </c>
      <c r="G1090" s="41" t="str">
        <f t="shared" ref="G1090:G1153" si="85">CONCATENATE(D1090,"/",E1090,"/",F1090,)</f>
        <v>Male/Single/Amudat</v>
      </c>
      <c r="H1090" s="41">
        <f>VLOOKUP($A1090,'Youth Skills Data'!$A$1:$E$2403,5,FALSE)</f>
        <v>3.26</v>
      </c>
      <c r="I1090" s="41">
        <f>VLOOKUP($A1090,'Youth Skills Data'!$A$1:$E$2403,4,FALSE)</f>
        <v>9.7200000000000006</v>
      </c>
      <c r="J1090" s="41">
        <f>VLOOKUP($A1090,'Youth Skills Data'!$A$1:$E$2403,3,FALSE)</f>
        <v>2</v>
      </c>
      <c r="K1090" s="41">
        <f t="shared" si="82"/>
        <v>14.98</v>
      </c>
      <c r="L1090" s="41" t="s">
        <v>5</v>
      </c>
      <c r="M1090" s="41" t="s">
        <v>6</v>
      </c>
      <c r="N1090" s="41" t="str">
        <f t="shared" si="83"/>
        <v>Moderate Impact</v>
      </c>
      <c r="O1090" s="42">
        <v>55198</v>
      </c>
      <c r="P1090" s="42"/>
      <c r="Q1090" s="42">
        <f t="shared" si="84"/>
        <v>55198</v>
      </c>
    </row>
    <row r="1091" spans="1:17" x14ac:dyDescent="0.35">
      <c r="A1091" s="41" t="s">
        <v>1112</v>
      </c>
      <c r="B1091" s="41">
        <f>VLOOKUP($A:$A,'Youth Skills Data'!$A$1:$E$2403,2,FALSE)</f>
        <v>23</v>
      </c>
      <c r="C1091" s="41" t="str">
        <f t="shared" ref="C1091:C1154" si="86">IF(B1091&lt;=10,"Below 10 yrs",IF(B1091&lt;14,"10-14 yrs",IF(B1091&lt;19,"15 - 19 yrs",IF(B1091&lt;=24,"20 - 24 yrs",IF(B1091&gt;=25,"25 yrs or more")))))</f>
        <v>20 - 24 yrs</v>
      </c>
      <c r="D1091" s="41" t="s">
        <v>3</v>
      </c>
      <c r="E1091" s="41" t="str">
        <f>HLOOKUP($A1091,'Sheet 4'!$A$2:$CNK$3,2,FALSE)</f>
        <v>Single</v>
      </c>
      <c r="F1091" s="41" t="s">
        <v>121</v>
      </c>
      <c r="G1091" s="41" t="str">
        <f t="shared" si="85"/>
        <v>Male/Single/Amudat</v>
      </c>
      <c r="H1091" s="41">
        <f>VLOOKUP($A1091,'Youth Skills Data'!$A$1:$E$2403,5,FALSE)</f>
        <v>8.52</v>
      </c>
      <c r="I1091" s="41">
        <f>VLOOKUP($A1091,'Youth Skills Data'!$A$1:$E$2403,4,FALSE)</f>
        <v>2.89</v>
      </c>
      <c r="J1091" s="41">
        <f>VLOOKUP($A1091,'Youth Skills Data'!$A$1:$E$2403,3,FALSE)</f>
        <v>7.93</v>
      </c>
      <c r="K1091" s="41">
        <f t="shared" ref="K1091:K1154" si="87">H1091+I1091+J1091</f>
        <v>19.34</v>
      </c>
      <c r="L1091" s="41" t="s">
        <v>5</v>
      </c>
      <c r="M1091" s="41" t="s">
        <v>5</v>
      </c>
      <c r="N1091" s="41" t="str">
        <f t="shared" ref="N1091:N1154" si="88">IF(AND(L1091="Yes",M1091="Yes"),"High Impact",IF(AND(L1091="Yes",M1091="No"),"Moderate Impact",IF(AND(L1091="No",M1091="Yes"),"Low Impact","No Impact at all")))</f>
        <v>High Impact</v>
      </c>
      <c r="O1091" s="42">
        <v>73000</v>
      </c>
      <c r="P1091" s="42">
        <v>12198</v>
      </c>
      <c r="Q1091" s="42">
        <f t="shared" ref="Q1091:Q1154" si="89">P1091+O1091</f>
        <v>85198</v>
      </c>
    </row>
    <row r="1092" spans="1:17" x14ac:dyDescent="0.35">
      <c r="A1092" s="41" t="s">
        <v>1113</v>
      </c>
      <c r="B1092" s="41">
        <f>VLOOKUP($A:$A,'Youth Skills Data'!$A$1:$E$2403,2,FALSE)</f>
        <v>19</v>
      </c>
      <c r="C1092" s="41" t="str">
        <f t="shared" si="86"/>
        <v>20 - 24 yrs</v>
      </c>
      <c r="D1092" s="41" t="s">
        <v>3</v>
      </c>
      <c r="E1092" s="41" t="str">
        <f>HLOOKUP($A1092,'Sheet 4'!$A$2:$CNK$3,2,FALSE)</f>
        <v>Married</v>
      </c>
      <c r="F1092" s="41" t="s">
        <v>121</v>
      </c>
      <c r="G1092" s="41" t="str">
        <f t="shared" si="85"/>
        <v>Male/Married/Amudat</v>
      </c>
      <c r="H1092" s="41">
        <f>VLOOKUP($A1092,'Youth Skills Data'!$A$1:$E$2403,5,FALSE)</f>
        <v>3.26</v>
      </c>
      <c r="I1092" s="41">
        <f>VLOOKUP($A1092,'Youth Skills Data'!$A$1:$E$2403,4,FALSE)</f>
        <v>9.7200000000000006</v>
      </c>
      <c r="J1092" s="41">
        <f>VLOOKUP($A1092,'Youth Skills Data'!$A$1:$E$2403,3,FALSE)</f>
        <v>2</v>
      </c>
      <c r="K1092" s="41">
        <f t="shared" si="87"/>
        <v>14.98</v>
      </c>
      <c r="L1092" s="41" t="s">
        <v>5</v>
      </c>
      <c r="M1092" s="41" t="s">
        <v>6</v>
      </c>
      <c r="N1092" s="41" t="str">
        <f t="shared" si="88"/>
        <v>Moderate Impact</v>
      </c>
      <c r="O1092" s="42">
        <v>90198</v>
      </c>
      <c r="P1092" s="42"/>
      <c r="Q1092" s="42">
        <f t="shared" si="89"/>
        <v>90198</v>
      </c>
    </row>
    <row r="1093" spans="1:17" x14ac:dyDescent="0.35">
      <c r="A1093" s="41" t="s">
        <v>1114</v>
      </c>
      <c r="B1093" s="41">
        <f>VLOOKUP($A:$A,'Youth Skills Data'!$A$1:$E$2403,2,FALSE)</f>
        <v>29</v>
      </c>
      <c r="C1093" s="41" t="str">
        <f t="shared" si="86"/>
        <v>25 yrs or more</v>
      </c>
      <c r="D1093" s="41" t="s">
        <v>3</v>
      </c>
      <c r="E1093" s="41" t="str">
        <f>HLOOKUP($A1093,'Sheet 4'!$A$2:$CNK$3,2,FALSE)</f>
        <v>Single</v>
      </c>
      <c r="F1093" s="41" t="s">
        <v>121</v>
      </c>
      <c r="G1093" s="41" t="str">
        <f t="shared" si="85"/>
        <v>Male/Single/Amudat</v>
      </c>
      <c r="H1093" s="41">
        <f>VLOOKUP($A1093,'Youth Skills Data'!$A$1:$E$2403,5,FALSE)</f>
        <v>7.84</v>
      </c>
      <c r="I1093" s="41">
        <f>VLOOKUP($A1093,'Youth Skills Data'!$A$1:$E$2403,4,FALSE)</f>
        <v>6.23</v>
      </c>
      <c r="J1093" s="41">
        <f>VLOOKUP($A1093,'Youth Skills Data'!$A$1:$E$2403,3,FALSE)</f>
        <v>5.87</v>
      </c>
      <c r="K1093" s="41">
        <f t="shared" si="87"/>
        <v>19.940000000000001</v>
      </c>
      <c r="L1093" s="41" t="s">
        <v>5</v>
      </c>
      <c r="M1093" s="41" t="s">
        <v>5</v>
      </c>
      <c r="N1093" s="41" t="str">
        <f t="shared" si="88"/>
        <v>High Impact</v>
      </c>
      <c r="O1093" s="42">
        <v>35198</v>
      </c>
      <c r="P1093" s="42">
        <v>335000</v>
      </c>
      <c r="Q1093" s="42">
        <f t="shared" si="89"/>
        <v>370198</v>
      </c>
    </row>
    <row r="1094" spans="1:17" x14ac:dyDescent="0.35">
      <c r="A1094" s="41" t="s">
        <v>1115</v>
      </c>
      <c r="B1094" s="41">
        <f>VLOOKUP($A:$A,'Youth Skills Data'!$A$1:$E$2403,2,FALSE)</f>
        <v>22</v>
      </c>
      <c r="C1094" s="41" t="str">
        <f t="shared" si="86"/>
        <v>20 - 24 yrs</v>
      </c>
      <c r="D1094" s="41" t="s">
        <v>3</v>
      </c>
      <c r="E1094" s="41" t="str">
        <f>HLOOKUP($A1094,'Sheet 4'!$A$2:$CNK$3,2,FALSE)</f>
        <v>Separated</v>
      </c>
      <c r="F1094" s="41" t="s">
        <v>121</v>
      </c>
      <c r="G1094" s="41" t="str">
        <f t="shared" si="85"/>
        <v>Male/Separated/Amudat</v>
      </c>
      <c r="H1094" s="41">
        <f>VLOOKUP($A1094,'Youth Skills Data'!$A$1:$E$2403,5,FALSE)</f>
        <v>7.84</v>
      </c>
      <c r="I1094" s="41">
        <f>VLOOKUP($A1094,'Youth Skills Data'!$A$1:$E$2403,4,FALSE)</f>
        <v>6.23</v>
      </c>
      <c r="J1094" s="41">
        <f>VLOOKUP($A1094,'Youth Skills Data'!$A$1:$E$2403,3,FALSE)</f>
        <v>5.87</v>
      </c>
      <c r="K1094" s="41">
        <f t="shared" si="87"/>
        <v>19.940000000000001</v>
      </c>
      <c r="L1094" s="41" t="s">
        <v>5</v>
      </c>
      <c r="M1094" s="41" t="s">
        <v>5</v>
      </c>
      <c r="N1094" s="41" t="str">
        <f t="shared" si="88"/>
        <v>High Impact</v>
      </c>
      <c r="O1094" s="42">
        <v>55099</v>
      </c>
      <c r="P1094" s="42">
        <v>16200</v>
      </c>
      <c r="Q1094" s="42">
        <f t="shared" si="89"/>
        <v>71299</v>
      </c>
    </row>
    <row r="1095" spans="1:17" x14ac:dyDescent="0.35">
      <c r="A1095" s="41" t="s">
        <v>1116</v>
      </c>
      <c r="B1095" s="41">
        <f>VLOOKUP($A:$A,'Youth Skills Data'!$A$1:$E$2403,2,FALSE)</f>
        <v>21</v>
      </c>
      <c r="C1095" s="41" t="str">
        <f t="shared" si="86"/>
        <v>20 - 24 yrs</v>
      </c>
      <c r="D1095" s="41" t="s">
        <v>8</v>
      </c>
      <c r="E1095" s="41" t="str">
        <f>HLOOKUP($A1095,'Sheet 4'!$A$2:$CNK$3,2,FALSE)</f>
        <v>Separated</v>
      </c>
      <c r="F1095" s="41" t="s">
        <v>121</v>
      </c>
      <c r="G1095" s="41" t="str">
        <f t="shared" si="85"/>
        <v>Female/Separated/Amudat</v>
      </c>
      <c r="H1095" s="41">
        <f>VLOOKUP($A1095,'Youth Skills Data'!$A$1:$E$2403,5,FALSE)</f>
        <v>1.87</v>
      </c>
      <c r="I1095" s="41">
        <f>VLOOKUP($A1095,'Youth Skills Data'!$A$1:$E$2403,4,FALSE)</f>
        <v>2.88</v>
      </c>
      <c r="J1095" s="41">
        <f>VLOOKUP($A1095,'Youth Skills Data'!$A$1:$E$2403,3,FALSE)</f>
        <v>5.23</v>
      </c>
      <c r="K1095" s="41">
        <f t="shared" si="87"/>
        <v>9.98</v>
      </c>
      <c r="L1095" s="41" t="s">
        <v>5</v>
      </c>
      <c r="M1095" s="41" t="s">
        <v>5</v>
      </c>
      <c r="N1095" s="41" t="str">
        <f t="shared" si="88"/>
        <v>High Impact</v>
      </c>
      <c r="O1095" s="42">
        <v>85000</v>
      </c>
      <c r="P1095" s="42">
        <v>38000</v>
      </c>
      <c r="Q1095" s="42">
        <f t="shared" si="89"/>
        <v>123000</v>
      </c>
    </row>
    <row r="1096" spans="1:17" x14ac:dyDescent="0.35">
      <c r="A1096" s="41" t="s">
        <v>1117</v>
      </c>
      <c r="B1096" s="41">
        <f>VLOOKUP($A:$A,'Youth Skills Data'!$A$1:$E$2403,2,FALSE)</f>
        <v>17</v>
      </c>
      <c r="C1096" s="41" t="str">
        <f t="shared" si="86"/>
        <v>15 - 19 yrs</v>
      </c>
      <c r="D1096" s="41" t="s">
        <v>3</v>
      </c>
      <c r="E1096" s="41" t="str">
        <f>HLOOKUP($A1096,'Sheet 4'!$A$2:$CNK$3,2,FALSE)</f>
        <v>Single</v>
      </c>
      <c r="F1096" s="41" t="s">
        <v>121</v>
      </c>
      <c r="G1096" s="41" t="str">
        <f t="shared" si="85"/>
        <v>Male/Single/Amudat</v>
      </c>
      <c r="H1096" s="41">
        <f>VLOOKUP($A1096,'Youth Skills Data'!$A$1:$E$2403,5,FALSE)</f>
        <v>0.81</v>
      </c>
      <c r="I1096" s="41">
        <f>VLOOKUP($A1096,'Youth Skills Data'!$A$1:$E$2403,4,FALSE)</f>
        <v>3.53</v>
      </c>
      <c r="J1096" s="41">
        <f>VLOOKUP($A1096,'Youth Skills Data'!$A$1:$E$2403,3,FALSE)</f>
        <v>7.58</v>
      </c>
      <c r="K1096" s="41">
        <f t="shared" si="87"/>
        <v>11.92</v>
      </c>
      <c r="L1096" s="41" t="s">
        <v>5</v>
      </c>
      <c r="M1096" s="41" t="s">
        <v>5</v>
      </c>
      <c r="N1096" s="41" t="str">
        <f t="shared" si="88"/>
        <v>High Impact</v>
      </c>
      <c r="O1096" s="42">
        <v>41000</v>
      </c>
      <c r="P1096" s="42">
        <v>3200</v>
      </c>
      <c r="Q1096" s="42">
        <f t="shared" si="89"/>
        <v>44200</v>
      </c>
    </row>
    <row r="1097" spans="1:17" x14ac:dyDescent="0.35">
      <c r="A1097" s="41" t="s">
        <v>1118</v>
      </c>
      <c r="B1097" s="41">
        <f>VLOOKUP($A:$A,'Youth Skills Data'!$A$1:$E$2403,2,FALSE)</f>
        <v>21</v>
      </c>
      <c r="C1097" s="41" t="str">
        <f t="shared" si="86"/>
        <v>20 - 24 yrs</v>
      </c>
      <c r="D1097" s="41" t="s">
        <v>3</v>
      </c>
      <c r="E1097" s="41" t="str">
        <f>HLOOKUP($A1097,'Sheet 4'!$A$2:$CNK$3,2,FALSE)</f>
        <v>Married</v>
      </c>
      <c r="F1097" s="41" t="s">
        <v>121</v>
      </c>
      <c r="G1097" s="41" t="str">
        <f t="shared" si="85"/>
        <v>Male/Married/Amudat</v>
      </c>
      <c r="H1097" s="41">
        <f>VLOOKUP($A1097,'Youth Skills Data'!$A$1:$E$2403,5,FALSE)</f>
        <v>1.87</v>
      </c>
      <c r="I1097" s="41">
        <f>VLOOKUP($A1097,'Youth Skills Data'!$A$1:$E$2403,4,FALSE)</f>
        <v>2.88</v>
      </c>
      <c r="J1097" s="41">
        <f>VLOOKUP($A1097,'Youth Skills Data'!$A$1:$E$2403,3,FALSE)</f>
        <v>5.23</v>
      </c>
      <c r="K1097" s="41">
        <f t="shared" si="87"/>
        <v>9.98</v>
      </c>
      <c r="L1097" s="41" t="s">
        <v>5</v>
      </c>
      <c r="M1097" s="41" t="s">
        <v>5</v>
      </c>
      <c r="N1097" s="41" t="str">
        <f t="shared" si="88"/>
        <v>High Impact</v>
      </c>
      <c r="O1097" s="42">
        <v>32500</v>
      </c>
      <c r="P1097" s="42">
        <v>130000</v>
      </c>
      <c r="Q1097" s="42">
        <f t="shared" si="89"/>
        <v>162500</v>
      </c>
    </row>
    <row r="1098" spans="1:17" x14ac:dyDescent="0.35">
      <c r="A1098" s="41" t="s">
        <v>1119</v>
      </c>
      <c r="B1098" s="41">
        <f>VLOOKUP($A:$A,'Youth Skills Data'!$A$1:$E$2403,2,FALSE)</f>
        <v>23</v>
      </c>
      <c r="C1098" s="41" t="str">
        <f t="shared" si="86"/>
        <v>20 - 24 yrs</v>
      </c>
      <c r="D1098" s="41" t="s">
        <v>8</v>
      </c>
      <c r="E1098" s="41" t="str">
        <f>HLOOKUP($A1098,'Sheet 4'!$A$2:$CNK$3,2,FALSE)</f>
        <v>Single</v>
      </c>
      <c r="F1098" s="41" t="s">
        <v>121</v>
      </c>
      <c r="G1098" s="41" t="str">
        <f t="shared" si="85"/>
        <v>Female/Single/Amudat</v>
      </c>
      <c r="H1098" s="41">
        <f>VLOOKUP($A1098,'Youth Skills Data'!$A$1:$E$2403,5,FALSE)</f>
        <v>1.87</v>
      </c>
      <c r="I1098" s="41">
        <f>VLOOKUP($A1098,'Youth Skills Data'!$A$1:$E$2403,4,FALSE)</f>
        <v>2.88</v>
      </c>
      <c r="J1098" s="41">
        <f>VLOOKUP($A1098,'Youth Skills Data'!$A$1:$E$2403,3,FALSE)</f>
        <v>5.23</v>
      </c>
      <c r="K1098" s="41">
        <f t="shared" si="87"/>
        <v>9.98</v>
      </c>
      <c r="L1098" s="41" t="s">
        <v>5</v>
      </c>
      <c r="M1098" s="41" t="s">
        <v>6</v>
      </c>
      <c r="N1098" s="41" t="str">
        <f t="shared" si="88"/>
        <v>Moderate Impact</v>
      </c>
      <c r="O1098" s="42">
        <v>18000</v>
      </c>
      <c r="P1098" s="42"/>
      <c r="Q1098" s="42">
        <f t="shared" si="89"/>
        <v>18000</v>
      </c>
    </row>
    <row r="1099" spans="1:17" x14ac:dyDescent="0.35">
      <c r="A1099" s="41" t="s">
        <v>1120</v>
      </c>
      <c r="B1099" s="41">
        <f>VLOOKUP($A:$A,'Youth Skills Data'!$A$1:$E$2403,2,FALSE)</f>
        <v>15</v>
      </c>
      <c r="C1099" s="41" t="str">
        <f t="shared" si="86"/>
        <v>15 - 19 yrs</v>
      </c>
      <c r="D1099" s="41" t="s">
        <v>3</v>
      </c>
      <c r="E1099" s="41" t="str">
        <f>HLOOKUP($A1099,'Sheet 4'!$A$2:$CNK$3,2,FALSE)</f>
        <v>Separated</v>
      </c>
      <c r="F1099" s="41" t="s">
        <v>121</v>
      </c>
      <c r="G1099" s="41" t="str">
        <f t="shared" si="85"/>
        <v>Male/Separated/Amudat</v>
      </c>
      <c r="H1099" s="41">
        <f>VLOOKUP($A1099,'Youth Skills Data'!$A$1:$E$2403,5,FALSE)</f>
        <v>5.6</v>
      </c>
      <c r="I1099" s="41">
        <f>VLOOKUP($A1099,'Youth Skills Data'!$A$1:$E$2403,4,FALSE)</f>
        <v>5.94</v>
      </c>
      <c r="J1099" s="41">
        <f>VLOOKUP($A1099,'Youth Skills Data'!$A$1:$E$2403,3,FALSE)</f>
        <v>1.83</v>
      </c>
      <c r="K1099" s="41">
        <f t="shared" si="87"/>
        <v>13.37</v>
      </c>
      <c r="L1099" s="41" t="s">
        <v>5</v>
      </c>
      <c r="M1099" s="41" t="s">
        <v>5</v>
      </c>
      <c r="N1099" s="41" t="str">
        <f t="shared" si="88"/>
        <v>High Impact</v>
      </c>
      <c r="O1099" s="42">
        <v>55099</v>
      </c>
      <c r="P1099" s="42">
        <v>30297</v>
      </c>
      <c r="Q1099" s="42">
        <f t="shared" si="89"/>
        <v>85396</v>
      </c>
    </row>
    <row r="1100" spans="1:17" x14ac:dyDescent="0.35">
      <c r="A1100" s="41" t="s">
        <v>1121</v>
      </c>
      <c r="B1100" s="41">
        <f>VLOOKUP($A:$A,'Youth Skills Data'!$A$1:$E$2403,2,FALSE)</f>
        <v>25</v>
      </c>
      <c r="C1100" s="41" t="str">
        <f t="shared" si="86"/>
        <v>25 yrs or more</v>
      </c>
      <c r="D1100" s="41" t="s">
        <v>3</v>
      </c>
      <c r="E1100" s="41" t="str">
        <f>HLOOKUP($A1100,'Sheet 4'!$A$2:$CNK$3,2,FALSE)</f>
        <v>Separated</v>
      </c>
      <c r="F1100" s="41" t="s">
        <v>120</v>
      </c>
      <c r="G1100" s="41" t="str">
        <f t="shared" si="85"/>
        <v>Male/Separated/Nakapiripiriti</v>
      </c>
      <c r="H1100" s="41">
        <f>VLOOKUP($A1100,'Youth Skills Data'!$A$1:$E$2403,5,FALSE)</f>
        <v>7.84</v>
      </c>
      <c r="I1100" s="41">
        <f>VLOOKUP($A1100,'Youth Skills Data'!$A$1:$E$2403,4,FALSE)</f>
        <v>6.23</v>
      </c>
      <c r="J1100" s="41">
        <f>VLOOKUP($A1100,'Youth Skills Data'!$A$1:$E$2403,3,FALSE)</f>
        <v>5.87</v>
      </c>
      <c r="K1100" s="41">
        <f t="shared" si="87"/>
        <v>19.940000000000001</v>
      </c>
      <c r="L1100" s="41" t="s">
        <v>5</v>
      </c>
      <c r="M1100" s="41" t="s">
        <v>5</v>
      </c>
      <c r="N1100" s="41" t="str">
        <f t="shared" si="88"/>
        <v>High Impact</v>
      </c>
      <c r="O1100" s="42">
        <v>70198</v>
      </c>
      <c r="P1100" s="42">
        <v>17099</v>
      </c>
      <c r="Q1100" s="42">
        <f t="shared" si="89"/>
        <v>87297</v>
      </c>
    </row>
    <row r="1101" spans="1:17" x14ac:dyDescent="0.35">
      <c r="A1101" s="41" t="s">
        <v>1122</v>
      </c>
      <c r="B1101" s="41">
        <f>VLOOKUP($A:$A,'Youth Skills Data'!$A$1:$E$2403,2,FALSE)</f>
        <v>14</v>
      </c>
      <c r="C1101" s="41" t="str">
        <f t="shared" si="86"/>
        <v>15 - 19 yrs</v>
      </c>
      <c r="D1101" s="41" t="s">
        <v>3</v>
      </c>
      <c r="E1101" s="41" t="str">
        <f>HLOOKUP($A1101,'Sheet 4'!$A$2:$CNK$3,2,FALSE)</f>
        <v>Separated</v>
      </c>
      <c r="F1101" s="41" t="s">
        <v>120</v>
      </c>
      <c r="G1101" s="41" t="str">
        <f t="shared" si="85"/>
        <v>Male/Separated/Nakapiripiriti</v>
      </c>
      <c r="H1101" s="41">
        <f>VLOOKUP($A1101,'Youth Skills Data'!$A$1:$E$2403,5,FALSE)</f>
        <v>4.3499999999999996</v>
      </c>
      <c r="I1101" s="41">
        <f>VLOOKUP($A1101,'Youth Skills Data'!$A$1:$E$2403,4,FALSE)</f>
        <v>7.84</v>
      </c>
      <c r="J1101" s="41">
        <f>VLOOKUP($A1101,'Youth Skills Data'!$A$1:$E$2403,3,FALSE)</f>
        <v>6.4</v>
      </c>
      <c r="K1101" s="41">
        <f t="shared" si="87"/>
        <v>18.59</v>
      </c>
      <c r="L1101" s="41" t="s">
        <v>5</v>
      </c>
      <c r="M1101" s="41" t="s">
        <v>5</v>
      </c>
      <c r="N1101" s="41" t="str">
        <f t="shared" si="88"/>
        <v>High Impact</v>
      </c>
      <c r="O1101" s="42">
        <v>10297</v>
      </c>
      <c r="P1101" s="42">
        <v>15198</v>
      </c>
      <c r="Q1101" s="42">
        <f t="shared" si="89"/>
        <v>25495</v>
      </c>
    </row>
    <row r="1102" spans="1:17" x14ac:dyDescent="0.35">
      <c r="A1102" s="41" t="s">
        <v>1123</v>
      </c>
      <c r="B1102" s="41">
        <f>VLOOKUP($A:$A,'Youth Skills Data'!$A$1:$E$2403,2,FALSE)</f>
        <v>15</v>
      </c>
      <c r="C1102" s="41" t="str">
        <f t="shared" si="86"/>
        <v>15 - 19 yrs</v>
      </c>
      <c r="D1102" s="41" t="s">
        <v>8</v>
      </c>
      <c r="E1102" s="41" t="str">
        <f>HLOOKUP($A1102,'Sheet 4'!$A$2:$CNK$3,2,FALSE)</f>
        <v>Single</v>
      </c>
      <c r="F1102" s="41" t="s">
        <v>120</v>
      </c>
      <c r="G1102" s="41" t="str">
        <f t="shared" si="85"/>
        <v>Female/Single/Nakapiripiriti</v>
      </c>
      <c r="H1102" s="41">
        <f>VLOOKUP($A1102,'Youth Skills Data'!$A$1:$E$2403,5,FALSE)</f>
        <v>7.84</v>
      </c>
      <c r="I1102" s="41">
        <f>VLOOKUP($A1102,'Youth Skills Data'!$A$1:$E$2403,4,FALSE)</f>
        <v>6.23</v>
      </c>
      <c r="J1102" s="41">
        <f>VLOOKUP($A1102,'Youth Skills Data'!$A$1:$E$2403,3,FALSE)</f>
        <v>5.87</v>
      </c>
      <c r="K1102" s="41">
        <f t="shared" si="87"/>
        <v>19.940000000000001</v>
      </c>
      <c r="L1102" s="41" t="s">
        <v>7</v>
      </c>
      <c r="M1102" s="41" t="s">
        <v>7</v>
      </c>
      <c r="N1102" s="41" t="str">
        <f t="shared" si="88"/>
        <v>No Impact at all</v>
      </c>
      <c r="O1102" s="42"/>
      <c r="P1102" s="42"/>
      <c r="Q1102" s="42">
        <f t="shared" si="89"/>
        <v>0</v>
      </c>
    </row>
    <row r="1103" spans="1:17" x14ac:dyDescent="0.35">
      <c r="A1103" s="41" t="s">
        <v>1124</v>
      </c>
      <c r="B1103" s="41">
        <f>VLOOKUP($A:$A,'Youth Skills Data'!$A$1:$E$2403,2,FALSE)</f>
        <v>17</v>
      </c>
      <c r="C1103" s="41" t="str">
        <f t="shared" si="86"/>
        <v>15 - 19 yrs</v>
      </c>
      <c r="D1103" s="41" t="s">
        <v>3</v>
      </c>
      <c r="E1103" s="41" t="str">
        <f>HLOOKUP($A1103,'Sheet 4'!$A$2:$CNK$3,2,FALSE)</f>
        <v>Single</v>
      </c>
      <c r="F1103" s="41" t="s">
        <v>120</v>
      </c>
      <c r="G1103" s="41" t="str">
        <f t="shared" si="85"/>
        <v>Male/Single/Nakapiripiriti</v>
      </c>
      <c r="H1103" s="41">
        <f>VLOOKUP($A1103,'Youth Skills Data'!$A$1:$E$2403,5,FALSE)</f>
        <v>7.84</v>
      </c>
      <c r="I1103" s="41">
        <f>VLOOKUP($A1103,'Youth Skills Data'!$A$1:$E$2403,4,FALSE)</f>
        <v>6.23</v>
      </c>
      <c r="J1103" s="41">
        <f>VLOOKUP($A1103,'Youth Skills Data'!$A$1:$E$2403,3,FALSE)</f>
        <v>5.87</v>
      </c>
      <c r="K1103" s="41">
        <f t="shared" si="87"/>
        <v>19.940000000000001</v>
      </c>
      <c r="L1103" s="41" t="s">
        <v>5</v>
      </c>
      <c r="M1103" s="41" t="s">
        <v>5</v>
      </c>
      <c r="N1103" s="41" t="str">
        <f t="shared" si="88"/>
        <v>High Impact</v>
      </c>
      <c r="O1103" s="42">
        <v>22599</v>
      </c>
      <c r="P1103" s="42">
        <v>48000</v>
      </c>
      <c r="Q1103" s="42">
        <f t="shared" si="89"/>
        <v>70599</v>
      </c>
    </row>
    <row r="1104" spans="1:17" x14ac:dyDescent="0.35">
      <c r="A1104" s="41" t="s">
        <v>1125</v>
      </c>
      <c r="B1104" s="41">
        <f>VLOOKUP($A:$A,'Youth Skills Data'!$A$1:$E$2403,2,FALSE)</f>
        <v>19</v>
      </c>
      <c r="C1104" s="41" t="str">
        <f t="shared" si="86"/>
        <v>20 - 24 yrs</v>
      </c>
      <c r="D1104" s="41" t="s">
        <v>8</v>
      </c>
      <c r="E1104" s="41" t="str">
        <f>HLOOKUP($A1104,'Sheet 4'!$A$2:$CNK$3,2,FALSE)</f>
        <v>Single</v>
      </c>
      <c r="F1104" s="41" t="s">
        <v>120</v>
      </c>
      <c r="G1104" s="41" t="str">
        <f t="shared" si="85"/>
        <v>Female/Single/Nakapiripiriti</v>
      </c>
      <c r="H1104" s="41">
        <f>VLOOKUP($A1104,'Youth Skills Data'!$A$1:$E$2403,5,FALSE)</f>
        <v>7.84</v>
      </c>
      <c r="I1104" s="41">
        <f>VLOOKUP($A1104,'Youth Skills Data'!$A$1:$E$2403,4,FALSE)</f>
        <v>6.23</v>
      </c>
      <c r="J1104" s="41">
        <f>VLOOKUP($A1104,'Youth Skills Data'!$A$1:$E$2403,3,FALSE)</f>
        <v>5.87</v>
      </c>
      <c r="K1104" s="41">
        <f t="shared" si="87"/>
        <v>19.940000000000001</v>
      </c>
      <c r="L1104" s="41" t="s">
        <v>5</v>
      </c>
      <c r="M1104" s="41" t="s">
        <v>5</v>
      </c>
      <c r="N1104" s="41" t="str">
        <f t="shared" si="88"/>
        <v>High Impact</v>
      </c>
      <c r="O1104" s="42">
        <v>45198</v>
      </c>
      <c r="P1104" s="42">
        <v>235000</v>
      </c>
      <c r="Q1104" s="42">
        <f t="shared" si="89"/>
        <v>280198</v>
      </c>
    </row>
    <row r="1105" spans="1:17" x14ac:dyDescent="0.35">
      <c r="A1105" s="41" t="s">
        <v>1126</v>
      </c>
      <c r="B1105" s="41">
        <f>VLOOKUP($A:$A,'Youth Skills Data'!$A$1:$E$2403,2,FALSE)</f>
        <v>21</v>
      </c>
      <c r="C1105" s="41" t="str">
        <f t="shared" si="86"/>
        <v>20 - 24 yrs</v>
      </c>
      <c r="D1105" s="41" t="s">
        <v>8</v>
      </c>
      <c r="E1105" s="41" t="str">
        <f>HLOOKUP($A1105,'Sheet 4'!$A$2:$CNK$3,2,FALSE)</f>
        <v>Separated</v>
      </c>
      <c r="F1105" s="41" t="s">
        <v>120</v>
      </c>
      <c r="G1105" s="41" t="str">
        <f t="shared" si="85"/>
        <v>Female/Separated/Nakapiripiriti</v>
      </c>
      <c r="H1105" s="41">
        <f>VLOOKUP($A1105,'Youth Skills Data'!$A$1:$E$2403,5,FALSE)</f>
        <v>8.42</v>
      </c>
      <c r="I1105" s="41">
        <f>VLOOKUP($A1105,'Youth Skills Data'!$A$1:$E$2403,4,FALSE)</f>
        <v>3.68</v>
      </c>
      <c r="J1105" s="41">
        <f>VLOOKUP($A1105,'Youth Skills Data'!$A$1:$E$2403,3,FALSE)</f>
        <v>0.54</v>
      </c>
      <c r="K1105" s="41">
        <f t="shared" si="87"/>
        <v>12.64</v>
      </c>
      <c r="L1105" s="41" t="s">
        <v>5</v>
      </c>
      <c r="M1105" s="41" t="s">
        <v>5</v>
      </c>
      <c r="N1105" s="41" t="str">
        <f t="shared" si="88"/>
        <v>High Impact</v>
      </c>
      <c r="O1105" s="42">
        <v>136000</v>
      </c>
      <c r="P1105" s="42">
        <v>11000</v>
      </c>
      <c r="Q1105" s="42">
        <f t="shared" si="89"/>
        <v>147000</v>
      </c>
    </row>
    <row r="1106" spans="1:17" x14ac:dyDescent="0.35">
      <c r="A1106" s="41" t="s">
        <v>1127</v>
      </c>
      <c r="B1106" s="41">
        <f>VLOOKUP($A:$A,'Youth Skills Data'!$A$1:$E$2403,2,FALSE)</f>
        <v>24</v>
      </c>
      <c r="C1106" s="41" t="str">
        <f t="shared" si="86"/>
        <v>20 - 24 yrs</v>
      </c>
      <c r="D1106" s="41" t="s">
        <v>8</v>
      </c>
      <c r="E1106" s="41" t="str">
        <f>HLOOKUP($A1106,'Sheet 4'!$A$2:$CNK$3,2,FALSE)</f>
        <v>Single</v>
      </c>
      <c r="F1106" s="41" t="s">
        <v>120</v>
      </c>
      <c r="G1106" s="41" t="str">
        <f t="shared" si="85"/>
        <v>Female/Single/Nakapiripiriti</v>
      </c>
      <c r="H1106" s="41">
        <f>VLOOKUP($A1106,'Youth Skills Data'!$A$1:$E$2403,5,FALSE)</f>
        <v>1.87</v>
      </c>
      <c r="I1106" s="41">
        <f>VLOOKUP($A1106,'Youth Skills Data'!$A$1:$E$2403,4,FALSE)</f>
        <v>2.88</v>
      </c>
      <c r="J1106" s="41">
        <f>VLOOKUP($A1106,'Youth Skills Data'!$A$1:$E$2403,3,FALSE)</f>
        <v>5.23</v>
      </c>
      <c r="K1106" s="41">
        <f t="shared" si="87"/>
        <v>9.98</v>
      </c>
      <c r="L1106" s="41" t="s">
        <v>5</v>
      </c>
      <c r="M1106" s="41" t="s">
        <v>5</v>
      </c>
      <c r="N1106" s="41" t="str">
        <f t="shared" si="88"/>
        <v>High Impact</v>
      </c>
      <c r="O1106" s="42">
        <v>90500</v>
      </c>
      <c r="P1106" s="42">
        <v>60000</v>
      </c>
      <c r="Q1106" s="42">
        <f t="shared" si="89"/>
        <v>150500</v>
      </c>
    </row>
    <row r="1107" spans="1:17" x14ac:dyDescent="0.35">
      <c r="A1107" s="41" t="s">
        <v>1128</v>
      </c>
      <c r="B1107" s="41">
        <f>VLOOKUP($A:$A,'Youth Skills Data'!$A$1:$E$2403,2,FALSE)</f>
        <v>21</v>
      </c>
      <c r="C1107" s="41" t="str">
        <f t="shared" si="86"/>
        <v>20 - 24 yrs</v>
      </c>
      <c r="D1107" s="41" t="s">
        <v>3</v>
      </c>
      <c r="E1107" s="41" t="str">
        <f>HLOOKUP($A1107,'Sheet 4'!$A$2:$CNK$3,2,FALSE)</f>
        <v>Single</v>
      </c>
      <c r="F1107" s="41" t="s">
        <v>120</v>
      </c>
      <c r="G1107" s="41" t="str">
        <f t="shared" si="85"/>
        <v>Male/Single/Nakapiripiriti</v>
      </c>
      <c r="H1107" s="41">
        <f>VLOOKUP($A1107,'Youth Skills Data'!$A$1:$E$2403,5,FALSE)</f>
        <v>1.1000000000000001</v>
      </c>
      <c r="I1107" s="41">
        <f>VLOOKUP($A1107,'Youth Skills Data'!$A$1:$E$2403,4,FALSE)</f>
        <v>7.12</v>
      </c>
      <c r="J1107" s="41">
        <f>VLOOKUP($A1107,'Youth Skills Data'!$A$1:$E$2403,3,FALSE)</f>
        <v>1.62</v>
      </c>
      <c r="K1107" s="41">
        <f t="shared" si="87"/>
        <v>9.84</v>
      </c>
      <c r="L1107" s="41" t="s">
        <v>5</v>
      </c>
      <c r="M1107" s="41" t="s">
        <v>5</v>
      </c>
      <c r="N1107" s="41" t="str">
        <f t="shared" si="88"/>
        <v>High Impact</v>
      </c>
      <c r="O1107" s="42">
        <v>4650</v>
      </c>
      <c r="P1107" s="42">
        <v>35198</v>
      </c>
      <c r="Q1107" s="42">
        <f t="shared" si="89"/>
        <v>39848</v>
      </c>
    </row>
    <row r="1108" spans="1:17" x14ac:dyDescent="0.35">
      <c r="A1108" s="41" t="s">
        <v>1129</v>
      </c>
      <c r="B1108" s="41">
        <f>VLOOKUP($A:$A,'Youth Skills Data'!$A$1:$E$2403,2,FALSE)</f>
        <v>23</v>
      </c>
      <c r="C1108" s="41" t="str">
        <f t="shared" si="86"/>
        <v>20 - 24 yrs</v>
      </c>
      <c r="D1108" s="41" t="s">
        <v>3</v>
      </c>
      <c r="E1108" s="41" t="str">
        <f>HLOOKUP($A1108,'Sheet 4'!$A$2:$CNK$3,2,FALSE)</f>
        <v>Single</v>
      </c>
      <c r="F1108" s="41" t="s">
        <v>120</v>
      </c>
      <c r="G1108" s="41" t="str">
        <f t="shared" si="85"/>
        <v>Male/Single/Nakapiripiriti</v>
      </c>
      <c r="H1108" s="41">
        <f>VLOOKUP($A1108,'Youth Skills Data'!$A$1:$E$2403,5,FALSE)</f>
        <v>2.15</v>
      </c>
      <c r="I1108" s="41">
        <f>VLOOKUP($A1108,'Youth Skills Data'!$A$1:$E$2403,4,FALSE)</f>
        <v>7.24</v>
      </c>
      <c r="J1108" s="41">
        <f>VLOOKUP($A1108,'Youth Skills Data'!$A$1:$E$2403,3,FALSE)</f>
        <v>5.42</v>
      </c>
      <c r="K1108" s="41">
        <f t="shared" si="87"/>
        <v>14.81</v>
      </c>
      <c r="L1108" s="41" t="s">
        <v>5</v>
      </c>
      <c r="M1108" s="41" t="s">
        <v>5</v>
      </c>
      <c r="N1108" s="41" t="str">
        <f t="shared" si="88"/>
        <v>High Impact</v>
      </c>
      <c r="O1108" s="42">
        <v>130000</v>
      </c>
      <c r="P1108" s="42">
        <v>41000</v>
      </c>
      <c r="Q1108" s="42">
        <f t="shared" si="89"/>
        <v>171000</v>
      </c>
    </row>
    <row r="1109" spans="1:17" x14ac:dyDescent="0.35">
      <c r="A1109" s="41" t="s">
        <v>1130</v>
      </c>
      <c r="B1109" s="41">
        <f>VLOOKUP($A:$A,'Youth Skills Data'!$A$1:$E$2403,2,FALSE)</f>
        <v>19</v>
      </c>
      <c r="C1109" s="41" t="str">
        <f t="shared" si="86"/>
        <v>20 - 24 yrs</v>
      </c>
      <c r="D1109" s="41" t="s">
        <v>3</v>
      </c>
      <c r="E1109" s="41" t="str">
        <f>HLOOKUP($A1109,'Sheet 4'!$A$2:$CNK$3,2,FALSE)</f>
        <v>Single</v>
      </c>
      <c r="F1109" s="41" t="s">
        <v>120</v>
      </c>
      <c r="G1109" s="41" t="str">
        <f t="shared" si="85"/>
        <v>Male/Single/Nakapiripiriti</v>
      </c>
      <c r="H1109" s="41">
        <f>VLOOKUP($A1109,'Youth Skills Data'!$A$1:$E$2403,5,FALSE)</f>
        <v>3.26</v>
      </c>
      <c r="I1109" s="41">
        <f>VLOOKUP($A1109,'Youth Skills Data'!$A$1:$E$2403,4,FALSE)</f>
        <v>9.7200000000000006</v>
      </c>
      <c r="J1109" s="41">
        <f>VLOOKUP($A1109,'Youth Skills Data'!$A$1:$E$2403,3,FALSE)</f>
        <v>2</v>
      </c>
      <c r="K1109" s="41">
        <f t="shared" si="87"/>
        <v>14.98</v>
      </c>
      <c r="L1109" s="41" t="s">
        <v>5</v>
      </c>
      <c r="M1109" s="41" t="s">
        <v>5</v>
      </c>
      <c r="N1109" s="41" t="str">
        <f t="shared" si="88"/>
        <v>High Impact</v>
      </c>
      <c r="O1109" s="42">
        <v>30200</v>
      </c>
      <c r="P1109" s="42">
        <v>15198</v>
      </c>
      <c r="Q1109" s="42">
        <f t="shared" si="89"/>
        <v>45398</v>
      </c>
    </row>
    <row r="1110" spans="1:17" x14ac:dyDescent="0.35">
      <c r="A1110" s="41" t="s">
        <v>1131</v>
      </c>
      <c r="B1110" s="41">
        <f>VLOOKUP($A:$A,'Youth Skills Data'!$A$1:$E$2403,2,FALSE)</f>
        <v>29</v>
      </c>
      <c r="C1110" s="41" t="str">
        <f t="shared" si="86"/>
        <v>25 yrs or more</v>
      </c>
      <c r="D1110" s="41" t="s">
        <v>3</v>
      </c>
      <c r="E1110" s="41" t="str">
        <f>HLOOKUP($A1110,'Sheet 4'!$A$2:$CNK$3,2,FALSE)</f>
        <v>Single</v>
      </c>
      <c r="F1110" s="41" t="s">
        <v>118</v>
      </c>
      <c r="G1110" s="41" t="str">
        <f t="shared" si="85"/>
        <v>Male/Single/Kotido</v>
      </c>
      <c r="H1110" s="41">
        <f>VLOOKUP($A1110,'Youth Skills Data'!$A$1:$E$2403,5,FALSE)</f>
        <v>3.76</v>
      </c>
      <c r="I1110" s="41">
        <f>VLOOKUP($A1110,'Youth Skills Data'!$A$1:$E$2403,4,FALSE)</f>
        <v>0.56000000000000005</v>
      </c>
      <c r="J1110" s="41">
        <f>VLOOKUP($A1110,'Youth Skills Data'!$A$1:$E$2403,3,FALSE)</f>
        <v>9.81</v>
      </c>
      <c r="K1110" s="41">
        <f t="shared" si="87"/>
        <v>14.13</v>
      </c>
      <c r="L1110" s="41" t="s">
        <v>5</v>
      </c>
      <c r="M1110" s="41" t="s">
        <v>5</v>
      </c>
      <c r="N1110" s="41" t="str">
        <f t="shared" si="88"/>
        <v>High Impact</v>
      </c>
      <c r="O1110" s="42">
        <v>60297</v>
      </c>
      <c r="P1110" s="42">
        <v>40198</v>
      </c>
      <c r="Q1110" s="42">
        <f t="shared" si="89"/>
        <v>100495</v>
      </c>
    </row>
    <row r="1111" spans="1:17" x14ac:dyDescent="0.35">
      <c r="A1111" s="41" t="s">
        <v>1132</v>
      </c>
      <c r="B1111" s="41">
        <f>VLOOKUP($A:$A,'Youth Skills Data'!$A$1:$E$2403,2,FALSE)</f>
        <v>22</v>
      </c>
      <c r="C1111" s="41" t="str">
        <f t="shared" si="86"/>
        <v>20 - 24 yrs</v>
      </c>
      <c r="D1111" s="41" t="s">
        <v>8</v>
      </c>
      <c r="E1111" s="41" t="str">
        <f>HLOOKUP($A1111,'Sheet 4'!$A$2:$CNK$3,2,FALSE)</f>
        <v>Single</v>
      </c>
      <c r="F1111" s="41" t="s">
        <v>118</v>
      </c>
      <c r="G1111" s="41" t="str">
        <f t="shared" si="85"/>
        <v>Female/Single/Kotido</v>
      </c>
      <c r="H1111" s="41">
        <f>VLOOKUP($A1111,'Youth Skills Data'!$A$1:$E$2403,5,FALSE)</f>
        <v>3.76</v>
      </c>
      <c r="I1111" s="41">
        <f>VLOOKUP($A1111,'Youth Skills Data'!$A$1:$E$2403,4,FALSE)</f>
        <v>0.56000000000000005</v>
      </c>
      <c r="J1111" s="41">
        <f>VLOOKUP($A1111,'Youth Skills Data'!$A$1:$E$2403,3,FALSE)</f>
        <v>9.81</v>
      </c>
      <c r="K1111" s="41">
        <f t="shared" si="87"/>
        <v>14.13</v>
      </c>
      <c r="L1111" s="41" t="s">
        <v>5</v>
      </c>
      <c r="M1111" s="41" t="s">
        <v>5</v>
      </c>
      <c r="N1111" s="41" t="str">
        <f t="shared" si="88"/>
        <v>High Impact</v>
      </c>
      <c r="O1111" s="42">
        <v>11500</v>
      </c>
      <c r="P1111" s="42">
        <v>67000</v>
      </c>
      <c r="Q1111" s="42">
        <f t="shared" si="89"/>
        <v>78500</v>
      </c>
    </row>
    <row r="1112" spans="1:17" x14ac:dyDescent="0.35">
      <c r="A1112" s="41" t="s">
        <v>1133</v>
      </c>
      <c r="B1112" s="41">
        <f>VLOOKUP($A:$A,'Youth Skills Data'!$A$1:$E$2403,2,FALSE)</f>
        <v>21</v>
      </c>
      <c r="C1112" s="41" t="str">
        <f t="shared" si="86"/>
        <v>20 - 24 yrs</v>
      </c>
      <c r="D1112" s="41" t="s">
        <v>8</v>
      </c>
      <c r="E1112" s="41" t="str">
        <f>HLOOKUP($A1112,'Sheet 4'!$A$2:$CNK$3,2,FALSE)</f>
        <v>Married</v>
      </c>
      <c r="F1112" s="41" t="s">
        <v>118</v>
      </c>
      <c r="G1112" s="41" t="str">
        <f t="shared" si="85"/>
        <v>Female/Married/Kotido</v>
      </c>
      <c r="H1112" s="41">
        <f>VLOOKUP($A1112,'Youth Skills Data'!$A$1:$E$2403,5,FALSE)</f>
        <v>8.42</v>
      </c>
      <c r="I1112" s="41">
        <f>VLOOKUP($A1112,'Youth Skills Data'!$A$1:$E$2403,4,FALSE)</f>
        <v>3.68</v>
      </c>
      <c r="J1112" s="41">
        <f>VLOOKUP($A1112,'Youth Skills Data'!$A$1:$E$2403,3,FALSE)</f>
        <v>0.54</v>
      </c>
      <c r="K1112" s="41">
        <f t="shared" si="87"/>
        <v>12.64</v>
      </c>
      <c r="L1112" s="41" t="s">
        <v>5</v>
      </c>
      <c r="M1112" s="41" t="s">
        <v>5</v>
      </c>
      <c r="N1112" s="41" t="str">
        <f t="shared" si="88"/>
        <v>High Impact</v>
      </c>
      <c r="O1112" s="42">
        <v>37000</v>
      </c>
      <c r="P1112" s="42">
        <v>7198</v>
      </c>
      <c r="Q1112" s="42">
        <f t="shared" si="89"/>
        <v>44198</v>
      </c>
    </row>
    <row r="1113" spans="1:17" x14ac:dyDescent="0.35">
      <c r="A1113" s="41" t="s">
        <v>1134</v>
      </c>
      <c r="B1113" s="41">
        <f>VLOOKUP($A:$A,'Youth Skills Data'!$A$1:$E$2403,2,FALSE)</f>
        <v>17</v>
      </c>
      <c r="C1113" s="41" t="str">
        <f t="shared" si="86"/>
        <v>15 - 19 yrs</v>
      </c>
      <c r="D1113" s="41" t="s">
        <v>3</v>
      </c>
      <c r="E1113" s="41" t="str">
        <f>HLOOKUP($A1113,'Sheet 4'!$A$2:$CNK$3,2,FALSE)</f>
        <v>Single</v>
      </c>
      <c r="F1113" s="41" t="s">
        <v>118</v>
      </c>
      <c r="G1113" s="41" t="str">
        <f t="shared" si="85"/>
        <v>Male/Single/Kotido</v>
      </c>
      <c r="H1113" s="41">
        <f>VLOOKUP($A1113,'Youth Skills Data'!$A$1:$E$2403,5,FALSE)</f>
        <v>0.81</v>
      </c>
      <c r="I1113" s="41">
        <f>VLOOKUP($A1113,'Youth Skills Data'!$A$1:$E$2403,4,FALSE)</f>
        <v>3.53</v>
      </c>
      <c r="J1113" s="41">
        <f>VLOOKUP($A1113,'Youth Skills Data'!$A$1:$E$2403,3,FALSE)</f>
        <v>7.58</v>
      </c>
      <c r="K1113" s="41">
        <f t="shared" si="87"/>
        <v>11.92</v>
      </c>
      <c r="L1113" s="41" t="s">
        <v>5</v>
      </c>
      <c r="M1113" s="41" t="s">
        <v>5</v>
      </c>
      <c r="N1113" s="41" t="str">
        <f t="shared" si="88"/>
        <v>High Impact</v>
      </c>
      <c r="O1113" s="42">
        <v>49599</v>
      </c>
      <c r="P1113" s="42">
        <v>12200</v>
      </c>
      <c r="Q1113" s="42">
        <f t="shared" si="89"/>
        <v>61799</v>
      </c>
    </row>
    <row r="1114" spans="1:17" x14ac:dyDescent="0.35">
      <c r="A1114" s="41" t="s">
        <v>1135</v>
      </c>
      <c r="B1114" s="41">
        <f>VLOOKUP($A:$A,'Youth Skills Data'!$A$1:$E$2403,2,FALSE)</f>
        <v>21</v>
      </c>
      <c r="C1114" s="41" t="str">
        <f t="shared" si="86"/>
        <v>20 - 24 yrs</v>
      </c>
      <c r="D1114" s="41" t="s">
        <v>3</v>
      </c>
      <c r="E1114" s="41" t="str">
        <f>HLOOKUP($A1114,'Sheet 4'!$A$2:$CNK$3,2,FALSE)</f>
        <v>Married</v>
      </c>
      <c r="F1114" s="41" t="s">
        <v>118</v>
      </c>
      <c r="G1114" s="41" t="str">
        <f t="shared" si="85"/>
        <v>Male/Married/Kotido</v>
      </c>
      <c r="H1114" s="41">
        <f>VLOOKUP($A1114,'Youth Skills Data'!$A$1:$E$2403,5,FALSE)</f>
        <v>8.9499999999999993</v>
      </c>
      <c r="I1114" s="41">
        <f>VLOOKUP($A1114,'Youth Skills Data'!$A$1:$E$2403,4,FALSE)</f>
        <v>9.2799999999999994</v>
      </c>
      <c r="J1114" s="41">
        <f>VLOOKUP($A1114,'Youth Skills Data'!$A$1:$E$2403,3,FALSE)</f>
        <v>7.99</v>
      </c>
      <c r="K1114" s="41">
        <f t="shared" si="87"/>
        <v>26.22</v>
      </c>
      <c r="L1114" s="41" t="s">
        <v>5</v>
      </c>
      <c r="M1114" s="41" t="s">
        <v>5</v>
      </c>
      <c r="N1114" s="41" t="str">
        <f t="shared" si="88"/>
        <v>High Impact</v>
      </c>
      <c r="O1114" s="42">
        <v>29500</v>
      </c>
      <c r="P1114" s="42">
        <v>71500</v>
      </c>
      <c r="Q1114" s="42">
        <f t="shared" si="89"/>
        <v>101000</v>
      </c>
    </row>
    <row r="1115" spans="1:17" x14ac:dyDescent="0.35">
      <c r="A1115" s="41" t="s">
        <v>1136</v>
      </c>
      <c r="B1115" s="41">
        <f>VLOOKUP($A:$A,'Youth Skills Data'!$A$1:$E$2403,2,FALSE)</f>
        <v>23</v>
      </c>
      <c r="C1115" s="41" t="str">
        <f t="shared" si="86"/>
        <v>20 - 24 yrs</v>
      </c>
      <c r="D1115" s="41" t="s">
        <v>3</v>
      </c>
      <c r="E1115" s="41" t="str">
        <f>HLOOKUP($A1115,'Sheet 4'!$A$2:$CNK$3,2,FALSE)</f>
        <v>Single</v>
      </c>
      <c r="F1115" s="41" t="s">
        <v>118</v>
      </c>
      <c r="G1115" s="41" t="str">
        <f t="shared" si="85"/>
        <v>Male/Single/Kotido</v>
      </c>
      <c r="H1115" s="41">
        <f>VLOOKUP($A1115,'Youth Skills Data'!$A$1:$E$2403,5,FALSE)</f>
        <v>8.42</v>
      </c>
      <c r="I1115" s="41">
        <f>VLOOKUP($A1115,'Youth Skills Data'!$A$1:$E$2403,4,FALSE)</f>
        <v>3.68</v>
      </c>
      <c r="J1115" s="41">
        <f>VLOOKUP($A1115,'Youth Skills Data'!$A$1:$E$2403,3,FALSE)</f>
        <v>0.54</v>
      </c>
      <c r="K1115" s="41">
        <f t="shared" si="87"/>
        <v>12.64</v>
      </c>
      <c r="L1115" s="41" t="s">
        <v>5</v>
      </c>
      <c r="M1115" s="41" t="s">
        <v>5</v>
      </c>
      <c r="N1115" s="41" t="str">
        <f t="shared" si="88"/>
        <v>High Impact</v>
      </c>
      <c r="O1115" s="42">
        <v>670500</v>
      </c>
      <c r="P1115" s="42">
        <v>18099</v>
      </c>
      <c r="Q1115" s="42">
        <f t="shared" si="89"/>
        <v>688599</v>
      </c>
    </row>
    <row r="1116" spans="1:17" x14ac:dyDescent="0.35">
      <c r="A1116" s="41" t="s">
        <v>1137</v>
      </c>
      <c r="B1116" s="41">
        <f>VLOOKUP($A:$A,'Youth Skills Data'!$A$1:$E$2403,2,FALSE)</f>
        <v>15</v>
      </c>
      <c r="C1116" s="41" t="str">
        <f t="shared" si="86"/>
        <v>15 - 19 yrs</v>
      </c>
      <c r="D1116" s="41" t="s">
        <v>3</v>
      </c>
      <c r="E1116" s="41" t="str">
        <f>HLOOKUP($A1116,'Sheet 4'!$A$2:$CNK$3,2,FALSE)</f>
        <v>Married</v>
      </c>
      <c r="F1116" s="41" t="s">
        <v>118</v>
      </c>
      <c r="G1116" s="41" t="str">
        <f t="shared" si="85"/>
        <v>Male/Married/Kotido</v>
      </c>
      <c r="H1116" s="41">
        <f>VLOOKUP($A1116,'Youth Skills Data'!$A$1:$E$2403,5,FALSE)</f>
        <v>2.4300000000000002</v>
      </c>
      <c r="I1116" s="41">
        <f>VLOOKUP($A1116,'Youth Skills Data'!$A$1:$E$2403,4,FALSE)</f>
        <v>2.88</v>
      </c>
      <c r="J1116" s="41">
        <f>VLOOKUP($A1116,'Youth Skills Data'!$A$1:$E$2403,3,FALSE)</f>
        <v>4.04</v>
      </c>
      <c r="K1116" s="41">
        <f t="shared" si="87"/>
        <v>9.3500000000000014</v>
      </c>
      <c r="L1116" s="41" t="s">
        <v>5</v>
      </c>
      <c r="M1116" s="41" t="s">
        <v>5</v>
      </c>
      <c r="N1116" s="41" t="str">
        <f t="shared" si="88"/>
        <v>High Impact</v>
      </c>
      <c r="O1116" s="42">
        <v>63000</v>
      </c>
      <c r="P1116" s="42">
        <v>192099</v>
      </c>
      <c r="Q1116" s="42">
        <f t="shared" si="89"/>
        <v>255099</v>
      </c>
    </row>
    <row r="1117" spans="1:17" x14ac:dyDescent="0.35">
      <c r="A1117" s="41" t="s">
        <v>1138</v>
      </c>
      <c r="B1117" s="41">
        <f>VLOOKUP($A:$A,'Youth Skills Data'!$A$1:$E$2403,2,FALSE)</f>
        <v>25</v>
      </c>
      <c r="C1117" s="41" t="str">
        <f t="shared" si="86"/>
        <v>25 yrs or more</v>
      </c>
      <c r="D1117" s="41" t="s">
        <v>3</v>
      </c>
      <c r="E1117" s="41" t="str">
        <f>HLOOKUP($A1117,'Sheet 4'!$A$2:$CNK$3,2,FALSE)</f>
        <v>Single</v>
      </c>
      <c r="F1117" s="41" t="s">
        <v>118</v>
      </c>
      <c r="G1117" s="41" t="str">
        <f t="shared" si="85"/>
        <v>Male/Single/Kotido</v>
      </c>
      <c r="H1117" s="41">
        <f>VLOOKUP($A1117,'Youth Skills Data'!$A$1:$E$2403,5,FALSE)</f>
        <v>3.76</v>
      </c>
      <c r="I1117" s="41">
        <f>VLOOKUP($A1117,'Youth Skills Data'!$A$1:$E$2403,4,FALSE)</f>
        <v>0.56000000000000005</v>
      </c>
      <c r="J1117" s="41">
        <f>VLOOKUP($A1117,'Youth Skills Data'!$A$1:$E$2403,3,FALSE)</f>
        <v>9.81</v>
      </c>
      <c r="K1117" s="41">
        <f t="shared" si="87"/>
        <v>14.13</v>
      </c>
      <c r="L1117" s="41" t="s">
        <v>6</v>
      </c>
      <c r="M1117" s="41" t="s">
        <v>6</v>
      </c>
      <c r="N1117" s="41" t="str">
        <f t="shared" si="88"/>
        <v>No Impact at all</v>
      </c>
      <c r="O1117" s="42"/>
      <c r="P1117" s="42"/>
      <c r="Q1117" s="42">
        <f t="shared" si="89"/>
        <v>0</v>
      </c>
    </row>
    <row r="1118" spans="1:17" x14ac:dyDescent="0.35">
      <c r="A1118" s="41" t="s">
        <v>1139</v>
      </c>
      <c r="B1118" s="41">
        <f>VLOOKUP($A:$A,'Youth Skills Data'!$A$1:$E$2403,2,FALSE)</f>
        <v>14</v>
      </c>
      <c r="C1118" s="41" t="str">
        <f t="shared" si="86"/>
        <v>15 - 19 yrs</v>
      </c>
      <c r="D1118" s="41" t="s">
        <v>3</v>
      </c>
      <c r="E1118" s="41" t="str">
        <f>HLOOKUP($A1118,'Sheet 4'!$A$2:$CNK$3,2,FALSE)</f>
        <v>Single</v>
      </c>
      <c r="F1118" s="41" t="s">
        <v>118</v>
      </c>
      <c r="G1118" s="41" t="str">
        <f t="shared" si="85"/>
        <v>Male/Single/Kotido</v>
      </c>
      <c r="H1118" s="41">
        <f>VLOOKUP($A1118,'Youth Skills Data'!$A$1:$E$2403,5,FALSE)</f>
        <v>4.3499999999999996</v>
      </c>
      <c r="I1118" s="41">
        <f>VLOOKUP($A1118,'Youth Skills Data'!$A$1:$E$2403,4,FALSE)</f>
        <v>7.84</v>
      </c>
      <c r="J1118" s="41">
        <f>VLOOKUP($A1118,'Youth Skills Data'!$A$1:$E$2403,3,FALSE)</f>
        <v>6.4</v>
      </c>
      <c r="K1118" s="41">
        <f t="shared" si="87"/>
        <v>18.59</v>
      </c>
      <c r="L1118" s="41" t="s">
        <v>7</v>
      </c>
      <c r="M1118" s="41" t="s">
        <v>5</v>
      </c>
      <c r="N1118" s="41" t="str">
        <f t="shared" si="88"/>
        <v>Low Impact</v>
      </c>
      <c r="O1118" s="42"/>
      <c r="P1118" s="42">
        <v>75099</v>
      </c>
      <c r="Q1118" s="42">
        <f t="shared" si="89"/>
        <v>75099</v>
      </c>
    </row>
    <row r="1119" spans="1:17" x14ac:dyDescent="0.35">
      <c r="A1119" s="41" t="s">
        <v>1140</v>
      </c>
      <c r="B1119" s="41">
        <f>VLOOKUP($A:$A,'Youth Skills Data'!$A$1:$E$2403,2,FALSE)</f>
        <v>15</v>
      </c>
      <c r="C1119" s="41" t="str">
        <f t="shared" si="86"/>
        <v>15 - 19 yrs</v>
      </c>
      <c r="D1119" s="41" t="s">
        <v>3</v>
      </c>
      <c r="E1119" s="41" t="str">
        <f>HLOOKUP($A1119,'Sheet 4'!$A$2:$CNK$3,2,FALSE)</f>
        <v>Single</v>
      </c>
      <c r="F1119" s="41" t="s">
        <v>118</v>
      </c>
      <c r="G1119" s="41" t="str">
        <f t="shared" si="85"/>
        <v>Male/Single/Kotido</v>
      </c>
      <c r="H1119" s="41">
        <f>VLOOKUP($A1119,'Youth Skills Data'!$A$1:$E$2403,5,FALSE)</f>
        <v>3.76</v>
      </c>
      <c r="I1119" s="41">
        <f>VLOOKUP($A1119,'Youth Skills Data'!$A$1:$E$2403,4,FALSE)</f>
        <v>0.56000000000000005</v>
      </c>
      <c r="J1119" s="41">
        <f>VLOOKUP($A1119,'Youth Skills Data'!$A$1:$E$2403,3,FALSE)</f>
        <v>9.81</v>
      </c>
      <c r="K1119" s="41">
        <f t="shared" si="87"/>
        <v>14.13</v>
      </c>
      <c r="L1119" s="41" t="s">
        <v>7</v>
      </c>
      <c r="M1119" s="41" t="s">
        <v>5</v>
      </c>
      <c r="N1119" s="41" t="str">
        <f t="shared" si="88"/>
        <v>Low Impact</v>
      </c>
      <c r="O1119" s="42"/>
      <c r="P1119" s="42">
        <v>1398</v>
      </c>
      <c r="Q1119" s="42">
        <f t="shared" si="89"/>
        <v>1398</v>
      </c>
    </row>
    <row r="1120" spans="1:17" x14ac:dyDescent="0.35">
      <c r="A1120" s="41" t="s">
        <v>1141</v>
      </c>
      <c r="B1120" s="41">
        <f>VLOOKUP($A:$A,'Youth Skills Data'!$A$1:$E$2403,2,FALSE)</f>
        <v>17</v>
      </c>
      <c r="C1120" s="41" t="str">
        <f t="shared" si="86"/>
        <v>15 - 19 yrs</v>
      </c>
      <c r="D1120" s="41" t="s">
        <v>3</v>
      </c>
      <c r="E1120" s="41" t="str">
        <f>HLOOKUP($A1120,'Sheet 4'!$A$2:$CNK$3,2,FALSE)</f>
        <v>Single</v>
      </c>
      <c r="F1120" s="41" t="s">
        <v>118</v>
      </c>
      <c r="G1120" s="41" t="str">
        <f t="shared" si="85"/>
        <v>Male/Single/Kotido</v>
      </c>
      <c r="H1120" s="41">
        <f>VLOOKUP($A1120,'Youth Skills Data'!$A$1:$E$2403,5,FALSE)</f>
        <v>3.76</v>
      </c>
      <c r="I1120" s="41">
        <f>VLOOKUP($A1120,'Youth Skills Data'!$A$1:$E$2403,4,FALSE)</f>
        <v>0.56000000000000005</v>
      </c>
      <c r="J1120" s="41">
        <f>VLOOKUP($A1120,'Youth Skills Data'!$A$1:$E$2403,3,FALSE)</f>
        <v>9.81</v>
      </c>
      <c r="K1120" s="41">
        <f t="shared" si="87"/>
        <v>14.13</v>
      </c>
      <c r="L1120" s="41" t="s">
        <v>6</v>
      </c>
      <c r="M1120" s="41" t="s">
        <v>6</v>
      </c>
      <c r="N1120" s="41" t="str">
        <f t="shared" si="88"/>
        <v>No Impact at all</v>
      </c>
      <c r="O1120" s="42"/>
      <c r="P1120" s="42"/>
      <c r="Q1120" s="42">
        <f t="shared" si="89"/>
        <v>0</v>
      </c>
    </row>
    <row r="1121" spans="1:17" x14ac:dyDescent="0.35">
      <c r="A1121" s="41" t="s">
        <v>1142</v>
      </c>
      <c r="B1121" s="41">
        <f>VLOOKUP($A:$A,'Youth Skills Data'!$A$1:$E$2403,2,FALSE)</f>
        <v>19</v>
      </c>
      <c r="C1121" s="41" t="str">
        <f t="shared" si="86"/>
        <v>20 - 24 yrs</v>
      </c>
      <c r="D1121" s="41" t="s">
        <v>3</v>
      </c>
      <c r="E1121" s="41" t="str">
        <f>HLOOKUP($A1121,'Sheet 4'!$A$2:$CNK$3,2,FALSE)</f>
        <v>Single</v>
      </c>
      <c r="F1121" s="41" t="s">
        <v>118</v>
      </c>
      <c r="G1121" s="41" t="str">
        <f t="shared" si="85"/>
        <v>Male/Single/Kotido</v>
      </c>
      <c r="H1121" s="41">
        <f>VLOOKUP($A1121,'Youth Skills Data'!$A$1:$E$2403,5,FALSE)</f>
        <v>3.76</v>
      </c>
      <c r="I1121" s="41">
        <f>VLOOKUP($A1121,'Youth Skills Data'!$A$1:$E$2403,4,FALSE)</f>
        <v>0.56000000000000005</v>
      </c>
      <c r="J1121" s="41">
        <f>VLOOKUP($A1121,'Youth Skills Data'!$A$1:$E$2403,3,FALSE)</f>
        <v>9.81</v>
      </c>
      <c r="K1121" s="41">
        <f t="shared" si="87"/>
        <v>14.13</v>
      </c>
      <c r="L1121" s="41" t="s">
        <v>7</v>
      </c>
      <c r="M1121" s="41" t="s">
        <v>5</v>
      </c>
      <c r="N1121" s="41" t="str">
        <f t="shared" si="88"/>
        <v>Low Impact</v>
      </c>
      <c r="O1121" s="42"/>
      <c r="P1121" s="42">
        <v>12198</v>
      </c>
      <c r="Q1121" s="42">
        <f t="shared" si="89"/>
        <v>12198</v>
      </c>
    </row>
    <row r="1122" spans="1:17" x14ac:dyDescent="0.35">
      <c r="A1122" s="41" t="s">
        <v>1143</v>
      </c>
      <c r="B1122" s="41">
        <f>VLOOKUP($A:$A,'Youth Skills Data'!$A$1:$E$2403,2,FALSE)</f>
        <v>21</v>
      </c>
      <c r="C1122" s="41" t="str">
        <f t="shared" si="86"/>
        <v>20 - 24 yrs</v>
      </c>
      <c r="D1122" s="41" t="s">
        <v>3</v>
      </c>
      <c r="E1122" s="41" t="str">
        <f>HLOOKUP($A1122,'Sheet 4'!$A$2:$CNK$3,2,FALSE)</f>
        <v>Single</v>
      </c>
      <c r="F1122" s="41" t="s">
        <v>120</v>
      </c>
      <c r="G1122" s="41" t="str">
        <f t="shared" si="85"/>
        <v>Male/Single/Nakapiripiriti</v>
      </c>
      <c r="H1122" s="41">
        <f>VLOOKUP($A1122,'Youth Skills Data'!$A$1:$E$2403,5,FALSE)</f>
        <v>1.87</v>
      </c>
      <c r="I1122" s="41">
        <f>VLOOKUP($A1122,'Youth Skills Data'!$A$1:$E$2403,4,FALSE)</f>
        <v>2.88</v>
      </c>
      <c r="J1122" s="41">
        <f>VLOOKUP($A1122,'Youth Skills Data'!$A$1:$E$2403,3,FALSE)</f>
        <v>5.23</v>
      </c>
      <c r="K1122" s="41">
        <f t="shared" si="87"/>
        <v>9.98</v>
      </c>
      <c r="L1122" s="41" t="s">
        <v>7</v>
      </c>
      <c r="M1122" s="41" t="s">
        <v>5</v>
      </c>
      <c r="N1122" s="41" t="str">
        <f t="shared" si="88"/>
        <v>Low Impact</v>
      </c>
      <c r="O1122" s="42"/>
      <c r="P1122" s="42">
        <v>60500</v>
      </c>
      <c r="Q1122" s="42">
        <f t="shared" si="89"/>
        <v>60500</v>
      </c>
    </row>
    <row r="1123" spans="1:17" x14ac:dyDescent="0.35">
      <c r="A1123" s="41" t="s">
        <v>1144</v>
      </c>
      <c r="B1123" s="41">
        <f>VLOOKUP($A:$A,'Youth Skills Data'!$A$1:$E$2403,2,FALSE)</f>
        <v>24</v>
      </c>
      <c r="C1123" s="41" t="str">
        <f t="shared" si="86"/>
        <v>20 - 24 yrs</v>
      </c>
      <c r="D1123" s="41" t="s">
        <v>3</v>
      </c>
      <c r="E1123" s="41" t="str">
        <f>HLOOKUP($A1123,'Sheet 4'!$A$2:$CNK$3,2,FALSE)</f>
        <v>Single</v>
      </c>
      <c r="F1123" s="41" t="s">
        <v>120</v>
      </c>
      <c r="G1123" s="41" t="str">
        <f t="shared" si="85"/>
        <v>Male/Single/Nakapiripiriti</v>
      </c>
      <c r="H1123" s="41">
        <f>VLOOKUP($A1123,'Youth Skills Data'!$A$1:$E$2403,5,FALSE)</f>
        <v>8.42</v>
      </c>
      <c r="I1123" s="41">
        <f>VLOOKUP($A1123,'Youth Skills Data'!$A$1:$E$2403,4,FALSE)</f>
        <v>3.68</v>
      </c>
      <c r="J1123" s="41">
        <f>VLOOKUP($A1123,'Youth Skills Data'!$A$1:$E$2403,3,FALSE)</f>
        <v>0.54</v>
      </c>
      <c r="K1123" s="41">
        <f t="shared" si="87"/>
        <v>12.64</v>
      </c>
      <c r="L1123" s="41" t="s">
        <v>7</v>
      </c>
      <c r="M1123" s="41" t="s">
        <v>7</v>
      </c>
      <c r="N1123" s="41" t="str">
        <f t="shared" si="88"/>
        <v>No Impact at all</v>
      </c>
      <c r="O1123" s="42"/>
      <c r="P1123" s="42"/>
      <c r="Q1123" s="42">
        <f t="shared" si="89"/>
        <v>0</v>
      </c>
    </row>
    <row r="1124" spans="1:17" x14ac:dyDescent="0.35">
      <c r="A1124" s="41" t="s">
        <v>1145</v>
      </c>
      <c r="B1124" s="41">
        <f>VLOOKUP($A:$A,'Youth Skills Data'!$A$1:$E$2403,2,FALSE)</f>
        <v>21</v>
      </c>
      <c r="C1124" s="41" t="str">
        <f t="shared" si="86"/>
        <v>20 - 24 yrs</v>
      </c>
      <c r="D1124" s="41" t="s">
        <v>3</v>
      </c>
      <c r="E1124" s="41" t="str">
        <f>HLOOKUP($A1124,'Sheet 4'!$A$2:$CNK$3,2,FALSE)</f>
        <v>Single</v>
      </c>
      <c r="F1124" s="41" t="s">
        <v>120</v>
      </c>
      <c r="G1124" s="41" t="str">
        <f t="shared" si="85"/>
        <v>Male/Single/Nakapiripiriti</v>
      </c>
      <c r="H1124" s="41">
        <f>VLOOKUP($A1124,'Youth Skills Data'!$A$1:$E$2403,5,FALSE)</f>
        <v>0.68</v>
      </c>
      <c r="I1124" s="41">
        <f>VLOOKUP($A1124,'Youth Skills Data'!$A$1:$E$2403,4,FALSE)</f>
        <v>1.57</v>
      </c>
      <c r="J1124" s="41">
        <f>VLOOKUP($A1124,'Youth Skills Data'!$A$1:$E$2403,3,FALSE)</f>
        <v>6.72</v>
      </c>
      <c r="K1124" s="41">
        <f t="shared" si="87"/>
        <v>8.9699999999999989</v>
      </c>
      <c r="L1124" s="41" t="s">
        <v>5</v>
      </c>
      <c r="M1124" s="41" t="s">
        <v>5</v>
      </c>
      <c r="N1124" s="41" t="str">
        <f t="shared" si="88"/>
        <v>High Impact</v>
      </c>
      <c r="O1124" s="42">
        <v>396</v>
      </c>
      <c r="P1124" s="42">
        <v>176198</v>
      </c>
      <c r="Q1124" s="42">
        <f t="shared" si="89"/>
        <v>176594</v>
      </c>
    </row>
    <row r="1125" spans="1:17" x14ac:dyDescent="0.35">
      <c r="A1125" s="41" t="s">
        <v>1146</v>
      </c>
      <c r="B1125" s="41">
        <f>VLOOKUP($A:$A,'Youth Skills Data'!$A$1:$E$2403,2,FALSE)</f>
        <v>23</v>
      </c>
      <c r="C1125" s="41" t="str">
        <f t="shared" si="86"/>
        <v>20 - 24 yrs</v>
      </c>
      <c r="D1125" s="41" t="s">
        <v>3</v>
      </c>
      <c r="E1125" s="41" t="str">
        <f>HLOOKUP($A1125,'Sheet 4'!$A$2:$CNK$3,2,FALSE)</f>
        <v>Separated</v>
      </c>
      <c r="F1125" s="41" t="s">
        <v>120</v>
      </c>
      <c r="G1125" s="41" t="str">
        <f t="shared" si="85"/>
        <v>Male/Separated/Nakapiripiriti</v>
      </c>
      <c r="H1125" s="41">
        <f>VLOOKUP($A1125,'Youth Skills Data'!$A$1:$E$2403,5,FALSE)</f>
        <v>5.15</v>
      </c>
      <c r="I1125" s="41">
        <f>VLOOKUP($A1125,'Youth Skills Data'!$A$1:$E$2403,4,FALSE)</f>
        <v>4.2300000000000004</v>
      </c>
      <c r="J1125" s="41">
        <f>VLOOKUP($A1125,'Youth Skills Data'!$A$1:$E$2403,3,FALSE)</f>
        <v>3.55</v>
      </c>
      <c r="K1125" s="41">
        <f t="shared" si="87"/>
        <v>12.93</v>
      </c>
      <c r="L1125" s="41" t="s">
        <v>5</v>
      </c>
      <c r="M1125" s="41" t="s">
        <v>5</v>
      </c>
      <c r="N1125" s="41" t="str">
        <f t="shared" si="88"/>
        <v>High Impact</v>
      </c>
      <c r="O1125" s="42">
        <v>30300</v>
      </c>
      <c r="P1125" s="42">
        <v>1600</v>
      </c>
      <c r="Q1125" s="42">
        <f t="shared" si="89"/>
        <v>31900</v>
      </c>
    </row>
    <row r="1126" spans="1:17" x14ac:dyDescent="0.35">
      <c r="A1126" s="41" t="s">
        <v>1147</v>
      </c>
      <c r="B1126" s="41">
        <f>VLOOKUP($A:$A,'Youth Skills Data'!$A$1:$E$2403,2,FALSE)</f>
        <v>19</v>
      </c>
      <c r="C1126" s="41" t="str">
        <f t="shared" si="86"/>
        <v>20 - 24 yrs</v>
      </c>
      <c r="D1126" s="41" t="s">
        <v>8</v>
      </c>
      <c r="E1126" s="41" t="str">
        <f>HLOOKUP($A1126,'Sheet 4'!$A$2:$CNK$3,2,FALSE)</f>
        <v>Separated</v>
      </c>
      <c r="F1126" s="41" t="s">
        <v>120</v>
      </c>
      <c r="G1126" s="41" t="str">
        <f t="shared" si="85"/>
        <v>Female/Separated/Nakapiripiriti</v>
      </c>
      <c r="H1126" s="41">
        <f>VLOOKUP($A1126,'Youth Skills Data'!$A$1:$E$2403,5,FALSE)</f>
        <v>3.26</v>
      </c>
      <c r="I1126" s="41">
        <f>VLOOKUP($A1126,'Youth Skills Data'!$A$1:$E$2403,4,FALSE)</f>
        <v>9.7200000000000006</v>
      </c>
      <c r="J1126" s="41">
        <f>VLOOKUP($A1126,'Youth Skills Data'!$A$1:$E$2403,3,FALSE)</f>
        <v>2</v>
      </c>
      <c r="K1126" s="41">
        <f t="shared" si="87"/>
        <v>14.98</v>
      </c>
      <c r="L1126" s="41" t="s">
        <v>6</v>
      </c>
      <c r="M1126" s="41" t="s">
        <v>6</v>
      </c>
      <c r="N1126" s="41" t="str">
        <f t="shared" si="88"/>
        <v>No Impact at all</v>
      </c>
      <c r="O1126" s="42"/>
      <c r="P1126" s="42"/>
      <c r="Q1126" s="42">
        <f t="shared" si="89"/>
        <v>0</v>
      </c>
    </row>
    <row r="1127" spans="1:17" x14ac:dyDescent="0.35">
      <c r="A1127" s="41" t="s">
        <v>1148</v>
      </c>
      <c r="B1127" s="41">
        <f>VLOOKUP($A:$A,'Youth Skills Data'!$A$1:$E$2403,2,FALSE)</f>
        <v>29</v>
      </c>
      <c r="C1127" s="41" t="str">
        <f t="shared" si="86"/>
        <v>25 yrs or more</v>
      </c>
      <c r="D1127" s="41" t="s">
        <v>8</v>
      </c>
      <c r="E1127" s="41" t="str">
        <f>HLOOKUP($A1127,'Sheet 4'!$A$2:$CNK$3,2,FALSE)</f>
        <v>Single</v>
      </c>
      <c r="F1127" s="41" t="s">
        <v>120</v>
      </c>
      <c r="G1127" s="41" t="str">
        <f t="shared" si="85"/>
        <v>Female/Single/Nakapiripiriti</v>
      </c>
      <c r="H1127" s="41">
        <f>VLOOKUP($A1127,'Youth Skills Data'!$A$1:$E$2403,5,FALSE)</f>
        <v>7.84</v>
      </c>
      <c r="I1127" s="41">
        <f>VLOOKUP($A1127,'Youth Skills Data'!$A$1:$E$2403,4,FALSE)</f>
        <v>6.23</v>
      </c>
      <c r="J1127" s="41">
        <f>VLOOKUP($A1127,'Youth Skills Data'!$A$1:$E$2403,3,FALSE)</f>
        <v>5.87</v>
      </c>
      <c r="K1127" s="41">
        <f t="shared" si="87"/>
        <v>19.940000000000001</v>
      </c>
      <c r="L1127" s="41" t="s">
        <v>6</v>
      </c>
      <c r="M1127" s="41" t="s">
        <v>6</v>
      </c>
      <c r="N1127" s="41" t="str">
        <f t="shared" si="88"/>
        <v>No Impact at all</v>
      </c>
      <c r="O1127" s="42"/>
      <c r="P1127" s="42"/>
      <c r="Q1127" s="42">
        <f t="shared" si="89"/>
        <v>0</v>
      </c>
    </row>
    <row r="1128" spans="1:17" x14ac:dyDescent="0.35">
      <c r="A1128" s="41" t="s">
        <v>1149</v>
      </c>
      <c r="B1128" s="41">
        <f>VLOOKUP($A:$A,'Youth Skills Data'!$A$1:$E$2403,2,FALSE)</f>
        <v>22</v>
      </c>
      <c r="C1128" s="41" t="str">
        <f t="shared" si="86"/>
        <v>20 - 24 yrs</v>
      </c>
      <c r="D1128" s="41" t="s">
        <v>8</v>
      </c>
      <c r="E1128" s="41" t="str">
        <f>HLOOKUP($A1128,'Sheet 4'!$A$2:$CNK$3,2,FALSE)</f>
        <v>Married</v>
      </c>
      <c r="F1128" s="41" t="s">
        <v>120</v>
      </c>
      <c r="G1128" s="41" t="str">
        <f t="shared" si="85"/>
        <v>Female/Married/Nakapiripiriti</v>
      </c>
      <c r="H1128" s="41">
        <f>VLOOKUP($A1128,'Youth Skills Data'!$A$1:$E$2403,5,FALSE)</f>
        <v>7.84</v>
      </c>
      <c r="I1128" s="41">
        <f>VLOOKUP($A1128,'Youth Skills Data'!$A$1:$E$2403,4,FALSE)</f>
        <v>6.23</v>
      </c>
      <c r="J1128" s="41">
        <f>VLOOKUP($A1128,'Youth Skills Data'!$A$1:$E$2403,3,FALSE)</f>
        <v>5.87</v>
      </c>
      <c r="K1128" s="41">
        <f t="shared" si="87"/>
        <v>19.940000000000001</v>
      </c>
      <c r="L1128" s="41" t="s">
        <v>5</v>
      </c>
      <c r="M1128" s="41" t="s">
        <v>5</v>
      </c>
      <c r="N1128" s="41" t="str">
        <f t="shared" si="88"/>
        <v>High Impact</v>
      </c>
      <c r="O1128" s="42">
        <v>38700</v>
      </c>
      <c r="P1128" s="42">
        <v>50198</v>
      </c>
      <c r="Q1128" s="42">
        <f t="shared" si="89"/>
        <v>88898</v>
      </c>
    </row>
    <row r="1129" spans="1:17" x14ac:dyDescent="0.35">
      <c r="A1129" s="41" t="s">
        <v>1150</v>
      </c>
      <c r="B1129" s="41">
        <f>VLOOKUP($A:$A,'Youth Skills Data'!$A$1:$E$2403,2,FALSE)</f>
        <v>21</v>
      </c>
      <c r="C1129" s="41" t="str">
        <f t="shared" si="86"/>
        <v>20 - 24 yrs</v>
      </c>
      <c r="D1129" s="41" t="s">
        <v>8</v>
      </c>
      <c r="E1129" s="41" t="str">
        <f>HLOOKUP($A1129,'Sheet 4'!$A$2:$CNK$3,2,FALSE)</f>
        <v>Single</v>
      </c>
      <c r="F1129" s="41" t="s">
        <v>120</v>
      </c>
      <c r="G1129" s="41" t="str">
        <f t="shared" si="85"/>
        <v>Female/Single/Nakapiripiriti</v>
      </c>
      <c r="H1129" s="41">
        <f>VLOOKUP($A1129,'Youth Skills Data'!$A$1:$E$2403,5,FALSE)</f>
        <v>8.9499999999999993</v>
      </c>
      <c r="I1129" s="41">
        <f>VLOOKUP($A1129,'Youth Skills Data'!$A$1:$E$2403,4,FALSE)</f>
        <v>9.2799999999999994</v>
      </c>
      <c r="J1129" s="41">
        <f>VLOOKUP($A1129,'Youth Skills Data'!$A$1:$E$2403,3,FALSE)</f>
        <v>7.99</v>
      </c>
      <c r="K1129" s="41">
        <f t="shared" si="87"/>
        <v>26.22</v>
      </c>
      <c r="L1129" s="41" t="s">
        <v>5</v>
      </c>
      <c r="M1129" s="41" t="s">
        <v>5</v>
      </c>
      <c r="N1129" s="41" t="str">
        <f t="shared" si="88"/>
        <v>High Impact</v>
      </c>
      <c r="O1129" s="42">
        <v>29000</v>
      </c>
      <c r="P1129" s="42">
        <v>30200</v>
      </c>
      <c r="Q1129" s="42">
        <f t="shared" si="89"/>
        <v>59200</v>
      </c>
    </row>
    <row r="1130" spans="1:17" x14ac:dyDescent="0.35">
      <c r="A1130" s="41" t="s">
        <v>1151</v>
      </c>
      <c r="B1130" s="41">
        <f>VLOOKUP($A:$A,'Youth Skills Data'!$A$1:$E$2403,2,FALSE)</f>
        <v>17</v>
      </c>
      <c r="C1130" s="41" t="str">
        <f t="shared" si="86"/>
        <v>15 - 19 yrs</v>
      </c>
      <c r="D1130" s="41" t="s">
        <v>8</v>
      </c>
      <c r="E1130" s="41" t="str">
        <f>HLOOKUP($A1130,'Sheet 4'!$A$2:$CNK$3,2,FALSE)</f>
        <v>Separated</v>
      </c>
      <c r="F1130" s="41" t="s">
        <v>120</v>
      </c>
      <c r="G1130" s="41" t="str">
        <f t="shared" si="85"/>
        <v>Female/Separated/Nakapiripiriti</v>
      </c>
      <c r="H1130" s="41">
        <f>VLOOKUP($A1130,'Youth Skills Data'!$A$1:$E$2403,5,FALSE)</f>
        <v>5.15</v>
      </c>
      <c r="I1130" s="41">
        <f>VLOOKUP($A1130,'Youth Skills Data'!$A$1:$E$2403,4,FALSE)</f>
        <v>4.2300000000000004</v>
      </c>
      <c r="J1130" s="41">
        <f>VLOOKUP($A1130,'Youth Skills Data'!$A$1:$E$2403,3,FALSE)</f>
        <v>3.55</v>
      </c>
      <c r="K1130" s="41">
        <f t="shared" si="87"/>
        <v>12.93</v>
      </c>
      <c r="L1130" s="41" t="s">
        <v>5</v>
      </c>
      <c r="M1130" s="41" t="s">
        <v>5</v>
      </c>
      <c r="N1130" s="41" t="str">
        <f t="shared" si="88"/>
        <v>High Impact</v>
      </c>
      <c r="O1130" s="42">
        <v>7200</v>
      </c>
      <c r="P1130" s="42">
        <v>21000</v>
      </c>
      <c r="Q1130" s="42">
        <f t="shared" si="89"/>
        <v>28200</v>
      </c>
    </row>
    <row r="1131" spans="1:17" x14ac:dyDescent="0.35">
      <c r="A1131" s="41" t="s">
        <v>1152</v>
      </c>
      <c r="B1131" s="41">
        <f>VLOOKUP($A:$A,'Youth Skills Data'!$A$1:$E$2403,2,FALSE)</f>
        <v>21</v>
      </c>
      <c r="C1131" s="41" t="str">
        <f t="shared" si="86"/>
        <v>20 - 24 yrs</v>
      </c>
      <c r="D1131" s="41" t="s">
        <v>8</v>
      </c>
      <c r="E1131" s="41" t="str">
        <f>HLOOKUP($A1131,'Sheet 4'!$A$2:$CNK$3,2,FALSE)</f>
        <v>Married</v>
      </c>
      <c r="F1131" s="41" t="s">
        <v>120</v>
      </c>
      <c r="G1131" s="41" t="str">
        <f t="shared" si="85"/>
        <v>Female/Married/Nakapiripiriti</v>
      </c>
      <c r="H1131" s="41">
        <f>VLOOKUP($A1131,'Youth Skills Data'!$A$1:$E$2403,5,FALSE)</f>
        <v>8.42</v>
      </c>
      <c r="I1131" s="41">
        <f>VLOOKUP($A1131,'Youth Skills Data'!$A$1:$E$2403,4,FALSE)</f>
        <v>3.68</v>
      </c>
      <c r="J1131" s="41">
        <f>VLOOKUP($A1131,'Youth Skills Data'!$A$1:$E$2403,3,FALSE)</f>
        <v>0.54</v>
      </c>
      <c r="K1131" s="41">
        <f t="shared" si="87"/>
        <v>12.64</v>
      </c>
      <c r="L1131" s="41" t="s">
        <v>5</v>
      </c>
      <c r="M1131" s="41" t="s">
        <v>5</v>
      </c>
      <c r="N1131" s="41" t="str">
        <f t="shared" si="88"/>
        <v>High Impact</v>
      </c>
      <c r="O1131" s="42">
        <v>28000</v>
      </c>
      <c r="P1131" s="42">
        <v>17099</v>
      </c>
      <c r="Q1131" s="42">
        <f t="shared" si="89"/>
        <v>45099</v>
      </c>
    </row>
    <row r="1132" spans="1:17" x14ac:dyDescent="0.35">
      <c r="A1132" s="41" t="s">
        <v>1153</v>
      </c>
      <c r="B1132" s="41">
        <f>VLOOKUP($A:$A,'Youth Skills Data'!$A$1:$E$2403,2,FALSE)</f>
        <v>23</v>
      </c>
      <c r="C1132" s="41" t="str">
        <f t="shared" si="86"/>
        <v>20 - 24 yrs</v>
      </c>
      <c r="D1132" s="41" t="s">
        <v>8</v>
      </c>
      <c r="E1132" s="41" t="str">
        <f>HLOOKUP($A1132,'Sheet 4'!$A$2:$CNK$3,2,FALSE)</f>
        <v>Single</v>
      </c>
      <c r="F1132" s="41" t="s">
        <v>120</v>
      </c>
      <c r="G1132" s="41" t="str">
        <f t="shared" si="85"/>
        <v>Female/Single/Nakapiripiriti</v>
      </c>
      <c r="H1132" s="41">
        <f>VLOOKUP($A1132,'Youth Skills Data'!$A$1:$E$2403,5,FALSE)</f>
        <v>8.9499999999999993</v>
      </c>
      <c r="I1132" s="41">
        <f>VLOOKUP($A1132,'Youth Skills Data'!$A$1:$E$2403,4,FALSE)</f>
        <v>9.2799999999999994</v>
      </c>
      <c r="J1132" s="41">
        <f>VLOOKUP($A1132,'Youth Skills Data'!$A$1:$E$2403,3,FALSE)</f>
        <v>7.99</v>
      </c>
      <c r="K1132" s="41">
        <f t="shared" si="87"/>
        <v>26.22</v>
      </c>
      <c r="L1132" s="41" t="s">
        <v>5</v>
      </c>
      <c r="M1132" s="41" t="s">
        <v>7</v>
      </c>
      <c r="N1132" s="41" t="str">
        <f t="shared" si="88"/>
        <v>Moderate Impact</v>
      </c>
      <c r="O1132" s="42">
        <v>7700</v>
      </c>
      <c r="P1132" s="42"/>
      <c r="Q1132" s="42">
        <f t="shared" si="89"/>
        <v>7700</v>
      </c>
    </row>
    <row r="1133" spans="1:17" x14ac:dyDescent="0.35">
      <c r="A1133" s="41" t="s">
        <v>1154</v>
      </c>
      <c r="B1133" s="41">
        <f>VLOOKUP($A:$A,'Youth Skills Data'!$A$1:$E$2403,2,FALSE)</f>
        <v>15</v>
      </c>
      <c r="C1133" s="41" t="str">
        <f t="shared" si="86"/>
        <v>15 - 19 yrs</v>
      </c>
      <c r="D1133" s="41" t="s">
        <v>3</v>
      </c>
      <c r="E1133" s="41" t="str">
        <f>HLOOKUP($A1133,'Sheet 4'!$A$2:$CNK$3,2,FALSE)</f>
        <v>Single</v>
      </c>
      <c r="F1133" s="41" t="s">
        <v>120</v>
      </c>
      <c r="G1133" s="41" t="str">
        <f t="shared" si="85"/>
        <v>Male/Single/Nakapiripiriti</v>
      </c>
      <c r="H1133" s="41">
        <f>VLOOKUP($A1133,'Youth Skills Data'!$A$1:$E$2403,5,FALSE)</f>
        <v>3.36</v>
      </c>
      <c r="I1133" s="41">
        <f>VLOOKUP($A1133,'Youth Skills Data'!$A$1:$E$2403,4,FALSE)</f>
        <v>2.02</v>
      </c>
      <c r="J1133" s="41">
        <f>VLOOKUP($A1133,'Youth Skills Data'!$A$1:$E$2403,3,FALSE)</f>
        <v>9.85</v>
      </c>
      <c r="K1133" s="41">
        <f t="shared" si="87"/>
        <v>15.23</v>
      </c>
      <c r="L1133" s="41" t="s">
        <v>5</v>
      </c>
      <c r="M1133" s="41" t="s">
        <v>7</v>
      </c>
      <c r="N1133" s="41" t="str">
        <f t="shared" si="88"/>
        <v>Moderate Impact</v>
      </c>
      <c r="O1133" s="42">
        <v>25500</v>
      </c>
      <c r="P1133" s="42"/>
      <c r="Q1133" s="42">
        <f t="shared" si="89"/>
        <v>25500</v>
      </c>
    </row>
    <row r="1134" spans="1:17" x14ac:dyDescent="0.35">
      <c r="A1134" s="41" t="s">
        <v>1155</v>
      </c>
      <c r="B1134" s="41">
        <f>VLOOKUP($A:$A,'Youth Skills Data'!$A$1:$E$2403,2,FALSE)</f>
        <v>25</v>
      </c>
      <c r="C1134" s="41" t="str">
        <f t="shared" si="86"/>
        <v>25 yrs or more</v>
      </c>
      <c r="D1134" s="41" t="s">
        <v>8</v>
      </c>
      <c r="E1134" s="41" t="str">
        <f>HLOOKUP($A1134,'Sheet 4'!$A$2:$CNK$3,2,FALSE)</f>
        <v>Single</v>
      </c>
      <c r="F1134" s="41" t="s">
        <v>120</v>
      </c>
      <c r="G1134" s="41" t="str">
        <f t="shared" si="85"/>
        <v>Female/Single/Nakapiripiriti</v>
      </c>
      <c r="H1134" s="41">
        <f>VLOOKUP($A1134,'Youth Skills Data'!$A$1:$E$2403,5,FALSE)</f>
        <v>7.84</v>
      </c>
      <c r="I1134" s="41">
        <f>VLOOKUP($A1134,'Youth Skills Data'!$A$1:$E$2403,4,FALSE)</f>
        <v>6.23</v>
      </c>
      <c r="J1134" s="41">
        <f>VLOOKUP($A1134,'Youth Skills Data'!$A$1:$E$2403,3,FALSE)</f>
        <v>5.87</v>
      </c>
      <c r="K1134" s="41">
        <f t="shared" si="87"/>
        <v>19.940000000000001</v>
      </c>
      <c r="L1134" s="41" t="s">
        <v>5</v>
      </c>
      <c r="M1134" s="41" t="s">
        <v>7</v>
      </c>
      <c r="N1134" s="41" t="str">
        <f t="shared" si="88"/>
        <v>Moderate Impact</v>
      </c>
      <c r="O1134" s="42">
        <v>7000</v>
      </c>
      <c r="P1134" s="42"/>
      <c r="Q1134" s="42">
        <f t="shared" si="89"/>
        <v>7000</v>
      </c>
    </row>
    <row r="1135" spans="1:17" x14ac:dyDescent="0.35">
      <c r="A1135" s="41" t="s">
        <v>1156</v>
      </c>
      <c r="B1135" s="41">
        <f>VLOOKUP($A:$A,'Youth Skills Data'!$A$1:$E$2403,2,FALSE)</f>
        <v>14</v>
      </c>
      <c r="C1135" s="41" t="str">
        <f t="shared" si="86"/>
        <v>15 - 19 yrs</v>
      </c>
      <c r="D1135" s="41" t="s">
        <v>8</v>
      </c>
      <c r="E1135" s="41" t="str">
        <f>HLOOKUP($A1135,'Sheet 4'!$A$2:$CNK$3,2,FALSE)</f>
        <v>Single</v>
      </c>
      <c r="F1135" s="41" t="s">
        <v>119</v>
      </c>
      <c r="G1135" s="41" t="str">
        <f t="shared" si="85"/>
        <v>Female/Single/Napak</v>
      </c>
      <c r="H1135" s="41">
        <f>VLOOKUP($A1135,'Youth Skills Data'!$A$1:$E$2403,5,FALSE)</f>
        <v>4.3499999999999996</v>
      </c>
      <c r="I1135" s="41">
        <f>VLOOKUP($A1135,'Youth Skills Data'!$A$1:$E$2403,4,FALSE)</f>
        <v>7.84</v>
      </c>
      <c r="J1135" s="41">
        <f>VLOOKUP($A1135,'Youth Skills Data'!$A$1:$E$2403,3,FALSE)</f>
        <v>6.4</v>
      </c>
      <c r="K1135" s="41">
        <f t="shared" si="87"/>
        <v>18.59</v>
      </c>
      <c r="L1135" s="41" t="s">
        <v>5</v>
      </c>
      <c r="M1135" s="41" t="s">
        <v>7</v>
      </c>
      <c r="N1135" s="41" t="str">
        <f t="shared" si="88"/>
        <v>Moderate Impact</v>
      </c>
      <c r="O1135" s="42">
        <v>10398</v>
      </c>
      <c r="P1135" s="42"/>
      <c r="Q1135" s="42">
        <f t="shared" si="89"/>
        <v>10398</v>
      </c>
    </row>
    <row r="1136" spans="1:17" x14ac:dyDescent="0.35">
      <c r="A1136" s="41" t="s">
        <v>1157</v>
      </c>
      <c r="B1136" s="41">
        <f>VLOOKUP($A:$A,'Youth Skills Data'!$A$1:$E$2403,2,FALSE)</f>
        <v>15</v>
      </c>
      <c r="C1136" s="41" t="str">
        <f t="shared" si="86"/>
        <v>15 - 19 yrs</v>
      </c>
      <c r="D1136" s="41" t="s">
        <v>8</v>
      </c>
      <c r="E1136" s="41" t="str">
        <f>HLOOKUP($A1136,'Sheet 4'!$A$2:$CNK$3,2,FALSE)</f>
        <v>Married</v>
      </c>
      <c r="F1136" s="41" t="s">
        <v>119</v>
      </c>
      <c r="G1136" s="41" t="str">
        <f t="shared" si="85"/>
        <v>Female/Married/Napak</v>
      </c>
      <c r="H1136" s="41">
        <f>VLOOKUP($A1136,'Youth Skills Data'!$A$1:$E$2403,5,FALSE)</f>
        <v>7.84</v>
      </c>
      <c r="I1136" s="41">
        <f>VLOOKUP($A1136,'Youth Skills Data'!$A$1:$E$2403,4,FALSE)</f>
        <v>6.23</v>
      </c>
      <c r="J1136" s="41">
        <f>VLOOKUP($A1136,'Youth Skills Data'!$A$1:$E$2403,3,FALSE)</f>
        <v>5.87</v>
      </c>
      <c r="K1136" s="41">
        <f t="shared" si="87"/>
        <v>19.940000000000001</v>
      </c>
      <c r="L1136" s="41" t="s">
        <v>5</v>
      </c>
      <c r="M1136" s="41" t="s">
        <v>5</v>
      </c>
      <c r="N1136" s="41" t="str">
        <f t="shared" si="88"/>
        <v>High Impact</v>
      </c>
      <c r="O1136" s="42">
        <v>797</v>
      </c>
      <c r="P1136" s="42">
        <v>278000</v>
      </c>
      <c r="Q1136" s="42">
        <f t="shared" si="89"/>
        <v>278797</v>
      </c>
    </row>
    <row r="1137" spans="1:17" x14ac:dyDescent="0.35">
      <c r="A1137" s="41" t="s">
        <v>1158</v>
      </c>
      <c r="B1137" s="41">
        <f>VLOOKUP($A:$A,'Youth Skills Data'!$A$1:$E$2403,2,FALSE)</f>
        <v>17</v>
      </c>
      <c r="C1137" s="41" t="str">
        <f t="shared" si="86"/>
        <v>15 - 19 yrs</v>
      </c>
      <c r="D1137" s="41" t="s">
        <v>8</v>
      </c>
      <c r="E1137" s="41" t="str">
        <f>HLOOKUP($A1137,'Sheet 4'!$A$2:$CNK$3,2,FALSE)</f>
        <v>Single</v>
      </c>
      <c r="F1137" s="41" t="s">
        <v>119</v>
      </c>
      <c r="G1137" s="41" t="str">
        <f t="shared" si="85"/>
        <v>Female/Single/Napak</v>
      </c>
      <c r="H1137" s="41">
        <f>VLOOKUP($A1137,'Youth Skills Data'!$A$1:$E$2403,5,FALSE)</f>
        <v>7.84</v>
      </c>
      <c r="I1137" s="41">
        <f>VLOOKUP($A1137,'Youth Skills Data'!$A$1:$E$2403,4,FALSE)</f>
        <v>6.23</v>
      </c>
      <c r="J1137" s="41">
        <f>VLOOKUP($A1137,'Youth Skills Data'!$A$1:$E$2403,3,FALSE)</f>
        <v>5.87</v>
      </c>
      <c r="K1137" s="41">
        <f t="shared" si="87"/>
        <v>19.940000000000001</v>
      </c>
      <c r="L1137" s="41" t="s">
        <v>7</v>
      </c>
      <c r="M1137" s="41" t="s">
        <v>5</v>
      </c>
      <c r="N1137" s="41" t="str">
        <f t="shared" si="88"/>
        <v>Low Impact</v>
      </c>
      <c r="O1137" s="42"/>
      <c r="P1137" s="42">
        <v>31099</v>
      </c>
      <c r="Q1137" s="42">
        <f t="shared" si="89"/>
        <v>31099</v>
      </c>
    </row>
    <row r="1138" spans="1:17" x14ac:dyDescent="0.35">
      <c r="A1138" s="41" t="s">
        <v>1159</v>
      </c>
      <c r="B1138" s="41">
        <f>VLOOKUP($A:$A,'Youth Skills Data'!$A$1:$E$2403,2,FALSE)</f>
        <v>19</v>
      </c>
      <c r="C1138" s="41" t="str">
        <f t="shared" si="86"/>
        <v>20 - 24 yrs</v>
      </c>
      <c r="D1138" s="41" t="s">
        <v>8</v>
      </c>
      <c r="E1138" s="41" t="str">
        <f>HLOOKUP($A1138,'Sheet 4'!$A$2:$CNK$3,2,FALSE)</f>
        <v>Single</v>
      </c>
      <c r="F1138" s="41" t="s">
        <v>119</v>
      </c>
      <c r="G1138" s="41" t="str">
        <f t="shared" si="85"/>
        <v>Female/Single/Napak</v>
      </c>
      <c r="H1138" s="41">
        <f>VLOOKUP($A1138,'Youth Skills Data'!$A$1:$E$2403,5,FALSE)</f>
        <v>7.84</v>
      </c>
      <c r="I1138" s="41">
        <f>VLOOKUP($A1138,'Youth Skills Data'!$A$1:$E$2403,4,FALSE)</f>
        <v>6.23</v>
      </c>
      <c r="J1138" s="41">
        <f>VLOOKUP($A1138,'Youth Skills Data'!$A$1:$E$2403,3,FALSE)</f>
        <v>5.87</v>
      </c>
      <c r="K1138" s="41">
        <f t="shared" si="87"/>
        <v>19.940000000000001</v>
      </c>
      <c r="L1138" s="41" t="s">
        <v>7</v>
      </c>
      <c r="M1138" s="41" t="s">
        <v>5</v>
      </c>
      <c r="N1138" s="41" t="str">
        <f t="shared" si="88"/>
        <v>Low Impact</v>
      </c>
      <c r="O1138" s="42"/>
      <c r="P1138" s="42">
        <v>77500</v>
      </c>
      <c r="Q1138" s="42">
        <f t="shared" si="89"/>
        <v>77500</v>
      </c>
    </row>
    <row r="1139" spans="1:17" x14ac:dyDescent="0.35">
      <c r="A1139" s="41" t="s">
        <v>1160</v>
      </c>
      <c r="B1139" s="41">
        <f>VLOOKUP($A:$A,'Youth Skills Data'!$A$1:$E$2403,2,FALSE)</f>
        <v>21</v>
      </c>
      <c r="C1139" s="41" t="str">
        <f t="shared" si="86"/>
        <v>20 - 24 yrs</v>
      </c>
      <c r="D1139" s="41" t="s">
        <v>8</v>
      </c>
      <c r="E1139" s="41" t="str">
        <f>HLOOKUP($A1139,'Sheet 4'!$A$2:$CNK$3,2,FALSE)</f>
        <v>Single</v>
      </c>
      <c r="F1139" s="41" t="s">
        <v>119</v>
      </c>
      <c r="G1139" s="41" t="str">
        <f t="shared" si="85"/>
        <v>Female/Single/Napak</v>
      </c>
      <c r="H1139" s="41">
        <f>VLOOKUP($A1139,'Youth Skills Data'!$A$1:$E$2403,5,FALSE)</f>
        <v>8.9499999999999993</v>
      </c>
      <c r="I1139" s="41">
        <f>VLOOKUP($A1139,'Youth Skills Data'!$A$1:$E$2403,4,FALSE)</f>
        <v>9.2799999999999994</v>
      </c>
      <c r="J1139" s="41">
        <f>VLOOKUP($A1139,'Youth Skills Data'!$A$1:$E$2403,3,FALSE)</f>
        <v>7.99</v>
      </c>
      <c r="K1139" s="41">
        <f t="shared" si="87"/>
        <v>26.22</v>
      </c>
      <c r="L1139" s="41" t="s">
        <v>7</v>
      </c>
      <c r="M1139" s="41" t="s">
        <v>5</v>
      </c>
      <c r="N1139" s="41" t="str">
        <f t="shared" si="88"/>
        <v>Low Impact</v>
      </c>
      <c r="O1139" s="42"/>
      <c r="P1139" s="42">
        <v>800000</v>
      </c>
      <c r="Q1139" s="42">
        <f t="shared" si="89"/>
        <v>800000</v>
      </c>
    </row>
    <row r="1140" spans="1:17" x14ac:dyDescent="0.35">
      <c r="A1140" s="41" t="s">
        <v>1161</v>
      </c>
      <c r="B1140" s="41">
        <f>VLOOKUP($A:$A,'Youth Skills Data'!$A$1:$E$2403,2,FALSE)</f>
        <v>24</v>
      </c>
      <c r="C1140" s="41" t="str">
        <f t="shared" si="86"/>
        <v>20 - 24 yrs</v>
      </c>
      <c r="D1140" s="41" t="s">
        <v>8</v>
      </c>
      <c r="E1140" s="41" t="str">
        <f>HLOOKUP($A1140,'Sheet 4'!$A$2:$CNK$3,2,FALSE)</f>
        <v>Single</v>
      </c>
      <c r="F1140" s="41" t="s">
        <v>119</v>
      </c>
      <c r="G1140" s="41" t="str">
        <f t="shared" si="85"/>
        <v>Female/Single/Napak</v>
      </c>
      <c r="H1140" s="41">
        <f>VLOOKUP($A1140,'Youth Skills Data'!$A$1:$E$2403,5,FALSE)</f>
        <v>8.9499999999999993</v>
      </c>
      <c r="I1140" s="41">
        <f>VLOOKUP($A1140,'Youth Skills Data'!$A$1:$E$2403,4,FALSE)</f>
        <v>9.2799999999999994</v>
      </c>
      <c r="J1140" s="41">
        <f>VLOOKUP($A1140,'Youth Skills Data'!$A$1:$E$2403,3,FALSE)</f>
        <v>7.99</v>
      </c>
      <c r="K1140" s="41">
        <f t="shared" si="87"/>
        <v>26.22</v>
      </c>
      <c r="L1140" s="41" t="s">
        <v>7</v>
      </c>
      <c r="M1140" s="41" t="s">
        <v>5</v>
      </c>
      <c r="N1140" s="41" t="str">
        <f t="shared" si="88"/>
        <v>Low Impact</v>
      </c>
      <c r="O1140" s="42"/>
      <c r="P1140" s="42">
        <v>6240000</v>
      </c>
      <c r="Q1140" s="42">
        <f t="shared" si="89"/>
        <v>6240000</v>
      </c>
    </row>
    <row r="1141" spans="1:17" x14ac:dyDescent="0.35">
      <c r="A1141" s="41" t="s">
        <v>1162</v>
      </c>
      <c r="B1141" s="41">
        <f>VLOOKUP($A:$A,'Youth Skills Data'!$A$1:$E$2403,2,FALSE)</f>
        <v>21</v>
      </c>
      <c r="C1141" s="41" t="str">
        <f t="shared" si="86"/>
        <v>20 - 24 yrs</v>
      </c>
      <c r="D1141" s="41" t="s">
        <v>8</v>
      </c>
      <c r="E1141" s="41" t="str">
        <f>HLOOKUP($A1141,'Sheet 4'!$A$2:$CNK$3,2,FALSE)</f>
        <v>Married</v>
      </c>
      <c r="F1141" s="41" t="s">
        <v>119</v>
      </c>
      <c r="G1141" s="41" t="str">
        <f t="shared" si="85"/>
        <v>Female/Married/Napak</v>
      </c>
      <c r="H1141" s="41">
        <f>VLOOKUP($A1141,'Youth Skills Data'!$A$1:$E$2403,5,FALSE)</f>
        <v>3.88</v>
      </c>
      <c r="I1141" s="41">
        <f>VLOOKUP($A1141,'Youth Skills Data'!$A$1:$E$2403,4,FALSE)</f>
        <v>1.29</v>
      </c>
      <c r="J1141" s="41">
        <f>VLOOKUP($A1141,'Youth Skills Data'!$A$1:$E$2403,3,FALSE)</f>
        <v>9.16</v>
      </c>
      <c r="K1141" s="41">
        <f t="shared" si="87"/>
        <v>14.33</v>
      </c>
      <c r="L1141" s="41" t="s">
        <v>7</v>
      </c>
      <c r="M1141" s="41" t="s">
        <v>5</v>
      </c>
      <c r="N1141" s="41" t="str">
        <f t="shared" si="88"/>
        <v>Low Impact</v>
      </c>
      <c r="O1141" s="42"/>
      <c r="P1141" s="42">
        <v>125000</v>
      </c>
      <c r="Q1141" s="42">
        <f t="shared" si="89"/>
        <v>125000</v>
      </c>
    </row>
    <row r="1142" spans="1:17" x14ac:dyDescent="0.35">
      <c r="A1142" s="41" t="s">
        <v>1163</v>
      </c>
      <c r="B1142" s="41">
        <f>VLOOKUP($A:$A,'Youth Skills Data'!$A$1:$E$2403,2,FALSE)</f>
        <v>23</v>
      </c>
      <c r="C1142" s="41" t="str">
        <f t="shared" si="86"/>
        <v>20 - 24 yrs</v>
      </c>
      <c r="D1142" s="41" t="s">
        <v>8</v>
      </c>
      <c r="E1142" s="41" t="str">
        <f>HLOOKUP($A1142,'Sheet 4'!$A$2:$CNK$3,2,FALSE)</f>
        <v>Single</v>
      </c>
      <c r="F1142" s="41" t="s">
        <v>119</v>
      </c>
      <c r="G1142" s="41" t="str">
        <f t="shared" si="85"/>
        <v>Female/Single/Napak</v>
      </c>
      <c r="H1142" s="41">
        <f>VLOOKUP($A1142,'Youth Skills Data'!$A$1:$E$2403,5,FALSE)</f>
        <v>6.31</v>
      </c>
      <c r="I1142" s="41">
        <f>VLOOKUP($A1142,'Youth Skills Data'!$A$1:$E$2403,4,FALSE)</f>
        <v>1.92</v>
      </c>
      <c r="J1142" s="41">
        <f>VLOOKUP($A1142,'Youth Skills Data'!$A$1:$E$2403,3,FALSE)</f>
        <v>4.67</v>
      </c>
      <c r="K1142" s="41">
        <f t="shared" si="87"/>
        <v>12.9</v>
      </c>
      <c r="L1142" s="41" t="s">
        <v>5</v>
      </c>
      <c r="M1142" s="41" t="s">
        <v>5</v>
      </c>
      <c r="N1142" s="41" t="str">
        <f t="shared" si="88"/>
        <v>High Impact</v>
      </c>
      <c r="O1142" s="42">
        <v>552050</v>
      </c>
      <c r="P1142" s="42">
        <v>1050000</v>
      </c>
      <c r="Q1142" s="42">
        <f t="shared" si="89"/>
        <v>1602050</v>
      </c>
    </row>
    <row r="1143" spans="1:17" x14ac:dyDescent="0.35">
      <c r="A1143" s="41" t="s">
        <v>1164</v>
      </c>
      <c r="B1143" s="41">
        <f>VLOOKUP($A:$A,'Youth Skills Data'!$A$1:$E$2403,2,FALSE)</f>
        <v>19</v>
      </c>
      <c r="C1143" s="41" t="str">
        <f t="shared" si="86"/>
        <v>20 - 24 yrs</v>
      </c>
      <c r="D1143" s="41" t="s">
        <v>8</v>
      </c>
      <c r="E1143" s="41" t="str">
        <f>HLOOKUP($A1143,'Sheet 4'!$A$2:$CNK$3,2,FALSE)</f>
        <v>Single</v>
      </c>
      <c r="F1143" s="41" t="s">
        <v>119</v>
      </c>
      <c r="G1143" s="41" t="str">
        <f t="shared" si="85"/>
        <v>Female/Single/Napak</v>
      </c>
      <c r="H1143" s="41">
        <f>VLOOKUP($A1143,'Youth Skills Data'!$A$1:$E$2403,5,FALSE)</f>
        <v>3.26</v>
      </c>
      <c r="I1143" s="41">
        <f>VLOOKUP($A1143,'Youth Skills Data'!$A$1:$E$2403,4,FALSE)</f>
        <v>9.7200000000000006</v>
      </c>
      <c r="J1143" s="41">
        <f>VLOOKUP($A1143,'Youth Skills Data'!$A$1:$E$2403,3,FALSE)</f>
        <v>2</v>
      </c>
      <c r="K1143" s="41">
        <f t="shared" si="87"/>
        <v>14.98</v>
      </c>
      <c r="L1143" s="41" t="s">
        <v>5</v>
      </c>
      <c r="M1143" s="41" t="s">
        <v>7</v>
      </c>
      <c r="N1143" s="41" t="str">
        <f t="shared" si="88"/>
        <v>Moderate Impact</v>
      </c>
      <c r="O1143" s="42">
        <v>2005600</v>
      </c>
      <c r="P1143" s="42"/>
      <c r="Q1143" s="42">
        <f t="shared" si="89"/>
        <v>2005600</v>
      </c>
    </row>
    <row r="1144" spans="1:17" x14ac:dyDescent="0.35">
      <c r="A1144" s="41" t="s">
        <v>1165</v>
      </c>
      <c r="B1144" s="41">
        <f>VLOOKUP($A:$A,'Youth Skills Data'!$A$1:$E$2403,2,FALSE)</f>
        <v>29</v>
      </c>
      <c r="C1144" s="41" t="str">
        <f t="shared" si="86"/>
        <v>25 yrs or more</v>
      </c>
      <c r="D1144" s="41" t="s">
        <v>8</v>
      </c>
      <c r="E1144" s="41" t="str">
        <f>HLOOKUP($A1144,'Sheet 4'!$A$2:$CNK$3,2,FALSE)</f>
        <v>Single</v>
      </c>
      <c r="F1144" s="41" t="s">
        <v>119</v>
      </c>
      <c r="G1144" s="41" t="str">
        <f t="shared" si="85"/>
        <v>Female/Single/Napak</v>
      </c>
      <c r="H1144" s="41">
        <f>VLOOKUP($A1144,'Youth Skills Data'!$A$1:$E$2403,5,FALSE)</f>
        <v>3.76</v>
      </c>
      <c r="I1144" s="41">
        <f>VLOOKUP($A1144,'Youth Skills Data'!$A$1:$E$2403,4,FALSE)</f>
        <v>0.56000000000000005</v>
      </c>
      <c r="J1144" s="41">
        <f>VLOOKUP($A1144,'Youth Skills Data'!$A$1:$E$2403,3,FALSE)</f>
        <v>9.81</v>
      </c>
      <c r="K1144" s="41">
        <f t="shared" si="87"/>
        <v>14.13</v>
      </c>
      <c r="L1144" s="41" t="s">
        <v>5</v>
      </c>
      <c r="M1144" s="41" t="s">
        <v>5</v>
      </c>
      <c r="N1144" s="41" t="str">
        <f t="shared" si="88"/>
        <v>High Impact</v>
      </c>
      <c r="O1144" s="42">
        <v>48000</v>
      </c>
      <c r="P1144" s="42">
        <v>480000</v>
      </c>
      <c r="Q1144" s="42">
        <f t="shared" si="89"/>
        <v>528000</v>
      </c>
    </row>
    <row r="1145" spans="1:17" x14ac:dyDescent="0.35">
      <c r="A1145" s="41" t="s">
        <v>1166</v>
      </c>
      <c r="B1145" s="41">
        <f>VLOOKUP($A:$A,'Youth Skills Data'!$A$1:$E$2403,2,FALSE)</f>
        <v>22</v>
      </c>
      <c r="C1145" s="41" t="str">
        <f t="shared" si="86"/>
        <v>20 - 24 yrs</v>
      </c>
      <c r="D1145" s="41" t="s">
        <v>8</v>
      </c>
      <c r="E1145" s="41" t="str">
        <f>HLOOKUP($A1145,'Sheet 4'!$A$2:$CNK$3,2,FALSE)</f>
        <v>Separated</v>
      </c>
      <c r="F1145" s="41" t="s">
        <v>116</v>
      </c>
      <c r="G1145" s="41" t="str">
        <f t="shared" si="85"/>
        <v>Female/Separated/Moroto</v>
      </c>
      <c r="H1145" s="41">
        <f>VLOOKUP($A1145,'Youth Skills Data'!$A$1:$E$2403,5,FALSE)</f>
        <v>3.76</v>
      </c>
      <c r="I1145" s="41">
        <f>VLOOKUP($A1145,'Youth Skills Data'!$A$1:$E$2403,4,FALSE)</f>
        <v>0.56000000000000005</v>
      </c>
      <c r="J1145" s="41">
        <f>VLOOKUP($A1145,'Youth Skills Data'!$A$1:$E$2403,3,FALSE)</f>
        <v>9.81</v>
      </c>
      <c r="K1145" s="41">
        <f t="shared" si="87"/>
        <v>14.13</v>
      </c>
      <c r="L1145" s="41" t="s">
        <v>5</v>
      </c>
      <c r="M1145" s="41" t="s">
        <v>7</v>
      </c>
      <c r="N1145" s="41" t="str">
        <f t="shared" si="88"/>
        <v>Moderate Impact</v>
      </c>
      <c r="O1145" s="42">
        <v>21000</v>
      </c>
      <c r="P1145" s="42"/>
      <c r="Q1145" s="42">
        <f t="shared" si="89"/>
        <v>21000</v>
      </c>
    </row>
    <row r="1146" spans="1:17" x14ac:dyDescent="0.35">
      <c r="A1146" s="41" t="s">
        <v>1167</v>
      </c>
      <c r="B1146" s="41">
        <f>VLOOKUP($A:$A,'Youth Skills Data'!$A$1:$E$2403,2,FALSE)</f>
        <v>21</v>
      </c>
      <c r="C1146" s="41" t="str">
        <f t="shared" si="86"/>
        <v>20 - 24 yrs</v>
      </c>
      <c r="D1146" s="41" t="s">
        <v>8</v>
      </c>
      <c r="E1146" s="41" t="str">
        <f>HLOOKUP($A1146,'Sheet 4'!$A$2:$CNK$3,2,FALSE)</f>
        <v>Single</v>
      </c>
      <c r="F1146" s="41" t="s">
        <v>116</v>
      </c>
      <c r="G1146" s="41" t="str">
        <f t="shared" si="85"/>
        <v>Female/Single/Moroto</v>
      </c>
      <c r="H1146" s="41">
        <f>VLOOKUP($A1146,'Youth Skills Data'!$A$1:$E$2403,5,FALSE)</f>
        <v>1.87</v>
      </c>
      <c r="I1146" s="41">
        <f>VLOOKUP($A1146,'Youth Skills Data'!$A$1:$E$2403,4,FALSE)</f>
        <v>2.88</v>
      </c>
      <c r="J1146" s="41">
        <f>VLOOKUP($A1146,'Youth Skills Data'!$A$1:$E$2403,3,FALSE)</f>
        <v>5.23</v>
      </c>
      <c r="K1146" s="41">
        <f t="shared" si="87"/>
        <v>9.98</v>
      </c>
      <c r="L1146" s="41" t="s">
        <v>5</v>
      </c>
      <c r="M1146" s="41" t="s">
        <v>7</v>
      </c>
      <c r="N1146" s="41" t="str">
        <f t="shared" si="88"/>
        <v>Moderate Impact</v>
      </c>
      <c r="O1146" s="42">
        <v>45500</v>
      </c>
      <c r="P1146" s="42"/>
      <c r="Q1146" s="42">
        <f t="shared" si="89"/>
        <v>45500</v>
      </c>
    </row>
    <row r="1147" spans="1:17" x14ac:dyDescent="0.35">
      <c r="A1147" s="41" t="s">
        <v>1168</v>
      </c>
      <c r="B1147" s="41">
        <f>VLOOKUP($A:$A,'Youth Skills Data'!$A$1:$E$2403,2,FALSE)</f>
        <v>17</v>
      </c>
      <c r="C1147" s="41" t="str">
        <f t="shared" si="86"/>
        <v>15 - 19 yrs</v>
      </c>
      <c r="D1147" s="41" t="s">
        <v>8</v>
      </c>
      <c r="E1147" s="41" t="str">
        <f>HLOOKUP($A1147,'Sheet 4'!$A$2:$CNK$3,2,FALSE)</f>
        <v>Single</v>
      </c>
      <c r="F1147" s="41" t="s">
        <v>116</v>
      </c>
      <c r="G1147" s="41" t="str">
        <f t="shared" si="85"/>
        <v>Female/Single/Moroto</v>
      </c>
      <c r="H1147" s="41">
        <f>VLOOKUP($A1147,'Youth Skills Data'!$A$1:$E$2403,5,FALSE)</f>
        <v>0.74</v>
      </c>
      <c r="I1147" s="41">
        <f>VLOOKUP($A1147,'Youth Skills Data'!$A$1:$E$2403,4,FALSE)</f>
        <v>4.91</v>
      </c>
      <c r="J1147" s="41">
        <f>VLOOKUP($A1147,'Youth Skills Data'!$A$1:$E$2403,3,FALSE)</f>
        <v>1.95</v>
      </c>
      <c r="K1147" s="41">
        <f t="shared" si="87"/>
        <v>7.6000000000000005</v>
      </c>
      <c r="L1147" s="41" t="s">
        <v>5</v>
      </c>
      <c r="M1147" s="41" t="s">
        <v>7</v>
      </c>
      <c r="N1147" s="41" t="str">
        <f t="shared" si="88"/>
        <v>Moderate Impact</v>
      </c>
      <c r="O1147" s="42">
        <v>37500</v>
      </c>
      <c r="P1147" s="42"/>
      <c r="Q1147" s="42">
        <f t="shared" si="89"/>
        <v>37500</v>
      </c>
    </row>
    <row r="1148" spans="1:17" x14ac:dyDescent="0.35">
      <c r="A1148" s="41" t="s">
        <v>1169</v>
      </c>
      <c r="B1148" s="41">
        <f>VLOOKUP($A:$A,'Youth Skills Data'!$A$1:$E$2403,2,FALSE)</f>
        <v>21</v>
      </c>
      <c r="C1148" s="41" t="str">
        <f t="shared" si="86"/>
        <v>20 - 24 yrs</v>
      </c>
      <c r="D1148" s="41" t="s">
        <v>8</v>
      </c>
      <c r="E1148" s="41" t="str">
        <f>HLOOKUP($A1148,'Sheet 4'!$A$2:$CNK$3,2,FALSE)</f>
        <v>Single</v>
      </c>
      <c r="F1148" s="41" t="s">
        <v>116</v>
      </c>
      <c r="G1148" s="41" t="str">
        <f t="shared" si="85"/>
        <v>Female/Single/Moroto</v>
      </c>
      <c r="H1148" s="41">
        <f>VLOOKUP($A1148,'Youth Skills Data'!$A$1:$E$2403,5,FALSE)</f>
        <v>1.87</v>
      </c>
      <c r="I1148" s="41">
        <f>VLOOKUP($A1148,'Youth Skills Data'!$A$1:$E$2403,4,FALSE)</f>
        <v>2.88</v>
      </c>
      <c r="J1148" s="41">
        <f>VLOOKUP($A1148,'Youth Skills Data'!$A$1:$E$2403,3,FALSE)</f>
        <v>5.23</v>
      </c>
      <c r="K1148" s="41">
        <f t="shared" si="87"/>
        <v>9.98</v>
      </c>
      <c r="L1148" s="41" t="s">
        <v>5</v>
      </c>
      <c r="M1148" s="41" t="s">
        <v>7</v>
      </c>
      <c r="N1148" s="41" t="str">
        <f t="shared" si="88"/>
        <v>Moderate Impact</v>
      </c>
      <c r="O1148" s="42">
        <v>37000</v>
      </c>
      <c r="P1148" s="42"/>
      <c r="Q1148" s="42">
        <f t="shared" si="89"/>
        <v>37000</v>
      </c>
    </row>
    <row r="1149" spans="1:17" x14ac:dyDescent="0.35">
      <c r="A1149" s="41" t="s">
        <v>1170</v>
      </c>
      <c r="B1149" s="41">
        <f>VLOOKUP($A:$A,'Youth Skills Data'!$A$1:$E$2403,2,FALSE)</f>
        <v>23</v>
      </c>
      <c r="C1149" s="41" t="str">
        <f t="shared" si="86"/>
        <v>20 - 24 yrs</v>
      </c>
      <c r="D1149" s="41" t="s">
        <v>8</v>
      </c>
      <c r="E1149" s="41" t="str">
        <f>HLOOKUP($A1149,'Sheet 4'!$A$2:$CNK$3,2,FALSE)</f>
        <v>Single</v>
      </c>
      <c r="F1149" s="41" t="s">
        <v>116</v>
      </c>
      <c r="G1149" s="41" t="str">
        <f t="shared" si="85"/>
        <v>Female/Single/Moroto</v>
      </c>
      <c r="H1149" s="41">
        <f>VLOOKUP($A1149,'Youth Skills Data'!$A$1:$E$2403,5,FALSE)</f>
        <v>1.87</v>
      </c>
      <c r="I1149" s="41">
        <f>VLOOKUP($A1149,'Youth Skills Data'!$A$1:$E$2403,4,FALSE)</f>
        <v>2.88</v>
      </c>
      <c r="J1149" s="41">
        <f>VLOOKUP($A1149,'Youth Skills Data'!$A$1:$E$2403,3,FALSE)</f>
        <v>5.23</v>
      </c>
      <c r="K1149" s="41">
        <f t="shared" si="87"/>
        <v>9.98</v>
      </c>
      <c r="L1149" s="41" t="s">
        <v>5</v>
      </c>
      <c r="M1149" s="41" t="s">
        <v>7</v>
      </c>
      <c r="N1149" s="41" t="str">
        <f t="shared" si="88"/>
        <v>Moderate Impact</v>
      </c>
      <c r="O1149" s="42">
        <v>396000</v>
      </c>
      <c r="P1149" s="42"/>
      <c r="Q1149" s="42">
        <f t="shared" si="89"/>
        <v>396000</v>
      </c>
    </row>
    <row r="1150" spans="1:17" x14ac:dyDescent="0.35">
      <c r="A1150" s="41" t="s">
        <v>1171</v>
      </c>
      <c r="B1150" s="41">
        <f>VLOOKUP($A:$A,'Youth Skills Data'!$A$1:$E$2403,2,FALSE)</f>
        <v>15</v>
      </c>
      <c r="C1150" s="41" t="str">
        <f t="shared" si="86"/>
        <v>15 - 19 yrs</v>
      </c>
      <c r="D1150" s="41" t="s">
        <v>3</v>
      </c>
      <c r="E1150" s="41" t="str">
        <f>HLOOKUP($A1150,'Sheet 4'!$A$2:$CNK$3,2,FALSE)</f>
        <v>Married</v>
      </c>
      <c r="F1150" s="41" t="s">
        <v>116</v>
      </c>
      <c r="G1150" s="41" t="str">
        <f t="shared" si="85"/>
        <v>Male/Married/Moroto</v>
      </c>
      <c r="H1150" s="41">
        <f>VLOOKUP($A1150,'Youth Skills Data'!$A$1:$E$2403,5,FALSE)</f>
        <v>0.7</v>
      </c>
      <c r="I1150" s="41">
        <f>VLOOKUP($A1150,'Youth Skills Data'!$A$1:$E$2403,4,FALSE)</f>
        <v>1.79</v>
      </c>
      <c r="J1150" s="41">
        <f>VLOOKUP($A1150,'Youth Skills Data'!$A$1:$E$2403,3,FALSE)</f>
        <v>6.8</v>
      </c>
      <c r="K1150" s="41">
        <f t="shared" si="87"/>
        <v>9.2899999999999991</v>
      </c>
      <c r="L1150" s="41" t="s">
        <v>5</v>
      </c>
      <c r="M1150" s="41" t="s">
        <v>5</v>
      </c>
      <c r="N1150" s="41" t="str">
        <f t="shared" si="88"/>
        <v>High Impact</v>
      </c>
      <c r="O1150" s="42">
        <v>32000</v>
      </c>
      <c r="P1150" s="42">
        <v>190000</v>
      </c>
      <c r="Q1150" s="42">
        <f t="shared" si="89"/>
        <v>222000</v>
      </c>
    </row>
    <row r="1151" spans="1:17" x14ac:dyDescent="0.35">
      <c r="A1151" s="41" t="s">
        <v>1172</v>
      </c>
      <c r="B1151" s="41">
        <f>VLOOKUP($A:$A,'Youth Skills Data'!$A$1:$E$2403,2,FALSE)</f>
        <v>25</v>
      </c>
      <c r="C1151" s="41" t="str">
        <f t="shared" si="86"/>
        <v>25 yrs or more</v>
      </c>
      <c r="D1151" s="41" t="s">
        <v>3</v>
      </c>
      <c r="E1151" s="41" t="str">
        <f>HLOOKUP($A1151,'Sheet 4'!$A$2:$CNK$3,2,FALSE)</f>
        <v>Married</v>
      </c>
      <c r="F1151" s="41" t="s">
        <v>116</v>
      </c>
      <c r="G1151" s="41" t="str">
        <f t="shared" si="85"/>
        <v>Male/Married/Moroto</v>
      </c>
      <c r="H1151" s="41">
        <f>VLOOKUP($A1151,'Youth Skills Data'!$A$1:$E$2403,5,FALSE)</f>
        <v>3.76</v>
      </c>
      <c r="I1151" s="41">
        <f>VLOOKUP($A1151,'Youth Skills Data'!$A$1:$E$2403,4,FALSE)</f>
        <v>0.56000000000000005</v>
      </c>
      <c r="J1151" s="41">
        <f>VLOOKUP($A1151,'Youth Skills Data'!$A$1:$E$2403,3,FALSE)</f>
        <v>9.81</v>
      </c>
      <c r="K1151" s="41">
        <f t="shared" si="87"/>
        <v>14.13</v>
      </c>
      <c r="L1151" s="41" t="s">
        <v>7</v>
      </c>
      <c r="M1151" s="41" t="s">
        <v>5</v>
      </c>
      <c r="N1151" s="41" t="str">
        <f t="shared" si="88"/>
        <v>Low Impact</v>
      </c>
      <c r="O1151" s="42"/>
      <c r="P1151" s="42">
        <v>280000</v>
      </c>
      <c r="Q1151" s="42">
        <f t="shared" si="89"/>
        <v>280000</v>
      </c>
    </row>
    <row r="1152" spans="1:17" x14ac:dyDescent="0.35">
      <c r="A1152" s="41" t="s">
        <v>1173</v>
      </c>
      <c r="B1152" s="41">
        <f>VLOOKUP($A:$A,'Youth Skills Data'!$A$1:$E$2403,2,FALSE)</f>
        <v>14</v>
      </c>
      <c r="C1152" s="41" t="str">
        <f t="shared" si="86"/>
        <v>15 - 19 yrs</v>
      </c>
      <c r="D1152" s="41" t="s">
        <v>8</v>
      </c>
      <c r="E1152" s="41" t="str">
        <f>HLOOKUP($A1152,'Sheet 4'!$A$2:$CNK$3,2,FALSE)</f>
        <v>Single</v>
      </c>
      <c r="F1152" s="41" t="s">
        <v>116</v>
      </c>
      <c r="G1152" s="41" t="str">
        <f t="shared" si="85"/>
        <v>Female/Single/Moroto</v>
      </c>
      <c r="H1152" s="41">
        <f>VLOOKUP($A1152,'Youth Skills Data'!$A$1:$E$2403,5,FALSE)</f>
        <v>4.3499999999999996</v>
      </c>
      <c r="I1152" s="41">
        <f>VLOOKUP($A1152,'Youth Skills Data'!$A$1:$E$2403,4,FALSE)</f>
        <v>7.84</v>
      </c>
      <c r="J1152" s="41">
        <f>VLOOKUP($A1152,'Youth Skills Data'!$A$1:$E$2403,3,FALSE)</f>
        <v>6.4</v>
      </c>
      <c r="K1152" s="41">
        <f t="shared" si="87"/>
        <v>18.59</v>
      </c>
      <c r="L1152" s="41" t="s">
        <v>7</v>
      </c>
      <c r="M1152" s="41" t="s">
        <v>5</v>
      </c>
      <c r="N1152" s="41" t="str">
        <f t="shared" si="88"/>
        <v>Low Impact</v>
      </c>
      <c r="O1152" s="42"/>
      <c r="P1152" s="42">
        <v>295000</v>
      </c>
      <c r="Q1152" s="42">
        <f t="shared" si="89"/>
        <v>295000</v>
      </c>
    </row>
    <row r="1153" spans="1:17" x14ac:dyDescent="0.35">
      <c r="A1153" s="41" t="s">
        <v>1174</v>
      </c>
      <c r="B1153" s="41">
        <f>VLOOKUP($A:$A,'Youth Skills Data'!$A$1:$E$2403,2,FALSE)</f>
        <v>15</v>
      </c>
      <c r="C1153" s="41" t="str">
        <f t="shared" si="86"/>
        <v>15 - 19 yrs</v>
      </c>
      <c r="D1153" s="41" t="s">
        <v>3</v>
      </c>
      <c r="E1153" s="41" t="str">
        <f>HLOOKUP($A1153,'Sheet 4'!$A$2:$CNK$3,2,FALSE)</f>
        <v>Single</v>
      </c>
      <c r="F1153" s="41" t="s">
        <v>116</v>
      </c>
      <c r="G1153" s="41" t="str">
        <f t="shared" si="85"/>
        <v>Male/Single/Moroto</v>
      </c>
      <c r="H1153" s="41">
        <f>VLOOKUP($A1153,'Youth Skills Data'!$A$1:$E$2403,5,FALSE)</f>
        <v>3.76</v>
      </c>
      <c r="I1153" s="41">
        <f>VLOOKUP($A1153,'Youth Skills Data'!$A$1:$E$2403,4,FALSE)</f>
        <v>0.56000000000000005</v>
      </c>
      <c r="J1153" s="41">
        <f>VLOOKUP($A1153,'Youth Skills Data'!$A$1:$E$2403,3,FALSE)</f>
        <v>9.81</v>
      </c>
      <c r="K1153" s="41">
        <f t="shared" si="87"/>
        <v>14.13</v>
      </c>
      <c r="L1153" s="41" t="s">
        <v>7</v>
      </c>
      <c r="M1153" s="41" t="s">
        <v>5</v>
      </c>
      <c r="N1153" s="41" t="str">
        <f t="shared" si="88"/>
        <v>Low Impact</v>
      </c>
      <c r="O1153" s="42"/>
      <c r="P1153" s="42">
        <v>0</v>
      </c>
      <c r="Q1153" s="42">
        <f t="shared" si="89"/>
        <v>0</v>
      </c>
    </row>
    <row r="1154" spans="1:17" x14ac:dyDescent="0.35">
      <c r="A1154" s="41" t="s">
        <v>1175</v>
      </c>
      <c r="B1154" s="41">
        <f>VLOOKUP($A:$A,'Youth Skills Data'!$A$1:$E$2403,2,FALSE)</f>
        <v>17</v>
      </c>
      <c r="C1154" s="41" t="str">
        <f t="shared" si="86"/>
        <v>15 - 19 yrs</v>
      </c>
      <c r="D1154" s="41" t="s">
        <v>3</v>
      </c>
      <c r="E1154" s="41" t="str">
        <f>HLOOKUP($A1154,'Sheet 4'!$A$2:$CNK$3,2,FALSE)</f>
        <v>Single</v>
      </c>
      <c r="F1154" s="41" t="s">
        <v>116</v>
      </c>
      <c r="G1154" s="41" t="str">
        <f t="shared" ref="G1154:G1217" si="90">CONCATENATE(D1154,"/",E1154,"/",F1154,)</f>
        <v>Male/Single/Moroto</v>
      </c>
      <c r="H1154" s="41">
        <f>VLOOKUP($A1154,'Youth Skills Data'!$A$1:$E$2403,5,FALSE)</f>
        <v>3.76</v>
      </c>
      <c r="I1154" s="41">
        <f>VLOOKUP($A1154,'Youth Skills Data'!$A$1:$E$2403,4,FALSE)</f>
        <v>0.56000000000000005</v>
      </c>
      <c r="J1154" s="41">
        <f>VLOOKUP($A1154,'Youth Skills Data'!$A$1:$E$2403,3,FALSE)</f>
        <v>9.81</v>
      </c>
      <c r="K1154" s="41">
        <f t="shared" si="87"/>
        <v>14.13</v>
      </c>
      <c r="L1154" s="41" t="s">
        <v>6</v>
      </c>
      <c r="M1154" s="41" t="s">
        <v>6</v>
      </c>
      <c r="N1154" s="41" t="str">
        <f t="shared" si="88"/>
        <v>No Impact at all</v>
      </c>
      <c r="O1154" s="42"/>
      <c r="P1154" s="42"/>
      <c r="Q1154" s="42">
        <f t="shared" si="89"/>
        <v>0</v>
      </c>
    </row>
    <row r="1155" spans="1:17" x14ac:dyDescent="0.35">
      <c r="A1155" s="41" t="s">
        <v>1176</v>
      </c>
      <c r="B1155" s="41">
        <f>VLOOKUP($A:$A,'Youth Skills Data'!$A$1:$E$2403,2,FALSE)</f>
        <v>19</v>
      </c>
      <c r="C1155" s="41" t="str">
        <f t="shared" ref="C1155:C1218" si="91">IF(B1155&lt;=10,"Below 10 yrs",IF(B1155&lt;14,"10-14 yrs",IF(B1155&lt;19,"15 - 19 yrs",IF(B1155&lt;=24,"20 - 24 yrs",IF(B1155&gt;=25,"25 yrs or more")))))</f>
        <v>20 - 24 yrs</v>
      </c>
      <c r="D1155" s="41" t="s">
        <v>3</v>
      </c>
      <c r="E1155" s="41" t="str">
        <f>HLOOKUP($A1155,'Sheet 4'!$A$2:$CNK$3,2,FALSE)</f>
        <v>Single</v>
      </c>
      <c r="F1155" s="41" t="s">
        <v>117</v>
      </c>
      <c r="G1155" s="41" t="str">
        <f t="shared" si="90"/>
        <v>Male/Single/Kaabong</v>
      </c>
      <c r="H1155" s="41">
        <f>VLOOKUP($A1155,'Youth Skills Data'!$A$1:$E$2403,5,FALSE)</f>
        <v>3.76</v>
      </c>
      <c r="I1155" s="41">
        <f>VLOOKUP($A1155,'Youth Skills Data'!$A$1:$E$2403,4,FALSE)</f>
        <v>0.56000000000000005</v>
      </c>
      <c r="J1155" s="41">
        <f>VLOOKUP($A1155,'Youth Skills Data'!$A$1:$E$2403,3,FALSE)</f>
        <v>9.81</v>
      </c>
      <c r="K1155" s="41">
        <f t="shared" ref="K1155:K1218" si="92">H1155+I1155+J1155</f>
        <v>14.13</v>
      </c>
      <c r="L1155" s="41" t="s">
        <v>5</v>
      </c>
      <c r="M1155" s="41" t="s">
        <v>6</v>
      </c>
      <c r="N1155" s="41" t="str">
        <f t="shared" ref="N1155:N1218" si="93">IF(AND(L1155="Yes",M1155="Yes"),"High Impact",IF(AND(L1155="Yes",M1155="No"),"Moderate Impact",IF(AND(L1155="No",M1155="Yes"),"Low Impact","No Impact at all")))</f>
        <v>Moderate Impact</v>
      </c>
      <c r="O1155" s="42">
        <v>261000</v>
      </c>
      <c r="P1155" s="42"/>
      <c r="Q1155" s="42">
        <f t="shared" ref="Q1155:Q1218" si="94">P1155+O1155</f>
        <v>261000</v>
      </c>
    </row>
    <row r="1156" spans="1:17" x14ac:dyDescent="0.35">
      <c r="A1156" s="41" t="s">
        <v>1177</v>
      </c>
      <c r="B1156" s="41">
        <f>VLOOKUP($A:$A,'Youth Skills Data'!$A$1:$E$2403,2,FALSE)</f>
        <v>21</v>
      </c>
      <c r="C1156" s="41" t="str">
        <f t="shared" si="91"/>
        <v>20 - 24 yrs</v>
      </c>
      <c r="D1156" s="41" t="s">
        <v>8</v>
      </c>
      <c r="E1156" s="41" t="str">
        <f>HLOOKUP($A1156,'Sheet 4'!$A$2:$CNK$3,2,FALSE)</f>
        <v>Single</v>
      </c>
      <c r="F1156" s="41" t="s">
        <v>118</v>
      </c>
      <c r="G1156" s="41" t="str">
        <f t="shared" si="90"/>
        <v>Female/Single/Kotido</v>
      </c>
      <c r="H1156" s="41">
        <f>VLOOKUP($A1156,'Youth Skills Data'!$A$1:$E$2403,5,FALSE)</f>
        <v>8.42</v>
      </c>
      <c r="I1156" s="41">
        <f>VLOOKUP($A1156,'Youth Skills Data'!$A$1:$E$2403,4,FALSE)</f>
        <v>3.68</v>
      </c>
      <c r="J1156" s="41">
        <f>VLOOKUP($A1156,'Youth Skills Data'!$A$1:$E$2403,3,FALSE)</f>
        <v>0.54</v>
      </c>
      <c r="K1156" s="41">
        <f t="shared" si="92"/>
        <v>12.64</v>
      </c>
      <c r="L1156" s="41" t="s">
        <v>6</v>
      </c>
      <c r="M1156" s="41" t="s">
        <v>6</v>
      </c>
      <c r="N1156" s="41" t="str">
        <f t="shared" si="93"/>
        <v>No Impact at all</v>
      </c>
      <c r="O1156" s="42"/>
      <c r="P1156" s="42"/>
      <c r="Q1156" s="42">
        <f t="shared" si="94"/>
        <v>0</v>
      </c>
    </row>
    <row r="1157" spans="1:17" x14ac:dyDescent="0.35">
      <c r="A1157" s="41" t="s">
        <v>1178</v>
      </c>
      <c r="B1157" s="41">
        <f>VLOOKUP($A:$A,'Youth Skills Data'!$A$1:$E$2403,2,FALSE)</f>
        <v>24</v>
      </c>
      <c r="C1157" s="41" t="str">
        <f t="shared" si="91"/>
        <v>20 - 24 yrs</v>
      </c>
      <c r="D1157" s="41" t="s">
        <v>8</v>
      </c>
      <c r="E1157" s="41" t="str">
        <f>HLOOKUP($A1157,'Sheet 4'!$A$2:$CNK$3,2,FALSE)</f>
        <v>Separated</v>
      </c>
      <c r="F1157" s="41" t="s">
        <v>119</v>
      </c>
      <c r="G1157" s="41" t="str">
        <f t="shared" si="90"/>
        <v>Female/Separated/Napak</v>
      </c>
      <c r="H1157" s="41">
        <f>VLOOKUP($A1157,'Youth Skills Data'!$A$1:$E$2403,5,FALSE)</f>
        <v>1.87</v>
      </c>
      <c r="I1157" s="41">
        <f>VLOOKUP($A1157,'Youth Skills Data'!$A$1:$E$2403,4,FALSE)</f>
        <v>2.88</v>
      </c>
      <c r="J1157" s="41">
        <f>VLOOKUP($A1157,'Youth Skills Data'!$A$1:$E$2403,3,FALSE)</f>
        <v>5.23</v>
      </c>
      <c r="K1157" s="41">
        <f t="shared" si="92"/>
        <v>9.98</v>
      </c>
      <c r="L1157" s="41" t="s">
        <v>7</v>
      </c>
      <c r="M1157" s="41" t="s">
        <v>7</v>
      </c>
      <c r="N1157" s="41" t="str">
        <f t="shared" si="93"/>
        <v>No Impact at all</v>
      </c>
      <c r="O1157" s="42"/>
      <c r="P1157" s="42"/>
      <c r="Q1157" s="42">
        <f t="shared" si="94"/>
        <v>0</v>
      </c>
    </row>
    <row r="1158" spans="1:17" x14ac:dyDescent="0.35">
      <c r="A1158" s="41" t="s">
        <v>1179</v>
      </c>
      <c r="B1158" s="41">
        <f>VLOOKUP($A:$A,'Youth Skills Data'!$A$1:$E$2403,2,FALSE)</f>
        <v>21</v>
      </c>
      <c r="C1158" s="41" t="str">
        <f t="shared" si="91"/>
        <v>20 - 24 yrs</v>
      </c>
      <c r="D1158" s="41" t="s">
        <v>8</v>
      </c>
      <c r="E1158" s="41" t="str">
        <f>HLOOKUP($A1158,'Sheet 4'!$A$2:$CNK$3,2,FALSE)</f>
        <v>Separated</v>
      </c>
      <c r="F1158" s="41" t="s">
        <v>120</v>
      </c>
      <c r="G1158" s="41" t="str">
        <f t="shared" si="90"/>
        <v>Female/Separated/Nakapiripiriti</v>
      </c>
      <c r="H1158" s="41">
        <f>VLOOKUP($A1158,'Youth Skills Data'!$A$1:$E$2403,5,FALSE)</f>
        <v>0.7</v>
      </c>
      <c r="I1158" s="41">
        <f>VLOOKUP($A1158,'Youth Skills Data'!$A$1:$E$2403,4,FALSE)</f>
        <v>1.79</v>
      </c>
      <c r="J1158" s="41">
        <f>VLOOKUP($A1158,'Youth Skills Data'!$A$1:$E$2403,3,FALSE)</f>
        <v>6.8</v>
      </c>
      <c r="K1158" s="41">
        <f t="shared" si="92"/>
        <v>9.2899999999999991</v>
      </c>
      <c r="L1158" s="41" t="s">
        <v>5</v>
      </c>
      <c r="M1158" s="41" t="s">
        <v>6</v>
      </c>
      <c r="N1158" s="41" t="str">
        <f t="shared" si="93"/>
        <v>Moderate Impact</v>
      </c>
      <c r="O1158" s="42">
        <v>159000</v>
      </c>
      <c r="P1158" s="42"/>
      <c r="Q1158" s="42">
        <f t="shared" si="94"/>
        <v>159000</v>
      </c>
    </row>
    <row r="1159" spans="1:17" x14ac:dyDescent="0.35">
      <c r="A1159" s="41" t="s">
        <v>1180</v>
      </c>
      <c r="B1159" s="41">
        <f>VLOOKUP($A:$A,'Youth Skills Data'!$A$1:$E$2403,2,FALSE)</f>
        <v>23</v>
      </c>
      <c r="C1159" s="41" t="str">
        <f t="shared" si="91"/>
        <v>20 - 24 yrs</v>
      </c>
      <c r="D1159" s="41" t="s">
        <v>8</v>
      </c>
      <c r="E1159" s="41" t="str">
        <f>HLOOKUP($A1159,'Sheet 4'!$A$2:$CNK$3,2,FALSE)</f>
        <v>Single</v>
      </c>
      <c r="F1159" s="41" t="s">
        <v>121</v>
      </c>
      <c r="G1159" s="41" t="str">
        <f t="shared" si="90"/>
        <v>Female/Single/Amudat</v>
      </c>
      <c r="H1159" s="41">
        <f>VLOOKUP($A1159,'Youth Skills Data'!$A$1:$E$2403,5,FALSE)</f>
        <v>0.74</v>
      </c>
      <c r="I1159" s="41">
        <f>VLOOKUP($A1159,'Youth Skills Data'!$A$1:$E$2403,4,FALSE)</f>
        <v>4.91</v>
      </c>
      <c r="J1159" s="41">
        <f>VLOOKUP($A1159,'Youth Skills Data'!$A$1:$E$2403,3,FALSE)</f>
        <v>1.95</v>
      </c>
      <c r="K1159" s="41">
        <f t="shared" si="92"/>
        <v>7.6000000000000005</v>
      </c>
      <c r="L1159" s="41" t="s">
        <v>5</v>
      </c>
      <c r="M1159" s="41" t="s">
        <v>5</v>
      </c>
      <c r="N1159" s="41" t="str">
        <f t="shared" si="93"/>
        <v>High Impact</v>
      </c>
      <c r="O1159" s="42">
        <v>129099</v>
      </c>
      <c r="P1159" s="42">
        <v>125000</v>
      </c>
      <c r="Q1159" s="42">
        <f t="shared" si="94"/>
        <v>254099</v>
      </c>
    </row>
    <row r="1160" spans="1:17" x14ac:dyDescent="0.35">
      <c r="A1160" s="41" t="s">
        <v>1181</v>
      </c>
      <c r="B1160" s="41">
        <f>VLOOKUP($A:$A,'Youth Skills Data'!$A$1:$E$2403,2,FALSE)</f>
        <v>19</v>
      </c>
      <c r="C1160" s="41" t="str">
        <f t="shared" si="91"/>
        <v>20 - 24 yrs</v>
      </c>
      <c r="D1160" s="41" t="s">
        <v>8</v>
      </c>
      <c r="E1160" s="41" t="str">
        <f>HLOOKUP($A1160,'Sheet 4'!$A$2:$CNK$3,2,FALSE)</f>
        <v>Single</v>
      </c>
      <c r="F1160" s="41" t="s">
        <v>122</v>
      </c>
      <c r="G1160" s="41" t="str">
        <f t="shared" si="90"/>
        <v>Female/Single/Abim</v>
      </c>
      <c r="H1160" s="41">
        <f>VLOOKUP($A1160,'Youth Skills Data'!$A$1:$E$2403,5,FALSE)</f>
        <v>3.26</v>
      </c>
      <c r="I1160" s="41">
        <f>VLOOKUP($A1160,'Youth Skills Data'!$A$1:$E$2403,4,FALSE)</f>
        <v>9.7200000000000006</v>
      </c>
      <c r="J1160" s="41">
        <f>VLOOKUP($A1160,'Youth Skills Data'!$A$1:$E$2403,3,FALSE)</f>
        <v>2</v>
      </c>
      <c r="K1160" s="41">
        <f t="shared" si="92"/>
        <v>14.98</v>
      </c>
      <c r="L1160" s="41" t="s">
        <v>5</v>
      </c>
      <c r="M1160" s="41" t="s">
        <v>5</v>
      </c>
      <c r="N1160" s="41" t="str">
        <f t="shared" si="93"/>
        <v>High Impact</v>
      </c>
      <c r="O1160" s="42">
        <v>33000</v>
      </c>
      <c r="P1160" s="42">
        <v>2100000</v>
      </c>
      <c r="Q1160" s="42">
        <f t="shared" si="94"/>
        <v>2133000</v>
      </c>
    </row>
    <row r="1161" spans="1:17" x14ac:dyDescent="0.35">
      <c r="A1161" s="41" t="s">
        <v>1182</v>
      </c>
      <c r="B1161" s="41">
        <f>VLOOKUP($A:$A,'Youth Skills Data'!$A$1:$E$2403,2,FALSE)</f>
        <v>29</v>
      </c>
      <c r="C1161" s="41" t="str">
        <f t="shared" si="91"/>
        <v>25 yrs or more</v>
      </c>
      <c r="D1161" s="41" t="s">
        <v>8</v>
      </c>
      <c r="E1161" s="41" t="str">
        <f>HLOOKUP($A1161,'Sheet 4'!$A$2:$CNK$3,2,FALSE)</f>
        <v>Married</v>
      </c>
      <c r="F1161" s="41" t="s">
        <v>122</v>
      </c>
      <c r="G1161" s="41" t="str">
        <f t="shared" si="90"/>
        <v>Female/Married/Abim</v>
      </c>
      <c r="H1161" s="41">
        <f>VLOOKUP($A1161,'Youth Skills Data'!$A$1:$E$2403,5,FALSE)</f>
        <v>7.84</v>
      </c>
      <c r="I1161" s="41">
        <f>VLOOKUP($A1161,'Youth Skills Data'!$A$1:$E$2403,4,FALSE)</f>
        <v>6.23</v>
      </c>
      <c r="J1161" s="41">
        <f>VLOOKUP($A1161,'Youth Skills Data'!$A$1:$E$2403,3,FALSE)</f>
        <v>5.87</v>
      </c>
      <c r="K1161" s="41">
        <f t="shared" si="92"/>
        <v>19.940000000000001</v>
      </c>
      <c r="L1161" s="41" t="s">
        <v>5</v>
      </c>
      <c r="M1161" s="41" t="s">
        <v>5</v>
      </c>
      <c r="N1161" s="41" t="str">
        <f t="shared" si="93"/>
        <v>High Impact</v>
      </c>
      <c r="O1161" s="42">
        <v>1123698</v>
      </c>
      <c r="P1161" s="42">
        <v>51000</v>
      </c>
      <c r="Q1161" s="42">
        <f t="shared" si="94"/>
        <v>1174698</v>
      </c>
    </row>
    <row r="1162" spans="1:17" x14ac:dyDescent="0.35">
      <c r="A1162" s="41" t="s">
        <v>1183</v>
      </c>
      <c r="B1162" s="41">
        <f>VLOOKUP($A:$A,'Youth Skills Data'!$A$1:$E$2403,2,FALSE)</f>
        <v>22</v>
      </c>
      <c r="C1162" s="41" t="str">
        <f t="shared" si="91"/>
        <v>20 - 24 yrs</v>
      </c>
      <c r="D1162" s="41" t="s">
        <v>8</v>
      </c>
      <c r="E1162" s="41" t="str">
        <f>HLOOKUP($A1162,'Sheet 4'!$A$2:$CNK$3,2,FALSE)</f>
        <v>Married</v>
      </c>
      <c r="F1162" s="41" t="s">
        <v>122</v>
      </c>
      <c r="G1162" s="41" t="str">
        <f t="shared" si="90"/>
        <v>Female/Married/Abim</v>
      </c>
      <c r="H1162" s="41">
        <f>VLOOKUP($A1162,'Youth Skills Data'!$A$1:$E$2403,5,FALSE)</f>
        <v>7.84</v>
      </c>
      <c r="I1162" s="41">
        <f>VLOOKUP($A1162,'Youth Skills Data'!$A$1:$E$2403,4,FALSE)</f>
        <v>6.23</v>
      </c>
      <c r="J1162" s="41">
        <f>VLOOKUP($A1162,'Youth Skills Data'!$A$1:$E$2403,3,FALSE)</f>
        <v>5.87</v>
      </c>
      <c r="K1162" s="41">
        <f t="shared" si="92"/>
        <v>19.940000000000001</v>
      </c>
      <c r="L1162" s="41" t="s">
        <v>6</v>
      </c>
      <c r="M1162" s="41" t="s">
        <v>6</v>
      </c>
      <c r="N1162" s="41" t="str">
        <f t="shared" si="93"/>
        <v>No Impact at all</v>
      </c>
      <c r="O1162" s="42"/>
      <c r="P1162" s="42"/>
      <c r="Q1162" s="42">
        <f t="shared" si="94"/>
        <v>0</v>
      </c>
    </row>
    <row r="1163" spans="1:17" x14ac:dyDescent="0.35">
      <c r="A1163" s="41" t="s">
        <v>1184</v>
      </c>
      <c r="B1163" s="41">
        <f>VLOOKUP($A:$A,'Youth Skills Data'!$A$1:$E$2403,2,FALSE)</f>
        <v>21</v>
      </c>
      <c r="C1163" s="41" t="str">
        <f t="shared" si="91"/>
        <v>20 - 24 yrs</v>
      </c>
      <c r="D1163" s="41" t="s">
        <v>3</v>
      </c>
      <c r="E1163" s="41" t="str">
        <f>HLOOKUP($A1163,'Sheet 4'!$A$2:$CNK$3,2,FALSE)</f>
        <v>Single</v>
      </c>
      <c r="F1163" s="41" t="s">
        <v>122</v>
      </c>
      <c r="G1163" s="41" t="str">
        <f t="shared" si="90"/>
        <v>Male/Single/Abim</v>
      </c>
      <c r="H1163" s="41">
        <f>VLOOKUP($A1163,'Youth Skills Data'!$A$1:$E$2403,5,FALSE)</f>
        <v>8.42</v>
      </c>
      <c r="I1163" s="41">
        <f>VLOOKUP($A1163,'Youth Skills Data'!$A$1:$E$2403,4,FALSE)</f>
        <v>3.68</v>
      </c>
      <c r="J1163" s="41">
        <f>VLOOKUP($A1163,'Youth Skills Data'!$A$1:$E$2403,3,FALSE)</f>
        <v>0.54</v>
      </c>
      <c r="K1163" s="41">
        <f t="shared" si="92"/>
        <v>12.64</v>
      </c>
      <c r="L1163" s="41" t="s">
        <v>5</v>
      </c>
      <c r="M1163" s="41" t="s">
        <v>5</v>
      </c>
      <c r="N1163" s="41" t="str">
        <f t="shared" si="93"/>
        <v>High Impact</v>
      </c>
      <c r="O1163" s="42">
        <v>3198</v>
      </c>
      <c r="P1163" s="42">
        <v>175000</v>
      </c>
      <c r="Q1163" s="42">
        <f t="shared" si="94"/>
        <v>178198</v>
      </c>
    </row>
    <row r="1164" spans="1:17" x14ac:dyDescent="0.35">
      <c r="A1164" s="41" t="s">
        <v>1185</v>
      </c>
      <c r="B1164" s="41">
        <f>VLOOKUP($A:$A,'Youth Skills Data'!$A$1:$E$2403,2,FALSE)</f>
        <v>17</v>
      </c>
      <c r="C1164" s="41" t="str">
        <f t="shared" si="91"/>
        <v>15 - 19 yrs</v>
      </c>
      <c r="D1164" s="41" t="s">
        <v>3</v>
      </c>
      <c r="E1164" s="41" t="str">
        <f>HLOOKUP($A1164,'Sheet 4'!$A$2:$CNK$3,2,FALSE)</f>
        <v>Single</v>
      </c>
      <c r="F1164" s="41" t="s">
        <v>122</v>
      </c>
      <c r="G1164" s="41" t="str">
        <f t="shared" si="90"/>
        <v>Male/Single/Abim</v>
      </c>
      <c r="H1164" s="41">
        <f>VLOOKUP($A1164,'Youth Skills Data'!$A$1:$E$2403,5,FALSE)</f>
        <v>2.34</v>
      </c>
      <c r="I1164" s="41">
        <f>VLOOKUP($A1164,'Youth Skills Data'!$A$1:$E$2403,4,FALSE)</f>
        <v>4.0199999999999996</v>
      </c>
      <c r="J1164" s="41">
        <f>VLOOKUP($A1164,'Youth Skills Data'!$A$1:$E$2403,3,FALSE)</f>
        <v>8.5399999999999991</v>
      </c>
      <c r="K1164" s="41">
        <f t="shared" si="92"/>
        <v>14.899999999999999</v>
      </c>
      <c r="L1164" s="41" t="s">
        <v>6</v>
      </c>
      <c r="M1164" s="41" t="s">
        <v>5</v>
      </c>
      <c r="N1164" s="41" t="str">
        <f t="shared" si="93"/>
        <v>Low Impact</v>
      </c>
      <c r="O1164" s="42"/>
      <c r="P1164" s="42">
        <v>22500</v>
      </c>
      <c r="Q1164" s="42">
        <f t="shared" si="94"/>
        <v>22500</v>
      </c>
    </row>
    <row r="1165" spans="1:17" x14ac:dyDescent="0.35">
      <c r="A1165" s="41" t="s">
        <v>1186</v>
      </c>
      <c r="B1165" s="41">
        <f>VLOOKUP($A:$A,'Youth Skills Data'!$A$1:$E$2403,2,FALSE)</f>
        <v>21</v>
      </c>
      <c r="C1165" s="41" t="str">
        <f t="shared" si="91"/>
        <v>20 - 24 yrs</v>
      </c>
      <c r="D1165" s="41" t="s">
        <v>3</v>
      </c>
      <c r="E1165" s="41" t="str">
        <f>HLOOKUP($A1165,'Sheet 4'!$A$2:$CNK$3,2,FALSE)</f>
        <v>Separated</v>
      </c>
      <c r="F1165" s="41" t="s">
        <v>122</v>
      </c>
      <c r="G1165" s="41" t="str">
        <f t="shared" si="90"/>
        <v>Male/Separated/Abim</v>
      </c>
      <c r="H1165" s="41">
        <f>VLOOKUP($A1165,'Youth Skills Data'!$A$1:$E$2403,5,FALSE)</f>
        <v>8.9499999999999993</v>
      </c>
      <c r="I1165" s="41">
        <f>VLOOKUP($A1165,'Youth Skills Data'!$A$1:$E$2403,4,FALSE)</f>
        <v>9.2799999999999994</v>
      </c>
      <c r="J1165" s="41">
        <f>VLOOKUP($A1165,'Youth Skills Data'!$A$1:$E$2403,3,FALSE)</f>
        <v>7.99</v>
      </c>
      <c r="K1165" s="41">
        <f t="shared" si="92"/>
        <v>26.22</v>
      </c>
      <c r="L1165" s="41" t="s">
        <v>6</v>
      </c>
      <c r="M1165" s="41" t="s">
        <v>6</v>
      </c>
      <c r="N1165" s="41" t="str">
        <f t="shared" si="93"/>
        <v>No Impact at all</v>
      </c>
      <c r="O1165" s="42"/>
      <c r="P1165" s="42"/>
      <c r="Q1165" s="42">
        <f t="shared" si="94"/>
        <v>0</v>
      </c>
    </row>
    <row r="1166" spans="1:17" x14ac:dyDescent="0.35">
      <c r="A1166" s="41" t="s">
        <v>1187</v>
      </c>
      <c r="B1166" s="41">
        <f>VLOOKUP($A:$A,'Youth Skills Data'!$A$1:$E$2403,2,FALSE)</f>
        <v>23</v>
      </c>
      <c r="C1166" s="41" t="str">
        <f t="shared" si="91"/>
        <v>20 - 24 yrs</v>
      </c>
      <c r="D1166" s="41" t="s">
        <v>3</v>
      </c>
      <c r="E1166" s="41" t="str">
        <f>HLOOKUP($A1166,'Sheet 4'!$A$2:$CNK$3,2,FALSE)</f>
        <v>Married</v>
      </c>
      <c r="F1166" s="41" t="s">
        <v>122</v>
      </c>
      <c r="G1166" s="41" t="str">
        <f t="shared" si="90"/>
        <v>Male/Married/Abim</v>
      </c>
      <c r="H1166" s="41">
        <f>VLOOKUP($A1166,'Youth Skills Data'!$A$1:$E$2403,5,FALSE)</f>
        <v>8.42</v>
      </c>
      <c r="I1166" s="41">
        <f>VLOOKUP($A1166,'Youth Skills Data'!$A$1:$E$2403,4,FALSE)</f>
        <v>3.68</v>
      </c>
      <c r="J1166" s="41">
        <f>VLOOKUP($A1166,'Youth Skills Data'!$A$1:$E$2403,3,FALSE)</f>
        <v>0.54</v>
      </c>
      <c r="K1166" s="41">
        <f t="shared" si="92"/>
        <v>12.64</v>
      </c>
      <c r="L1166" s="41" t="s">
        <v>6</v>
      </c>
      <c r="M1166" s="41" t="s">
        <v>6</v>
      </c>
      <c r="N1166" s="41" t="str">
        <f t="shared" si="93"/>
        <v>No Impact at all</v>
      </c>
      <c r="O1166" s="42"/>
      <c r="P1166" s="42"/>
      <c r="Q1166" s="42">
        <f t="shared" si="94"/>
        <v>0</v>
      </c>
    </row>
    <row r="1167" spans="1:17" x14ac:dyDescent="0.35">
      <c r="A1167" s="41" t="s">
        <v>1188</v>
      </c>
      <c r="B1167" s="41">
        <f>VLOOKUP($A:$A,'Youth Skills Data'!$A$1:$E$2403,2,FALSE)</f>
        <v>15</v>
      </c>
      <c r="C1167" s="41" t="str">
        <f t="shared" si="91"/>
        <v>15 - 19 yrs</v>
      </c>
      <c r="D1167" s="41" t="s">
        <v>3</v>
      </c>
      <c r="E1167" s="41" t="str">
        <f>HLOOKUP($A1167,'Sheet 4'!$A$2:$CNK$3,2,FALSE)</f>
        <v>Separated</v>
      </c>
      <c r="F1167" s="41" t="s">
        <v>122</v>
      </c>
      <c r="G1167" s="41" t="str">
        <f t="shared" si="90"/>
        <v>Male/Separated/Abim</v>
      </c>
      <c r="H1167" s="41">
        <f>VLOOKUP($A1167,'Youth Skills Data'!$A$1:$E$2403,5,FALSE)</f>
        <v>5.6</v>
      </c>
      <c r="I1167" s="41">
        <f>VLOOKUP($A1167,'Youth Skills Data'!$A$1:$E$2403,4,FALSE)</f>
        <v>5.94</v>
      </c>
      <c r="J1167" s="41">
        <f>VLOOKUP($A1167,'Youth Skills Data'!$A$1:$E$2403,3,FALSE)</f>
        <v>1.83</v>
      </c>
      <c r="K1167" s="41">
        <f t="shared" si="92"/>
        <v>13.37</v>
      </c>
      <c r="L1167" s="41" t="s">
        <v>6</v>
      </c>
      <c r="M1167" s="41" t="s">
        <v>6</v>
      </c>
      <c r="N1167" s="41" t="str">
        <f t="shared" si="93"/>
        <v>No Impact at all</v>
      </c>
      <c r="O1167" s="42"/>
      <c r="P1167" s="42"/>
      <c r="Q1167" s="42">
        <f t="shared" si="94"/>
        <v>0</v>
      </c>
    </row>
    <row r="1168" spans="1:17" x14ac:dyDescent="0.35">
      <c r="A1168" s="41" t="s">
        <v>1189</v>
      </c>
      <c r="B1168" s="41">
        <f>VLOOKUP($A:$A,'Youth Skills Data'!$A$1:$E$2403,2,FALSE)</f>
        <v>25</v>
      </c>
      <c r="C1168" s="41" t="str">
        <f t="shared" si="91"/>
        <v>25 yrs or more</v>
      </c>
      <c r="D1168" s="41" t="s">
        <v>3</v>
      </c>
      <c r="E1168" s="41" t="str">
        <f>HLOOKUP($A1168,'Sheet 4'!$A$2:$CNK$3,2,FALSE)</f>
        <v>Single</v>
      </c>
      <c r="F1168" s="41" t="s">
        <v>122</v>
      </c>
      <c r="G1168" s="41" t="str">
        <f t="shared" si="90"/>
        <v>Male/Single/Abim</v>
      </c>
      <c r="H1168" s="41">
        <f>VLOOKUP($A1168,'Youth Skills Data'!$A$1:$E$2403,5,FALSE)</f>
        <v>7.84</v>
      </c>
      <c r="I1168" s="41">
        <f>VLOOKUP($A1168,'Youth Skills Data'!$A$1:$E$2403,4,FALSE)</f>
        <v>6.23</v>
      </c>
      <c r="J1168" s="41">
        <f>VLOOKUP($A1168,'Youth Skills Data'!$A$1:$E$2403,3,FALSE)</f>
        <v>5.87</v>
      </c>
      <c r="K1168" s="41">
        <f t="shared" si="92"/>
        <v>19.940000000000001</v>
      </c>
      <c r="L1168" s="41" t="s">
        <v>6</v>
      </c>
      <c r="M1168" s="41" t="s">
        <v>6</v>
      </c>
      <c r="N1168" s="41" t="str">
        <f t="shared" si="93"/>
        <v>No Impact at all</v>
      </c>
      <c r="O1168" s="42"/>
      <c r="P1168" s="42"/>
      <c r="Q1168" s="42">
        <f t="shared" si="94"/>
        <v>0</v>
      </c>
    </row>
    <row r="1169" spans="1:17" x14ac:dyDescent="0.35">
      <c r="A1169" s="41" t="s">
        <v>1190</v>
      </c>
      <c r="B1169" s="41">
        <f>VLOOKUP($A:$A,'Youth Skills Data'!$A$1:$E$2403,2,FALSE)</f>
        <v>14</v>
      </c>
      <c r="C1169" s="41" t="str">
        <f t="shared" si="91"/>
        <v>15 - 19 yrs</v>
      </c>
      <c r="D1169" s="41" t="s">
        <v>8</v>
      </c>
      <c r="E1169" s="41" t="str">
        <f>HLOOKUP($A1169,'Sheet 4'!$A$2:$CNK$3,2,FALSE)</f>
        <v>Married</v>
      </c>
      <c r="F1169" s="41" t="s">
        <v>122</v>
      </c>
      <c r="G1169" s="41" t="str">
        <f t="shared" si="90"/>
        <v>Female/Married/Abim</v>
      </c>
      <c r="H1169" s="41">
        <f>VLOOKUP($A1169,'Youth Skills Data'!$A$1:$E$2403,5,FALSE)</f>
        <v>4.3499999999999996</v>
      </c>
      <c r="I1169" s="41">
        <f>VLOOKUP($A1169,'Youth Skills Data'!$A$1:$E$2403,4,FALSE)</f>
        <v>7.84</v>
      </c>
      <c r="J1169" s="41">
        <f>VLOOKUP($A1169,'Youth Skills Data'!$A$1:$E$2403,3,FALSE)</f>
        <v>6.4</v>
      </c>
      <c r="K1169" s="41">
        <f t="shared" si="92"/>
        <v>18.59</v>
      </c>
      <c r="L1169" s="41" t="s">
        <v>6</v>
      </c>
      <c r="M1169" s="41" t="s">
        <v>6</v>
      </c>
      <c r="N1169" s="41" t="str">
        <f t="shared" si="93"/>
        <v>No Impact at all</v>
      </c>
      <c r="O1169" s="42"/>
      <c r="P1169" s="42"/>
      <c r="Q1169" s="42">
        <f t="shared" si="94"/>
        <v>0</v>
      </c>
    </row>
    <row r="1170" spans="1:17" x14ac:dyDescent="0.35">
      <c r="A1170" s="41" t="s">
        <v>1191</v>
      </c>
      <c r="B1170" s="41">
        <f>VLOOKUP($A:$A,'Youth Skills Data'!$A$1:$E$2403,2,FALSE)</f>
        <v>15</v>
      </c>
      <c r="C1170" s="41" t="str">
        <f t="shared" si="91"/>
        <v>15 - 19 yrs</v>
      </c>
      <c r="D1170" s="41" t="s">
        <v>3</v>
      </c>
      <c r="E1170" s="41" t="str">
        <f>HLOOKUP($A1170,'Sheet 4'!$A$2:$CNK$3,2,FALSE)</f>
        <v>Married</v>
      </c>
      <c r="F1170" s="41" t="s">
        <v>122</v>
      </c>
      <c r="G1170" s="41" t="str">
        <f t="shared" si="90"/>
        <v>Male/Married/Abim</v>
      </c>
      <c r="H1170" s="41">
        <f>VLOOKUP($A1170,'Youth Skills Data'!$A$1:$E$2403,5,FALSE)</f>
        <v>7.84</v>
      </c>
      <c r="I1170" s="41">
        <f>VLOOKUP($A1170,'Youth Skills Data'!$A$1:$E$2403,4,FALSE)</f>
        <v>6.23</v>
      </c>
      <c r="J1170" s="41">
        <f>VLOOKUP($A1170,'Youth Skills Data'!$A$1:$E$2403,3,FALSE)</f>
        <v>5.87</v>
      </c>
      <c r="K1170" s="41">
        <f t="shared" si="92"/>
        <v>19.940000000000001</v>
      </c>
      <c r="L1170" s="41" t="s">
        <v>6</v>
      </c>
      <c r="M1170" s="41" t="s">
        <v>6</v>
      </c>
      <c r="N1170" s="41" t="str">
        <f t="shared" si="93"/>
        <v>No Impact at all</v>
      </c>
      <c r="O1170" s="42"/>
      <c r="P1170" s="42"/>
      <c r="Q1170" s="42">
        <f t="shared" si="94"/>
        <v>0</v>
      </c>
    </row>
    <row r="1171" spans="1:17" x14ac:dyDescent="0.35">
      <c r="A1171" s="41" t="s">
        <v>1192</v>
      </c>
      <c r="B1171" s="41">
        <f>VLOOKUP($A:$A,'Youth Skills Data'!$A$1:$E$2403,2,FALSE)</f>
        <v>17</v>
      </c>
      <c r="C1171" s="41" t="str">
        <f t="shared" si="91"/>
        <v>15 - 19 yrs</v>
      </c>
      <c r="D1171" s="41" t="s">
        <v>3</v>
      </c>
      <c r="E1171" s="41" t="str">
        <f>HLOOKUP($A1171,'Sheet 4'!$A$2:$CNK$3,2,FALSE)</f>
        <v>Single</v>
      </c>
      <c r="F1171" s="41" t="s">
        <v>122</v>
      </c>
      <c r="G1171" s="41" t="str">
        <f t="shared" si="90"/>
        <v>Male/Single/Abim</v>
      </c>
      <c r="H1171" s="41">
        <f>VLOOKUP($A1171,'Youth Skills Data'!$A$1:$E$2403,5,FALSE)</f>
        <v>7.84</v>
      </c>
      <c r="I1171" s="41">
        <f>VLOOKUP($A1171,'Youth Skills Data'!$A$1:$E$2403,4,FALSE)</f>
        <v>6.23</v>
      </c>
      <c r="J1171" s="41">
        <f>VLOOKUP($A1171,'Youth Skills Data'!$A$1:$E$2403,3,FALSE)</f>
        <v>5.87</v>
      </c>
      <c r="K1171" s="41">
        <f t="shared" si="92"/>
        <v>19.940000000000001</v>
      </c>
      <c r="L1171" s="41" t="s">
        <v>6</v>
      </c>
      <c r="M1171" s="41" t="s">
        <v>6</v>
      </c>
      <c r="N1171" s="41" t="str">
        <f t="shared" si="93"/>
        <v>No Impact at all</v>
      </c>
      <c r="O1171" s="42"/>
      <c r="P1171" s="42"/>
      <c r="Q1171" s="42">
        <f t="shared" si="94"/>
        <v>0</v>
      </c>
    </row>
    <row r="1172" spans="1:17" x14ac:dyDescent="0.35">
      <c r="A1172" s="41" t="s">
        <v>1193</v>
      </c>
      <c r="B1172" s="41">
        <f>VLOOKUP($A:$A,'Youth Skills Data'!$A$1:$E$2403,2,FALSE)</f>
        <v>19</v>
      </c>
      <c r="C1172" s="41" t="str">
        <f t="shared" si="91"/>
        <v>20 - 24 yrs</v>
      </c>
      <c r="D1172" s="41" t="s">
        <v>8</v>
      </c>
      <c r="E1172" s="41" t="str">
        <f>HLOOKUP($A1172,'Sheet 4'!$A$2:$CNK$3,2,FALSE)</f>
        <v>Married</v>
      </c>
      <c r="F1172" s="41" t="s">
        <v>122</v>
      </c>
      <c r="G1172" s="41" t="str">
        <f t="shared" si="90"/>
        <v>Female/Married/Abim</v>
      </c>
      <c r="H1172" s="41">
        <f>VLOOKUP($A1172,'Youth Skills Data'!$A$1:$E$2403,5,FALSE)</f>
        <v>7.84</v>
      </c>
      <c r="I1172" s="41">
        <f>VLOOKUP($A1172,'Youth Skills Data'!$A$1:$E$2403,4,FALSE)</f>
        <v>6.23</v>
      </c>
      <c r="J1172" s="41">
        <f>VLOOKUP($A1172,'Youth Skills Data'!$A$1:$E$2403,3,FALSE)</f>
        <v>5.87</v>
      </c>
      <c r="K1172" s="41">
        <f t="shared" si="92"/>
        <v>19.940000000000001</v>
      </c>
      <c r="L1172" s="41" t="s">
        <v>6</v>
      </c>
      <c r="M1172" s="41" t="s">
        <v>6</v>
      </c>
      <c r="N1172" s="41" t="str">
        <f t="shared" si="93"/>
        <v>No Impact at all</v>
      </c>
      <c r="O1172" s="42"/>
      <c r="P1172" s="42"/>
      <c r="Q1172" s="42">
        <f t="shared" si="94"/>
        <v>0</v>
      </c>
    </row>
    <row r="1173" spans="1:17" x14ac:dyDescent="0.35">
      <c r="A1173" s="41" t="s">
        <v>1194</v>
      </c>
      <c r="B1173" s="41">
        <f>VLOOKUP($A:$A,'Youth Skills Data'!$A$1:$E$2403,2,FALSE)</f>
        <v>21</v>
      </c>
      <c r="C1173" s="41" t="str">
        <f t="shared" si="91"/>
        <v>20 - 24 yrs</v>
      </c>
      <c r="D1173" s="41" t="s">
        <v>3</v>
      </c>
      <c r="E1173" s="41" t="str">
        <f>HLOOKUP($A1173,'Sheet 4'!$A$2:$CNK$3,2,FALSE)</f>
        <v>Single</v>
      </c>
      <c r="F1173" s="41" t="s">
        <v>117</v>
      </c>
      <c r="G1173" s="41" t="str">
        <f t="shared" si="90"/>
        <v>Male/Single/Kaabong</v>
      </c>
      <c r="H1173" s="41">
        <f>VLOOKUP($A1173,'Youth Skills Data'!$A$1:$E$2403,5,FALSE)</f>
        <v>1.87</v>
      </c>
      <c r="I1173" s="41">
        <f>VLOOKUP($A1173,'Youth Skills Data'!$A$1:$E$2403,4,FALSE)</f>
        <v>2.88</v>
      </c>
      <c r="J1173" s="41">
        <f>VLOOKUP($A1173,'Youth Skills Data'!$A$1:$E$2403,3,FALSE)</f>
        <v>5.23</v>
      </c>
      <c r="K1173" s="41">
        <f t="shared" si="92"/>
        <v>9.98</v>
      </c>
      <c r="L1173" s="41" t="s">
        <v>6</v>
      </c>
      <c r="M1173" s="41" t="s">
        <v>6</v>
      </c>
      <c r="N1173" s="41" t="str">
        <f t="shared" si="93"/>
        <v>No Impact at all</v>
      </c>
      <c r="O1173" s="42"/>
      <c r="P1173" s="42"/>
      <c r="Q1173" s="42">
        <f t="shared" si="94"/>
        <v>0</v>
      </c>
    </row>
    <row r="1174" spans="1:17" x14ac:dyDescent="0.35">
      <c r="A1174" s="41" t="s">
        <v>1195</v>
      </c>
      <c r="B1174" s="41">
        <f>VLOOKUP($A:$A,'Youth Skills Data'!$A$1:$E$2403,2,FALSE)</f>
        <v>24</v>
      </c>
      <c r="C1174" s="41" t="str">
        <f t="shared" si="91"/>
        <v>20 - 24 yrs</v>
      </c>
      <c r="D1174" s="41" t="s">
        <v>8</v>
      </c>
      <c r="E1174" s="41" t="str">
        <f>HLOOKUP($A1174,'Sheet 4'!$A$2:$CNK$3,2,FALSE)</f>
        <v>Single</v>
      </c>
      <c r="F1174" s="41" t="s">
        <v>117</v>
      </c>
      <c r="G1174" s="41" t="str">
        <f t="shared" si="90"/>
        <v>Female/Single/Kaabong</v>
      </c>
      <c r="H1174" s="41">
        <f>VLOOKUP($A1174,'Youth Skills Data'!$A$1:$E$2403,5,FALSE)</f>
        <v>8.42</v>
      </c>
      <c r="I1174" s="41">
        <f>VLOOKUP($A1174,'Youth Skills Data'!$A$1:$E$2403,4,FALSE)</f>
        <v>3.68</v>
      </c>
      <c r="J1174" s="41">
        <f>VLOOKUP($A1174,'Youth Skills Data'!$A$1:$E$2403,3,FALSE)</f>
        <v>0.54</v>
      </c>
      <c r="K1174" s="41">
        <f t="shared" si="92"/>
        <v>12.64</v>
      </c>
      <c r="L1174" s="41" t="s">
        <v>6</v>
      </c>
      <c r="M1174" s="41" t="s">
        <v>6</v>
      </c>
      <c r="N1174" s="41" t="str">
        <f t="shared" si="93"/>
        <v>No Impact at all</v>
      </c>
      <c r="O1174" s="42"/>
      <c r="P1174" s="42"/>
      <c r="Q1174" s="42">
        <f t="shared" si="94"/>
        <v>0</v>
      </c>
    </row>
    <row r="1175" spans="1:17" x14ac:dyDescent="0.35">
      <c r="A1175" s="41" t="s">
        <v>1196</v>
      </c>
      <c r="B1175" s="41">
        <f>VLOOKUP($A:$A,'Youth Skills Data'!$A$1:$E$2403,2,FALSE)</f>
        <v>21</v>
      </c>
      <c r="C1175" s="41" t="str">
        <f t="shared" si="91"/>
        <v>20 - 24 yrs</v>
      </c>
      <c r="D1175" s="41" t="s">
        <v>8</v>
      </c>
      <c r="E1175" s="41" t="str">
        <f>HLOOKUP($A1175,'Sheet 4'!$A$2:$CNK$3,2,FALSE)</f>
        <v>Separated</v>
      </c>
      <c r="F1175" s="41" t="s">
        <v>117</v>
      </c>
      <c r="G1175" s="41" t="str">
        <f t="shared" si="90"/>
        <v>Female/Separated/Kaabong</v>
      </c>
      <c r="H1175" s="41">
        <f>VLOOKUP($A1175,'Youth Skills Data'!$A$1:$E$2403,5,FALSE)</f>
        <v>5.36</v>
      </c>
      <c r="I1175" s="41">
        <f>VLOOKUP($A1175,'Youth Skills Data'!$A$1:$E$2403,4,FALSE)</f>
        <v>4.3600000000000003</v>
      </c>
      <c r="J1175" s="41">
        <f>VLOOKUP($A1175,'Youth Skills Data'!$A$1:$E$2403,3,FALSE)</f>
        <v>7.46</v>
      </c>
      <c r="K1175" s="41">
        <f t="shared" si="92"/>
        <v>17.18</v>
      </c>
      <c r="L1175" s="41" t="s">
        <v>5</v>
      </c>
      <c r="M1175" s="41" t="s">
        <v>6</v>
      </c>
      <c r="N1175" s="41" t="str">
        <f t="shared" si="93"/>
        <v>Moderate Impact</v>
      </c>
      <c r="O1175" s="42">
        <v>9000</v>
      </c>
      <c r="P1175" s="42"/>
      <c r="Q1175" s="42">
        <f t="shared" si="94"/>
        <v>9000</v>
      </c>
    </row>
    <row r="1176" spans="1:17" x14ac:dyDescent="0.35">
      <c r="A1176" s="41" t="s">
        <v>1197</v>
      </c>
      <c r="B1176" s="41">
        <f>VLOOKUP($A:$A,'Youth Skills Data'!$A$1:$E$2403,2,FALSE)</f>
        <v>23</v>
      </c>
      <c r="C1176" s="41" t="str">
        <f t="shared" si="91"/>
        <v>20 - 24 yrs</v>
      </c>
      <c r="D1176" s="41" t="s">
        <v>8</v>
      </c>
      <c r="E1176" s="41" t="str">
        <f>HLOOKUP($A1176,'Sheet 4'!$A$2:$CNK$3,2,FALSE)</f>
        <v>Married</v>
      </c>
      <c r="F1176" s="41" t="s">
        <v>117</v>
      </c>
      <c r="G1176" s="41" t="str">
        <f t="shared" si="90"/>
        <v>Female/Married/Kaabong</v>
      </c>
      <c r="H1176" s="41">
        <f>VLOOKUP($A1176,'Youth Skills Data'!$A$1:$E$2403,5,FALSE)</f>
        <v>7.53</v>
      </c>
      <c r="I1176" s="41">
        <f>VLOOKUP($A1176,'Youth Skills Data'!$A$1:$E$2403,4,FALSE)</f>
        <v>1.85</v>
      </c>
      <c r="J1176" s="41">
        <f>VLOOKUP($A1176,'Youth Skills Data'!$A$1:$E$2403,3,FALSE)</f>
        <v>6.81</v>
      </c>
      <c r="K1176" s="41">
        <f t="shared" si="92"/>
        <v>16.190000000000001</v>
      </c>
      <c r="L1176" s="41" t="s">
        <v>5</v>
      </c>
      <c r="M1176" s="41" t="s">
        <v>6</v>
      </c>
      <c r="N1176" s="41" t="str">
        <f t="shared" si="93"/>
        <v>Moderate Impact</v>
      </c>
      <c r="O1176" s="42">
        <v>85200</v>
      </c>
      <c r="P1176" s="42"/>
      <c r="Q1176" s="42">
        <f t="shared" si="94"/>
        <v>85200</v>
      </c>
    </row>
    <row r="1177" spans="1:17" x14ac:dyDescent="0.35">
      <c r="A1177" s="41" t="s">
        <v>1198</v>
      </c>
      <c r="B1177" s="41">
        <f>VLOOKUP($A:$A,'Youth Skills Data'!$A$1:$E$2403,2,FALSE)</f>
        <v>19</v>
      </c>
      <c r="C1177" s="41" t="str">
        <f t="shared" si="91"/>
        <v>20 - 24 yrs</v>
      </c>
      <c r="D1177" s="41" t="s">
        <v>3</v>
      </c>
      <c r="E1177" s="41" t="str">
        <f>HLOOKUP($A1177,'Sheet 4'!$A$2:$CNK$3,2,FALSE)</f>
        <v>Single</v>
      </c>
      <c r="F1177" s="41" t="s">
        <v>117</v>
      </c>
      <c r="G1177" s="41" t="str">
        <f t="shared" si="90"/>
        <v>Male/Single/Kaabong</v>
      </c>
      <c r="H1177" s="41">
        <f>VLOOKUP($A1177,'Youth Skills Data'!$A$1:$E$2403,5,FALSE)</f>
        <v>3.26</v>
      </c>
      <c r="I1177" s="41">
        <f>VLOOKUP($A1177,'Youth Skills Data'!$A$1:$E$2403,4,FALSE)</f>
        <v>9.7200000000000006</v>
      </c>
      <c r="J1177" s="41">
        <f>VLOOKUP($A1177,'Youth Skills Data'!$A$1:$E$2403,3,FALSE)</f>
        <v>2</v>
      </c>
      <c r="K1177" s="41">
        <f t="shared" si="92"/>
        <v>14.98</v>
      </c>
      <c r="L1177" s="41" t="s">
        <v>6</v>
      </c>
      <c r="M1177" s="41" t="s">
        <v>6</v>
      </c>
      <c r="N1177" s="41" t="str">
        <f t="shared" si="93"/>
        <v>No Impact at all</v>
      </c>
      <c r="O1177" s="42"/>
      <c r="P1177" s="42"/>
      <c r="Q1177" s="42">
        <f t="shared" si="94"/>
        <v>0</v>
      </c>
    </row>
    <row r="1178" spans="1:17" x14ac:dyDescent="0.35">
      <c r="A1178" s="41" t="s">
        <v>1199</v>
      </c>
      <c r="B1178" s="41">
        <f>VLOOKUP($A:$A,'Youth Skills Data'!$A$1:$E$2403,2,FALSE)</f>
        <v>29</v>
      </c>
      <c r="C1178" s="41" t="str">
        <f t="shared" si="91"/>
        <v>25 yrs or more</v>
      </c>
      <c r="D1178" s="41" t="s">
        <v>3</v>
      </c>
      <c r="E1178" s="41" t="str">
        <f>HLOOKUP($A1178,'Sheet 4'!$A$2:$CNK$3,2,FALSE)</f>
        <v>Single</v>
      </c>
      <c r="F1178" s="41" t="s">
        <v>117</v>
      </c>
      <c r="G1178" s="41" t="str">
        <f t="shared" si="90"/>
        <v>Male/Single/Kaabong</v>
      </c>
      <c r="H1178" s="41">
        <f>VLOOKUP($A1178,'Youth Skills Data'!$A$1:$E$2403,5,FALSE)</f>
        <v>3.76</v>
      </c>
      <c r="I1178" s="41">
        <f>VLOOKUP($A1178,'Youth Skills Data'!$A$1:$E$2403,4,FALSE)</f>
        <v>0.56000000000000005</v>
      </c>
      <c r="J1178" s="41">
        <f>VLOOKUP($A1178,'Youth Skills Data'!$A$1:$E$2403,3,FALSE)</f>
        <v>9.81</v>
      </c>
      <c r="K1178" s="41">
        <f t="shared" si="92"/>
        <v>14.13</v>
      </c>
      <c r="L1178" s="41" t="s">
        <v>5</v>
      </c>
      <c r="M1178" s="41" t="s">
        <v>6</v>
      </c>
      <c r="N1178" s="41" t="str">
        <f t="shared" si="93"/>
        <v>Moderate Impact</v>
      </c>
      <c r="O1178" s="42">
        <v>6198</v>
      </c>
      <c r="P1178" s="42"/>
      <c r="Q1178" s="42">
        <f t="shared" si="94"/>
        <v>6198</v>
      </c>
    </row>
    <row r="1179" spans="1:17" x14ac:dyDescent="0.35">
      <c r="A1179" s="41" t="s">
        <v>1200</v>
      </c>
      <c r="B1179" s="41">
        <f>VLOOKUP($A:$A,'Youth Skills Data'!$A$1:$E$2403,2,FALSE)</f>
        <v>23</v>
      </c>
      <c r="C1179" s="41" t="str">
        <f t="shared" si="91"/>
        <v>20 - 24 yrs</v>
      </c>
      <c r="D1179" s="41" t="s">
        <v>3</v>
      </c>
      <c r="E1179" s="41" t="str">
        <f>HLOOKUP($A1179,'Sheet 4'!$A$2:$CNK$3,2,FALSE)</f>
        <v>Single</v>
      </c>
      <c r="F1179" s="41" t="s">
        <v>120</v>
      </c>
      <c r="G1179" s="41" t="str">
        <f t="shared" si="90"/>
        <v>Male/Single/Nakapiripiriti</v>
      </c>
      <c r="H1179" s="41">
        <f>VLOOKUP($A1179,'Youth Skills Data'!$A$1:$E$2403,5,FALSE)</f>
        <v>3.76</v>
      </c>
      <c r="I1179" s="41">
        <f>VLOOKUP($A1179,'Youth Skills Data'!$A$1:$E$2403,4,FALSE)</f>
        <v>0.56000000000000005</v>
      </c>
      <c r="J1179" s="41">
        <f>VLOOKUP($A1179,'Youth Skills Data'!$A$1:$E$2403,3,FALSE)</f>
        <v>9.81</v>
      </c>
      <c r="K1179" s="41">
        <f t="shared" si="92"/>
        <v>14.13</v>
      </c>
      <c r="L1179" s="41" t="s">
        <v>6</v>
      </c>
      <c r="M1179" s="41" t="s">
        <v>6</v>
      </c>
      <c r="N1179" s="41" t="str">
        <f t="shared" si="93"/>
        <v>No Impact at all</v>
      </c>
      <c r="O1179" s="42"/>
      <c r="P1179" s="42"/>
      <c r="Q1179" s="42">
        <f t="shared" si="94"/>
        <v>0</v>
      </c>
    </row>
    <row r="1180" spans="1:17" x14ac:dyDescent="0.35">
      <c r="A1180" s="41" t="s">
        <v>1201</v>
      </c>
      <c r="B1180" s="41">
        <f>VLOOKUP($A:$A,'Youth Skills Data'!$A$1:$E$2403,2,FALSE)</f>
        <v>21</v>
      </c>
      <c r="C1180" s="41" t="str">
        <f t="shared" si="91"/>
        <v>20 - 24 yrs</v>
      </c>
      <c r="D1180" s="41" t="s">
        <v>3</v>
      </c>
      <c r="E1180" s="41" t="str">
        <f>HLOOKUP($A1180,'Sheet 4'!$A$2:$CNK$3,2,FALSE)</f>
        <v>Single</v>
      </c>
      <c r="F1180" s="41" t="s">
        <v>120</v>
      </c>
      <c r="G1180" s="41" t="str">
        <f t="shared" si="90"/>
        <v>Male/Single/Nakapiripiriti</v>
      </c>
      <c r="H1180" s="41">
        <f>VLOOKUP($A1180,'Youth Skills Data'!$A$1:$E$2403,5,FALSE)</f>
        <v>8.9499999999999993</v>
      </c>
      <c r="I1180" s="41">
        <f>VLOOKUP($A1180,'Youth Skills Data'!$A$1:$E$2403,4,FALSE)</f>
        <v>9.2799999999999994</v>
      </c>
      <c r="J1180" s="41">
        <f>VLOOKUP($A1180,'Youth Skills Data'!$A$1:$E$2403,3,FALSE)</f>
        <v>7.99</v>
      </c>
      <c r="K1180" s="41">
        <f t="shared" si="92"/>
        <v>26.22</v>
      </c>
      <c r="L1180" s="41" t="s">
        <v>5</v>
      </c>
      <c r="M1180" s="41" t="s">
        <v>6</v>
      </c>
      <c r="N1180" s="41" t="str">
        <f t="shared" si="93"/>
        <v>Moderate Impact</v>
      </c>
      <c r="O1180" s="42">
        <v>23500</v>
      </c>
      <c r="P1180" s="42"/>
      <c r="Q1180" s="42">
        <f t="shared" si="94"/>
        <v>23500</v>
      </c>
    </row>
    <row r="1181" spans="1:17" x14ac:dyDescent="0.35">
      <c r="A1181" s="41" t="s">
        <v>1202</v>
      </c>
      <c r="B1181" s="41">
        <f>VLOOKUP($A:$A,'Youth Skills Data'!$A$1:$E$2403,2,FALSE)</f>
        <v>17</v>
      </c>
      <c r="C1181" s="41" t="str">
        <f t="shared" si="91"/>
        <v>15 - 19 yrs</v>
      </c>
      <c r="D1181" s="41" t="s">
        <v>3</v>
      </c>
      <c r="E1181" s="41" t="str">
        <f>HLOOKUP($A1181,'Sheet 4'!$A$2:$CNK$3,2,FALSE)</f>
        <v>Single</v>
      </c>
      <c r="F1181" s="41" t="s">
        <v>120</v>
      </c>
      <c r="G1181" s="41" t="str">
        <f t="shared" si="90"/>
        <v>Male/Single/Nakapiripiriti</v>
      </c>
      <c r="H1181" s="41">
        <f>VLOOKUP($A1181,'Youth Skills Data'!$A$1:$E$2403,5,FALSE)</f>
        <v>1.36</v>
      </c>
      <c r="I1181" s="41">
        <f>VLOOKUP($A1181,'Youth Skills Data'!$A$1:$E$2403,4,FALSE)</f>
        <v>1.74</v>
      </c>
      <c r="J1181" s="41">
        <f>VLOOKUP($A1181,'Youth Skills Data'!$A$1:$E$2403,3,FALSE)</f>
        <v>7.67</v>
      </c>
      <c r="K1181" s="41">
        <f t="shared" si="92"/>
        <v>10.77</v>
      </c>
      <c r="L1181" s="41" t="s">
        <v>5</v>
      </c>
      <c r="M1181" s="41" t="s">
        <v>6</v>
      </c>
      <c r="N1181" s="41" t="str">
        <f t="shared" si="93"/>
        <v>Moderate Impact</v>
      </c>
      <c r="O1181" s="42">
        <v>80100</v>
      </c>
      <c r="P1181" s="42"/>
      <c r="Q1181" s="42">
        <f t="shared" si="94"/>
        <v>80100</v>
      </c>
    </row>
    <row r="1182" spans="1:17" x14ac:dyDescent="0.35">
      <c r="A1182" s="41" t="s">
        <v>1203</v>
      </c>
      <c r="B1182" s="41">
        <f>VLOOKUP($A:$A,'Youth Skills Data'!$A$1:$E$2403,2,FALSE)</f>
        <v>21</v>
      </c>
      <c r="C1182" s="41" t="str">
        <f t="shared" si="91"/>
        <v>20 - 24 yrs</v>
      </c>
      <c r="D1182" s="41" t="s">
        <v>3</v>
      </c>
      <c r="E1182" s="41" t="str">
        <f>HLOOKUP($A1182,'Sheet 4'!$A$2:$CNK$3,2,FALSE)</f>
        <v>Separated</v>
      </c>
      <c r="F1182" s="41" t="s">
        <v>120</v>
      </c>
      <c r="G1182" s="41" t="str">
        <f t="shared" si="90"/>
        <v>Male/Separated/Nakapiripiriti</v>
      </c>
      <c r="H1182" s="41">
        <f>VLOOKUP($A1182,'Youth Skills Data'!$A$1:$E$2403,5,FALSE)</f>
        <v>8.42</v>
      </c>
      <c r="I1182" s="41">
        <f>VLOOKUP($A1182,'Youth Skills Data'!$A$1:$E$2403,4,FALSE)</f>
        <v>3.68</v>
      </c>
      <c r="J1182" s="41">
        <f>VLOOKUP($A1182,'Youth Skills Data'!$A$1:$E$2403,3,FALSE)</f>
        <v>0.54</v>
      </c>
      <c r="K1182" s="41">
        <f t="shared" si="92"/>
        <v>12.64</v>
      </c>
      <c r="L1182" s="41" t="s">
        <v>5</v>
      </c>
      <c r="M1182" s="41" t="s">
        <v>5</v>
      </c>
      <c r="N1182" s="41" t="str">
        <f t="shared" si="93"/>
        <v>High Impact</v>
      </c>
      <c r="O1182" s="42">
        <v>60198</v>
      </c>
      <c r="P1182" s="42">
        <v>980000</v>
      </c>
      <c r="Q1182" s="42">
        <f t="shared" si="94"/>
        <v>1040198</v>
      </c>
    </row>
    <row r="1183" spans="1:17" x14ac:dyDescent="0.35">
      <c r="A1183" s="41" t="s">
        <v>1204</v>
      </c>
      <c r="B1183" s="41">
        <f>VLOOKUP($A:$A,'Youth Skills Data'!$A$1:$E$2403,2,FALSE)</f>
        <v>23</v>
      </c>
      <c r="C1183" s="41" t="str">
        <f t="shared" si="91"/>
        <v>20 - 24 yrs</v>
      </c>
      <c r="D1183" s="41" t="s">
        <v>8</v>
      </c>
      <c r="E1183" s="41" t="str">
        <f>HLOOKUP($A1183,'Sheet 4'!$A$2:$CNK$3,2,FALSE)</f>
        <v>Single</v>
      </c>
      <c r="F1183" s="41" t="s">
        <v>120</v>
      </c>
      <c r="G1183" s="41" t="str">
        <f t="shared" si="90"/>
        <v>Female/Single/Nakapiripiriti</v>
      </c>
      <c r="H1183" s="41">
        <f>VLOOKUP($A1183,'Youth Skills Data'!$A$1:$E$2403,5,FALSE)</f>
        <v>8.9499999999999993</v>
      </c>
      <c r="I1183" s="41">
        <f>VLOOKUP($A1183,'Youth Skills Data'!$A$1:$E$2403,4,FALSE)</f>
        <v>9.2799999999999994</v>
      </c>
      <c r="J1183" s="41">
        <f>VLOOKUP($A1183,'Youth Skills Data'!$A$1:$E$2403,3,FALSE)</f>
        <v>7.99</v>
      </c>
      <c r="K1183" s="41">
        <f t="shared" si="92"/>
        <v>26.22</v>
      </c>
      <c r="L1183" s="41" t="s">
        <v>5</v>
      </c>
      <c r="M1183" s="41" t="s">
        <v>5</v>
      </c>
      <c r="N1183" s="41" t="str">
        <f t="shared" si="93"/>
        <v>High Impact</v>
      </c>
      <c r="O1183" s="42">
        <v>1500198</v>
      </c>
      <c r="P1183" s="42">
        <v>870000</v>
      </c>
      <c r="Q1183" s="42">
        <f t="shared" si="94"/>
        <v>2370198</v>
      </c>
    </row>
    <row r="1184" spans="1:17" x14ac:dyDescent="0.35">
      <c r="A1184" s="41" t="s">
        <v>1205</v>
      </c>
      <c r="B1184" s="41">
        <f>VLOOKUP($A:$A,'Youth Skills Data'!$A$1:$E$2403,2,FALSE)</f>
        <v>15</v>
      </c>
      <c r="C1184" s="41" t="str">
        <f t="shared" si="91"/>
        <v>15 - 19 yrs</v>
      </c>
      <c r="D1184" s="41" t="s">
        <v>3</v>
      </c>
      <c r="E1184" s="41" t="str">
        <f>HLOOKUP($A1184,'Sheet 4'!$A$2:$CNK$3,2,FALSE)</f>
        <v>Married</v>
      </c>
      <c r="F1184" s="41" t="s">
        <v>120</v>
      </c>
      <c r="G1184" s="41" t="str">
        <f t="shared" si="90"/>
        <v>Male/Married/Nakapiripiriti</v>
      </c>
      <c r="H1184" s="41">
        <f>VLOOKUP($A1184,'Youth Skills Data'!$A$1:$E$2403,5,FALSE)</f>
        <v>2.4300000000000002</v>
      </c>
      <c r="I1184" s="41">
        <f>VLOOKUP($A1184,'Youth Skills Data'!$A$1:$E$2403,4,FALSE)</f>
        <v>2.88</v>
      </c>
      <c r="J1184" s="41">
        <f>VLOOKUP($A1184,'Youth Skills Data'!$A$1:$E$2403,3,FALSE)</f>
        <v>4.04</v>
      </c>
      <c r="K1184" s="41">
        <f t="shared" si="92"/>
        <v>9.3500000000000014</v>
      </c>
      <c r="L1184" s="41" t="s">
        <v>5</v>
      </c>
      <c r="M1184" s="41" t="s">
        <v>5</v>
      </c>
      <c r="N1184" s="41" t="str">
        <f t="shared" si="93"/>
        <v>High Impact</v>
      </c>
      <c r="O1184" s="42">
        <v>35000</v>
      </c>
      <c r="P1184" s="42">
        <v>100000</v>
      </c>
      <c r="Q1184" s="42">
        <f t="shared" si="94"/>
        <v>135000</v>
      </c>
    </row>
    <row r="1185" spans="1:17" x14ac:dyDescent="0.35">
      <c r="A1185" s="41" t="s">
        <v>1206</v>
      </c>
      <c r="B1185" s="41">
        <f>VLOOKUP($A:$A,'Youth Skills Data'!$A$1:$E$2403,2,FALSE)</f>
        <v>25</v>
      </c>
      <c r="C1185" s="41" t="str">
        <f t="shared" si="91"/>
        <v>25 yrs or more</v>
      </c>
      <c r="D1185" s="41" t="s">
        <v>3</v>
      </c>
      <c r="E1185" s="41" t="str">
        <f>HLOOKUP($A1185,'Sheet 4'!$A$2:$CNK$3,2,FALSE)</f>
        <v>Separated</v>
      </c>
      <c r="F1185" s="41" t="s">
        <v>120</v>
      </c>
      <c r="G1185" s="41" t="str">
        <f t="shared" si="90"/>
        <v>Male/Separated/Nakapiripiriti</v>
      </c>
      <c r="H1185" s="41">
        <f>VLOOKUP($A1185,'Youth Skills Data'!$A$1:$E$2403,5,FALSE)</f>
        <v>3.76</v>
      </c>
      <c r="I1185" s="41">
        <f>VLOOKUP($A1185,'Youth Skills Data'!$A$1:$E$2403,4,FALSE)</f>
        <v>0.56000000000000005</v>
      </c>
      <c r="J1185" s="41">
        <f>VLOOKUP($A1185,'Youth Skills Data'!$A$1:$E$2403,3,FALSE)</f>
        <v>9.81</v>
      </c>
      <c r="K1185" s="41">
        <f t="shared" si="92"/>
        <v>14.13</v>
      </c>
      <c r="L1185" s="41" t="s">
        <v>5</v>
      </c>
      <c r="M1185" s="41" t="s">
        <v>5</v>
      </c>
      <c r="N1185" s="41" t="str">
        <f t="shared" si="93"/>
        <v>High Impact</v>
      </c>
      <c r="O1185" s="42">
        <v>218500</v>
      </c>
      <c r="P1185" s="42">
        <v>35500</v>
      </c>
      <c r="Q1185" s="42">
        <f t="shared" si="94"/>
        <v>254000</v>
      </c>
    </row>
    <row r="1186" spans="1:17" x14ac:dyDescent="0.35">
      <c r="A1186" s="41" t="s">
        <v>1207</v>
      </c>
      <c r="B1186" s="41">
        <f>VLOOKUP($A:$A,'Youth Skills Data'!$A$1:$E$2403,2,FALSE)</f>
        <v>14</v>
      </c>
      <c r="C1186" s="41" t="str">
        <f t="shared" si="91"/>
        <v>15 - 19 yrs</v>
      </c>
      <c r="D1186" s="41" t="s">
        <v>3</v>
      </c>
      <c r="E1186" s="41" t="str">
        <f>HLOOKUP($A1186,'Sheet 4'!$A$2:$CNK$3,2,FALSE)</f>
        <v>Single</v>
      </c>
      <c r="F1186" s="41" t="s">
        <v>120</v>
      </c>
      <c r="G1186" s="41" t="str">
        <f t="shared" si="90"/>
        <v>Male/Single/Nakapiripiriti</v>
      </c>
      <c r="H1186" s="41">
        <f>VLOOKUP($A1186,'Youth Skills Data'!$A$1:$E$2403,5,FALSE)</f>
        <v>7.84</v>
      </c>
      <c r="I1186" s="41">
        <f>VLOOKUP($A1186,'Youth Skills Data'!$A$1:$E$2403,4,FALSE)</f>
        <v>6.23</v>
      </c>
      <c r="J1186" s="41">
        <f>VLOOKUP($A1186,'Youth Skills Data'!$A$1:$E$2403,3,FALSE)</f>
        <v>5.87</v>
      </c>
      <c r="K1186" s="41">
        <f t="shared" si="92"/>
        <v>19.940000000000001</v>
      </c>
      <c r="L1186" s="41" t="s">
        <v>5</v>
      </c>
      <c r="M1186" s="41" t="s">
        <v>5</v>
      </c>
      <c r="N1186" s="41" t="str">
        <f t="shared" si="93"/>
        <v>High Impact</v>
      </c>
      <c r="O1186" s="42">
        <v>1500198</v>
      </c>
      <c r="P1186" s="42">
        <v>72099</v>
      </c>
      <c r="Q1186" s="42">
        <f t="shared" si="94"/>
        <v>1572297</v>
      </c>
    </row>
    <row r="1187" spans="1:17" x14ac:dyDescent="0.35">
      <c r="A1187" s="41" t="s">
        <v>1208</v>
      </c>
      <c r="B1187" s="41">
        <f>VLOOKUP($A:$A,'Youth Skills Data'!$A$1:$E$2403,2,FALSE)</f>
        <v>15</v>
      </c>
      <c r="C1187" s="41" t="str">
        <f t="shared" si="91"/>
        <v>15 - 19 yrs</v>
      </c>
      <c r="D1187" s="41" t="s">
        <v>8</v>
      </c>
      <c r="E1187" s="41" t="str">
        <f>HLOOKUP($A1187,'Sheet 4'!$A$2:$CNK$3,2,FALSE)</f>
        <v>Married</v>
      </c>
      <c r="F1187" s="41" t="s">
        <v>120</v>
      </c>
      <c r="G1187" s="41" t="str">
        <f t="shared" si="90"/>
        <v>Female/Married/Nakapiripiriti</v>
      </c>
      <c r="H1187" s="41">
        <f>VLOOKUP($A1187,'Youth Skills Data'!$A$1:$E$2403,5,FALSE)</f>
        <v>3.76</v>
      </c>
      <c r="I1187" s="41">
        <f>VLOOKUP($A1187,'Youth Skills Data'!$A$1:$E$2403,4,FALSE)</f>
        <v>0.56000000000000005</v>
      </c>
      <c r="J1187" s="41">
        <f>VLOOKUP($A1187,'Youth Skills Data'!$A$1:$E$2403,3,FALSE)</f>
        <v>9.81</v>
      </c>
      <c r="K1187" s="41">
        <f t="shared" si="92"/>
        <v>14.13</v>
      </c>
      <c r="L1187" s="41" t="s">
        <v>5</v>
      </c>
      <c r="M1187" s="41" t="s">
        <v>5</v>
      </c>
      <c r="N1187" s="41" t="str">
        <f t="shared" si="93"/>
        <v>High Impact</v>
      </c>
      <c r="O1187" s="42">
        <v>157000</v>
      </c>
      <c r="P1187" s="42">
        <v>400000</v>
      </c>
      <c r="Q1187" s="42">
        <f t="shared" si="94"/>
        <v>557000</v>
      </c>
    </row>
    <row r="1188" spans="1:17" x14ac:dyDescent="0.35">
      <c r="A1188" s="41" t="s">
        <v>1209</v>
      </c>
      <c r="B1188" s="41">
        <f>VLOOKUP($A:$A,'Youth Skills Data'!$A$1:$E$2403,2,FALSE)</f>
        <v>17</v>
      </c>
      <c r="C1188" s="41" t="str">
        <f t="shared" si="91"/>
        <v>15 - 19 yrs</v>
      </c>
      <c r="D1188" s="41" t="s">
        <v>8</v>
      </c>
      <c r="E1188" s="41" t="str">
        <f>HLOOKUP($A1188,'Sheet 4'!$A$2:$CNK$3,2,FALSE)</f>
        <v>Married</v>
      </c>
      <c r="F1188" s="41" t="s">
        <v>120</v>
      </c>
      <c r="G1188" s="41" t="str">
        <f t="shared" si="90"/>
        <v>Female/Married/Nakapiripiriti</v>
      </c>
      <c r="H1188" s="41">
        <f>VLOOKUP($A1188,'Youth Skills Data'!$A$1:$E$2403,5,FALSE)</f>
        <v>3.76</v>
      </c>
      <c r="I1188" s="41">
        <f>VLOOKUP($A1188,'Youth Skills Data'!$A$1:$E$2403,4,FALSE)</f>
        <v>0.56000000000000005</v>
      </c>
      <c r="J1188" s="41">
        <f>VLOOKUP($A1188,'Youth Skills Data'!$A$1:$E$2403,3,FALSE)</f>
        <v>9.81</v>
      </c>
      <c r="K1188" s="41">
        <f t="shared" si="92"/>
        <v>14.13</v>
      </c>
      <c r="L1188" s="41" t="s">
        <v>5</v>
      </c>
      <c r="M1188" s="41" t="s">
        <v>5</v>
      </c>
      <c r="N1188" s="41" t="str">
        <f t="shared" si="93"/>
        <v>High Impact</v>
      </c>
      <c r="O1188" s="42">
        <v>82200</v>
      </c>
      <c r="P1188" s="42">
        <v>2800000</v>
      </c>
      <c r="Q1188" s="42">
        <f t="shared" si="94"/>
        <v>2882200</v>
      </c>
    </row>
    <row r="1189" spans="1:17" x14ac:dyDescent="0.35">
      <c r="A1189" s="41" t="s">
        <v>1210</v>
      </c>
      <c r="B1189" s="41">
        <f>VLOOKUP($A:$A,'Youth Skills Data'!$A$1:$E$2403,2,FALSE)</f>
        <v>19</v>
      </c>
      <c r="C1189" s="41" t="str">
        <f t="shared" si="91"/>
        <v>20 - 24 yrs</v>
      </c>
      <c r="D1189" s="41" t="s">
        <v>3</v>
      </c>
      <c r="E1189" s="41" t="str">
        <f>HLOOKUP($A1189,'Sheet 4'!$A$2:$CNK$3,2,FALSE)</f>
        <v>Separated</v>
      </c>
      <c r="F1189" s="41" t="s">
        <v>120</v>
      </c>
      <c r="G1189" s="41" t="str">
        <f t="shared" si="90"/>
        <v>Male/Separated/Nakapiripiriti</v>
      </c>
      <c r="H1189" s="41">
        <f>VLOOKUP($A1189,'Youth Skills Data'!$A$1:$E$2403,5,FALSE)</f>
        <v>3.76</v>
      </c>
      <c r="I1189" s="41">
        <f>VLOOKUP($A1189,'Youth Skills Data'!$A$1:$E$2403,4,FALSE)</f>
        <v>0.56000000000000005</v>
      </c>
      <c r="J1189" s="41">
        <f>VLOOKUP($A1189,'Youth Skills Data'!$A$1:$E$2403,3,FALSE)</f>
        <v>9.81</v>
      </c>
      <c r="K1189" s="41">
        <f t="shared" si="92"/>
        <v>14.13</v>
      </c>
      <c r="L1189" s="41" t="s">
        <v>5</v>
      </c>
      <c r="M1189" s="41" t="s">
        <v>5</v>
      </c>
      <c r="N1189" s="41" t="str">
        <f t="shared" si="93"/>
        <v>High Impact</v>
      </c>
      <c r="O1189" s="42">
        <v>310000</v>
      </c>
      <c r="P1189" s="42">
        <v>400000</v>
      </c>
      <c r="Q1189" s="42">
        <f t="shared" si="94"/>
        <v>710000</v>
      </c>
    </row>
    <row r="1190" spans="1:17" x14ac:dyDescent="0.35">
      <c r="A1190" s="41" t="s">
        <v>1211</v>
      </c>
      <c r="B1190" s="41">
        <f>VLOOKUP($A:$A,'Youth Skills Data'!$A$1:$E$2403,2,FALSE)</f>
        <v>21</v>
      </c>
      <c r="C1190" s="41" t="str">
        <f t="shared" si="91"/>
        <v>20 - 24 yrs</v>
      </c>
      <c r="D1190" s="41" t="s">
        <v>3</v>
      </c>
      <c r="E1190" s="41" t="str">
        <f>HLOOKUP($A1190,'Sheet 4'!$A$2:$CNK$3,2,FALSE)</f>
        <v>Single</v>
      </c>
      <c r="F1190" s="41" t="s">
        <v>121</v>
      </c>
      <c r="G1190" s="41" t="str">
        <f t="shared" si="90"/>
        <v>Male/Single/Amudat</v>
      </c>
      <c r="H1190" s="41">
        <f>VLOOKUP($A1190,'Youth Skills Data'!$A$1:$E$2403,5,FALSE)</f>
        <v>8.9499999999999993</v>
      </c>
      <c r="I1190" s="41">
        <f>VLOOKUP($A1190,'Youth Skills Data'!$A$1:$E$2403,4,FALSE)</f>
        <v>9.2799999999999994</v>
      </c>
      <c r="J1190" s="41">
        <f>VLOOKUP($A1190,'Youth Skills Data'!$A$1:$E$2403,3,FALSE)</f>
        <v>7.99</v>
      </c>
      <c r="K1190" s="41">
        <f t="shared" si="92"/>
        <v>26.22</v>
      </c>
      <c r="L1190" s="41" t="s">
        <v>5</v>
      </c>
      <c r="M1190" s="41" t="s">
        <v>5</v>
      </c>
      <c r="N1190" s="41" t="str">
        <f t="shared" si="93"/>
        <v>High Impact</v>
      </c>
      <c r="O1190" s="42">
        <v>475000</v>
      </c>
      <c r="P1190" s="42">
        <v>620000</v>
      </c>
      <c r="Q1190" s="42">
        <f t="shared" si="94"/>
        <v>1095000</v>
      </c>
    </row>
    <row r="1191" spans="1:17" x14ac:dyDescent="0.35">
      <c r="A1191" s="41" t="s">
        <v>1212</v>
      </c>
      <c r="B1191" s="41">
        <f>VLOOKUP($A:$A,'Youth Skills Data'!$A$1:$E$2403,2,FALSE)</f>
        <v>24</v>
      </c>
      <c r="C1191" s="41" t="str">
        <f t="shared" si="91"/>
        <v>20 - 24 yrs</v>
      </c>
      <c r="D1191" s="41" t="s">
        <v>3</v>
      </c>
      <c r="E1191" s="41" t="str">
        <f>HLOOKUP($A1191,'Sheet 4'!$A$2:$CNK$3,2,FALSE)</f>
        <v>Separated</v>
      </c>
      <c r="F1191" s="41" t="s">
        <v>121</v>
      </c>
      <c r="G1191" s="41" t="str">
        <f t="shared" si="90"/>
        <v>Male/Separated/Amudat</v>
      </c>
      <c r="H1191" s="41">
        <f>VLOOKUP($A1191,'Youth Skills Data'!$A$1:$E$2403,5,FALSE)</f>
        <v>8.9499999999999993</v>
      </c>
      <c r="I1191" s="41">
        <f>VLOOKUP($A1191,'Youth Skills Data'!$A$1:$E$2403,4,FALSE)</f>
        <v>9.2799999999999994</v>
      </c>
      <c r="J1191" s="41">
        <f>VLOOKUP($A1191,'Youth Skills Data'!$A$1:$E$2403,3,FALSE)</f>
        <v>7.99</v>
      </c>
      <c r="K1191" s="41">
        <f t="shared" si="92"/>
        <v>26.22</v>
      </c>
      <c r="L1191" s="41" t="s">
        <v>5</v>
      </c>
      <c r="M1191" s="41" t="s">
        <v>6</v>
      </c>
      <c r="N1191" s="41" t="str">
        <f t="shared" si="93"/>
        <v>Moderate Impact</v>
      </c>
      <c r="O1191" s="42">
        <v>30297</v>
      </c>
      <c r="P1191" s="42"/>
      <c r="Q1191" s="42">
        <f t="shared" si="94"/>
        <v>30297</v>
      </c>
    </row>
    <row r="1192" spans="1:17" x14ac:dyDescent="0.35">
      <c r="A1192" s="41" t="s">
        <v>1213</v>
      </c>
      <c r="B1192" s="41">
        <f>VLOOKUP($A:$A,'Youth Skills Data'!$A$1:$E$2403,2,FALSE)</f>
        <v>21</v>
      </c>
      <c r="C1192" s="41" t="str">
        <f t="shared" si="91"/>
        <v>20 - 24 yrs</v>
      </c>
      <c r="D1192" s="41" t="s">
        <v>3</v>
      </c>
      <c r="E1192" s="41" t="str">
        <f>HLOOKUP($A1192,'Sheet 4'!$A$2:$CNK$3,2,FALSE)</f>
        <v>Single</v>
      </c>
      <c r="F1192" s="41" t="s">
        <v>121</v>
      </c>
      <c r="G1192" s="41" t="str">
        <f t="shared" si="90"/>
        <v>Male/Single/Amudat</v>
      </c>
      <c r="H1192" s="41">
        <f>VLOOKUP($A1192,'Youth Skills Data'!$A$1:$E$2403,5,FALSE)</f>
        <v>1.25</v>
      </c>
      <c r="I1192" s="41">
        <f>VLOOKUP($A1192,'Youth Skills Data'!$A$1:$E$2403,4,FALSE)</f>
        <v>1.23</v>
      </c>
      <c r="J1192" s="41">
        <f>VLOOKUP($A1192,'Youth Skills Data'!$A$1:$E$2403,3,FALSE)</f>
        <v>9.6</v>
      </c>
      <c r="K1192" s="41">
        <f t="shared" si="92"/>
        <v>12.08</v>
      </c>
      <c r="L1192" s="41" t="s">
        <v>5</v>
      </c>
      <c r="M1192" s="41" t="s">
        <v>6</v>
      </c>
      <c r="N1192" s="41" t="str">
        <f t="shared" si="93"/>
        <v>Moderate Impact</v>
      </c>
      <c r="O1192" s="42">
        <v>47099</v>
      </c>
      <c r="P1192" s="42"/>
      <c r="Q1192" s="42">
        <f t="shared" si="94"/>
        <v>47099</v>
      </c>
    </row>
    <row r="1193" spans="1:17" x14ac:dyDescent="0.35">
      <c r="A1193" s="41" t="s">
        <v>1214</v>
      </c>
      <c r="B1193" s="41">
        <f>VLOOKUP($A:$A,'Youth Skills Data'!$A$1:$E$2403,2,FALSE)</f>
        <v>23</v>
      </c>
      <c r="C1193" s="41" t="str">
        <f t="shared" si="91"/>
        <v>20 - 24 yrs</v>
      </c>
      <c r="D1193" s="41" t="s">
        <v>3</v>
      </c>
      <c r="E1193" s="41" t="str">
        <f>HLOOKUP($A1193,'Sheet 4'!$A$2:$CNK$3,2,FALSE)</f>
        <v>Single</v>
      </c>
      <c r="F1193" s="41" t="s">
        <v>121</v>
      </c>
      <c r="G1193" s="41" t="str">
        <f t="shared" si="90"/>
        <v>Male/Single/Amudat</v>
      </c>
      <c r="H1193" s="41">
        <f>VLOOKUP($A1193,'Youth Skills Data'!$A$1:$E$2403,5,FALSE)</f>
        <v>2.34</v>
      </c>
      <c r="I1193" s="41">
        <f>VLOOKUP($A1193,'Youth Skills Data'!$A$1:$E$2403,4,FALSE)</f>
        <v>4.0199999999999996</v>
      </c>
      <c r="J1193" s="41">
        <f>VLOOKUP($A1193,'Youth Skills Data'!$A$1:$E$2403,3,FALSE)</f>
        <v>8.5399999999999991</v>
      </c>
      <c r="K1193" s="41">
        <f t="shared" si="92"/>
        <v>14.899999999999999</v>
      </c>
      <c r="L1193" s="41" t="s">
        <v>5</v>
      </c>
      <c r="M1193" s="41" t="s">
        <v>6</v>
      </c>
      <c r="N1193" s="41" t="str">
        <f t="shared" si="93"/>
        <v>Moderate Impact</v>
      </c>
      <c r="O1193" s="42">
        <v>120099</v>
      </c>
      <c r="P1193" s="42"/>
      <c r="Q1193" s="42">
        <f t="shared" si="94"/>
        <v>120099</v>
      </c>
    </row>
    <row r="1194" spans="1:17" x14ac:dyDescent="0.35">
      <c r="A1194" s="41" t="s">
        <v>1215</v>
      </c>
      <c r="B1194" s="41">
        <f>VLOOKUP($A:$A,'Youth Skills Data'!$A$1:$E$2403,2,FALSE)</f>
        <v>19</v>
      </c>
      <c r="C1194" s="41" t="str">
        <f t="shared" si="91"/>
        <v>20 - 24 yrs</v>
      </c>
      <c r="D1194" s="41" t="s">
        <v>3</v>
      </c>
      <c r="E1194" s="41" t="str">
        <f>HLOOKUP($A1194,'Sheet 4'!$A$2:$CNK$3,2,FALSE)</f>
        <v>Single</v>
      </c>
      <c r="F1194" s="41" t="s">
        <v>121</v>
      </c>
      <c r="G1194" s="41" t="str">
        <f t="shared" si="90"/>
        <v>Male/Single/Amudat</v>
      </c>
      <c r="H1194" s="41">
        <f>VLOOKUP($A1194,'Youth Skills Data'!$A$1:$E$2403,5,FALSE)</f>
        <v>3.26</v>
      </c>
      <c r="I1194" s="41">
        <f>VLOOKUP($A1194,'Youth Skills Data'!$A$1:$E$2403,4,FALSE)</f>
        <v>9.7200000000000006</v>
      </c>
      <c r="J1194" s="41">
        <f>VLOOKUP($A1194,'Youth Skills Data'!$A$1:$E$2403,3,FALSE)</f>
        <v>2</v>
      </c>
      <c r="K1194" s="41">
        <f t="shared" si="92"/>
        <v>14.98</v>
      </c>
      <c r="L1194" s="41" t="s">
        <v>5</v>
      </c>
      <c r="M1194" s="41" t="s">
        <v>6</v>
      </c>
      <c r="N1194" s="41" t="str">
        <f t="shared" si="93"/>
        <v>Moderate Impact</v>
      </c>
      <c r="O1194" s="42">
        <v>55198</v>
      </c>
      <c r="P1194" s="42"/>
      <c r="Q1194" s="42">
        <f t="shared" si="94"/>
        <v>55198</v>
      </c>
    </row>
    <row r="1195" spans="1:17" x14ac:dyDescent="0.35">
      <c r="A1195" s="41" t="s">
        <v>1216</v>
      </c>
      <c r="B1195" s="41">
        <f>VLOOKUP($A:$A,'Youth Skills Data'!$A$1:$E$2403,2,FALSE)</f>
        <v>29</v>
      </c>
      <c r="C1195" s="41" t="str">
        <f t="shared" si="91"/>
        <v>25 yrs or more</v>
      </c>
      <c r="D1195" s="41" t="s">
        <v>3</v>
      </c>
      <c r="E1195" s="41" t="str">
        <f>HLOOKUP($A1195,'Sheet 4'!$A$2:$CNK$3,2,FALSE)</f>
        <v>Single</v>
      </c>
      <c r="F1195" s="41" t="s">
        <v>121</v>
      </c>
      <c r="G1195" s="41" t="str">
        <f t="shared" si="90"/>
        <v>Male/Single/Amudat</v>
      </c>
      <c r="H1195" s="41">
        <f>VLOOKUP($A1195,'Youth Skills Data'!$A$1:$E$2403,5,FALSE)</f>
        <v>5.3</v>
      </c>
      <c r="I1195" s="41">
        <f>VLOOKUP($A1195,'Youth Skills Data'!$A$1:$E$2403,4,FALSE)</f>
        <v>2.52</v>
      </c>
      <c r="J1195" s="41">
        <f>VLOOKUP($A1195,'Youth Skills Data'!$A$1:$E$2403,3,FALSE)</f>
        <v>5.59</v>
      </c>
      <c r="K1195" s="41">
        <f t="shared" si="92"/>
        <v>13.41</v>
      </c>
      <c r="L1195" s="41" t="s">
        <v>5</v>
      </c>
      <c r="M1195" s="41" t="s">
        <v>5</v>
      </c>
      <c r="N1195" s="41" t="str">
        <f t="shared" si="93"/>
        <v>High Impact</v>
      </c>
      <c r="O1195" s="42">
        <v>73000</v>
      </c>
      <c r="P1195" s="42">
        <v>12198</v>
      </c>
      <c r="Q1195" s="42">
        <f t="shared" si="94"/>
        <v>85198</v>
      </c>
    </row>
    <row r="1196" spans="1:17" x14ac:dyDescent="0.35">
      <c r="A1196" s="41" t="s">
        <v>1217</v>
      </c>
      <c r="B1196" s="41">
        <f>VLOOKUP($A:$A,'Youth Skills Data'!$A$1:$E$2403,2,FALSE)</f>
        <v>23</v>
      </c>
      <c r="C1196" s="41" t="str">
        <f t="shared" si="91"/>
        <v>20 - 24 yrs</v>
      </c>
      <c r="D1196" s="41" t="s">
        <v>3</v>
      </c>
      <c r="E1196" s="41" t="str">
        <f>HLOOKUP($A1196,'Sheet 4'!$A$2:$CNK$3,2,FALSE)</f>
        <v>Married</v>
      </c>
      <c r="F1196" s="41" t="s">
        <v>121</v>
      </c>
      <c r="G1196" s="41" t="str">
        <f t="shared" si="90"/>
        <v>Male/Married/Amudat</v>
      </c>
      <c r="H1196" s="41">
        <f>VLOOKUP($A1196,'Youth Skills Data'!$A$1:$E$2403,5,FALSE)</f>
        <v>7.84</v>
      </c>
      <c r="I1196" s="41">
        <f>VLOOKUP($A1196,'Youth Skills Data'!$A$1:$E$2403,4,FALSE)</f>
        <v>6.23</v>
      </c>
      <c r="J1196" s="41">
        <f>VLOOKUP($A1196,'Youth Skills Data'!$A$1:$E$2403,3,FALSE)</f>
        <v>5.87</v>
      </c>
      <c r="K1196" s="41">
        <f t="shared" si="92"/>
        <v>19.940000000000001</v>
      </c>
      <c r="L1196" s="41" t="s">
        <v>5</v>
      </c>
      <c r="M1196" s="41" t="s">
        <v>6</v>
      </c>
      <c r="N1196" s="41" t="str">
        <f t="shared" si="93"/>
        <v>Moderate Impact</v>
      </c>
      <c r="O1196" s="42">
        <v>90198</v>
      </c>
      <c r="P1196" s="42"/>
      <c r="Q1196" s="42">
        <f t="shared" si="94"/>
        <v>90198</v>
      </c>
    </row>
    <row r="1197" spans="1:17" x14ac:dyDescent="0.35">
      <c r="A1197" s="41" t="s">
        <v>1218</v>
      </c>
      <c r="B1197" s="41">
        <f>VLOOKUP($A:$A,'Youth Skills Data'!$A$1:$E$2403,2,FALSE)</f>
        <v>21</v>
      </c>
      <c r="C1197" s="41" t="str">
        <f t="shared" si="91"/>
        <v>20 - 24 yrs</v>
      </c>
      <c r="D1197" s="41" t="s">
        <v>3</v>
      </c>
      <c r="E1197" s="41" t="str">
        <f>HLOOKUP($A1197,'Sheet 4'!$A$2:$CNK$3,2,FALSE)</f>
        <v>Single</v>
      </c>
      <c r="F1197" s="41" t="s">
        <v>121</v>
      </c>
      <c r="G1197" s="41" t="str">
        <f t="shared" si="90"/>
        <v>Male/Single/Amudat</v>
      </c>
      <c r="H1197" s="41">
        <f>VLOOKUP($A1197,'Youth Skills Data'!$A$1:$E$2403,5,FALSE)</f>
        <v>1.87</v>
      </c>
      <c r="I1197" s="41">
        <f>VLOOKUP($A1197,'Youth Skills Data'!$A$1:$E$2403,4,FALSE)</f>
        <v>2.88</v>
      </c>
      <c r="J1197" s="41">
        <f>VLOOKUP($A1197,'Youth Skills Data'!$A$1:$E$2403,3,FALSE)</f>
        <v>5.23</v>
      </c>
      <c r="K1197" s="41">
        <f t="shared" si="92"/>
        <v>9.98</v>
      </c>
      <c r="L1197" s="41" t="s">
        <v>5</v>
      </c>
      <c r="M1197" s="41" t="s">
        <v>5</v>
      </c>
      <c r="N1197" s="41" t="str">
        <f t="shared" si="93"/>
        <v>High Impact</v>
      </c>
      <c r="O1197" s="42">
        <v>35198</v>
      </c>
      <c r="P1197" s="42">
        <v>335000</v>
      </c>
      <c r="Q1197" s="42">
        <f t="shared" si="94"/>
        <v>370198</v>
      </c>
    </row>
    <row r="1198" spans="1:17" x14ac:dyDescent="0.35">
      <c r="A1198" s="41" t="s">
        <v>1219</v>
      </c>
      <c r="B1198" s="41">
        <f>VLOOKUP($A:$A,'Youth Skills Data'!$A$1:$E$2403,2,FALSE)</f>
        <v>17</v>
      </c>
      <c r="C1198" s="41" t="str">
        <f t="shared" si="91"/>
        <v>15 - 19 yrs</v>
      </c>
      <c r="D1198" s="41" t="s">
        <v>3</v>
      </c>
      <c r="E1198" s="41" t="str">
        <f>HLOOKUP($A1198,'Sheet 4'!$A$2:$CNK$3,2,FALSE)</f>
        <v>Separated</v>
      </c>
      <c r="F1198" s="41" t="s">
        <v>121</v>
      </c>
      <c r="G1198" s="41" t="str">
        <f t="shared" si="90"/>
        <v>Male/Separated/Amudat</v>
      </c>
      <c r="H1198" s="41">
        <f>VLOOKUP($A1198,'Youth Skills Data'!$A$1:$E$2403,5,FALSE)</f>
        <v>3.88</v>
      </c>
      <c r="I1198" s="41">
        <f>VLOOKUP($A1198,'Youth Skills Data'!$A$1:$E$2403,4,FALSE)</f>
        <v>1.29</v>
      </c>
      <c r="J1198" s="41">
        <f>VLOOKUP($A1198,'Youth Skills Data'!$A$1:$E$2403,3,FALSE)</f>
        <v>9.16</v>
      </c>
      <c r="K1198" s="41">
        <f t="shared" si="92"/>
        <v>14.33</v>
      </c>
      <c r="L1198" s="41" t="s">
        <v>5</v>
      </c>
      <c r="M1198" s="41" t="s">
        <v>5</v>
      </c>
      <c r="N1198" s="41" t="str">
        <f t="shared" si="93"/>
        <v>High Impact</v>
      </c>
      <c r="O1198" s="42">
        <v>55099</v>
      </c>
      <c r="P1198" s="42">
        <v>16200</v>
      </c>
      <c r="Q1198" s="42">
        <f t="shared" si="94"/>
        <v>71299</v>
      </c>
    </row>
    <row r="1199" spans="1:17" x14ac:dyDescent="0.35">
      <c r="A1199" s="41" t="s">
        <v>1220</v>
      </c>
      <c r="B1199" s="41">
        <f>VLOOKUP($A:$A,'Youth Skills Data'!$A$1:$E$2403,2,FALSE)</f>
        <v>21</v>
      </c>
      <c r="C1199" s="41" t="str">
        <f t="shared" si="91"/>
        <v>20 - 24 yrs</v>
      </c>
      <c r="D1199" s="41" t="s">
        <v>8</v>
      </c>
      <c r="E1199" s="41" t="str">
        <f>HLOOKUP($A1199,'Sheet 4'!$A$2:$CNK$3,2,FALSE)</f>
        <v>Separated</v>
      </c>
      <c r="F1199" s="41" t="s">
        <v>121</v>
      </c>
      <c r="G1199" s="41" t="str">
        <f t="shared" si="90"/>
        <v>Female/Separated/Amudat</v>
      </c>
      <c r="H1199" s="41">
        <f>VLOOKUP($A1199,'Youth Skills Data'!$A$1:$E$2403,5,FALSE)</f>
        <v>1.87</v>
      </c>
      <c r="I1199" s="41">
        <f>VLOOKUP($A1199,'Youth Skills Data'!$A$1:$E$2403,4,FALSE)</f>
        <v>2.88</v>
      </c>
      <c r="J1199" s="41">
        <f>VLOOKUP($A1199,'Youth Skills Data'!$A$1:$E$2403,3,FALSE)</f>
        <v>5.23</v>
      </c>
      <c r="K1199" s="41">
        <f t="shared" si="92"/>
        <v>9.98</v>
      </c>
      <c r="L1199" s="41" t="s">
        <v>5</v>
      </c>
      <c r="M1199" s="41" t="s">
        <v>5</v>
      </c>
      <c r="N1199" s="41" t="str">
        <f t="shared" si="93"/>
        <v>High Impact</v>
      </c>
      <c r="O1199" s="42">
        <v>85000</v>
      </c>
      <c r="P1199" s="42">
        <v>38000</v>
      </c>
      <c r="Q1199" s="42">
        <f t="shared" si="94"/>
        <v>123000</v>
      </c>
    </row>
    <row r="1200" spans="1:17" x14ac:dyDescent="0.35">
      <c r="A1200" s="41" t="s">
        <v>1221</v>
      </c>
      <c r="B1200" s="41">
        <f>VLOOKUP($A:$A,'Youth Skills Data'!$A$1:$E$2403,2,FALSE)</f>
        <v>23</v>
      </c>
      <c r="C1200" s="41" t="str">
        <f t="shared" si="91"/>
        <v>20 - 24 yrs</v>
      </c>
      <c r="D1200" s="41" t="s">
        <v>3</v>
      </c>
      <c r="E1200" s="41" t="str">
        <f>HLOOKUP($A1200,'Sheet 4'!$A$2:$CNK$3,2,FALSE)</f>
        <v>Single</v>
      </c>
      <c r="F1200" s="41" t="s">
        <v>121</v>
      </c>
      <c r="G1200" s="41" t="str">
        <f t="shared" si="90"/>
        <v>Male/Single/Amudat</v>
      </c>
      <c r="H1200" s="41">
        <f>VLOOKUP($A1200,'Youth Skills Data'!$A$1:$E$2403,5,FALSE)</f>
        <v>1.87</v>
      </c>
      <c r="I1200" s="41">
        <f>VLOOKUP($A1200,'Youth Skills Data'!$A$1:$E$2403,4,FALSE)</f>
        <v>2.88</v>
      </c>
      <c r="J1200" s="41">
        <f>VLOOKUP($A1200,'Youth Skills Data'!$A$1:$E$2403,3,FALSE)</f>
        <v>5.23</v>
      </c>
      <c r="K1200" s="41">
        <f t="shared" si="92"/>
        <v>9.98</v>
      </c>
      <c r="L1200" s="41" t="s">
        <v>5</v>
      </c>
      <c r="M1200" s="41" t="s">
        <v>5</v>
      </c>
      <c r="N1200" s="41" t="str">
        <f t="shared" si="93"/>
        <v>High Impact</v>
      </c>
      <c r="O1200" s="42">
        <v>41000</v>
      </c>
      <c r="P1200" s="42">
        <v>3200</v>
      </c>
      <c r="Q1200" s="42">
        <f t="shared" si="94"/>
        <v>44200</v>
      </c>
    </row>
    <row r="1201" spans="1:17" x14ac:dyDescent="0.35">
      <c r="A1201" s="41" t="s">
        <v>1222</v>
      </c>
      <c r="B1201" s="41">
        <f>VLOOKUP($A:$A,'Youth Skills Data'!$A$1:$E$2403,2,FALSE)</f>
        <v>15</v>
      </c>
      <c r="C1201" s="41" t="str">
        <f t="shared" si="91"/>
        <v>15 - 19 yrs</v>
      </c>
      <c r="D1201" s="41" t="s">
        <v>3</v>
      </c>
      <c r="E1201" s="41" t="str">
        <f>HLOOKUP($A1201,'Sheet 4'!$A$2:$CNK$3,2,FALSE)</f>
        <v>Married</v>
      </c>
      <c r="F1201" s="41" t="s">
        <v>121</v>
      </c>
      <c r="G1201" s="41" t="str">
        <f t="shared" si="90"/>
        <v>Male/Married/Amudat</v>
      </c>
      <c r="H1201" s="41">
        <f>VLOOKUP($A1201,'Youth Skills Data'!$A$1:$E$2403,5,FALSE)</f>
        <v>3.36</v>
      </c>
      <c r="I1201" s="41">
        <f>VLOOKUP($A1201,'Youth Skills Data'!$A$1:$E$2403,4,FALSE)</f>
        <v>2.02</v>
      </c>
      <c r="J1201" s="41">
        <f>VLOOKUP($A1201,'Youth Skills Data'!$A$1:$E$2403,3,FALSE)</f>
        <v>9.85</v>
      </c>
      <c r="K1201" s="41">
        <f t="shared" si="92"/>
        <v>15.23</v>
      </c>
      <c r="L1201" s="41" t="s">
        <v>5</v>
      </c>
      <c r="M1201" s="41" t="s">
        <v>5</v>
      </c>
      <c r="N1201" s="41" t="str">
        <f t="shared" si="93"/>
        <v>High Impact</v>
      </c>
      <c r="O1201" s="42">
        <v>32500</v>
      </c>
      <c r="P1201" s="42">
        <v>130000</v>
      </c>
      <c r="Q1201" s="42">
        <f t="shared" si="94"/>
        <v>162500</v>
      </c>
    </row>
    <row r="1202" spans="1:17" x14ac:dyDescent="0.35">
      <c r="A1202" s="41" t="s">
        <v>1223</v>
      </c>
      <c r="B1202" s="41">
        <f>VLOOKUP($A:$A,'Youth Skills Data'!$A$1:$E$2403,2,FALSE)</f>
        <v>25</v>
      </c>
      <c r="C1202" s="41" t="str">
        <f t="shared" si="91"/>
        <v>25 yrs or more</v>
      </c>
      <c r="D1202" s="41" t="s">
        <v>8</v>
      </c>
      <c r="E1202" s="41" t="str">
        <f>HLOOKUP($A1202,'Sheet 4'!$A$2:$CNK$3,2,FALSE)</f>
        <v>Single</v>
      </c>
      <c r="F1202" s="41" t="s">
        <v>121</v>
      </c>
      <c r="G1202" s="41" t="str">
        <f t="shared" si="90"/>
        <v>Female/Single/Amudat</v>
      </c>
      <c r="H1202" s="41">
        <f>VLOOKUP($A1202,'Youth Skills Data'!$A$1:$E$2403,5,FALSE)</f>
        <v>7.84</v>
      </c>
      <c r="I1202" s="41">
        <f>VLOOKUP($A1202,'Youth Skills Data'!$A$1:$E$2403,4,FALSE)</f>
        <v>6.23</v>
      </c>
      <c r="J1202" s="41">
        <f>VLOOKUP($A1202,'Youth Skills Data'!$A$1:$E$2403,3,FALSE)</f>
        <v>5.87</v>
      </c>
      <c r="K1202" s="41">
        <f t="shared" si="92"/>
        <v>19.940000000000001</v>
      </c>
      <c r="L1202" s="41" t="s">
        <v>5</v>
      </c>
      <c r="M1202" s="41" t="s">
        <v>6</v>
      </c>
      <c r="N1202" s="41" t="str">
        <f t="shared" si="93"/>
        <v>Moderate Impact</v>
      </c>
      <c r="O1202" s="42">
        <v>18000</v>
      </c>
      <c r="P1202" s="42"/>
      <c r="Q1202" s="42">
        <f t="shared" si="94"/>
        <v>18000</v>
      </c>
    </row>
    <row r="1203" spans="1:17" x14ac:dyDescent="0.35">
      <c r="A1203" s="41" t="s">
        <v>1224</v>
      </c>
      <c r="B1203" s="41">
        <f>VLOOKUP($A:$A,'Youth Skills Data'!$A$1:$E$2403,2,FALSE)</f>
        <v>14</v>
      </c>
      <c r="C1203" s="41" t="str">
        <f t="shared" si="91"/>
        <v>15 - 19 yrs</v>
      </c>
      <c r="D1203" s="41" t="s">
        <v>3</v>
      </c>
      <c r="E1203" s="41" t="str">
        <f>HLOOKUP($A1203,'Sheet 4'!$A$2:$CNK$3,2,FALSE)</f>
        <v>Separated</v>
      </c>
      <c r="F1203" s="41" t="s">
        <v>121</v>
      </c>
      <c r="G1203" s="41" t="str">
        <f t="shared" si="90"/>
        <v>Male/Separated/Amudat</v>
      </c>
      <c r="H1203" s="41">
        <f>VLOOKUP($A1203,'Youth Skills Data'!$A$1:$E$2403,5,FALSE)</f>
        <v>3.76</v>
      </c>
      <c r="I1203" s="41">
        <f>VLOOKUP($A1203,'Youth Skills Data'!$A$1:$E$2403,4,FALSE)</f>
        <v>0.56000000000000005</v>
      </c>
      <c r="J1203" s="41">
        <f>VLOOKUP($A1203,'Youth Skills Data'!$A$1:$E$2403,3,FALSE)</f>
        <v>9.81</v>
      </c>
      <c r="K1203" s="41">
        <f t="shared" si="92"/>
        <v>14.13</v>
      </c>
      <c r="L1203" s="41" t="s">
        <v>5</v>
      </c>
      <c r="M1203" s="41" t="s">
        <v>5</v>
      </c>
      <c r="N1203" s="41" t="str">
        <f t="shared" si="93"/>
        <v>High Impact</v>
      </c>
      <c r="O1203" s="42">
        <v>55099</v>
      </c>
      <c r="P1203" s="42">
        <v>30297</v>
      </c>
      <c r="Q1203" s="42">
        <f t="shared" si="94"/>
        <v>85396</v>
      </c>
    </row>
    <row r="1204" spans="1:17" x14ac:dyDescent="0.35">
      <c r="A1204" s="41" t="s">
        <v>1225</v>
      </c>
      <c r="B1204" s="41">
        <f>VLOOKUP($A:$A,'Youth Skills Data'!$A$1:$E$2403,2,FALSE)</f>
        <v>15</v>
      </c>
      <c r="C1204" s="41" t="str">
        <f t="shared" si="91"/>
        <v>15 - 19 yrs</v>
      </c>
      <c r="D1204" s="41" t="s">
        <v>3</v>
      </c>
      <c r="E1204" s="41" t="str">
        <f>HLOOKUP($A1204,'Sheet 4'!$A$2:$CNK$3,2,FALSE)</f>
        <v>Separated</v>
      </c>
      <c r="F1204" s="41" t="s">
        <v>120</v>
      </c>
      <c r="G1204" s="41" t="str">
        <f t="shared" si="90"/>
        <v>Male/Separated/Nakapiripiriti</v>
      </c>
      <c r="H1204" s="41">
        <f>VLOOKUP($A1204,'Youth Skills Data'!$A$1:$E$2403,5,FALSE)</f>
        <v>5.3</v>
      </c>
      <c r="I1204" s="41">
        <f>VLOOKUP($A1204,'Youth Skills Data'!$A$1:$E$2403,4,FALSE)</f>
        <v>2.52</v>
      </c>
      <c r="J1204" s="41">
        <f>VLOOKUP($A1204,'Youth Skills Data'!$A$1:$E$2403,3,FALSE)</f>
        <v>5.59</v>
      </c>
      <c r="K1204" s="41">
        <f t="shared" si="92"/>
        <v>13.41</v>
      </c>
      <c r="L1204" s="41" t="s">
        <v>5</v>
      </c>
      <c r="M1204" s="41" t="s">
        <v>5</v>
      </c>
      <c r="N1204" s="41" t="str">
        <f t="shared" si="93"/>
        <v>High Impact</v>
      </c>
      <c r="O1204" s="42">
        <v>70198</v>
      </c>
      <c r="P1204" s="42">
        <v>17099</v>
      </c>
      <c r="Q1204" s="42">
        <f t="shared" si="94"/>
        <v>87297</v>
      </c>
    </row>
    <row r="1205" spans="1:17" x14ac:dyDescent="0.35">
      <c r="A1205" s="41" t="s">
        <v>1226</v>
      </c>
      <c r="B1205" s="41">
        <f>VLOOKUP($A:$A,'Youth Skills Data'!$A$1:$E$2403,2,FALSE)</f>
        <v>17</v>
      </c>
      <c r="C1205" s="41" t="str">
        <f t="shared" si="91"/>
        <v>15 - 19 yrs</v>
      </c>
      <c r="D1205" s="41" t="s">
        <v>3</v>
      </c>
      <c r="E1205" s="41" t="str">
        <f>HLOOKUP($A1205,'Sheet 4'!$A$2:$CNK$3,2,FALSE)</f>
        <v>Separated</v>
      </c>
      <c r="F1205" s="41" t="s">
        <v>120</v>
      </c>
      <c r="G1205" s="41" t="str">
        <f t="shared" si="90"/>
        <v>Male/Separated/Nakapiripiriti</v>
      </c>
      <c r="H1205" s="41">
        <f>VLOOKUP($A1205,'Youth Skills Data'!$A$1:$E$2403,5,FALSE)</f>
        <v>5.3</v>
      </c>
      <c r="I1205" s="41">
        <f>VLOOKUP($A1205,'Youth Skills Data'!$A$1:$E$2403,4,FALSE)</f>
        <v>2.52</v>
      </c>
      <c r="J1205" s="41">
        <f>VLOOKUP($A1205,'Youth Skills Data'!$A$1:$E$2403,3,FALSE)</f>
        <v>5.59</v>
      </c>
      <c r="K1205" s="41">
        <f t="shared" si="92"/>
        <v>13.41</v>
      </c>
      <c r="L1205" s="41" t="s">
        <v>5</v>
      </c>
      <c r="M1205" s="41" t="s">
        <v>5</v>
      </c>
      <c r="N1205" s="41" t="str">
        <f t="shared" si="93"/>
        <v>High Impact</v>
      </c>
      <c r="O1205" s="42">
        <v>10297</v>
      </c>
      <c r="P1205" s="42">
        <v>15198</v>
      </c>
      <c r="Q1205" s="42">
        <f t="shared" si="94"/>
        <v>25495</v>
      </c>
    </row>
    <row r="1206" spans="1:17" x14ac:dyDescent="0.35">
      <c r="A1206" s="41" t="s">
        <v>1227</v>
      </c>
      <c r="B1206" s="41">
        <f>VLOOKUP($A:$A,'Youth Skills Data'!$A$1:$E$2403,2,FALSE)</f>
        <v>19</v>
      </c>
      <c r="C1206" s="41" t="str">
        <f t="shared" si="91"/>
        <v>20 - 24 yrs</v>
      </c>
      <c r="D1206" s="41" t="s">
        <v>8</v>
      </c>
      <c r="E1206" s="41" t="str">
        <f>HLOOKUP($A1206,'Sheet 4'!$A$2:$CNK$3,2,FALSE)</f>
        <v>Single</v>
      </c>
      <c r="F1206" s="41" t="s">
        <v>120</v>
      </c>
      <c r="G1206" s="41" t="str">
        <f t="shared" si="90"/>
        <v>Female/Single/Nakapiripiriti</v>
      </c>
      <c r="H1206" s="41">
        <f>VLOOKUP($A1206,'Youth Skills Data'!$A$1:$E$2403,5,FALSE)</f>
        <v>7.84</v>
      </c>
      <c r="I1206" s="41">
        <f>VLOOKUP($A1206,'Youth Skills Data'!$A$1:$E$2403,4,FALSE)</f>
        <v>6.23</v>
      </c>
      <c r="J1206" s="41">
        <f>VLOOKUP($A1206,'Youth Skills Data'!$A$1:$E$2403,3,FALSE)</f>
        <v>5.87</v>
      </c>
      <c r="K1206" s="41">
        <f t="shared" si="92"/>
        <v>19.940000000000001</v>
      </c>
      <c r="L1206" s="41" t="s">
        <v>7</v>
      </c>
      <c r="M1206" s="41" t="s">
        <v>7</v>
      </c>
      <c r="N1206" s="41" t="str">
        <f t="shared" si="93"/>
        <v>No Impact at all</v>
      </c>
      <c r="O1206" s="42"/>
      <c r="P1206" s="42"/>
      <c r="Q1206" s="42">
        <f t="shared" si="94"/>
        <v>0</v>
      </c>
    </row>
    <row r="1207" spans="1:17" x14ac:dyDescent="0.35">
      <c r="A1207" s="41" t="s">
        <v>1228</v>
      </c>
      <c r="B1207" s="41">
        <f>VLOOKUP($A:$A,'Youth Skills Data'!$A$1:$E$2403,2,FALSE)</f>
        <v>21</v>
      </c>
      <c r="C1207" s="41" t="str">
        <f t="shared" si="91"/>
        <v>20 - 24 yrs</v>
      </c>
      <c r="D1207" s="41" t="s">
        <v>3</v>
      </c>
      <c r="E1207" s="41" t="str">
        <f>HLOOKUP($A1207,'Sheet 4'!$A$2:$CNK$3,2,FALSE)</f>
        <v>Single</v>
      </c>
      <c r="F1207" s="41" t="s">
        <v>120</v>
      </c>
      <c r="G1207" s="41" t="str">
        <f t="shared" si="90"/>
        <v>Male/Single/Nakapiripiriti</v>
      </c>
      <c r="H1207" s="41">
        <f>VLOOKUP($A1207,'Youth Skills Data'!$A$1:$E$2403,5,FALSE)</f>
        <v>8.42</v>
      </c>
      <c r="I1207" s="41">
        <f>VLOOKUP($A1207,'Youth Skills Data'!$A$1:$E$2403,4,FALSE)</f>
        <v>3.68</v>
      </c>
      <c r="J1207" s="41">
        <f>VLOOKUP($A1207,'Youth Skills Data'!$A$1:$E$2403,3,FALSE)</f>
        <v>0.54</v>
      </c>
      <c r="K1207" s="41">
        <f t="shared" si="92"/>
        <v>12.64</v>
      </c>
      <c r="L1207" s="41" t="s">
        <v>5</v>
      </c>
      <c r="M1207" s="41" t="s">
        <v>5</v>
      </c>
      <c r="N1207" s="41" t="str">
        <f t="shared" si="93"/>
        <v>High Impact</v>
      </c>
      <c r="O1207" s="42">
        <v>22599</v>
      </c>
      <c r="P1207" s="42">
        <v>48000</v>
      </c>
      <c r="Q1207" s="42">
        <f t="shared" si="94"/>
        <v>70599</v>
      </c>
    </row>
    <row r="1208" spans="1:17" x14ac:dyDescent="0.35">
      <c r="A1208" s="41" t="s">
        <v>1229</v>
      </c>
      <c r="B1208" s="41">
        <f>VLOOKUP($A:$A,'Youth Skills Data'!$A$1:$E$2403,2,FALSE)</f>
        <v>24</v>
      </c>
      <c r="C1208" s="41" t="str">
        <f t="shared" si="91"/>
        <v>20 - 24 yrs</v>
      </c>
      <c r="D1208" s="41" t="s">
        <v>8</v>
      </c>
      <c r="E1208" s="41" t="str">
        <f>HLOOKUP($A1208,'Sheet 4'!$A$2:$CNK$3,2,FALSE)</f>
        <v>Single</v>
      </c>
      <c r="F1208" s="41" t="s">
        <v>120</v>
      </c>
      <c r="G1208" s="41" t="str">
        <f t="shared" si="90"/>
        <v>Female/Single/Nakapiripiriti</v>
      </c>
      <c r="H1208" s="41">
        <f>VLOOKUP($A1208,'Youth Skills Data'!$A$1:$E$2403,5,FALSE)</f>
        <v>1.87</v>
      </c>
      <c r="I1208" s="41">
        <f>VLOOKUP($A1208,'Youth Skills Data'!$A$1:$E$2403,4,FALSE)</f>
        <v>2.88</v>
      </c>
      <c r="J1208" s="41">
        <f>VLOOKUP($A1208,'Youth Skills Data'!$A$1:$E$2403,3,FALSE)</f>
        <v>5.23</v>
      </c>
      <c r="K1208" s="41">
        <f t="shared" si="92"/>
        <v>9.98</v>
      </c>
      <c r="L1208" s="41" t="s">
        <v>5</v>
      </c>
      <c r="M1208" s="41" t="s">
        <v>5</v>
      </c>
      <c r="N1208" s="41" t="str">
        <f t="shared" si="93"/>
        <v>High Impact</v>
      </c>
      <c r="O1208" s="42">
        <v>45198</v>
      </c>
      <c r="P1208" s="42">
        <v>235000</v>
      </c>
      <c r="Q1208" s="42">
        <f t="shared" si="94"/>
        <v>280198</v>
      </c>
    </row>
    <row r="1209" spans="1:17" x14ac:dyDescent="0.35">
      <c r="A1209" s="41" t="s">
        <v>1230</v>
      </c>
      <c r="B1209" s="41">
        <f>VLOOKUP($A:$A,'Youth Skills Data'!$A$1:$E$2403,2,FALSE)</f>
        <v>21</v>
      </c>
      <c r="C1209" s="41" t="str">
        <f t="shared" si="91"/>
        <v>20 - 24 yrs</v>
      </c>
      <c r="D1209" s="41" t="s">
        <v>8</v>
      </c>
      <c r="E1209" s="41" t="str">
        <f>HLOOKUP($A1209,'Sheet 4'!$A$2:$CNK$3,2,FALSE)</f>
        <v>Separated</v>
      </c>
      <c r="F1209" s="41" t="s">
        <v>120</v>
      </c>
      <c r="G1209" s="41" t="str">
        <f t="shared" si="90"/>
        <v>Female/Separated/Nakapiripiriti</v>
      </c>
      <c r="H1209" s="41">
        <f>VLOOKUP($A1209,'Youth Skills Data'!$A$1:$E$2403,5,FALSE)</f>
        <v>5.24</v>
      </c>
      <c r="I1209" s="41">
        <f>VLOOKUP($A1209,'Youth Skills Data'!$A$1:$E$2403,4,FALSE)</f>
        <v>4.01</v>
      </c>
      <c r="J1209" s="41">
        <f>VLOOKUP($A1209,'Youth Skills Data'!$A$1:$E$2403,3,FALSE)</f>
        <v>5.53</v>
      </c>
      <c r="K1209" s="41">
        <f t="shared" si="92"/>
        <v>14.780000000000001</v>
      </c>
      <c r="L1209" s="41" t="s">
        <v>5</v>
      </c>
      <c r="M1209" s="41" t="s">
        <v>5</v>
      </c>
      <c r="N1209" s="41" t="str">
        <f t="shared" si="93"/>
        <v>High Impact</v>
      </c>
      <c r="O1209" s="42">
        <v>136000</v>
      </c>
      <c r="P1209" s="42">
        <v>11000</v>
      </c>
      <c r="Q1209" s="42">
        <f t="shared" si="94"/>
        <v>147000</v>
      </c>
    </row>
    <row r="1210" spans="1:17" x14ac:dyDescent="0.35">
      <c r="A1210" s="41" t="s">
        <v>1231</v>
      </c>
      <c r="B1210" s="41">
        <f>VLOOKUP($A:$A,'Youth Skills Data'!$A$1:$E$2403,2,FALSE)</f>
        <v>23</v>
      </c>
      <c r="C1210" s="41" t="str">
        <f t="shared" si="91"/>
        <v>20 - 24 yrs</v>
      </c>
      <c r="D1210" s="41" t="s">
        <v>8</v>
      </c>
      <c r="E1210" s="41" t="str">
        <f>HLOOKUP($A1210,'Sheet 4'!$A$2:$CNK$3,2,FALSE)</f>
        <v>Single</v>
      </c>
      <c r="F1210" s="41" t="s">
        <v>120</v>
      </c>
      <c r="G1210" s="41" t="str">
        <f t="shared" si="90"/>
        <v>Female/Single/Nakapiripiriti</v>
      </c>
      <c r="H1210" s="41">
        <f>VLOOKUP($A1210,'Youth Skills Data'!$A$1:$E$2403,5,FALSE)</f>
        <v>8.52</v>
      </c>
      <c r="I1210" s="41">
        <f>VLOOKUP($A1210,'Youth Skills Data'!$A$1:$E$2403,4,FALSE)</f>
        <v>2.89</v>
      </c>
      <c r="J1210" s="41">
        <f>VLOOKUP($A1210,'Youth Skills Data'!$A$1:$E$2403,3,FALSE)</f>
        <v>7.93</v>
      </c>
      <c r="K1210" s="41">
        <f t="shared" si="92"/>
        <v>19.34</v>
      </c>
      <c r="L1210" s="41" t="s">
        <v>5</v>
      </c>
      <c r="M1210" s="41" t="s">
        <v>5</v>
      </c>
      <c r="N1210" s="41" t="str">
        <f t="shared" si="93"/>
        <v>High Impact</v>
      </c>
      <c r="O1210" s="42">
        <v>90500</v>
      </c>
      <c r="P1210" s="42">
        <v>60000</v>
      </c>
      <c r="Q1210" s="42">
        <f t="shared" si="94"/>
        <v>150500</v>
      </c>
    </row>
    <row r="1211" spans="1:17" x14ac:dyDescent="0.35">
      <c r="A1211" s="41" t="s">
        <v>1232</v>
      </c>
      <c r="B1211" s="41">
        <f>VLOOKUP($A:$A,'Youth Skills Data'!$A$1:$E$2403,2,FALSE)</f>
        <v>19</v>
      </c>
      <c r="C1211" s="41" t="str">
        <f t="shared" si="91"/>
        <v>20 - 24 yrs</v>
      </c>
      <c r="D1211" s="41" t="s">
        <v>3</v>
      </c>
      <c r="E1211" s="41" t="str">
        <f>HLOOKUP($A1211,'Sheet 4'!$A$2:$CNK$3,2,FALSE)</f>
        <v>Single</v>
      </c>
      <c r="F1211" s="41" t="s">
        <v>120</v>
      </c>
      <c r="G1211" s="41" t="str">
        <f t="shared" si="90"/>
        <v>Male/Single/Nakapiripiriti</v>
      </c>
      <c r="H1211" s="41">
        <f>VLOOKUP($A1211,'Youth Skills Data'!$A$1:$E$2403,5,FALSE)</f>
        <v>3.26</v>
      </c>
      <c r="I1211" s="41">
        <f>VLOOKUP($A1211,'Youth Skills Data'!$A$1:$E$2403,4,FALSE)</f>
        <v>9.7200000000000006</v>
      </c>
      <c r="J1211" s="41">
        <f>VLOOKUP($A1211,'Youth Skills Data'!$A$1:$E$2403,3,FALSE)</f>
        <v>2</v>
      </c>
      <c r="K1211" s="41">
        <f t="shared" si="92"/>
        <v>14.98</v>
      </c>
      <c r="L1211" s="41" t="s">
        <v>5</v>
      </c>
      <c r="M1211" s="41" t="s">
        <v>5</v>
      </c>
      <c r="N1211" s="41" t="str">
        <f t="shared" si="93"/>
        <v>High Impact</v>
      </c>
      <c r="O1211" s="42">
        <v>4650</v>
      </c>
      <c r="P1211" s="42">
        <v>35198</v>
      </c>
      <c r="Q1211" s="42">
        <f t="shared" si="94"/>
        <v>39848</v>
      </c>
    </row>
    <row r="1212" spans="1:17" x14ac:dyDescent="0.35">
      <c r="A1212" s="41" t="s">
        <v>1233</v>
      </c>
      <c r="B1212" s="41">
        <f>VLOOKUP($A:$A,'Youth Skills Data'!$A$1:$E$2403,2,FALSE)</f>
        <v>29</v>
      </c>
      <c r="C1212" s="41" t="str">
        <f t="shared" si="91"/>
        <v>25 yrs or more</v>
      </c>
      <c r="D1212" s="41" t="s">
        <v>3</v>
      </c>
      <c r="E1212" s="41" t="str">
        <f>HLOOKUP($A1212,'Sheet 4'!$A$2:$CNK$3,2,FALSE)</f>
        <v>Single</v>
      </c>
      <c r="F1212" s="41" t="s">
        <v>120</v>
      </c>
      <c r="G1212" s="41" t="str">
        <f t="shared" si="90"/>
        <v>Male/Single/Nakapiripiriti</v>
      </c>
      <c r="H1212" s="41">
        <f>VLOOKUP($A1212,'Youth Skills Data'!$A$1:$E$2403,5,FALSE)</f>
        <v>5.3</v>
      </c>
      <c r="I1212" s="41">
        <f>VLOOKUP($A1212,'Youth Skills Data'!$A$1:$E$2403,4,FALSE)</f>
        <v>2.52</v>
      </c>
      <c r="J1212" s="41">
        <f>VLOOKUP($A1212,'Youth Skills Data'!$A$1:$E$2403,3,FALSE)</f>
        <v>5.59</v>
      </c>
      <c r="K1212" s="41">
        <f t="shared" si="92"/>
        <v>13.41</v>
      </c>
      <c r="L1212" s="41" t="s">
        <v>5</v>
      </c>
      <c r="M1212" s="41" t="s">
        <v>5</v>
      </c>
      <c r="N1212" s="41" t="str">
        <f t="shared" si="93"/>
        <v>High Impact</v>
      </c>
      <c r="O1212" s="42">
        <v>130000</v>
      </c>
      <c r="P1212" s="42">
        <v>41000</v>
      </c>
      <c r="Q1212" s="42">
        <f t="shared" si="94"/>
        <v>171000</v>
      </c>
    </row>
    <row r="1213" spans="1:17" x14ac:dyDescent="0.35">
      <c r="A1213" s="41" t="s">
        <v>1234</v>
      </c>
      <c r="B1213" s="41">
        <f>VLOOKUP($A:$A,'Youth Skills Data'!$A$1:$E$2403,2,FALSE)</f>
        <v>23</v>
      </c>
      <c r="C1213" s="41" t="str">
        <f t="shared" si="91"/>
        <v>20 - 24 yrs</v>
      </c>
      <c r="D1213" s="41" t="s">
        <v>3</v>
      </c>
      <c r="E1213" s="41" t="str">
        <f>HLOOKUP($A1213,'Sheet 4'!$A$2:$CNK$3,2,FALSE)</f>
        <v>Single</v>
      </c>
      <c r="F1213" s="41" t="s">
        <v>120</v>
      </c>
      <c r="G1213" s="41" t="str">
        <f t="shared" si="90"/>
        <v>Male/Single/Nakapiripiriti</v>
      </c>
      <c r="H1213" s="41">
        <f>VLOOKUP($A1213,'Youth Skills Data'!$A$1:$E$2403,5,FALSE)</f>
        <v>3.76</v>
      </c>
      <c r="I1213" s="41">
        <f>VLOOKUP($A1213,'Youth Skills Data'!$A$1:$E$2403,4,FALSE)</f>
        <v>0.56000000000000005</v>
      </c>
      <c r="J1213" s="41">
        <f>VLOOKUP($A1213,'Youth Skills Data'!$A$1:$E$2403,3,FALSE)</f>
        <v>9.81</v>
      </c>
      <c r="K1213" s="41">
        <f t="shared" si="92"/>
        <v>14.13</v>
      </c>
      <c r="L1213" s="41" t="s">
        <v>5</v>
      </c>
      <c r="M1213" s="41" t="s">
        <v>5</v>
      </c>
      <c r="N1213" s="41" t="str">
        <f t="shared" si="93"/>
        <v>High Impact</v>
      </c>
      <c r="O1213" s="42">
        <v>30200</v>
      </c>
      <c r="P1213" s="42">
        <v>15198</v>
      </c>
      <c r="Q1213" s="42">
        <f t="shared" si="94"/>
        <v>45398</v>
      </c>
    </row>
    <row r="1214" spans="1:17" x14ac:dyDescent="0.35">
      <c r="A1214" s="41" t="s">
        <v>1235</v>
      </c>
      <c r="B1214" s="41">
        <f>VLOOKUP($A:$A,'Youth Skills Data'!$A$1:$E$2403,2,FALSE)</f>
        <v>21</v>
      </c>
      <c r="C1214" s="41" t="str">
        <f t="shared" si="91"/>
        <v>20 - 24 yrs</v>
      </c>
      <c r="D1214" s="41" t="s">
        <v>3</v>
      </c>
      <c r="E1214" s="41" t="str">
        <f>HLOOKUP($A1214,'Sheet 4'!$A$2:$CNK$3,2,FALSE)</f>
        <v>Single</v>
      </c>
      <c r="F1214" s="41" t="s">
        <v>118</v>
      </c>
      <c r="G1214" s="41" t="str">
        <f t="shared" si="90"/>
        <v>Male/Single/Kotido</v>
      </c>
      <c r="H1214" s="41">
        <f>VLOOKUP($A1214,'Youth Skills Data'!$A$1:$E$2403,5,FALSE)</f>
        <v>8.42</v>
      </c>
      <c r="I1214" s="41">
        <f>VLOOKUP($A1214,'Youth Skills Data'!$A$1:$E$2403,4,FALSE)</f>
        <v>3.68</v>
      </c>
      <c r="J1214" s="41">
        <f>VLOOKUP($A1214,'Youth Skills Data'!$A$1:$E$2403,3,FALSE)</f>
        <v>0.54</v>
      </c>
      <c r="K1214" s="41">
        <f t="shared" si="92"/>
        <v>12.64</v>
      </c>
      <c r="L1214" s="41" t="s">
        <v>5</v>
      </c>
      <c r="M1214" s="41" t="s">
        <v>5</v>
      </c>
      <c r="N1214" s="41" t="str">
        <f t="shared" si="93"/>
        <v>High Impact</v>
      </c>
      <c r="O1214" s="42">
        <v>60297</v>
      </c>
      <c r="P1214" s="42">
        <v>40198</v>
      </c>
      <c r="Q1214" s="42">
        <f t="shared" si="94"/>
        <v>100495</v>
      </c>
    </row>
    <row r="1215" spans="1:17" x14ac:dyDescent="0.35">
      <c r="A1215" s="41" t="s">
        <v>1236</v>
      </c>
      <c r="B1215" s="41">
        <f>VLOOKUP($A:$A,'Youth Skills Data'!$A$1:$E$2403,2,FALSE)</f>
        <v>17</v>
      </c>
      <c r="C1215" s="41" t="str">
        <f t="shared" si="91"/>
        <v>15 - 19 yrs</v>
      </c>
      <c r="D1215" s="41" t="s">
        <v>8</v>
      </c>
      <c r="E1215" s="41" t="str">
        <f>HLOOKUP($A1215,'Sheet 4'!$A$2:$CNK$3,2,FALSE)</f>
        <v>Single</v>
      </c>
      <c r="F1215" s="41" t="s">
        <v>118</v>
      </c>
      <c r="G1215" s="41" t="str">
        <f t="shared" si="90"/>
        <v>Female/Single/Kotido</v>
      </c>
      <c r="H1215" s="41">
        <f>VLOOKUP($A1215,'Youth Skills Data'!$A$1:$E$2403,5,FALSE)</f>
        <v>7.53</v>
      </c>
      <c r="I1215" s="41">
        <f>VLOOKUP($A1215,'Youth Skills Data'!$A$1:$E$2403,4,FALSE)</f>
        <v>1.85</v>
      </c>
      <c r="J1215" s="41">
        <f>VLOOKUP($A1215,'Youth Skills Data'!$A$1:$E$2403,3,FALSE)</f>
        <v>6.81</v>
      </c>
      <c r="K1215" s="41">
        <f t="shared" si="92"/>
        <v>16.190000000000001</v>
      </c>
      <c r="L1215" s="41" t="s">
        <v>5</v>
      </c>
      <c r="M1215" s="41" t="s">
        <v>5</v>
      </c>
      <c r="N1215" s="41" t="str">
        <f t="shared" si="93"/>
        <v>High Impact</v>
      </c>
      <c r="O1215" s="42">
        <v>11500</v>
      </c>
      <c r="P1215" s="42">
        <v>67000</v>
      </c>
      <c r="Q1215" s="42">
        <f t="shared" si="94"/>
        <v>78500</v>
      </c>
    </row>
    <row r="1216" spans="1:17" x14ac:dyDescent="0.35">
      <c r="A1216" s="41" t="s">
        <v>1237</v>
      </c>
      <c r="B1216" s="41">
        <f>VLOOKUP($A:$A,'Youth Skills Data'!$A$1:$E$2403,2,FALSE)</f>
        <v>21</v>
      </c>
      <c r="C1216" s="41" t="str">
        <f t="shared" si="91"/>
        <v>20 - 24 yrs</v>
      </c>
      <c r="D1216" s="41" t="s">
        <v>8</v>
      </c>
      <c r="E1216" s="41" t="str">
        <f>HLOOKUP($A1216,'Sheet 4'!$A$2:$CNK$3,2,FALSE)</f>
        <v>Married</v>
      </c>
      <c r="F1216" s="41" t="s">
        <v>118</v>
      </c>
      <c r="G1216" s="41" t="str">
        <f t="shared" si="90"/>
        <v>Female/Married/Kotido</v>
      </c>
      <c r="H1216" s="41">
        <f>VLOOKUP($A1216,'Youth Skills Data'!$A$1:$E$2403,5,FALSE)</f>
        <v>8.9499999999999993</v>
      </c>
      <c r="I1216" s="41">
        <f>VLOOKUP($A1216,'Youth Skills Data'!$A$1:$E$2403,4,FALSE)</f>
        <v>9.2799999999999994</v>
      </c>
      <c r="J1216" s="41">
        <f>VLOOKUP($A1216,'Youth Skills Data'!$A$1:$E$2403,3,FALSE)</f>
        <v>7.99</v>
      </c>
      <c r="K1216" s="41">
        <f t="shared" si="92"/>
        <v>26.22</v>
      </c>
      <c r="L1216" s="41" t="s">
        <v>5</v>
      </c>
      <c r="M1216" s="41" t="s">
        <v>5</v>
      </c>
      <c r="N1216" s="41" t="str">
        <f t="shared" si="93"/>
        <v>High Impact</v>
      </c>
      <c r="O1216" s="42">
        <v>37000</v>
      </c>
      <c r="P1216" s="42">
        <v>7198</v>
      </c>
      <c r="Q1216" s="42">
        <f t="shared" si="94"/>
        <v>44198</v>
      </c>
    </row>
    <row r="1217" spans="1:17" x14ac:dyDescent="0.35">
      <c r="A1217" s="41" t="s">
        <v>1238</v>
      </c>
      <c r="B1217" s="41">
        <f>VLOOKUP($A:$A,'Youth Skills Data'!$A$1:$E$2403,2,FALSE)</f>
        <v>23</v>
      </c>
      <c r="C1217" s="41" t="str">
        <f t="shared" si="91"/>
        <v>20 - 24 yrs</v>
      </c>
      <c r="D1217" s="41" t="s">
        <v>3</v>
      </c>
      <c r="E1217" s="41" t="str">
        <f>HLOOKUP($A1217,'Sheet 4'!$A$2:$CNK$3,2,FALSE)</f>
        <v>Single</v>
      </c>
      <c r="F1217" s="41" t="s">
        <v>118</v>
      </c>
      <c r="G1217" s="41" t="str">
        <f t="shared" si="90"/>
        <v>Male/Single/Kotido</v>
      </c>
      <c r="H1217" s="41">
        <f>VLOOKUP($A1217,'Youth Skills Data'!$A$1:$E$2403,5,FALSE)</f>
        <v>8.42</v>
      </c>
      <c r="I1217" s="41">
        <f>VLOOKUP($A1217,'Youth Skills Data'!$A$1:$E$2403,4,FALSE)</f>
        <v>3.68</v>
      </c>
      <c r="J1217" s="41">
        <f>VLOOKUP($A1217,'Youth Skills Data'!$A$1:$E$2403,3,FALSE)</f>
        <v>0.54</v>
      </c>
      <c r="K1217" s="41">
        <f t="shared" si="92"/>
        <v>12.64</v>
      </c>
      <c r="L1217" s="41" t="s">
        <v>5</v>
      </c>
      <c r="M1217" s="41" t="s">
        <v>5</v>
      </c>
      <c r="N1217" s="41" t="str">
        <f t="shared" si="93"/>
        <v>High Impact</v>
      </c>
      <c r="O1217" s="42">
        <v>49599</v>
      </c>
      <c r="P1217" s="42">
        <v>12200</v>
      </c>
      <c r="Q1217" s="42">
        <f t="shared" si="94"/>
        <v>61799</v>
      </c>
    </row>
    <row r="1218" spans="1:17" x14ac:dyDescent="0.35">
      <c r="A1218" s="41" t="s">
        <v>1239</v>
      </c>
      <c r="B1218" s="41">
        <f>VLOOKUP($A:$A,'Youth Skills Data'!$A$1:$E$2403,2,FALSE)</f>
        <v>15</v>
      </c>
      <c r="C1218" s="41" t="str">
        <f t="shared" si="91"/>
        <v>15 - 19 yrs</v>
      </c>
      <c r="D1218" s="41" t="s">
        <v>3</v>
      </c>
      <c r="E1218" s="41" t="str">
        <f>HLOOKUP($A1218,'Sheet 4'!$A$2:$CNK$3,2,FALSE)</f>
        <v>Married</v>
      </c>
      <c r="F1218" s="41" t="s">
        <v>118</v>
      </c>
      <c r="G1218" s="41" t="str">
        <f t="shared" ref="G1218:G1281" si="95">CONCATENATE(D1218,"/",E1218,"/",F1218,)</f>
        <v>Male/Married/Kotido</v>
      </c>
      <c r="H1218" s="41">
        <f>VLOOKUP($A1218,'Youth Skills Data'!$A$1:$E$2403,5,FALSE)</f>
        <v>8.76</v>
      </c>
      <c r="I1218" s="41">
        <f>VLOOKUP($A1218,'Youth Skills Data'!$A$1:$E$2403,4,FALSE)</f>
        <v>3.81</v>
      </c>
      <c r="J1218" s="41">
        <f>VLOOKUP($A1218,'Youth Skills Data'!$A$1:$E$2403,3,FALSE)</f>
        <v>7.33</v>
      </c>
      <c r="K1218" s="41">
        <f t="shared" si="92"/>
        <v>19.899999999999999</v>
      </c>
      <c r="L1218" s="41" t="s">
        <v>5</v>
      </c>
      <c r="M1218" s="41" t="s">
        <v>5</v>
      </c>
      <c r="N1218" s="41" t="str">
        <f t="shared" si="93"/>
        <v>High Impact</v>
      </c>
      <c r="O1218" s="42">
        <v>29500</v>
      </c>
      <c r="P1218" s="42">
        <v>71500</v>
      </c>
      <c r="Q1218" s="42">
        <f t="shared" si="94"/>
        <v>101000</v>
      </c>
    </row>
    <row r="1219" spans="1:17" x14ac:dyDescent="0.35">
      <c r="A1219" s="41" t="s">
        <v>1240</v>
      </c>
      <c r="B1219" s="41">
        <f>VLOOKUP($A:$A,'Youth Skills Data'!$A$1:$E$2403,2,FALSE)</f>
        <v>25</v>
      </c>
      <c r="C1219" s="41" t="str">
        <f t="shared" ref="C1219:C1282" si="96">IF(B1219&lt;=10,"Below 10 yrs",IF(B1219&lt;14,"10-14 yrs",IF(B1219&lt;19,"15 - 19 yrs",IF(B1219&lt;=24,"20 - 24 yrs",IF(B1219&gt;=25,"25 yrs or more")))))</f>
        <v>25 yrs or more</v>
      </c>
      <c r="D1219" s="41" t="s">
        <v>3</v>
      </c>
      <c r="E1219" s="41" t="str">
        <f>HLOOKUP($A1219,'Sheet 4'!$A$2:$CNK$3,2,FALSE)</f>
        <v>Single</v>
      </c>
      <c r="F1219" s="41" t="s">
        <v>118</v>
      </c>
      <c r="G1219" s="41" t="str">
        <f t="shared" si="95"/>
        <v>Male/Single/Kotido</v>
      </c>
      <c r="H1219" s="41">
        <f>VLOOKUP($A1219,'Youth Skills Data'!$A$1:$E$2403,5,FALSE)</f>
        <v>3.76</v>
      </c>
      <c r="I1219" s="41">
        <f>VLOOKUP($A1219,'Youth Skills Data'!$A$1:$E$2403,4,FALSE)</f>
        <v>0.56000000000000005</v>
      </c>
      <c r="J1219" s="41">
        <f>VLOOKUP($A1219,'Youth Skills Data'!$A$1:$E$2403,3,FALSE)</f>
        <v>9.81</v>
      </c>
      <c r="K1219" s="41">
        <f t="shared" ref="K1219:K1282" si="97">H1219+I1219+J1219</f>
        <v>14.13</v>
      </c>
      <c r="L1219" s="41" t="s">
        <v>5</v>
      </c>
      <c r="M1219" s="41" t="s">
        <v>5</v>
      </c>
      <c r="N1219" s="41" t="str">
        <f t="shared" ref="N1219:N1282" si="98">IF(AND(L1219="Yes",M1219="Yes"),"High Impact",IF(AND(L1219="Yes",M1219="No"),"Moderate Impact",IF(AND(L1219="No",M1219="Yes"),"Low Impact","No Impact at all")))</f>
        <v>High Impact</v>
      </c>
      <c r="O1219" s="42">
        <v>670500</v>
      </c>
      <c r="P1219" s="42">
        <v>18099</v>
      </c>
      <c r="Q1219" s="42">
        <f t="shared" ref="Q1219:Q1282" si="99">P1219+O1219</f>
        <v>688599</v>
      </c>
    </row>
    <row r="1220" spans="1:17" x14ac:dyDescent="0.35">
      <c r="A1220" s="41" t="s">
        <v>1241</v>
      </c>
      <c r="B1220" s="41">
        <f>VLOOKUP($A:$A,'Youth Skills Data'!$A$1:$E$2403,2,FALSE)</f>
        <v>14</v>
      </c>
      <c r="C1220" s="41" t="str">
        <f t="shared" si="96"/>
        <v>15 - 19 yrs</v>
      </c>
      <c r="D1220" s="41" t="s">
        <v>3</v>
      </c>
      <c r="E1220" s="41" t="str">
        <f>HLOOKUP($A1220,'Sheet 4'!$A$2:$CNK$3,2,FALSE)</f>
        <v>Married</v>
      </c>
      <c r="F1220" s="41" t="s">
        <v>118</v>
      </c>
      <c r="G1220" s="41" t="str">
        <f t="shared" si="95"/>
        <v>Male/Married/Kotido</v>
      </c>
      <c r="H1220" s="41">
        <f>VLOOKUP($A1220,'Youth Skills Data'!$A$1:$E$2403,5,FALSE)</f>
        <v>7.84</v>
      </c>
      <c r="I1220" s="41">
        <f>VLOOKUP($A1220,'Youth Skills Data'!$A$1:$E$2403,4,FALSE)</f>
        <v>6.23</v>
      </c>
      <c r="J1220" s="41">
        <f>VLOOKUP($A1220,'Youth Skills Data'!$A$1:$E$2403,3,FALSE)</f>
        <v>5.87</v>
      </c>
      <c r="K1220" s="41">
        <f t="shared" si="97"/>
        <v>19.940000000000001</v>
      </c>
      <c r="L1220" s="41" t="s">
        <v>5</v>
      </c>
      <c r="M1220" s="41" t="s">
        <v>5</v>
      </c>
      <c r="N1220" s="41" t="str">
        <f t="shared" si="98"/>
        <v>High Impact</v>
      </c>
      <c r="O1220" s="42">
        <v>63000</v>
      </c>
      <c r="P1220" s="42">
        <v>192099</v>
      </c>
      <c r="Q1220" s="42">
        <f t="shared" si="99"/>
        <v>255099</v>
      </c>
    </row>
    <row r="1221" spans="1:17" x14ac:dyDescent="0.35">
      <c r="A1221" s="41" t="s">
        <v>1242</v>
      </c>
      <c r="B1221" s="41">
        <f>VLOOKUP($A:$A,'Youth Skills Data'!$A$1:$E$2403,2,FALSE)</f>
        <v>15</v>
      </c>
      <c r="C1221" s="41" t="str">
        <f t="shared" si="96"/>
        <v>15 - 19 yrs</v>
      </c>
      <c r="D1221" s="41" t="s">
        <v>3</v>
      </c>
      <c r="E1221" s="41" t="str">
        <f>HLOOKUP($A1221,'Sheet 4'!$A$2:$CNK$3,2,FALSE)</f>
        <v>Single</v>
      </c>
      <c r="F1221" s="41" t="s">
        <v>118</v>
      </c>
      <c r="G1221" s="41" t="str">
        <f t="shared" si="95"/>
        <v>Male/Single/Kotido</v>
      </c>
      <c r="H1221" s="41">
        <f>VLOOKUP($A1221,'Youth Skills Data'!$A$1:$E$2403,5,FALSE)</f>
        <v>5.3</v>
      </c>
      <c r="I1221" s="41">
        <f>VLOOKUP($A1221,'Youth Skills Data'!$A$1:$E$2403,4,FALSE)</f>
        <v>2.52</v>
      </c>
      <c r="J1221" s="41">
        <f>VLOOKUP($A1221,'Youth Skills Data'!$A$1:$E$2403,3,FALSE)</f>
        <v>5.59</v>
      </c>
      <c r="K1221" s="41">
        <f t="shared" si="97"/>
        <v>13.41</v>
      </c>
      <c r="L1221" s="41" t="s">
        <v>6</v>
      </c>
      <c r="M1221" s="41" t="s">
        <v>6</v>
      </c>
      <c r="N1221" s="41" t="str">
        <f t="shared" si="98"/>
        <v>No Impact at all</v>
      </c>
      <c r="O1221" s="42"/>
      <c r="P1221" s="42"/>
      <c r="Q1221" s="42">
        <f t="shared" si="99"/>
        <v>0</v>
      </c>
    </row>
    <row r="1222" spans="1:17" x14ac:dyDescent="0.35">
      <c r="A1222" s="41" t="s">
        <v>1243</v>
      </c>
      <c r="B1222" s="41">
        <f>VLOOKUP($A:$A,'Youth Skills Data'!$A$1:$E$2403,2,FALSE)</f>
        <v>17</v>
      </c>
      <c r="C1222" s="41" t="str">
        <f t="shared" si="96"/>
        <v>15 - 19 yrs</v>
      </c>
      <c r="D1222" s="41" t="s">
        <v>3</v>
      </c>
      <c r="E1222" s="41" t="str">
        <f>HLOOKUP($A1222,'Sheet 4'!$A$2:$CNK$3,2,FALSE)</f>
        <v>Single</v>
      </c>
      <c r="F1222" s="41" t="s">
        <v>118</v>
      </c>
      <c r="G1222" s="41" t="str">
        <f t="shared" si="95"/>
        <v>Male/Single/Kotido</v>
      </c>
      <c r="H1222" s="41">
        <f>VLOOKUP($A1222,'Youth Skills Data'!$A$1:$E$2403,5,FALSE)</f>
        <v>5.3</v>
      </c>
      <c r="I1222" s="41">
        <f>VLOOKUP($A1222,'Youth Skills Data'!$A$1:$E$2403,4,FALSE)</f>
        <v>2.52</v>
      </c>
      <c r="J1222" s="41">
        <f>VLOOKUP($A1222,'Youth Skills Data'!$A$1:$E$2403,3,FALSE)</f>
        <v>5.59</v>
      </c>
      <c r="K1222" s="41">
        <f t="shared" si="97"/>
        <v>13.41</v>
      </c>
      <c r="L1222" s="41" t="s">
        <v>7</v>
      </c>
      <c r="M1222" s="41" t="s">
        <v>5</v>
      </c>
      <c r="N1222" s="41" t="str">
        <f t="shared" si="98"/>
        <v>Low Impact</v>
      </c>
      <c r="O1222" s="42"/>
      <c r="P1222" s="42">
        <v>75099</v>
      </c>
      <c r="Q1222" s="42">
        <f t="shared" si="99"/>
        <v>75099</v>
      </c>
    </row>
    <row r="1223" spans="1:17" x14ac:dyDescent="0.35">
      <c r="A1223" s="41" t="s">
        <v>1244</v>
      </c>
      <c r="B1223" s="41">
        <f>VLOOKUP($A:$A,'Youth Skills Data'!$A$1:$E$2403,2,FALSE)</f>
        <v>19</v>
      </c>
      <c r="C1223" s="41" t="str">
        <f t="shared" si="96"/>
        <v>20 - 24 yrs</v>
      </c>
      <c r="D1223" s="41" t="s">
        <v>3</v>
      </c>
      <c r="E1223" s="41" t="str">
        <f>HLOOKUP($A1223,'Sheet 4'!$A$2:$CNK$3,2,FALSE)</f>
        <v>Single</v>
      </c>
      <c r="F1223" s="41" t="s">
        <v>118</v>
      </c>
      <c r="G1223" s="41" t="str">
        <f t="shared" si="95"/>
        <v>Male/Single/Kotido</v>
      </c>
      <c r="H1223" s="41">
        <f>VLOOKUP($A1223,'Youth Skills Data'!$A$1:$E$2403,5,FALSE)</f>
        <v>3.76</v>
      </c>
      <c r="I1223" s="41">
        <f>VLOOKUP($A1223,'Youth Skills Data'!$A$1:$E$2403,4,FALSE)</f>
        <v>0.56000000000000005</v>
      </c>
      <c r="J1223" s="41">
        <f>VLOOKUP($A1223,'Youth Skills Data'!$A$1:$E$2403,3,FALSE)</f>
        <v>9.81</v>
      </c>
      <c r="K1223" s="41">
        <f t="shared" si="97"/>
        <v>14.13</v>
      </c>
      <c r="L1223" s="41" t="s">
        <v>7</v>
      </c>
      <c r="M1223" s="41" t="s">
        <v>5</v>
      </c>
      <c r="N1223" s="41" t="str">
        <f t="shared" si="98"/>
        <v>Low Impact</v>
      </c>
      <c r="O1223" s="42"/>
      <c r="P1223" s="42">
        <v>1398</v>
      </c>
      <c r="Q1223" s="42">
        <f t="shared" si="99"/>
        <v>1398</v>
      </c>
    </row>
    <row r="1224" spans="1:17" x14ac:dyDescent="0.35">
      <c r="A1224" s="41" t="s">
        <v>1245</v>
      </c>
      <c r="B1224" s="41">
        <f>VLOOKUP($A:$A,'Youth Skills Data'!$A$1:$E$2403,2,FALSE)</f>
        <v>21</v>
      </c>
      <c r="C1224" s="41" t="str">
        <f t="shared" si="96"/>
        <v>20 - 24 yrs</v>
      </c>
      <c r="D1224" s="41" t="s">
        <v>3</v>
      </c>
      <c r="E1224" s="41" t="str">
        <f>HLOOKUP($A1224,'Sheet 4'!$A$2:$CNK$3,2,FALSE)</f>
        <v>Single</v>
      </c>
      <c r="F1224" s="41" t="s">
        <v>118</v>
      </c>
      <c r="G1224" s="41" t="str">
        <f t="shared" si="95"/>
        <v>Male/Single/Kotido</v>
      </c>
      <c r="H1224" s="41">
        <f>VLOOKUP($A1224,'Youth Skills Data'!$A$1:$E$2403,5,FALSE)</f>
        <v>1.87</v>
      </c>
      <c r="I1224" s="41">
        <f>VLOOKUP($A1224,'Youth Skills Data'!$A$1:$E$2403,4,FALSE)</f>
        <v>2.88</v>
      </c>
      <c r="J1224" s="41">
        <f>VLOOKUP($A1224,'Youth Skills Data'!$A$1:$E$2403,3,FALSE)</f>
        <v>5.23</v>
      </c>
      <c r="K1224" s="41">
        <f t="shared" si="97"/>
        <v>9.98</v>
      </c>
      <c r="L1224" s="41" t="s">
        <v>6</v>
      </c>
      <c r="M1224" s="41" t="s">
        <v>6</v>
      </c>
      <c r="N1224" s="41" t="str">
        <f t="shared" si="98"/>
        <v>No Impact at all</v>
      </c>
      <c r="O1224" s="42"/>
      <c r="P1224" s="42"/>
      <c r="Q1224" s="42">
        <f t="shared" si="99"/>
        <v>0</v>
      </c>
    </row>
    <row r="1225" spans="1:17" x14ac:dyDescent="0.35">
      <c r="A1225" s="41" t="s">
        <v>1246</v>
      </c>
      <c r="B1225" s="41">
        <f>VLOOKUP($A:$A,'Youth Skills Data'!$A$1:$E$2403,2,FALSE)</f>
        <v>24</v>
      </c>
      <c r="C1225" s="41" t="str">
        <f t="shared" si="96"/>
        <v>20 - 24 yrs</v>
      </c>
      <c r="D1225" s="41" t="s">
        <v>3</v>
      </c>
      <c r="E1225" s="41" t="str">
        <f>HLOOKUP($A1225,'Sheet 4'!$A$2:$CNK$3,2,FALSE)</f>
        <v>Single</v>
      </c>
      <c r="F1225" s="41" t="s">
        <v>118</v>
      </c>
      <c r="G1225" s="41" t="str">
        <f t="shared" si="95"/>
        <v>Male/Single/Kotido</v>
      </c>
      <c r="H1225" s="41">
        <f>VLOOKUP($A1225,'Youth Skills Data'!$A$1:$E$2403,5,FALSE)</f>
        <v>8.42</v>
      </c>
      <c r="I1225" s="41">
        <f>VLOOKUP($A1225,'Youth Skills Data'!$A$1:$E$2403,4,FALSE)</f>
        <v>3.68</v>
      </c>
      <c r="J1225" s="41">
        <f>VLOOKUP($A1225,'Youth Skills Data'!$A$1:$E$2403,3,FALSE)</f>
        <v>0.54</v>
      </c>
      <c r="K1225" s="41">
        <f t="shared" si="97"/>
        <v>12.64</v>
      </c>
      <c r="L1225" s="41" t="s">
        <v>7</v>
      </c>
      <c r="M1225" s="41" t="s">
        <v>5</v>
      </c>
      <c r="N1225" s="41" t="str">
        <f t="shared" si="98"/>
        <v>Low Impact</v>
      </c>
      <c r="O1225" s="42"/>
      <c r="P1225" s="42">
        <v>12198</v>
      </c>
      <c r="Q1225" s="42">
        <f t="shared" si="99"/>
        <v>12198</v>
      </c>
    </row>
    <row r="1226" spans="1:17" x14ac:dyDescent="0.35">
      <c r="A1226" s="41" t="s">
        <v>1247</v>
      </c>
      <c r="B1226" s="41">
        <f>VLOOKUP($A:$A,'Youth Skills Data'!$A$1:$E$2403,2,FALSE)</f>
        <v>21</v>
      </c>
      <c r="C1226" s="41" t="str">
        <f t="shared" si="96"/>
        <v>20 - 24 yrs</v>
      </c>
      <c r="D1226" s="41" t="s">
        <v>3</v>
      </c>
      <c r="E1226" s="41" t="str">
        <f>HLOOKUP($A1226,'Sheet 4'!$A$2:$CNK$3,2,FALSE)</f>
        <v>Single</v>
      </c>
      <c r="F1226" s="41" t="s">
        <v>120</v>
      </c>
      <c r="G1226" s="41" t="str">
        <f t="shared" si="95"/>
        <v>Male/Single/Nakapiripiriti</v>
      </c>
      <c r="H1226" s="41">
        <f>VLOOKUP($A1226,'Youth Skills Data'!$A$1:$E$2403,5,FALSE)</f>
        <v>7.84</v>
      </c>
      <c r="I1226" s="41">
        <f>VLOOKUP($A1226,'Youth Skills Data'!$A$1:$E$2403,4,FALSE)</f>
        <v>2.2400000000000002</v>
      </c>
      <c r="J1226" s="41">
        <f>VLOOKUP($A1226,'Youth Skills Data'!$A$1:$E$2403,3,FALSE)</f>
        <v>8.09</v>
      </c>
      <c r="K1226" s="41">
        <f t="shared" si="97"/>
        <v>18.170000000000002</v>
      </c>
      <c r="L1226" s="41" t="s">
        <v>7</v>
      </c>
      <c r="M1226" s="41" t="s">
        <v>5</v>
      </c>
      <c r="N1226" s="41" t="str">
        <f t="shared" si="98"/>
        <v>Low Impact</v>
      </c>
      <c r="O1226" s="42"/>
      <c r="P1226" s="42">
        <v>60500</v>
      </c>
      <c r="Q1226" s="42">
        <f t="shared" si="99"/>
        <v>60500</v>
      </c>
    </row>
    <row r="1227" spans="1:17" x14ac:dyDescent="0.35">
      <c r="A1227" s="41" t="s">
        <v>1248</v>
      </c>
      <c r="B1227" s="41">
        <f>VLOOKUP($A:$A,'Youth Skills Data'!$A$1:$E$2403,2,FALSE)</f>
        <v>23</v>
      </c>
      <c r="C1227" s="41" t="str">
        <f t="shared" si="96"/>
        <v>20 - 24 yrs</v>
      </c>
      <c r="D1227" s="41" t="s">
        <v>3</v>
      </c>
      <c r="E1227" s="41" t="str">
        <f>HLOOKUP($A1227,'Sheet 4'!$A$2:$CNK$3,2,FALSE)</f>
        <v>Single</v>
      </c>
      <c r="F1227" s="41" t="s">
        <v>120</v>
      </c>
      <c r="G1227" s="41" t="str">
        <f t="shared" si="95"/>
        <v>Male/Single/Nakapiripiriti</v>
      </c>
      <c r="H1227" s="41">
        <f>VLOOKUP($A1227,'Youth Skills Data'!$A$1:$E$2403,5,FALSE)</f>
        <v>1.36</v>
      </c>
      <c r="I1227" s="41">
        <f>VLOOKUP($A1227,'Youth Skills Data'!$A$1:$E$2403,4,FALSE)</f>
        <v>1.74</v>
      </c>
      <c r="J1227" s="41">
        <f>VLOOKUP($A1227,'Youth Skills Data'!$A$1:$E$2403,3,FALSE)</f>
        <v>7.67</v>
      </c>
      <c r="K1227" s="41">
        <f t="shared" si="97"/>
        <v>10.77</v>
      </c>
      <c r="L1227" s="41" t="s">
        <v>7</v>
      </c>
      <c r="M1227" s="41" t="s">
        <v>7</v>
      </c>
      <c r="N1227" s="41" t="str">
        <f t="shared" si="98"/>
        <v>No Impact at all</v>
      </c>
      <c r="O1227" s="42"/>
      <c r="P1227" s="42"/>
      <c r="Q1227" s="42">
        <f t="shared" si="99"/>
        <v>0</v>
      </c>
    </row>
    <row r="1228" spans="1:17" x14ac:dyDescent="0.35">
      <c r="A1228" s="41" t="s">
        <v>1249</v>
      </c>
      <c r="B1228" s="41">
        <f>VLOOKUP($A:$A,'Youth Skills Data'!$A$1:$E$2403,2,FALSE)</f>
        <v>19</v>
      </c>
      <c r="C1228" s="41" t="str">
        <f t="shared" si="96"/>
        <v>20 - 24 yrs</v>
      </c>
      <c r="D1228" s="41" t="s">
        <v>3</v>
      </c>
      <c r="E1228" s="41" t="str">
        <f>HLOOKUP($A1228,'Sheet 4'!$A$2:$CNK$3,2,FALSE)</f>
        <v>Single</v>
      </c>
      <c r="F1228" s="41" t="s">
        <v>120</v>
      </c>
      <c r="G1228" s="41" t="str">
        <f t="shared" si="95"/>
        <v>Male/Single/Nakapiripiriti</v>
      </c>
      <c r="H1228" s="41">
        <f>VLOOKUP($A1228,'Youth Skills Data'!$A$1:$E$2403,5,FALSE)</f>
        <v>3.26</v>
      </c>
      <c r="I1228" s="41">
        <f>VLOOKUP($A1228,'Youth Skills Data'!$A$1:$E$2403,4,FALSE)</f>
        <v>9.7200000000000006</v>
      </c>
      <c r="J1228" s="41">
        <f>VLOOKUP($A1228,'Youth Skills Data'!$A$1:$E$2403,3,FALSE)</f>
        <v>2</v>
      </c>
      <c r="K1228" s="41">
        <f t="shared" si="97"/>
        <v>14.98</v>
      </c>
      <c r="L1228" s="41" t="s">
        <v>5</v>
      </c>
      <c r="M1228" s="41" t="s">
        <v>5</v>
      </c>
      <c r="N1228" s="41" t="str">
        <f t="shared" si="98"/>
        <v>High Impact</v>
      </c>
      <c r="O1228" s="42">
        <v>396</v>
      </c>
      <c r="P1228" s="42">
        <v>176198</v>
      </c>
      <c r="Q1228" s="42">
        <f t="shared" si="99"/>
        <v>176594</v>
      </c>
    </row>
    <row r="1229" spans="1:17" x14ac:dyDescent="0.35">
      <c r="A1229" s="41" t="s">
        <v>1250</v>
      </c>
      <c r="B1229" s="41">
        <f>VLOOKUP($A:$A,'Youth Skills Data'!$A$1:$E$2403,2,FALSE)</f>
        <v>29</v>
      </c>
      <c r="C1229" s="41" t="str">
        <f t="shared" si="96"/>
        <v>25 yrs or more</v>
      </c>
      <c r="D1229" s="41" t="s">
        <v>3</v>
      </c>
      <c r="E1229" s="41" t="str">
        <f>HLOOKUP($A1229,'Sheet 4'!$A$2:$CNK$3,2,FALSE)</f>
        <v>Separated</v>
      </c>
      <c r="F1229" s="41" t="s">
        <v>120</v>
      </c>
      <c r="G1229" s="41" t="str">
        <f t="shared" si="95"/>
        <v>Male/Separated/Nakapiripiriti</v>
      </c>
      <c r="H1229" s="41">
        <f>VLOOKUP($A1229,'Youth Skills Data'!$A$1:$E$2403,5,FALSE)</f>
        <v>5.3</v>
      </c>
      <c r="I1229" s="41">
        <f>VLOOKUP($A1229,'Youth Skills Data'!$A$1:$E$2403,4,FALSE)</f>
        <v>2.52</v>
      </c>
      <c r="J1229" s="41">
        <f>VLOOKUP($A1229,'Youth Skills Data'!$A$1:$E$2403,3,FALSE)</f>
        <v>5.59</v>
      </c>
      <c r="K1229" s="41">
        <f t="shared" si="97"/>
        <v>13.41</v>
      </c>
      <c r="L1229" s="41" t="s">
        <v>5</v>
      </c>
      <c r="M1229" s="41" t="s">
        <v>5</v>
      </c>
      <c r="N1229" s="41" t="str">
        <f t="shared" si="98"/>
        <v>High Impact</v>
      </c>
      <c r="O1229" s="42">
        <v>30300</v>
      </c>
      <c r="P1229" s="42">
        <v>1600</v>
      </c>
      <c r="Q1229" s="42">
        <f t="shared" si="99"/>
        <v>31900</v>
      </c>
    </row>
    <row r="1230" spans="1:17" x14ac:dyDescent="0.35">
      <c r="A1230" s="41" t="s">
        <v>1251</v>
      </c>
      <c r="B1230" s="41">
        <f>VLOOKUP($A:$A,'Youth Skills Data'!$A$1:$E$2403,2,FALSE)</f>
        <v>23</v>
      </c>
      <c r="C1230" s="41" t="str">
        <f t="shared" si="96"/>
        <v>20 - 24 yrs</v>
      </c>
      <c r="D1230" s="41" t="s">
        <v>8</v>
      </c>
      <c r="E1230" s="41" t="str">
        <f>HLOOKUP($A1230,'Sheet 4'!$A$2:$CNK$3,2,FALSE)</f>
        <v>Separated</v>
      </c>
      <c r="F1230" s="41" t="s">
        <v>120</v>
      </c>
      <c r="G1230" s="41" t="str">
        <f t="shared" si="95"/>
        <v>Female/Separated/Nakapiripiriti</v>
      </c>
      <c r="H1230" s="41">
        <f>VLOOKUP($A1230,'Youth Skills Data'!$A$1:$E$2403,5,FALSE)</f>
        <v>7.84</v>
      </c>
      <c r="I1230" s="41">
        <f>VLOOKUP($A1230,'Youth Skills Data'!$A$1:$E$2403,4,FALSE)</f>
        <v>6.23</v>
      </c>
      <c r="J1230" s="41">
        <f>VLOOKUP($A1230,'Youth Skills Data'!$A$1:$E$2403,3,FALSE)</f>
        <v>5.87</v>
      </c>
      <c r="K1230" s="41">
        <f t="shared" si="97"/>
        <v>19.940000000000001</v>
      </c>
      <c r="L1230" s="41" t="s">
        <v>6</v>
      </c>
      <c r="M1230" s="41" t="s">
        <v>6</v>
      </c>
      <c r="N1230" s="41" t="str">
        <f t="shared" si="98"/>
        <v>No Impact at all</v>
      </c>
      <c r="O1230" s="42"/>
      <c r="P1230" s="42"/>
      <c r="Q1230" s="42">
        <f t="shared" si="99"/>
        <v>0</v>
      </c>
    </row>
    <row r="1231" spans="1:17" x14ac:dyDescent="0.35">
      <c r="A1231" s="41" t="s">
        <v>1252</v>
      </c>
      <c r="B1231" s="41">
        <f>VLOOKUP($A:$A,'Youth Skills Data'!$A$1:$E$2403,2,FALSE)</f>
        <v>21</v>
      </c>
      <c r="C1231" s="41" t="str">
        <f t="shared" si="96"/>
        <v>20 - 24 yrs</v>
      </c>
      <c r="D1231" s="41" t="s">
        <v>8</v>
      </c>
      <c r="E1231" s="41" t="str">
        <f>HLOOKUP($A1231,'Sheet 4'!$A$2:$CNK$3,2,FALSE)</f>
        <v>Single</v>
      </c>
      <c r="F1231" s="41" t="s">
        <v>120</v>
      </c>
      <c r="G1231" s="41" t="str">
        <f t="shared" si="95"/>
        <v>Female/Single/Nakapiripiriti</v>
      </c>
      <c r="H1231" s="41">
        <f>VLOOKUP($A1231,'Youth Skills Data'!$A$1:$E$2403,5,FALSE)</f>
        <v>8.9499999999999993</v>
      </c>
      <c r="I1231" s="41">
        <f>VLOOKUP($A1231,'Youth Skills Data'!$A$1:$E$2403,4,FALSE)</f>
        <v>9.2799999999999994</v>
      </c>
      <c r="J1231" s="41">
        <f>VLOOKUP($A1231,'Youth Skills Data'!$A$1:$E$2403,3,FALSE)</f>
        <v>7.99</v>
      </c>
      <c r="K1231" s="41">
        <f t="shared" si="97"/>
        <v>26.22</v>
      </c>
      <c r="L1231" s="41" t="s">
        <v>6</v>
      </c>
      <c r="M1231" s="41" t="s">
        <v>6</v>
      </c>
      <c r="N1231" s="41" t="str">
        <f t="shared" si="98"/>
        <v>No Impact at all</v>
      </c>
      <c r="O1231" s="42"/>
      <c r="P1231" s="42"/>
      <c r="Q1231" s="42">
        <f t="shared" si="99"/>
        <v>0</v>
      </c>
    </row>
    <row r="1232" spans="1:17" x14ac:dyDescent="0.35">
      <c r="A1232" s="41" t="s">
        <v>1253</v>
      </c>
      <c r="B1232" s="41">
        <f>VLOOKUP($A:$A,'Youth Skills Data'!$A$1:$E$2403,2,FALSE)</f>
        <v>17</v>
      </c>
      <c r="C1232" s="41" t="str">
        <f t="shared" si="96"/>
        <v>15 - 19 yrs</v>
      </c>
      <c r="D1232" s="41" t="s">
        <v>8</v>
      </c>
      <c r="E1232" s="41" t="str">
        <f>HLOOKUP($A1232,'Sheet 4'!$A$2:$CNK$3,2,FALSE)</f>
        <v>Married</v>
      </c>
      <c r="F1232" s="41" t="s">
        <v>120</v>
      </c>
      <c r="G1232" s="41" t="str">
        <f t="shared" si="95"/>
        <v>Female/Married/Nakapiripiriti</v>
      </c>
      <c r="H1232" s="41">
        <f>VLOOKUP($A1232,'Youth Skills Data'!$A$1:$E$2403,5,FALSE)</f>
        <v>4.4000000000000004</v>
      </c>
      <c r="I1232" s="41">
        <f>VLOOKUP($A1232,'Youth Skills Data'!$A$1:$E$2403,4,FALSE)</f>
        <v>8.08</v>
      </c>
      <c r="J1232" s="41">
        <f>VLOOKUP($A1232,'Youth Skills Data'!$A$1:$E$2403,3,FALSE)</f>
        <v>2.2999999999999998</v>
      </c>
      <c r="K1232" s="41">
        <f t="shared" si="97"/>
        <v>14.780000000000001</v>
      </c>
      <c r="L1232" s="41" t="s">
        <v>5</v>
      </c>
      <c r="M1232" s="41" t="s">
        <v>5</v>
      </c>
      <c r="N1232" s="41" t="str">
        <f t="shared" si="98"/>
        <v>High Impact</v>
      </c>
      <c r="O1232" s="42">
        <v>38700</v>
      </c>
      <c r="P1232" s="42">
        <v>50198</v>
      </c>
      <c r="Q1232" s="42">
        <f t="shared" si="99"/>
        <v>88898</v>
      </c>
    </row>
    <row r="1233" spans="1:17" x14ac:dyDescent="0.35">
      <c r="A1233" s="41" t="s">
        <v>1254</v>
      </c>
      <c r="B1233" s="41">
        <f>VLOOKUP($A:$A,'Youth Skills Data'!$A$1:$E$2403,2,FALSE)</f>
        <v>21</v>
      </c>
      <c r="C1233" s="41" t="str">
        <f t="shared" si="96"/>
        <v>20 - 24 yrs</v>
      </c>
      <c r="D1233" s="41" t="s">
        <v>8</v>
      </c>
      <c r="E1233" s="41" t="str">
        <f>HLOOKUP($A1233,'Sheet 4'!$A$2:$CNK$3,2,FALSE)</f>
        <v>Single</v>
      </c>
      <c r="F1233" s="41" t="s">
        <v>120</v>
      </c>
      <c r="G1233" s="41" t="str">
        <f t="shared" si="95"/>
        <v>Female/Single/Nakapiripiriti</v>
      </c>
      <c r="H1233" s="41">
        <f>VLOOKUP($A1233,'Youth Skills Data'!$A$1:$E$2403,5,FALSE)</f>
        <v>8.42</v>
      </c>
      <c r="I1233" s="41">
        <f>VLOOKUP($A1233,'Youth Skills Data'!$A$1:$E$2403,4,FALSE)</f>
        <v>3.68</v>
      </c>
      <c r="J1233" s="41">
        <f>VLOOKUP($A1233,'Youth Skills Data'!$A$1:$E$2403,3,FALSE)</f>
        <v>0.54</v>
      </c>
      <c r="K1233" s="41">
        <f t="shared" si="97"/>
        <v>12.64</v>
      </c>
      <c r="L1233" s="41" t="s">
        <v>5</v>
      </c>
      <c r="M1233" s="41" t="s">
        <v>5</v>
      </c>
      <c r="N1233" s="41" t="str">
        <f t="shared" si="98"/>
        <v>High Impact</v>
      </c>
      <c r="O1233" s="42">
        <v>29000</v>
      </c>
      <c r="P1233" s="42">
        <v>30200</v>
      </c>
      <c r="Q1233" s="42">
        <f t="shared" si="99"/>
        <v>59200</v>
      </c>
    </row>
    <row r="1234" spans="1:17" x14ac:dyDescent="0.35">
      <c r="A1234" s="41" t="s">
        <v>1255</v>
      </c>
      <c r="B1234" s="41">
        <f>VLOOKUP($A:$A,'Youth Skills Data'!$A$1:$E$2403,2,FALSE)</f>
        <v>23</v>
      </c>
      <c r="C1234" s="41" t="str">
        <f t="shared" si="96"/>
        <v>20 - 24 yrs</v>
      </c>
      <c r="D1234" s="41" t="s">
        <v>8</v>
      </c>
      <c r="E1234" s="41" t="str">
        <f>HLOOKUP($A1234,'Sheet 4'!$A$2:$CNK$3,2,FALSE)</f>
        <v>Separated</v>
      </c>
      <c r="F1234" s="41" t="s">
        <v>120</v>
      </c>
      <c r="G1234" s="41" t="str">
        <f t="shared" si="95"/>
        <v>Female/Separated/Nakapiripiriti</v>
      </c>
      <c r="H1234" s="41">
        <f>VLOOKUP($A1234,'Youth Skills Data'!$A$1:$E$2403,5,FALSE)</f>
        <v>8.9499999999999993</v>
      </c>
      <c r="I1234" s="41">
        <f>VLOOKUP($A1234,'Youth Skills Data'!$A$1:$E$2403,4,FALSE)</f>
        <v>9.2799999999999994</v>
      </c>
      <c r="J1234" s="41">
        <f>VLOOKUP($A1234,'Youth Skills Data'!$A$1:$E$2403,3,FALSE)</f>
        <v>7.99</v>
      </c>
      <c r="K1234" s="41">
        <f t="shared" si="97"/>
        <v>26.22</v>
      </c>
      <c r="L1234" s="41" t="s">
        <v>5</v>
      </c>
      <c r="M1234" s="41" t="s">
        <v>5</v>
      </c>
      <c r="N1234" s="41" t="str">
        <f t="shared" si="98"/>
        <v>High Impact</v>
      </c>
      <c r="O1234" s="42">
        <v>7200</v>
      </c>
      <c r="P1234" s="42">
        <v>21000</v>
      </c>
      <c r="Q1234" s="42">
        <f t="shared" si="99"/>
        <v>28200</v>
      </c>
    </row>
    <row r="1235" spans="1:17" x14ac:dyDescent="0.35">
      <c r="A1235" s="41" t="s">
        <v>1256</v>
      </c>
      <c r="B1235" s="41">
        <f>VLOOKUP($A:$A,'Youth Skills Data'!$A$1:$E$2403,2,FALSE)</f>
        <v>15</v>
      </c>
      <c r="C1235" s="41" t="str">
        <f t="shared" si="96"/>
        <v>15 - 19 yrs</v>
      </c>
      <c r="D1235" s="41" t="s">
        <v>8</v>
      </c>
      <c r="E1235" s="41" t="str">
        <f>HLOOKUP($A1235,'Sheet 4'!$A$2:$CNK$3,2,FALSE)</f>
        <v>Married</v>
      </c>
      <c r="F1235" s="41" t="s">
        <v>120</v>
      </c>
      <c r="G1235" s="41" t="str">
        <f t="shared" si="95"/>
        <v>Female/Married/Nakapiripiriti</v>
      </c>
      <c r="H1235" s="41">
        <f>VLOOKUP($A1235,'Youth Skills Data'!$A$1:$E$2403,5,FALSE)</f>
        <v>0.76</v>
      </c>
      <c r="I1235" s="41">
        <f>VLOOKUP($A1235,'Youth Skills Data'!$A$1:$E$2403,4,FALSE)</f>
        <v>5.29</v>
      </c>
      <c r="J1235" s="41">
        <f>VLOOKUP($A1235,'Youth Skills Data'!$A$1:$E$2403,3,FALSE)</f>
        <v>8.09</v>
      </c>
      <c r="K1235" s="41">
        <f t="shared" si="97"/>
        <v>14.14</v>
      </c>
      <c r="L1235" s="41" t="s">
        <v>5</v>
      </c>
      <c r="M1235" s="41" t="s">
        <v>5</v>
      </c>
      <c r="N1235" s="41" t="str">
        <f t="shared" si="98"/>
        <v>High Impact</v>
      </c>
      <c r="O1235" s="42">
        <v>28000</v>
      </c>
      <c r="P1235" s="42">
        <v>17099</v>
      </c>
      <c r="Q1235" s="42">
        <f t="shared" si="99"/>
        <v>45099</v>
      </c>
    </row>
    <row r="1236" spans="1:17" x14ac:dyDescent="0.35">
      <c r="A1236" s="41" t="s">
        <v>1257</v>
      </c>
      <c r="B1236" s="41">
        <f>VLOOKUP($A:$A,'Youth Skills Data'!$A$1:$E$2403,2,FALSE)</f>
        <v>25</v>
      </c>
      <c r="C1236" s="41" t="str">
        <f t="shared" si="96"/>
        <v>25 yrs or more</v>
      </c>
      <c r="D1236" s="41" t="s">
        <v>8</v>
      </c>
      <c r="E1236" s="41" t="str">
        <f>HLOOKUP($A1236,'Sheet 4'!$A$2:$CNK$3,2,FALSE)</f>
        <v>Single</v>
      </c>
      <c r="F1236" s="41" t="s">
        <v>120</v>
      </c>
      <c r="G1236" s="41" t="str">
        <f t="shared" si="95"/>
        <v>Female/Single/Nakapiripiriti</v>
      </c>
      <c r="H1236" s="41">
        <f>VLOOKUP($A1236,'Youth Skills Data'!$A$1:$E$2403,5,FALSE)</f>
        <v>7.84</v>
      </c>
      <c r="I1236" s="41">
        <f>VLOOKUP($A1236,'Youth Skills Data'!$A$1:$E$2403,4,FALSE)</f>
        <v>6.23</v>
      </c>
      <c r="J1236" s="41">
        <f>VLOOKUP($A1236,'Youth Skills Data'!$A$1:$E$2403,3,FALSE)</f>
        <v>5.87</v>
      </c>
      <c r="K1236" s="41">
        <f t="shared" si="97"/>
        <v>19.940000000000001</v>
      </c>
      <c r="L1236" s="41" t="s">
        <v>5</v>
      </c>
      <c r="M1236" s="41" t="s">
        <v>7</v>
      </c>
      <c r="N1236" s="41" t="str">
        <f t="shared" si="98"/>
        <v>Moderate Impact</v>
      </c>
      <c r="O1236" s="42">
        <v>7700</v>
      </c>
      <c r="P1236" s="42"/>
      <c r="Q1236" s="42">
        <f t="shared" si="99"/>
        <v>7700</v>
      </c>
    </row>
    <row r="1237" spans="1:17" x14ac:dyDescent="0.35">
      <c r="A1237" s="41" t="s">
        <v>1258</v>
      </c>
      <c r="B1237" s="41">
        <f>VLOOKUP($A:$A,'Youth Skills Data'!$A$1:$E$2403,2,FALSE)</f>
        <v>14</v>
      </c>
      <c r="C1237" s="41" t="str">
        <f t="shared" si="96"/>
        <v>15 - 19 yrs</v>
      </c>
      <c r="D1237" s="41" t="s">
        <v>3</v>
      </c>
      <c r="E1237" s="41" t="str">
        <f>HLOOKUP($A1237,'Sheet 4'!$A$2:$CNK$3,2,FALSE)</f>
        <v>Single</v>
      </c>
      <c r="F1237" s="41" t="s">
        <v>120</v>
      </c>
      <c r="G1237" s="41" t="str">
        <f t="shared" si="95"/>
        <v>Male/Single/Nakapiripiriti</v>
      </c>
      <c r="H1237" s="41">
        <f>VLOOKUP($A1237,'Youth Skills Data'!$A$1:$E$2403,5,FALSE)</f>
        <v>3.76</v>
      </c>
      <c r="I1237" s="41">
        <f>VLOOKUP($A1237,'Youth Skills Data'!$A$1:$E$2403,4,FALSE)</f>
        <v>0.56000000000000005</v>
      </c>
      <c r="J1237" s="41">
        <f>VLOOKUP($A1237,'Youth Skills Data'!$A$1:$E$2403,3,FALSE)</f>
        <v>9.81</v>
      </c>
      <c r="K1237" s="41">
        <f t="shared" si="97"/>
        <v>14.13</v>
      </c>
      <c r="L1237" s="41" t="s">
        <v>5</v>
      </c>
      <c r="M1237" s="41" t="s">
        <v>7</v>
      </c>
      <c r="N1237" s="41" t="str">
        <f t="shared" si="98"/>
        <v>Moderate Impact</v>
      </c>
      <c r="O1237" s="42">
        <v>25500</v>
      </c>
      <c r="P1237" s="42"/>
      <c r="Q1237" s="42">
        <f t="shared" si="99"/>
        <v>25500</v>
      </c>
    </row>
    <row r="1238" spans="1:17" x14ac:dyDescent="0.35">
      <c r="A1238" s="41" t="s">
        <v>1259</v>
      </c>
      <c r="B1238" s="41">
        <f>VLOOKUP($A:$A,'Youth Skills Data'!$A$1:$E$2403,2,FALSE)</f>
        <v>15</v>
      </c>
      <c r="C1238" s="41" t="str">
        <f t="shared" si="96"/>
        <v>15 - 19 yrs</v>
      </c>
      <c r="D1238" s="41" t="s">
        <v>8</v>
      </c>
      <c r="E1238" s="41" t="str">
        <f>HLOOKUP($A1238,'Sheet 4'!$A$2:$CNK$3,2,FALSE)</f>
        <v>Single</v>
      </c>
      <c r="F1238" s="41" t="s">
        <v>120</v>
      </c>
      <c r="G1238" s="41" t="str">
        <f t="shared" si="95"/>
        <v>Female/Single/Nakapiripiriti</v>
      </c>
      <c r="H1238" s="41">
        <f>VLOOKUP($A1238,'Youth Skills Data'!$A$1:$E$2403,5,FALSE)</f>
        <v>5.3</v>
      </c>
      <c r="I1238" s="41">
        <f>VLOOKUP($A1238,'Youth Skills Data'!$A$1:$E$2403,4,FALSE)</f>
        <v>2.52</v>
      </c>
      <c r="J1238" s="41">
        <f>VLOOKUP($A1238,'Youth Skills Data'!$A$1:$E$2403,3,FALSE)</f>
        <v>5.59</v>
      </c>
      <c r="K1238" s="41">
        <f t="shared" si="97"/>
        <v>13.41</v>
      </c>
      <c r="L1238" s="41" t="s">
        <v>5</v>
      </c>
      <c r="M1238" s="41" t="s">
        <v>7</v>
      </c>
      <c r="N1238" s="41" t="str">
        <f t="shared" si="98"/>
        <v>Moderate Impact</v>
      </c>
      <c r="O1238" s="42">
        <v>7000</v>
      </c>
      <c r="P1238" s="42"/>
      <c r="Q1238" s="42">
        <f t="shared" si="99"/>
        <v>7000</v>
      </c>
    </row>
    <row r="1239" spans="1:17" x14ac:dyDescent="0.35">
      <c r="A1239" s="41" t="s">
        <v>1260</v>
      </c>
      <c r="B1239" s="41">
        <f>VLOOKUP($A:$A,'Youth Skills Data'!$A$1:$E$2403,2,FALSE)</f>
        <v>17</v>
      </c>
      <c r="C1239" s="41" t="str">
        <f t="shared" si="96"/>
        <v>15 - 19 yrs</v>
      </c>
      <c r="D1239" s="41" t="s">
        <v>8</v>
      </c>
      <c r="E1239" s="41" t="str">
        <f>HLOOKUP($A1239,'Sheet 4'!$A$2:$CNK$3,2,FALSE)</f>
        <v>Single</v>
      </c>
      <c r="F1239" s="41" t="s">
        <v>119</v>
      </c>
      <c r="G1239" s="41" t="str">
        <f t="shared" si="95"/>
        <v>Female/Single/Napak</v>
      </c>
      <c r="H1239" s="41">
        <f>VLOOKUP($A1239,'Youth Skills Data'!$A$1:$E$2403,5,FALSE)</f>
        <v>5.3</v>
      </c>
      <c r="I1239" s="41">
        <f>VLOOKUP($A1239,'Youth Skills Data'!$A$1:$E$2403,4,FALSE)</f>
        <v>2.52</v>
      </c>
      <c r="J1239" s="41">
        <f>VLOOKUP($A1239,'Youth Skills Data'!$A$1:$E$2403,3,FALSE)</f>
        <v>5.59</v>
      </c>
      <c r="K1239" s="41">
        <f t="shared" si="97"/>
        <v>13.41</v>
      </c>
      <c r="L1239" s="41" t="s">
        <v>5</v>
      </c>
      <c r="M1239" s="41" t="s">
        <v>7</v>
      </c>
      <c r="N1239" s="41" t="str">
        <f t="shared" si="98"/>
        <v>Moderate Impact</v>
      </c>
      <c r="O1239" s="42">
        <v>10398</v>
      </c>
      <c r="P1239" s="42"/>
      <c r="Q1239" s="42">
        <f t="shared" si="99"/>
        <v>10398</v>
      </c>
    </row>
    <row r="1240" spans="1:17" x14ac:dyDescent="0.35">
      <c r="A1240" s="41" t="s">
        <v>1261</v>
      </c>
      <c r="B1240" s="41">
        <f>VLOOKUP($A:$A,'Youth Skills Data'!$A$1:$E$2403,2,FALSE)</f>
        <v>19</v>
      </c>
      <c r="C1240" s="41" t="str">
        <f t="shared" si="96"/>
        <v>20 - 24 yrs</v>
      </c>
      <c r="D1240" s="41" t="s">
        <v>8</v>
      </c>
      <c r="E1240" s="41" t="str">
        <f>HLOOKUP($A1240,'Sheet 4'!$A$2:$CNK$3,2,FALSE)</f>
        <v>Married</v>
      </c>
      <c r="F1240" s="41" t="s">
        <v>119</v>
      </c>
      <c r="G1240" s="41" t="str">
        <f t="shared" si="95"/>
        <v>Female/Married/Napak</v>
      </c>
      <c r="H1240" s="41">
        <f>VLOOKUP($A1240,'Youth Skills Data'!$A$1:$E$2403,5,FALSE)</f>
        <v>7.84</v>
      </c>
      <c r="I1240" s="41">
        <f>VLOOKUP($A1240,'Youth Skills Data'!$A$1:$E$2403,4,FALSE)</f>
        <v>6.23</v>
      </c>
      <c r="J1240" s="41">
        <f>VLOOKUP($A1240,'Youth Skills Data'!$A$1:$E$2403,3,FALSE)</f>
        <v>5.87</v>
      </c>
      <c r="K1240" s="41">
        <f t="shared" si="97"/>
        <v>19.940000000000001</v>
      </c>
      <c r="L1240" s="41" t="s">
        <v>5</v>
      </c>
      <c r="M1240" s="41" t="s">
        <v>5</v>
      </c>
      <c r="N1240" s="41" t="str">
        <f t="shared" si="98"/>
        <v>High Impact</v>
      </c>
      <c r="O1240" s="42">
        <v>797</v>
      </c>
      <c r="P1240" s="42">
        <v>278000</v>
      </c>
      <c r="Q1240" s="42">
        <f t="shared" si="99"/>
        <v>278797</v>
      </c>
    </row>
    <row r="1241" spans="1:17" x14ac:dyDescent="0.35">
      <c r="A1241" s="41" t="s">
        <v>1262</v>
      </c>
      <c r="B1241" s="41">
        <f>VLOOKUP($A:$A,'Youth Skills Data'!$A$1:$E$2403,2,FALSE)</f>
        <v>21</v>
      </c>
      <c r="C1241" s="41" t="str">
        <f t="shared" si="96"/>
        <v>20 - 24 yrs</v>
      </c>
      <c r="D1241" s="41" t="s">
        <v>8</v>
      </c>
      <c r="E1241" s="41" t="str">
        <f>HLOOKUP($A1241,'Sheet 4'!$A$2:$CNK$3,2,FALSE)</f>
        <v>Single</v>
      </c>
      <c r="F1241" s="41" t="s">
        <v>119</v>
      </c>
      <c r="G1241" s="41" t="str">
        <f t="shared" si="95"/>
        <v>Female/Single/Napak</v>
      </c>
      <c r="H1241" s="41">
        <f>VLOOKUP($A1241,'Youth Skills Data'!$A$1:$E$2403,5,FALSE)</f>
        <v>8.9499999999999993</v>
      </c>
      <c r="I1241" s="41">
        <f>VLOOKUP($A1241,'Youth Skills Data'!$A$1:$E$2403,4,FALSE)</f>
        <v>9.2799999999999994</v>
      </c>
      <c r="J1241" s="41">
        <f>VLOOKUP($A1241,'Youth Skills Data'!$A$1:$E$2403,3,FALSE)</f>
        <v>7.99</v>
      </c>
      <c r="K1241" s="41">
        <f t="shared" si="97"/>
        <v>26.22</v>
      </c>
      <c r="L1241" s="41" t="s">
        <v>7</v>
      </c>
      <c r="M1241" s="41" t="s">
        <v>5</v>
      </c>
      <c r="N1241" s="41" t="str">
        <f t="shared" si="98"/>
        <v>Low Impact</v>
      </c>
      <c r="O1241" s="42"/>
      <c r="P1241" s="42">
        <v>31099</v>
      </c>
      <c r="Q1241" s="42">
        <f t="shared" si="99"/>
        <v>31099</v>
      </c>
    </row>
    <row r="1242" spans="1:17" x14ac:dyDescent="0.35">
      <c r="A1242" s="41" t="s">
        <v>1263</v>
      </c>
      <c r="B1242" s="41">
        <f>VLOOKUP($A:$A,'Youth Skills Data'!$A$1:$E$2403,2,FALSE)</f>
        <v>24</v>
      </c>
      <c r="C1242" s="41" t="str">
        <f t="shared" si="96"/>
        <v>20 - 24 yrs</v>
      </c>
      <c r="D1242" s="41" t="s">
        <v>8</v>
      </c>
      <c r="E1242" s="41" t="str">
        <f>HLOOKUP($A1242,'Sheet 4'!$A$2:$CNK$3,2,FALSE)</f>
        <v>Single</v>
      </c>
      <c r="F1242" s="41" t="s">
        <v>119</v>
      </c>
      <c r="G1242" s="41" t="str">
        <f t="shared" si="95"/>
        <v>Female/Single/Napak</v>
      </c>
      <c r="H1242" s="41">
        <f>VLOOKUP($A1242,'Youth Skills Data'!$A$1:$E$2403,5,FALSE)</f>
        <v>8.9499999999999993</v>
      </c>
      <c r="I1242" s="41">
        <f>VLOOKUP($A1242,'Youth Skills Data'!$A$1:$E$2403,4,FALSE)</f>
        <v>9.2799999999999994</v>
      </c>
      <c r="J1242" s="41">
        <f>VLOOKUP($A1242,'Youth Skills Data'!$A$1:$E$2403,3,FALSE)</f>
        <v>7.99</v>
      </c>
      <c r="K1242" s="41">
        <f t="shared" si="97"/>
        <v>26.22</v>
      </c>
      <c r="L1242" s="41" t="s">
        <v>7</v>
      </c>
      <c r="M1242" s="41" t="s">
        <v>5</v>
      </c>
      <c r="N1242" s="41" t="str">
        <f t="shared" si="98"/>
        <v>Low Impact</v>
      </c>
      <c r="O1242" s="42"/>
      <c r="P1242" s="42">
        <v>77500</v>
      </c>
      <c r="Q1242" s="42">
        <f t="shared" si="99"/>
        <v>77500</v>
      </c>
    </row>
    <row r="1243" spans="1:17" x14ac:dyDescent="0.35">
      <c r="A1243" s="41" t="s">
        <v>1264</v>
      </c>
      <c r="B1243" s="41">
        <f>VLOOKUP($A:$A,'Youth Skills Data'!$A$1:$E$2403,2,FALSE)</f>
        <v>21</v>
      </c>
      <c r="C1243" s="41" t="str">
        <f t="shared" si="96"/>
        <v>20 - 24 yrs</v>
      </c>
      <c r="D1243" s="41" t="s">
        <v>8</v>
      </c>
      <c r="E1243" s="41" t="str">
        <f>HLOOKUP($A1243,'Sheet 4'!$A$2:$CNK$3,2,FALSE)</f>
        <v>Single</v>
      </c>
      <c r="F1243" s="41" t="s">
        <v>119</v>
      </c>
      <c r="G1243" s="41" t="str">
        <f t="shared" si="95"/>
        <v>Female/Single/Napak</v>
      </c>
      <c r="H1243" s="41">
        <f>VLOOKUP($A1243,'Youth Skills Data'!$A$1:$E$2403,5,FALSE)</f>
        <v>2.15</v>
      </c>
      <c r="I1243" s="41">
        <f>VLOOKUP($A1243,'Youth Skills Data'!$A$1:$E$2403,4,FALSE)</f>
        <v>7.24</v>
      </c>
      <c r="J1243" s="41">
        <f>VLOOKUP($A1243,'Youth Skills Data'!$A$1:$E$2403,3,FALSE)</f>
        <v>5.42</v>
      </c>
      <c r="K1243" s="41">
        <f t="shared" si="97"/>
        <v>14.81</v>
      </c>
      <c r="L1243" s="41" t="s">
        <v>7</v>
      </c>
      <c r="M1243" s="41" t="s">
        <v>5</v>
      </c>
      <c r="N1243" s="41" t="str">
        <f t="shared" si="98"/>
        <v>Low Impact</v>
      </c>
      <c r="O1243" s="42"/>
      <c r="P1243" s="42">
        <v>800000</v>
      </c>
      <c r="Q1243" s="42">
        <f t="shared" si="99"/>
        <v>800000</v>
      </c>
    </row>
    <row r="1244" spans="1:17" x14ac:dyDescent="0.35">
      <c r="A1244" s="41" t="s">
        <v>1265</v>
      </c>
      <c r="B1244" s="41">
        <f>VLOOKUP($A:$A,'Youth Skills Data'!$A$1:$E$2403,2,FALSE)</f>
        <v>23</v>
      </c>
      <c r="C1244" s="41" t="str">
        <f t="shared" si="96"/>
        <v>20 - 24 yrs</v>
      </c>
      <c r="D1244" s="41" t="s">
        <v>8</v>
      </c>
      <c r="E1244" s="41" t="str">
        <f>HLOOKUP($A1244,'Sheet 4'!$A$2:$CNK$3,2,FALSE)</f>
        <v>Single</v>
      </c>
      <c r="F1244" s="41" t="s">
        <v>119</v>
      </c>
      <c r="G1244" s="41" t="str">
        <f t="shared" si="95"/>
        <v>Female/Single/Napak</v>
      </c>
      <c r="H1244" s="41">
        <f>VLOOKUP($A1244,'Youth Skills Data'!$A$1:$E$2403,5,FALSE)</f>
        <v>2.91</v>
      </c>
      <c r="I1244" s="41">
        <f>VLOOKUP($A1244,'Youth Skills Data'!$A$1:$E$2403,4,FALSE)</f>
        <v>2.04</v>
      </c>
      <c r="J1244" s="41">
        <f>VLOOKUP($A1244,'Youth Skills Data'!$A$1:$E$2403,3,FALSE)</f>
        <v>2.82</v>
      </c>
      <c r="K1244" s="41">
        <f t="shared" si="97"/>
        <v>7.77</v>
      </c>
      <c r="L1244" s="41" t="s">
        <v>7</v>
      </c>
      <c r="M1244" s="41" t="s">
        <v>5</v>
      </c>
      <c r="N1244" s="41" t="str">
        <f t="shared" si="98"/>
        <v>Low Impact</v>
      </c>
      <c r="O1244" s="42"/>
      <c r="P1244" s="42">
        <v>6240000</v>
      </c>
      <c r="Q1244" s="42">
        <f t="shared" si="99"/>
        <v>6240000</v>
      </c>
    </row>
    <row r="1245" spans="1:17" x14ac:dyDescent="0.35">
      <c r="A1245" s="41" t="s">
        <v>1266</v>
      </c>
      <c r="B1245" s="41">
        <f>VLOOKUP($A:$A,'Youth Skills Data'!$A$1:$E$2403,2,FALSE)</f>
        <v>19</v>
      </c>
      <c r="C1245" s="41" t="str">
        <f t="shared" si="96"/>
        <v>20 - 24 yrs</v>
      </c>
      <c r="D1245" s="41" t="s">
        <v>8</v>
      </c>
      <c r="E1245" s="41" t="str">
        <f>HLOOKUP($A1245,'Sheet 4'!$A$2:$CNK$3,2,FALSE)</f>
        <v>Married</v>
      </c>
      <c r="F1245" s="41" t="s">
        <v>119</v>
      </c>
      <c r="G1245" s="41" t="str">
        <f t="shared" si="95"/>
        <v>Female/Married/Napak</v>
      </c>
      <c r="H1245" s="41">
        <f>VLOOKUP($A1245,'Youth Skills Data'!$A$1:$E$2403,5,FALSE)</f>
        <v>1.1000000000000001</v>
      </c>
      <c r="I1245" s="41">
        <f>VLOOKUP($A1245,'Youth Skills Data'!$A$1:$E$2403,4,FALSE)</f>
        <v>7.12</v>
      </c>
      <c r="J1245" s="41">
        <f>VLOOKUP($A1245,'Youth Skills Data'!$A$1:$E$2403,3,FALSE)</f>
        <v>1.62</v>
      </c>
      <c r="K1245" s="41">
        <f t="shared" si="97"/>
        <v>9.84</v>
      </c>
      <c r="L1245" s="41" t="s">
        <v>7</v>
      </c>
      <c r="M1245" s="41" t="s">
        <v>5</v>
      </c>
      <c r="N1245" s="41" t="str">
        <f t="shared" si="98"/>
        <v>Low Impact</v>
      </c>
      <c r="O1245" s="42"/>
      <c r="P1245" s="42">
        <v>125000</v>
      </c>
      <c r="Q1245" s="42">
        <f t="shared" si="99"/>
        <v>125000</v>
      </c>
    </row>
    <row r="1246" spans="1:17" x14ac:dyDescent="0.35">
      <c r="A1246" s="41" t="s">
        <v>1267</v>
      </c>
      <c r="B1246" s="41">
        <f>VLOOKUP($A:$A,'Youth Skills Data'!$A$1:$E$2403,2,FALSE)</f>
        <v>29</v>
      </c>
      <c r="C1246" s="41" t="str">
        <f t="shared" si="96"/>
        <v>25 yrs or more</v>
      </c>
      <c r="D1246" s="41" t="s">
        <v>8</v>
      </c>
      <c r="E1246" s="41" t="str">
        <f>HLOOKUP($A1246,'Sheet 4'!$A$2:$CNK$3,2,FALSE)</f>
        <v>Single</v>
      </c>
      <c r="F1246" s="41" t="s">
        <v>119</v>
      </c>
      <c r="G1246" s="41" t="str">
        <f t="shared" si="95"/>
        <v>Female/Single/Napak</v>
      </c>
      <c r="H1246" s="41">
        <f>VLOOKUP($A1246,'Youth Skills Data'!$A$1:$E$2403,5,FALSE)</f>
        <v>5.3</v>
      </c>
      <c r="I1246" s="41">
        <f>VLOOKUP($A1246,'Youth Skills Data'!$A$1:$E$2403,4,FALSE)</f>
        <v>2.52</v>
      </c>
      <c r="J1246" s="41">
        <f>VLOOKUP($A1246,'Youth Skills Data'!$A$1:$E$2403,3,FALSE)</f>
        <v>5.59</v>
      </c>
      <c r="K1246" s="41">
        <f t="shared" si="97"/>
        <v>13.41</v>
      </c>
      <c r="L1246" s="41" t="s">
        <v>5</v>
      </c>
      <c r="M1246" s="41" t="s">
        <v>5</v>
      </c>
      <c r="N1246" s="41" t="str">
        <f t="shared" si="98"/>
        <v>High Impact</v>
      </c>
      <c r="O1246" s="42">
        <v>552050</v>
      </c>
      <c r="P1246" s="42">
        <v>1050000</v>
      </c>
      <c r="Q1246" s="42">
        <f t="shared" si="99"/>
        <v>1602050</v>
      </c>
    </row>
    <row r="1247" spans="1:17" x14ac:dyDescent="0.35">
      <c r="A1247" s="41" t="s">
        <v>1268</v>
      </c>
      <c r="B1247" s="41">
        <f>VLOOKUP($A:$A,'Youth Skills Data'!$A$1:$E$2403,2,FALSE)</f>
        <v>23</v>
      </c>
      <c r="C1247" s="41" t="str">
        <f t="shared" si="96"/>
        <v>20 - 24 yrs</v>
      </c>
      <c r="D1247" s="41" t="s">
        <v>8</v>
      </c>
      <c r="E1247" s="41" t="str">
        <f>HLOOKUP($A1247,'Sheet 4'!$A$2:$CNK$3,2,FALSE)</f>
        <v>Single</v>
      </c>
      <c r="F1247" s="41" t="s">
        <v>119</v>
      </c>
      <c r="G1247" s="41" t="str">
        <f t="shared" si="95"/>
        <v>Female/Single/Napak</v>
      </c>
      <c r="H1247" s="41">
        <f>VLOOKUP($A1247,'Youth Skills Data'!$A$1:$E$2403,5,FALSE)</f>
        <v>3.76</v>
      </c>
      <c r="I1247" s="41">
        <f>VLOOKUP($A1247,'Youth Skills Data'!$A$1:$E$2403,4,FALSE)</f>
        <v>0.56000000000000005</v>
      </c>
      <c r="J1247" s="41">
        <f>VLOOKUP($A1247,'Youth Skills Data'!$A$1:$E$2403,3,FALSE)</f>
        <v>9.81</v>
      </c>
      <c r="K1247" s="41">
        <f t="shared" si="97"/>
        <v>14.13</v>
      </c>
      <c r="L1247" s="41" t="s">
        <v>5</v>
      </c>
      <c r="M1247" s="41" t="s">
        <v>7</v>
      </c>
      <c r="N1247" s="41" t="str">
        <f t="shared" si="98"/>
        <v>Moderate Impact</v>
      </c>
      <c r="O1247" s="42">
        <v>2005600</v>
      </c>
      <c r="P1247" s="42"/>
      <c r="Q1247" s="42">
        <f t="shared" si="99"/>
        <v>2005600</v>
      </c>
    </row>
    <row r="1248" spans="1:17" x14ac:dyDescent="0.35">
      <c r="A1248" s="41" t="s">
        <v>1269</v>
      </c>
      <c r="B1248" s="41">
        <f>VLOOKUP($A:$A,'Youth Skills Data'!$A$1:$E$2403,2,FALSE)</f>
        <v>21</v>
      </c>
      <c r="C1248" s="41" t="str">
        <f t="shared" si="96"/>
        <v>20 - 24 yrs</v>
      </c>
      <c r="D1248" s="41" t="s">
        <v>8</v>
      </c>
      <c r="E1248" s="41" t="str">
        <f>HLOOKUP($A1248,'Sheet 4'!$A$2:$CNK$3,2,FALSE)</f>
        <v>Single</v>
      </c>
      <c r="F1248" s="41" t="s">
        <v>119</v>
      </c>
      <c r="G1248" s="41" t="str">
        <f t="shared" si="95"/>
        <v>Female/Single/Napak</v>
      </c>
      <c r="H1248" s="41">
        <f>VLOOKUP($A1248,'Youth Skills Data'!$A$1:$E$2403,5,FALSE)</f>
        <v>1.87</v>
      </c>
      <c r="I1248" s="41">
        <f>VLOOKUP($A1248,'Youth Skills Data'!$A$1:$E$2403,4,FALSE)</f>
        <v>2.88</v>
      </c>
      <c r="J1248" s="41">
        <f>VLOOKUP($A1248,'Youth Skills Data'!$A$1:$E$2403,3,FALSE)</f>
        <v>5.23</v>
      </c>
      <c r="K1248" s="41">
        <f t="shared" si="97"/>
        <v>9.98</v>
      </c>
      <c r="L1248" s="41" t="s">
        <v>5</v>
      </c>
      <c r="M1248" s="41" t="s">
        <v>5</v>
      </c>
      <c r="N1248" s="41" t="str">
        <f t="shared" si="98"/>
        <v>High Impact</v>
      </c>
      <c r="O1248" s="42">
        <v>48000</v>
      </c>
      <c r="P1248" s="42">
        <v>480000</v>
      </c>
      <c r="Q1248" s="42">
        <f t="shared" si="99"/>
        <v>528000</v>
      </c>
    </row>
    <row r="1249" spans="1:17" x14ac:dyDescent="0.35">
      <c r="A1249" s="41" t="s">
        <v>1270</v>
      </c>
      <c r="B1249" s="41">
        <f>VLOOKUP($A:$A,'Youth Skills Data'!$A$1:$E$2403,2,FALSE)</f>
        <v>17</v>
      </c>
      <c r="C1249" s="41" t="str">
        <f t="shared" si="96"/>
        <v>15 - 19 yrs</v>
      </c>
      <c r="D1249" s="41" t="s">
        <v>8</v>
      </c>
      <c r="E1249" s="41" t="str">
        <f>HLOOKUP($A1249,'Sheet 4'!$A$2:$CNK$3,2,FALSE)</f>
        <v>Separated</v>
      </c>
      <c r="F1249" s="41" t="s">
        <v>116</v>
      </c>
      <c r="G1249" s="41" t="str">
        <f t="shared" si="95"/>
        <v>Female/Separated/Moroto</v>
      </c>
      <c r="H1249" s="41">
        <f>VLOOKUP($A1249,'Youth Skills Data'!$A$1:$E$2403,5,FALSE)</f>
        <v>2.91</v>
      </c>
      <c r="I1249" s="41">
        <f>VLOOKUP($A1249,'Youth Skills Data'!$A$1:$E$2403,4,FALSE)</f>
        <v>2.04</v>
      </c>
      <c r="J1249" s="41">
        <f>VLOOKUP($A1249,'Youth Skills Data'!$A$1:$E$2403,3,FALSE)</f>
        <v>2.82</v>
      </c>
      <c r="K1249" s="41">
        <f t="shared" si="97"/>
        <v>7.77</v>
      </c>
      <c r="L1249" s="41" t="s">
        <v>5</v>
      </c>
      <c r="M1249" s="41" t="s">
        <v>7</v>
      </c>
      <c r="N1249" s="41" t="str">
        <f t="shared" si="98"/>
        <v>Moderate Impact</v>
      </c>
      <c r="O1249" s="42">
        <v>21000</v>
      </c>
      <c r="P1249" s="42"/>
      <c r="Q1249" s="42">
        <f t="shared" si="99"/>
        <v>21000</v>
      </c>
    </row>
    <row r="1250" spans="1:17" x14ac:dyDescent="0.35">
      <c r="A1250" s="41" t="s">
        <v>1271</v>
      </c>
      <c r="B1250" s="41">
        <f>VLOOKUP($A:$A,'Youth Skills Data'!$A$1:$E$2403,2,FALSE)</f>
        <v>21</v>
      </c>
      <c r="C1250" s="41" t="str">
        <f t="shared" si="96"/>
        <v>20 - 24 yrs</v>
      </c>
      <c r="D1250" s="41" t="s">
        <v>8</v>
      </c>
      <c r="E1250" s="41" t="str">
        <f>HLOOKUP($A1250,'Sheet 4'!$A$2:$CNK$3,2,FALSE)</f>
        <v>Single</v>
      </c>
      <c r="F1250" s="41" t="s">
        <v>116</v>
      </c>
      <c r="G1250" s="41" t="str">
        <f t="shared" si="95"/>
        <v>Female/Single/Moroto</v>
      </c>
      <c r="H1250" s="41">
        <f>VLOOKUP($A1250,'Youth Skills Data'!$A$1:$E$2403,5,FALSE)</f>
        <v>1.87</v>
      </c>
      <c r="I1250" s="41">
        <f>VLOOKUP($A1250,'Youth Skills Data'!$A$1:$E$2403,4,FALSE)</f>
        <v>2.88</v>
      </c>
      <c r="J1250" s="41">
        <f>VLOOKUP($A1250,'Youth Skills Data'!$A$1:$E$2403,3,FALSE)</f>
        <v>5.23</v>
      </c>
      <c r="K1250" s="41">
        <f t="shared" si="97"/>
        <v>9.98</v>
      </c>
      <c r="L1250" s="41" t="s">
        <v>5</v>
      </c>
      <c r="M1250" s="41" t="s">
        <v>7</v>
      </c>
      <c r="N1250" s="41" t="str">
        <f t="shared" si="98"/>
        <v>Moderate Impact</v>
      </c>
      <c r="O1250" s="42">
        <v>45500</v>
      </c>
      <c r="P1250" s="42"/>
      <c r="Q1250" s="42">
        <f t="shared" si="99"/>
        <v>45500</v>
      </c>
    </row>
    <row r="1251" spans="1:17" x14ac:dyDescent="0.35">
      <c r="A1251" s="41" t="s">
        <v>1272</v>
      </c>
      <c r="B1251" s="41">
        <f>VLOOKUP($A:$A,'Youth Skills Data'!$A$1:$E$2403,2,FALSE)</f>
        <v>23</v>
      </c>
      <c r="C1251" s="41" t="str">
        <f t="shared" si="96"/>
        <v>20 - 24 yrs</v>
      </c>
      <c r="D1251" s="41" t="s">
        <v>8</v>
      </c>
      <c r="E1251" s="41" t="str">
        <f>HLOOKUP($A1251,'Sheet 4'!$A$2:$CNK$3,2,FALSE)</f>
        <v>Single</v>
      </c>
      <c r="F1251" s="41" t="s">
        <v>116</v>
      </c>
      <c r="G1251" s="41" t="str">
        <f t="shared" si="95"/>
        <v>Female/Single/Moroto</v>
      </c>
      <c r="H1251" s="41">
        <f>VLOOKUP($A1251,'Youth Skills Data'!$A$1:$E$2403,5,FALSE)</f>
        <v>1.87</v>
      </c>
      <c r="I1251" s="41">
        <f>VLOOKUP($A1251,'Youth Skills Data'!$A$1:$E$2403,4,FALSE)</f>
        <v>2.88</v>
      </c>
      <c r="J1251" s="41">
        <f>VLOOKUP($A1251,'Youth Skills Data'!$A$1:$E$2403,3,FALSE)</f>
        <v>5.23</v>
      </c>
      <c r="K1251" s="41">
        <f t="shared" si="97"/>
        <v>9.98</v>
      </c>
      <c r="L1251" s="41" t="s">
        <v>5</v>
      </c>
      <c r="M1251" s="41" t="s">
        <v>7</v>
      </c>
      <c r="N1251" s="41" t="str">
        <f t="shared" si="98"/>
        <v>Moderate Impact</v>
      </c>
      <c r="O1251" s="42">
        <v>37500</v>
      </c>
      <c r="P1251" s="42"/>
      <c r="Q1251" s="42">
        <f t="shared" si="99"/>
        <v>37500</v>
      </c>
    </row>
    <row r="1252" spans="1:17" x14ac:dyDescent="0.35">
      <c r="A1252" s="41" t="s">
        <v>1273</v>
      </c>
      <c r="B1252" s="41">
        <f>VLOOKUP($A:$A,'Youth Skills Data'!$A$1:$E$2403,2,FALSE)</f>
        <v>15</v>
      </c>
      <c r="C1252" s="41" t="str">
        <f t="shared" si="96"/>
        <v>15 - 19 yrs</v>
      </c>
      <c r="D1252" s="41" t="s">
        <v>8</v>
      </c>
      <c r="E1252" s="41" t="str">
        <f>HLOOKUP($A1252,'Sheet 4'!$A$2:$CNK$3,2,FALSE)</f>
        <v>Single</v>
      </c>
      <c r="F1252" s="41" t="s">
        <v>116</v>
      </c>
      <c r="G1252" s="41" t="str">
        <f t="shared" si="95"/>
        <v>Female/Single/Moroto</v>
      </c>
      <c r="H1252" s="41">
        <f>VLOOKUP($A1252,'Youth Skills Data'!$A$1:$E$2403,5,FALSE)</f>
        <v>2.35</v>
      </c>
      <c r="I1252" s="41">
        <f>VLOOKUP($A1252,'Youth Skills Data'!$A$1:$E$2403,4,FALSE)</f>
        <v>7.9</v>
      </c>
      <c r="J1252" s="41">
        <f>VLOOKUP($A1252,'Youth Skills Data'!$A$1:$E$2403,3,FALSE)</f>
        <v>0.01</v>
      </c>
      <c r="K1252" s="41">
        <f t="shared" si="97"/>
        <v>10.26</v>
      </c>
      <c r="L1252" s="41" t="s">
        <v>5</v>
      </c>
      <c r="M1252" s="41" t="s">
        <v>7</v>
      </c>
      <c r="N1252" s="41" t="str">
        <f t="shared" si="98"/>
        <v>Moderate Impact</v>
      </c>
      <c r="O1252" s="42">
        <v>37000</v>
      </c>
      <c r="P1252" s="42"/>
      <c r="Q1252" s="42">
        <f t="shared" si="99"/>
        <v>37000</v>
      </c>
    </row>
    <row r="1253" spans="1:17" x14ac:dyDescent="0.35">
      <c r="A1253" s="41" t="s">
        <v>1274</v>
      </c>
      <c r="B1253" s="41">
        <f>VLOOKUP($A:$A,'Youth Skills Data'!$A$1:$E$2403,2,FALSE)</f>
        <v>25</v>
      </c>
      <c r="C1253" s="41" t="str">
        <f t="shared" si="96"/>
        <v>25 yrs or more</v>
      </c>
      <c r="D1253" s="41" t="s">
        <v>8</v>
      </c>
      <c r="E1253" s="41" t="str">
        <f>HLOOKUP($A1253,'Sheet 4'!$A$2:$CNK$3,2,FALSE)</f>
        <v>Single</v>
      </c>
      <c r="F1253" s="41" t="s">
        <v>116</v>
      </c>
      <c r="G1253" s="41" t="str">
        <f t="shared" si="95"/>
        <v>Female/Single/Moroto</v>
      </c>
      <c r="H1253" s="41">
        <f>VLOOKUP($A1253,'Youth Skills Data'!$A$1:$E$2403,5,FALSE)</f>
        <v>3.76</v>
      </c>
      <c r="I1253" s="41">
        <f>VLOOKUP($A1253,'Youth Skills Data'!$A$1:$E$2403,4,FALSE)</f>
        <v>0.56000000000000005</v>
      </c>
      <c r="J1253" s="41">
        <f>VLOOKUP($A1253,'Youth Skills Data'!$A$1:$E$2403,3,FALSE)</f>
        <v>9.81</v>
      </c>
      <c r="K1253" s="41">
        <f t="shared" si="97"/>
        <v>14.13</v>
      </c>
      <c r="L1253" s="41" t="s">
        <v>5</v>
      </c>
      <c r="M1253" s="41" t="s">
        <v>7</v>
      </c>
      <c r="N1253" s="41" t="str">
        <f t="shared" si="98"/>
        <v>Moderate Impact</v>
      </c>
      <c r="O1253" s="42">
        <v>396000</v>
      </c>
      <c r="P1253" s="42"/>
      <c r="Q1253" s="42">
        <f t="shared" si="99"/>
        <v>396000</v>
      </c>
    </row>
    <row r="1254" spans="1:17" x14ac:dyDescent="0.35">
      <c r="A1254" s="41" t="s">
        <v>1275</v>
      </c>
      <c r="B1254" s="41">
        <f>VLOOKUP($A:$A,'Youth Skills Data'!$A$1:$E$2403,2,FALSE)</f>
        <v>14</v>
      </c>
      <c r="C1254" s="41" t="str">
        <f t="shared" si="96"/>
        <v>15 - 19 yrs</v>
      </c>
      <c r="D1254" s="41" t="s">
        <v>3</v>
      </c>
      <c r="E1254" s="41" t="str">
        <f>HLOOKUP($A1254,'Sheet 4'!$A$2:$CNK$3,2,FALSE)</f>
        <v>Married</v>
      </c>
      <c r="F1254" s="41" t="s">
        <v>116</v>
      </c>
      <c r="G1254" s="41" t="str">
        <f t="shared" si="95"/>
        <v>Male/Married/Moroto</v>
      </c>
      <c r="H1254" s="41">
        <f>VLOOKUP($A1254,'Youth Skills Data'!$A$1:$E$2403,5,FALSE)</f>
        <v>7.84</v>
      </c>
      <c r="I1254" s="41">
        <f>VLOOKUP($A1254,'Youth Skills Data'!$A$1:$E$2403,4,FALSE)</f>
        <v>6.23</v>
      </c>
      <c r="J1254" s="41">
        <f>VLOOKUP($A1254,'Youth Skills Data'!$A$1:$E$2403,3,FALSE)</f>
        <v>5.87</v>
      </c>
      <c r="K1254" s="41">
        <f t="shared" si="97"/>
        <v>19.940000000000001</v>
      </c>
      <c r="L1254" s="41" t="s">
        <v>5</v>
      </c>
      <c r="M1254" s="41" t="s">
        <v>5</v>
      </c>
      <c r="N1254" s="41" t="str">
        <f t="shared" si="98"/>
        <v>High Impact</v>
      </c>
      <c r="O1254" s="42">
        <v>32000</v>
      </c>
      <c r="P1254" s="42">
        <v>190000</v>
      </c>
      <c r="Q1254" s="42">
        <f t="shared" si="99"/>
        <v>222000</v>
      </c>
    </row>
    <row r="1255" spans="1:17" x14ac:dyDescent="0.35">
      <c r="A1255" s="41" t="s">
        <v>1276</v>
      </c>
      <c r="B1255" s="41">
        <f>VLOOKUP($A:$A,'Youth Skills Data'!$A$1:$E$2403,2,FALSE)</f>
        <v>15</v>
      </c>
      <c r="C1255" s="41" t="str">
        <f t="shared" si="96"/>
        <v>15 - 19 yrs</v>
      </c>
      <c r="D1255" s="41" t="s">
        <v>3</v>
      </c>
      <c r="E1255" s="41" t="str">
        <f>HLOOKUP($A1255,'Sheet 4'!$A$2:$CNK$3,2,FALSE)</f>
        <v>Married</v>
      </c>
      <c r="F1255" s="41" t="s">
        <v>116</v>
      </c>
      <c r="G1255" s="41" t="str">
        <f t="shared" si="95"/>
        <v>Male/Married/Moroto</v>
      </c>
      <c r="H1255" s="41">
        <f>VLOOKUP($A1255,'Youth Skills Data'!$A$1:$E$2403,5,FALSE)</f>
        <v>5.3</v>
      </c>
      <c r="I1255" s="41">
        <f>VLOOKUP($A1255,'Youth Skills Data'!$A$1:$E$2403,4,FALSE)</f>
        <v>2.52</v>
      </c>
      <c r="J1255" s="41">
        <f>VLOOKUP($A1255,'Youth Skills Data'!$A$1:$E$2403,3,FALSE)</f>
        <v>5.59</v>
      </c>
      <c r="K1255" s="41">
        <f t="shared" si="97"/>
        <v>13.41</v>
      </c>
      <c r="L1255" s="41" t="s">
        <v>7</v>
      </c>
      <c r="M1255" s="41" t="s">
        <v>5</v>
      </c>
      <c r="N1255" s="41" t="str">
        <f t="shared" si="98"/>
        <v>Low Impact</v>
      </c>
      <c r="O1255" s="42"/>
      <c r="P1255" s="42">
        <v>280000</v>
      </c>
      <c r="Q1255" s="42">
        <f t="shared" si="99"/>
        <v>280000</v>
      </c>
    </row>
    <row r="1256" spans="1:17" x14ac:dyDescent="0.35">
      <c r="A1256" s="41" t="s">
        <v>1277</v>
      </c>
      <c r="B1256" s="41">
        <f>VLOOKUP($A:$A,'Youth Skills Data'!$A$1:$E$2403,2,FALSE)</f>
        <v>17</v>
      </c>
      <c r="C1256" s="41" t="str">
        <f t="shared" si="96"/>
        <v>15 - 19 yrs</v>
      </c>
      <c r="D1256" s="41" t="s">
        <v>8</v>
      </c>
      <c r="E1256" s="41" t="str">
        <f>HLOOKUP($A1256,'Sheet 4'!$A$2:$CNK$3,2,FALSE)</f>
        <v>Single</v>
      </c>
      <c r="F1256" s="41" t="s">
        <v>116</v>
      </c>
      <c r="G1256" s="41" t="str">
        <f t="shared" si="95"/>
        <v>Female/Single/Moroto</v>
      </c>
      <c r="H1256" s="41">
        <f>VLOOKUP($A1256,'Youth Skills Data'!$A$1:$E$2403,5,FALSE)</f>
        <v>5.3</v>
      </c>
      <c r="I1256" s="41">
        <f>VLOOKUP($A1256,'Youth Skills Data'!$A$1:$E$2403,4,FALSE)</f>
        <v>2.52</v>
      </c>
      <c r="J1256" s="41">
        <f>VLOOKUP($A1256,'Youth Skills Data'!$A$1:$E$2403,3,FALSE)</f>
        <v>5.59</v>
      </c>
      <c r="K1256" s="41">
        <f t="shared" si="97"/>
        <v>13.41</v>
      </c>
      <c r="L1256" s="41" t="s">
        <v>7</v>
      </c>
      <c r="M1256" s="41" t="s">
        <v>5</v>
      </c>
      <c r="N1256" s="41" t="str">
        <f t="shared" si="98"/>
        <v>Low Impact</v>
      </c>
      <c r="O1256" s="42"/>
      <c r="P1256" s="42">
        <v>295000</v>
      </c>
      <c r="Q1256" s="42">
        <f t="shared" si="99"/>
        <v>295000</v>
      </c>
    </row>
    <row r="1257" spans="1:17" x14ac:dyDescent="0.35">
      <c r="A1257" s="41" t="s">
        <v>1278</v>
      </c>
      <c r="B1257" s="41">
        <f>VLOOKUP($A:$A,'Youth Skills Data'!$A$1:$E$2403,2,FALSE)</f>
        <v>19</v>
      </c>
      <c r="C1257" s="41" t="str">
        <f t="shared" si="96"/>
        <v>20 - 24 yrs</v>
      </c>
      <c r="D1257" s="41" t="s">
        <v>3</v>
      </c>
      <c r="E1257" s="41" t="str">
        <f>HLOOKUP($A1257,'Sheet 4'!$A$2:$CNK$3,2,FALSE)</f>
        <v>Single</v>
      </c>
      <c r="F1257" s="41" t="s">
        <v>116</v>
      </c>
      <c r="G1257" s="41" t="str">
        <f t="shared" si="95"/>
        <v>Male/Single/Moroto</v>
      </c>
      <c r="H1257" s="41">
        <f>VLOOKUP($A1257,'Youth Skills Data'!$A$1:$E$2403,5,FALSE)</f>
        <v>3.76</v>
      </c>
      <c r="I1257" s="41">
        <f>VLOOKUP($A1257,'Youth Skills Data'!$A$1:$E$2403,4,FALSE)</f>
        <v>0.56000000000000005</v>
      </c>
      <c r="J1257" s="41">
        <f>VLOOKUP($A1257,'Youth Skills Data'!$A$1:$E$2403,3,FALSE)</f>
        <v>9.81</v>
      </c>
      <c r="K1257" s="41">
        <f t="shared" si="97"/>
        <v>14.13</v>
      </c>
      <c r="L1257" s="41" t="s">
        <v>7</v>
      </c>
      <c r="M1257" s="41" t="s">
        <v>5</v>
      </c>
      <c r="N1257" s="41" t="str">
        <f t="shared" si="98"/>
        <v>Low Impact</v>
      </c>
      <c r="O1257" s="42"/>
      <c r="P1257" s="42">
        <v>0</v>
      </c>
      <c r="Q1257" s="42">
        <f t="shared" si="99"/>
        <v>0</v>
      </c>
    </row>
    <row r="1258" spans="1:17" x14ac:dyDescent="0.35">
      <c r="A1258" s="41" t="s">
        <v>1279</v>
      </c>
      <c r="B1258" s="41">
        <f>VLOOKUP($A:$A,'Youth Skills Data'!$A$1:$E$2403,2,FALSE)</f>
        <v>21</v>
      </c>
      <c r="C1258" s="41" t="str">
        <f t="shared" si="96"/>
        <v>20 - 24 yrs</v>
      </c>
      <c r="D1258" s="41" t="s">
        <v>3</v>
      </c>
      <c r="E1258" s="41" t="str">
        <f>HLOOKUP($A1258,'Sheet 4'!$A$2:$CNK$3,2,FALSE)</f>
        <v>Single</v>
      </c>
      <c r="F1258" s="41" t="s">
        <v>116</v>
      </c>
      <c r="G1258" s="41" t="str">
        <f t="shared" si="95"/>
        <v>Male/Single/Moroto</v>
      </c>
      <c r="H1258" s="41">
        <f>VLOOKUP($A1258,'Youth Skills Data'!$A$1:$E$2403,5,FALSE)</f>
        <v>8.42</v>
      </c>
      <c r="I1258" s="41">
        <f>VLOOKUP($A1258,'Youth Skills Data'!$A$1:$E$2403,4,FALSE)</f>
        <v>3.68</v>
      </c>
      <c r="J1258" s="41">
        <f>VLOOKUP($A1258,'Youth Skills Data'!$A$1:$E$2403,3,FALSE)</f>
        <v>0.54</v>
      </c>
      <c r="K1258" s="41">
        <f t="shared" si="97"/>
        <v>12.64</v>
      </c>
      <c r="L1258" s="41" t="s">
        <v>6</v>
      </c>
      <c r="M1258" s="41" t="s">
        <v>6</v>
      </c>
      <c r="N1258" s="41" t="str">
        <f t="shared" si="98"/>
        <v>No Impact at all</v>
      </c>
      <c r="O1258" s="42"/>
      <c r="P1258" s="42"/>
      <c r="Q1258" s="42">
        <f t="shared" si="99"/>
        <v>0</v>
      </c>
    </row>
    <row r="1259" spans="1:17" x14ac:dyDescent="0.35">
      <c r="A1259" s="41" t="s">
        <v>1280</v>
      </c>
      <c r="B1259" s="41">
        <f>VLOOKUP($A:$A,'Youth Skills Data'!$A$1:$E$2403,2,FALSE)</f>
        <v>24</v>
      </c>
      <c r="C1259" s="41" t="str">
        <f t="shared" si="96"/>
        <v>20 - 24 yrs</v>
      </c>
      <c r="D1259" s="41" t="s">
        <v>3</v>
      </c>
      <c r="E1259" s="41" t="str">
        <f>HLOOKUP($A1259,'Sheet 4'!$A$2:$CNK$3,2,FALSE)</f>
        <v>Single</v>
      </c>
      <c r="F1259" s="41" t="s">
        <v>117</v>
      </c>
      <c r="G1259" s="41" t="str">
        <f t="shared" si="95"/>
        <v>Male/Single/Kaabong</v>
      </c>
      <c r="H1259" s="41">
        <f>VLOOKUP($A1259,'Youth Skills Data'!$A$1:$E$2403,5,FALSE)</f>
        <v>1.87</v>
      </c>
      <c r="I1259" s="41">
        <f>VLOOKUP($A1259,'Youth Skills Data'!$A$1:$E$2403,4,FALSE)</f>
        <v>2.88</v>
      </c>
      <c r="J1259" s="41">
        <f>VLOOKUP($A1259,'Youth Skills Data'!$A$1:$E$2403,3,FALSE)</f>
        <v>5.23</v>
      </c>
      <c r="K1259" s="41">
        <f t="shared" si="97"/>
        <v>9.98</v>
      </c>
      <c r="L1259" s="41" t="s">
        <v>5</v>
      </c>
      <c r="M1259" s="41" t="s">
        <v>6</v>
      </c>
      <c r="N1259" s="41" t="str">
        <f t="shared" si="98"/>
        <v>Moderate Impact</v>
      </c>
      <c r="O1259" s="42">
        <v>261000</v>
      </c>
      <c r="P1259" s="42"/>
      <c r="Q1259" s="42">
        <f t="shared" si="99"/>
        <v>261000</v>
      </c>
    </row>
    <row r="1260" spans="1:17" x14ac:dyDescent="0.35">
      <c r="A1260" s="41" t="s">
        <v>1281</v>
      </c>
      <c r="B1260" s="41">
        <f>VLOOKUP($A:$A,'Youth Skills Data'!$A$1:$E$2403,2,FALSE)</f>
        <v>21</v>
      </c>
      <c r="C1260" s="41" t="str">
        <f t="shared" si="96"/>
        <v>20 - 24 yrs</v>
      </c>
      <c r="D1260" s="41" t="s">
        <v>8</v>
      </c>
      <c r="E1260" s="41" t="str">
        <f>HLOOKUP($A1260,'Sheet 4'!$A$2:$CNK$3,2,FALSE)</f>
        <v>Single</v>
      </c>
      <c r="F1260" s="41" t="s">
        <v>118</v>
      </c>
      <c r="G1260" s="41" t="str">
        <f t="shared" si="95"/>
        <v>Female/Single/Kotido</v>
      </c>
      <c r="H1260" s="41">
        <f>VLOOKUP($A1260,'Youth Skills Data'!$A$1:$E$2403,5,FALSE)</f>
        <v>6.31</v>
      </c>
      <c r="I1260" s="41">
        <f>VLOOKUP($A1260,'Youth Skills Data'!$A$1:$E$2403,4,FALSE)</f>
        <v>1.92</v>
      </c>
      <c r="J1260" s="41">
        <f>VLOOKUP($A1260,'Youth Skills Data'!$A$1:$E$2403,3,FALSE)</f>
        <v>4.67</v>
      </c>
      <c r="K1260" s="41">
        <f t="shared" si="97"/>
        <v>12.9</v>
      </c>
      <c r="L1260" s="41" t="s">
        <v>6</v>
      </c>
      <c r="M1260" s="41" t="s">
        <v>6</v>
      </c>
      <c r="N1260" s="41" t="str">
        <f t="shared" si="98"/>
        <v>No Impact at all</v>
      </c>
      <c r="O1260" s="42"/>
      <c r="P1260" s="42"/>
      <c r="Q1260" s="42">
        <f t="shared" si="99"/>
        <v>0</v>
      </c>
    </row>
    <row r="1261" spans="1:17" x14ac:dyDescent="0.35">
      <c r="A1261" s="41" t="s">
        <v>1282</v>
      </c>
      <c r="B1261" s="41">
        <f>VLOOKUP($A:$A,'Youth Skills Data'!$A$1:$E$2403,2,FALSE)</f>
        <v>23</v>
      </c>
      <c r="C1261" s="41" t="str">
        <f t="shared" si="96"/>
        <v>20 - 24 yrs</v>
      </c>
      <c r="D1261" s="41" t="s">
        <v>8</v>
      </c>
      <c r="E1261" s="41" t="str">
        <f>HLOOKUP($A1261,'Sheet 4'!$A$2:$CNK$3,2,FALSE)</f>
        <v>Separated</v>
      </c>
      <c r="F1261" s="41" t="s">
        <v>119</v>
      </c>
      <c r="G1261" s="41" t="str">
        <f t="shared" si="95"/>
        <v>Female/Separated/Napak</v>
      </c>
      <c r="H1261" s="41">
        <f>VLOOKUP($A1261,'Youth Skills Data'!$A$1:$E$2403,5,FALSE)</f>
        <v>8.76</v>
      </c>
      <c r="I1261" s="41">
        <f>VLOOKUP($A1261,'Youth Skills Data'!$A$1:$E$2403,4,FALSE)</f>
        <v>3.81</v>
      </c>
      <c r="J1261" s="41">
        <f>VLOOKUP($A1261,'Youth Skills Data'!$A$1:$E$2403,3,FALSE)</f>
        <v>7.33</v>
      </c>
      <c r="K1261" s="41">
        <f t="shared" si="97"/>
        <v>19.899999999999999</v>
      </c>
      <c r="L1261" s="41" t="s">
        <v>7</v>
      </c>
      <c r="M1261" s="41" t="s">
        <v>7</v>
      </c>
      <c r="N1261" s="41" t="str">
        <f t="shared" si="98"/>
        <v>No Impact at all</v>
      </c>
      <c r="O1261" s="42"/>
      <c r="P1261" s="42"/>
      <c r="Q1261" s="42">
        <f t="shared" si="99"/>
        <v>0</v>
      </c>
    </row>
    <row r="1262" spans="1:17" x14ac:dyDescent="0.35">
      <c r="A1262" s="41" t="s">
        <v>1283</v>
      </c>
      <c r="B1262" s="41">
        <f>VLOOKUP($A:$A,'Youth Skills Data'!$A$1:$E$2403,2,FALSE)</f>
        <v>19</v>
      </c>
      <c r="C1262" s="41" t="str">
        <f t="shared" si="96"/>
        <v>20 - 24 yrs</v>
      </c>
      <c r="D1262" s="41" t="s">
        <v>8</v>
      </c>
      <c r="E1262" s="41" t="str">
        <f>HLOOKUP($A1262,'Sheet 4'!$A$2:$CNK$3,2,FALSE)</f>
        <v>Separated</v>
      </c>
      <c r="F1262" s="41" t="s">
        <v>120</v>
      </c>
      <c r="G1262" s="41" t="str">
        <f t="shared" si="95"/>
        <v>Female/Separated/Nakapiripiriti</v>
      </c>
      <c r="H1262" s="41">
        <f>VLOOKUP($A1262,'Youth Skills Data'!$A$1:$E$2403,5,FALSE)</f>
        <v>0.68</v>
      </c>
      <c r="I1262" s="41">
        <f>VLOOKUP($A1262,'Youth Skills Data'!$A$1:$E$2403,4,FALSE)</f>
        <v>1.57</v>
      </c>
      <c r="J1262" s="41">
        <f>VLOOKUP($A1262,'Youth Skills Data'!$A$1:$E$2403,3,FALSE)</f>
        <v>6.72</v>
      </c>
      <c r="K1262" s="41">
        <f t="shared" si="97"/>
        <v>8.9699999999999989</v>
      </c>
      <c r="L1262" s="41" t="s">
        <v>5</v>
      </c>
      <c r="M1262" s="41" t="s">
        <v>6</v>
      </c>
      <c r="N1262" s="41" t="str">
        <f t="shared" si="98"/>
        <v>Moderate Impact</v>
      </c>
      <c r="O1262" s="42">
        <v>159000</v>
      </c>
      <c r="P1262" s="42"/>
      <c r="Q1262" s="42">
        <f t="shared" si="99"/>
        <v>159000</v>
      </c>
    </row>
    <row r="1263" spans="1:17" x14ac:dyDescent="0.35">
      <c r="A1263" s="41" t="s">
        <v>1284</v>
      </c>
      <c r="B1263" s="41">
        <f>VLOOKUP($A:$A,'Youth Skills Data'!$A$1:$E$2403,2,FALSE)</f>
        <v>29</v>
      </c>
      <c r="C1263" s="41" t="str">
        <f t="shared" si="96"/>
        <v>25 yrs or more</v>
      </c>
      <c r="D1263" s="41" t="s">
        <v>8</v>
      </c>
      <c r="E1263" s="41" t="str">
        <f>HLOOKUP($A1263,'Sheet 4'!$A$2:$CNK$3,2,FALSE)</f>
        <v>Single</v>
      </c>
      <c r="F1263" s="41" t="s">
        <v>121</v>
      </c>
      <c r="G1263" s="41" t="str">
        <f t="shared" si="95"/>
        <v>Female/Single/Amudat</v>
      </c>
      <c r="H1263" s="41">
        <f>VLOOKUP($A1263,'Youth Skills Data'!$A$1:$E$2403,5,FALSE)</f>
        <v>5.3</v>
      </c>
      <c r="I1263" s="41">
        <f>VLOOKUP($A1263,'Youth Skills Data'!$A$1:$E$2403,4,FALSE)</f>
        <v>2.52</v>
      </c>
      <c r="J1263" s="41">
        <f>VLOOKUP($A1263,'Youth Skills Data'!$A$1:$E$2403,3,FALSE)</f>
        <v>5.59</v>
      </c>
      <c r="K1263" s="41">
        <f t="shared" si="97"/>
        <v>13.41</v>
      </c>
      <c r="L1263" s="41" t="s">
        <v>5</v>
      </c>
      <c r="M1263" s="41" t="s">
        <v>5</v>
      </c>
      <c r="N1263" s="41" t="str">
        <f t="shared" si="98"/>
        <v>High Impact</v>
      </c>
      <c r="O1263" s="42">
        <v>129099</v>
      </c>
      <c r="P1263" s="42">
        <v>125000</v>
      </c>
      <c r="Q1263" s="42">
        <f t="shared" si="99"/>
        <v>254099</v>
      </c>
    </row>
    <row r="1264" spans="1:17" x14ac:dyDescent="0.35">
      <c r="A1264" s="41" t="s">
        <v>1285</v>
      </c>
      <c r="B1264" s="41">
        <f>VLOOKUP($A:$A,'Youth Skills Data'!$A$1:$E$2403,2,FALSE)</f>
        <v>23</v>
      </c>
      <c r="C1264" s="41" t="str">
        <f t="shared" si="96"/>
        <v>20 - 24 yrs</v>
      </c>
      <c r="D1264" s="41" t="s">
        <v>8</v>
      </c>
      <c r="E1264" s="41" t="str">
        <f>HLOOKUP($A1264,'Sheet 4'!$A$2:$CNK$3,2,FALSE)</f>
        <v>Single</v>
      </c>
      <c r="F1264" s="41" t="s">
        <v>122</v>
      </c>
      <c r="G1264" s="41" t="str">
        <f t="shared" si="95"/>
        <v>Female/Single/Abim</v>
      </c>
      <c r="H1264" s="41">
        <f>VLOOKUP($A1264,'Youth Skills Data'!$A$1:$E$2403,5,FALSE)</f>
        <v>5.3</v>
      </c>
      <c r="I1264" s="41">
        <f>VLOOKUP($A1264,'Youth Skills Data'!$A$1:$E$2403,4,FALSE)</f>
        <v>2.52</v>
      </c>
      <c r="J1264" s="41">
        <f>VLOOKUP($A1264,'Youth Skills Data'!$A$1:$E$2403,3,FALSE)</f>
        <v>5.59</v>
      </c>
      <c r="K1264" s="41">
        <f t="shared" si="97"/>
        <v>13.41</v>
      </c>
      <c r="L1264" s="41" t="s">
        <v>5</v>
      </c>
      <c r="M1264" s="41" t="s">
        <v>5</v>
      </c>
      <c r="N1264" s="41" t="str">
        <f t="shared" si="98"/>
        <v>High Impact</v>
      </c>
      <c r="O1264" s="42">
        <v>33000</v>
      </c>
      <c r="P1264" s="42">
        <v>2100000</v>
      </c>
      <c r="Q1264" s="42">
        <f t="shared" si="99"/>
        <v>2133000</v>
      </c>
    </row>
    <row r="1265" spans="1:17" x14ac:dyDescent="0.35">
      <c r="A1265" s="41" t="s">
        <v>1286</v>
      </c>
      <c r="B1265" s="41">
        <f>VLOOKUP($A:$A,'Youth Skills Data'!$A$1:$E$2403,2,FALSE)</f>
        <v>21</v>
      </c>
      <c r="C1265" s="41" t="str">
        <f t="shared" si="96"/>
        <v>20 - 24 yrs</v>
      </c>
      <c r="D1265" s="41" t="s">
        <v>8</v>
      </c>
      <c r="E1265" s="41" t="str">
        <f>HLOOKUP($A1265,'Sheet 4'!$A$2:$CNK$3,2,FALSE)</f>
        <v>Married</v>
      </c>
      <c r="F1265" s="41" t="s">
        <v>122</v>
      </c>
      <c r="G1265" s="41" t="str">
        <f t="shared" si="95"/>
        <v>Female/Married/Abim</v>
      </c>
      <c r="H1265" s="41">
        <f>VLOOKUP($A1265,'Youth Skills Data'!$A$1:$E$2403,5,FALSE)</f>
        <v>8.42</v>
      </c>
      <c r="I1265" s="41">
        <f>VLOOKUP($A1265,'Youth Skills Data'!$A$1:$E$2403,4,FALSE)</f>
        <v>3.68</v>
      </c>
      <c r="J1265" s="41">
        <f>VLOOKUP($A1265,'Youth Skills Data'!$A$1:$E$2403,3,FALSE)</f>
        <v>0.54</v>
      </c>
      <c r="K1265" s="41">
        <f t="shared" si="97"/>
        <v>12.64</v>
      </c>
      <c r="L1265" s="41" t="s">
        <v>5</v>
      </c>
      <c r="M1265" s="41" t="s">
        <v>5</v>
      </c>
      <c r="N1265" s="41" t="str">
        <f t="shared" si="98"/>
        <v>High Impact</v>
      </c>
      <c r="O1265" s="42">
        <v>1123698</v>
      </c>
      <c r="P1265" s="42">
        <v>51000</v>
      </c>
      <c r="Q1265" s="42">
        <f t="shared" si="99"/>
        <v>1174698</v>
      </c>
    </row>
    <row r="1266" spans="1:17" x14ac:dyDescent="0.35">
      <c r="A1266" s="41" t="s">
        <v>1287</v>
      </c>
      <c r="B1266" s="41">
        <f>VLOOKUP($A:$A,'Youth Skills Data'!$A$1:$E$2403,2,FALSE)</f>
        <v>17</v>
      </c>
      <c r="C1266" s="41" t="str">
        <f t="shared" si="96"/>
        <v>15 - 19 yrs</v>
      </c>
      <c r="D1266" s="41" t="s">
        <v>8</v>
      </c>
      <c r="E1266" s="41" t="str">
        <f>HLOOKUP($A1266,'Sheet 4'!$A$2:$CNK$3,2,FALSE)</f>
        <v>Married</v>
      </c>
      <c r="F1266" s="41" t="s">
        <v>122</v>
      </c>
      <c r="G1266" s="41" t="str">
        <f t="shared" si="95"/>
        <v>Female/Married/Abim</v>
      </c>
      <c r="H1266" s="41">
        <f>VLOOKUP($A1266,'Youth Skills Data'!$A$1:$E$2403,5,FALSE)</f>
        <v>8.3000000000000007</v>
      </c>
      <c r="I1266" s="41">
        <f>VLOOKUP($A1266,'Youth Skills Data'!$A$1:$E$2403,4,FALSE)</f>
        <v>6.79</v>
      </c>
      <c r="J1266" s="41">
        <f>VLOOKUP($A1266,'Youth Skills Data'!$A$1:$E$2403,3,FALSE)</f>
        <v>1.88</v>
      </c>
      <c r="K1266" s="41">
        <f t="shared" si="97"/>
        <v>16.97</v>
      </c>
      <c r="L1266" s="41" t="s">
        <v>6</v>
      </c>
      <c r="M1266" s="41" t="s">
        <v>6</v>
      </c>
      <c r="N1266" s="41" t="str">
        <f t="shared" si="98"/>
        <v>No Impact at all</v>
      </c>
      <c r="O1266" s="42"/>
      <c r="P1266" s="42"/>
      <c r="Q1266" s="42">
        <f t="shared" si="99"/>
        <v>0</v>
      </c>
    </row>
    <row r="1267" spans="1:17" x14ac:dyDescent="0.35">
      <c r="A1267" s="41" t="s">
        <v>1288</v>
      </c>
      <c r="B1267" s="41">
        <f>VLOOKUP($A:$A,'Youth Skills Data'!$A$1:$E$2403,2,FALSE)</f>
        <v>21</v>
      </c>
      <c r="C1267" s="41" t="str">
        <f t="shared" si="96"/>
        <v>20 - 24 yrs</v>
      </c>
      <c r="D1267" s="41" t="s">
        <v>3</v>
      </c>
      <c r="E1267" s="41" t="str">
        <f>HLOOKUP($A1267,'Sheet 4'!$A$2:$CNK$3,2,FALSE)</f>
        <v>Single</v>
      </c>
      <c r="F1267" s="41" t="s">
        <v>122</v>
      </c>
      <c r="G1267" s="41" t="str">
        <f t="shared" si="95"/>
        <v>Male/Single/Abim</v>
      </c>
      <c r="H1267" s="41">
        <f>VLOOKUP($A1267,'Youth Skills Data'!$A$1:$E$2403,5,FALSE)</f>
        <v>8.9499999999999993</v>
      </c>
      <c r="I1267" s="41">
        <f>VLOOKUP($A1267,'Youth Skills Data'!$A$1:$E$2403,4,FALSE)</f>
        <v>9.2799999999999994</v>
      </c>
      <c r="J1267" s="41">
        <f>VLOOKUP($A1267,'Youth Skills Data'!$A$1:$E$2403,3,FALSE)</f>
        <v>7.99</v>
      </c>
      <c r="K1267" s="41">
        <f t="shared" si="97"/>
        <v>26.22</v>
      </c>
      <c r="L1267" s="41" t="s">
        <v>5</v>
      </c>
      <c r="M1267" s="41" t="s">
        <v>5</v>
      </c>
      <c r="N1267" s="41" t="str">
        <f t="shared" si="98"/>
        <v>High Impact</v>
      </c>
      <c r="O1267" s="42">
        <v>3198</v>
      </c>
      <c r="P1267" s="42">
        <v>175000</v>
      </c>
      <c r="Q1267" s="42">
        <f t="shared" si="99"/>
        <v>178198</v>
      </c>
    </row>
    <row r="1268" spans="1:17" x14ac:dyDescent="0.35">
      <c r="A1268" s="41" t="s">
        <v>1289</v>
      </c>
      <c r="B1268" s="41">
        <f>VLOOKUP($A:$A,'Youth Skills Data'!$A$1:$E$2403,2,FALSE)</f>
        <v>23</v>
      </c>
      <c r="C1268" s="41" t="str">
        <f t="shared" si="96"/>
        <v>20 - 24 yrs</v>
      </c>
      <c r="D1268" s="41" t="s">
        <v>3</v>
      </c>
      <c r="E1268" s="41" t="str">
        <f>HLOOKUP($A1268,'Sheet 4'!$A$2:$CNK$3,2,FALSE)</f>
        <v>Single</v>
      </c>
      <c r="F1268" s="41" t="s">
        <v>122</v>
      </c>
      <c r="G1268" s="41" t="str">
        <f t="shared" si="95"/>
        <v>Male/Single/Abim</v>
      </c>
      <c r="H1268" s="41">
        <f>VLOOKUP($A1268,'Youth Skills Data'!$A$1:$E$2403,5,FALSE)</f>
        <v>8.42</v>
      </c>
      <c r="I1268" s="41">
        <f>VLOOKUP($A1268,'Youth Skills Data'!$A$1:$E$2403,4,FALSE)</f>
        <v>3.68</v>
      </c>
      <c r="J1268" s="41">
        <f>VLOOKUP($A1268,'Youth Skills Data'!$A$1:$E$2403,3,FALSE)</f>
        <v>0.54</v>
      </c>
      <c r="K1268" s="41">
        <f t="shared" si="97"/>
        <v>12.64</v>
      </c>
      <c r="L1268" s="41" t="s">
        <v>6</v>
      </c>
      <c r="M1268" s="41" t="s">
        <v>5</v>
      </c>
      <c r="N1268" s="41" t="str">
        <f t="shared" si="98"/>
        <v>Low Impact</v>
      </c>
      <c r="O1268" s="42"/>
      <c r="P1268" s="42">
        <v>22500</v>
      </c>
      <c r="Q1268" s="42">
        <f t="shared" si="99"/>
        <v>22500</v>
      </c>
    </row>
    <row r="1269" spans="1:17" x14ac:dyDescent="0.35">
      <c r="A1269" s="41" t="s">
        <v>1290</v>
      </c>
      <c r="B1269" s="41">
        <f>VLOOKUP($A:$A,'Youth Skills Data'!$A$1:$E$2403,2,FALSE)</f>
        <v>15</v>
      </c>
      <c r="C1269" s="41" t="str">
        <f t="shared" si="96"/>
        <v>15 - 19 yrs</v>
      </c>
      <c r="D1269" s="41" t="s">
        <v>3</v>
      </c>
      <c r="E1269" s="41" t="str">
        <f>HLOOKUP($A1269,'Sheet 4'!$A$2:$CNK$3,2,FALSE)</f>
        <v>Separated</v>
      </c>
      <c r="F1269" s="41" t="s">
        <v>122</v>
      </c>
      <c r="G1269" s="41" t="str">
        <f t="shared" si="95"/>
        <v>Male/Separated/Abim</v>
      </c>
      <c r="H1269" s="41">
        <f>VLOOKUP($A1269,'Youth Skills Data'!$A$1:$E$2403,5,FALSE)</f>
        <v>9.5</v>
      </c>
      <c r="I1269" s="41">
        <f>VLOOKUP($A1269,'Youth Skills Data'!$A$1:$E$2403,4,FALSE)</f>
        <v>2.74</v>
      </c>
      <c r="J1269" s="41">
        <f>VLOOKUP($A1269,'Youth Skills Data'!$A$1:$E$2403,3,FALSE)</f>
        <v>2.77</v>
      </c>
      <c r="K1269" s="41">
        <f t="shared" si="97"/>
        <v>15.01</v>
      </c>
      <c r="L1269" s="41" t="s">
        <v>6</v>
      </c>
      <c r="M1269" s="41" t="s">
        <v>6</v>
      </c>
      <c r="N1269" s="41" t="str">
        <f t="shared" si="98"/>
        <v>No Impact at all</v>
      </c>
      <c r="O1269" s="42"/>
      <c r="P1269" s="42"/>
      <c r="Q1269" s="42">
        <f t="shared" si="99"/>
        <v>0</v>
      </c>
    </row>
    <row r="1270" spans="1:17" x14ac:dyDescent="0.35">
      <c r="A1270" s="41" t="s">
        <v>1291</v>
      </c>
      <c r="B1270" s="41">
        <f>VLOOKUP($A:$A,'Youth Skills Data'!$A$1:$E$2403,2,FALSE)</f>
        <v>25</v>
      </c>
      <c r="C1270" s="41" t="str">
        <f t="shared" si="96"/>
        <v>25 yrs or more</v>
      </c>
      <c r="D1270" s="41" t="s">
        <v>3</v>
      </c>
      <c r="E1270" s="41" t="str">
        <f>HLOOKUP($A1270,'Sheet 4'!$A$2:$CNK$3,2,FALSE)</f>
        <v>Married</v>
      </c>
      <c r="F1270" s="41" t="s">
        <v>122</v>
      </c>
      <c r="G1270" s="41" t="str">
        <f t="shared" si="95"/>
        <v>Male/Married/Abim</v>
      </c>
      <c r="H1270" s="41">
        <f>VLOOKUP($A1270,'Youth Skills Data'!$A$1:$E$2403,5,FALSE)</f>
        <v>7.84</v>
      </c>
      <c r="I1270" s="41">
        <f>VLOOKUP($A1270,'Youth Skills Data'!$A$1:$E$2403,4,FALSE)</f>
        <v>6.23</v>
      </c>
      <c r="J1270" s="41">
        <f>VLOOKUP($A1270,'Youth Skills Data'!$A$1:$E$2403,3,FALSE)</f>
        <v>5.87</v>
      </c>
      <c r="K1270" s="41">
        <f t="shared" si="97"/>
        <v>19.940000000000001</v>
      </c>
      <c r="L1270" s="41" t="s">
        <v>6</v>
      </c>
      <c r="M1270" s="41" t="s">
        <v>6</v>
      </c>
      <c r="N1270" s="41" t="str">
        <f t="shared" si="98"/>
        <v>No Impact at all</v>
      </c>
      <c r="O1270" s="42"/>
      <c r="P1270" s="42"/>
      <c r="Q1270" s="42">
        <f t="shared" si="99"/>
        <v>0</v>
      </c>
    </row>
    <row r="1271" spans="1:17" x14ac:dyDescent="0.35">
      <c r="A1271" s="41" t="s">
        <v>1292</v>
      </c>
      <c r="B1271" s="41">
        <f>VLOOKUP($A:$A,'Youth Skills Data'!$A$1:$E$2403,2,FALSE)</f>
        <v>14</v>
      </c>
      <c r="C1271" s="41" t="str">
        <f t="shared" si="96"/>
        <v>15 - 19 yrs</v>
      </c>
      <c r="D1271" s="41" t="s">
        <v>3</v>
      </c>
      <c r="E1271" s="41" t="str">
        <f>HLOOKUP($A1271,'Sheet 4'!$A$2:$CNK$3,2,FALSE)</f>
        <v>Separated</v>
      </c>
      <c r="F1271" s="41" t="s">
        <v>122</v>
      </c>
      <c r="G1271" s="41" t="str">
        <f t="shared" si="95"/>
        <v>Male/Separated/Abim</v>
      </c>
      <c r="H1271" s="41">
        <f>VLOOKUP($A1271,'Youth Skills Data'!$A$1:$E$2403,5,FALSE)</f>
        <v>3.76</v>
      </c>
      <c r="I1271" s="41">
        <f>VLOOKUP($A1271,'Youth Skills Data'!$A$1:$E$2403,4,FALSE)</f>
        <v>0.56000000000000005</v>
      </c>
      <c r="J1271" s="41">
        <f>VLOOKUP($A1271,'Youth Skills Data'!$A$1:$E$2403,3,FALSE)</f>
        <v>9.81</v>
      </c>
      <c r="K1271" s="41">
        <f t="shared" si="97"/>
        <v>14.13</v>
      </c>
      <c r="L1271" s="41" t="s">
        <v>6</v>
      </c>
      <c r="M1271" s="41" t="s">
        <v>6</v>
      </c>
      <c r="N1271" s="41" t="str">
        <f t="shared" si="98"/>
        <v>No Impact at all</v>
      </c>
      <c r="O1271" s="42"/>
      <c r="P1271" s="42"/>
      <c r="Q1271" s="42">
        <f t="shared" si="99"/>
        <v>0</v>
      </c>
    </row>
    <row r="1272" spans="1:17" x14ac:dyDescent="0.35">
      <c r="A1272" s="41" t="s">
        <v>1293</v>
      </c>
      <c r="B1272" s="41">
        <f>VLOOKUP($A:$A,'Youth Skills Data'!$A$1:$E$2403,2,FALSE)</f>
        <v>15</v>
      </c>
      <c r="C1272" s="41" t="str">
        <f t="shared" si="96"/>
        <v>15 - 19 yrs</v>
      </c>
      <c r="D1272" s="41" t="s">
        <v>3</v>
      </c>
      <c r="E1272" s="41" t="str">
        <f>HLOOKUP($A1272,'Sheet 4'!$A$2:$CNK$3,2,FALSE)</f>
        <v>Single</v>
      </c>
      <c r="F1272" s="41" t="s">
        <v>122</v>
      </c>
      <c r="G1272" s="41" t="str">
        <f t="shared" si="95"/>
        <v>Male/Single/Abim</v>
      </c>
      <c r="H1272" s="41">
        <f>VLOOKUP($A1272,'Youth Skills Data'!$A$1:$E$2403,5,FALSE)</f>
        <v>5.3</v>
      </c>
      <c r="I1272" s="41">
        <f>VLOOKUP($A1272,'Youth Skills Data'!$A$1:$E$2403,4,FALSE)</f>
        <v>2.52</v>
      </c>
      <c r="J1272" s="41">
        <f>VLOOKUP($A1272,'Youth Skills Data'!$A$1:$E$2403,3,FALSE)</f>
        <v>5.59</v>
      </c>
      <c r="K1272" s="41">
        <f t="shared" si="97"/>
        <v>13.41</v>
      </c>
      <c r="L1272" s="41" t="s">
        <v>6</v>
      </c>
      <c r="M1272" s="41" t="s">
        <v>6</v>
      </c>
      <c r="N1272" s="41" t="str">
        <f t="shared" si="98"/>
        <v>No Impact at all</v>
      </c>
      <c r="O1272" s="42"/>
      <c r="P1272" s="42"/>
      <c r="Q1272" s="42">
        <f t="shared" si="99"/>
        <v>0</v>
      </c>
    </row>
    <row r="1273" spans="1:17" x14ac:dyDescent="0.35">
      <c r="A1273" s="41" t="s">
        <v>1294</v>
      </c>
      <c r="B1273" s="41">
        <f>VLOOKUP($A:$A,'Youth Skills Data'!$A$1:$E$2403,2,FALSE)</f>
        <v>17</v>
      </c>
      <c r="C1273" s="41" t="str">
        <f t="shared" si="96"/>
        <v>15 - 19 yrs</v>
      </c>
      <c r="D1273" s="41" t="s">
        <v>8</v>
      </c>
      <c r="E1273" s="41" t="str">
        <f>HLOOKUP($A1273,'Sheet 4'!$A$2:$CNK$3,2,FALSE)</f>
        <v>Married</v>
      </c>
      <c r="F1273" s="41" t="s">
        <v>122</v>
      </c>
      <c r="G1273" s="41" t="str">
        <f t="shared" si="95"/>
        <v>Female/Married/Abim</v>
      </c>
      <c r="H1273" s="41">
        <f>VLOOKUP($A1273,'Youth Skills Data'!$A$1:$E$2403,5,FALSE)</f>
        <v>5.3</v>
      </c>
      <c r="I1273" s="41">
        <f>VLOOKUP($A1273,'Youth Skills Data'!$A$1:$E$2403,4,FALSE)</f>
        <v>2.52</v>
      </c>
      <c r="J1273" s="41">
        <f>VLOOKUP($A1273,'Youth Skills Data'!$A$1:$E$2403,3,FALSE)</f>
        <v>5.59</v>
      </c>
      <c r="K1273" s="41">
        <f t="shared" si="97"/>
        <v>13.41</v>
      </c>
      <c r="L1273" s="41" t="s">
        <v>6</v>
      </c>
      <c r="M1273" s="41" t="s">
        <v>6</v>
      </c>
      <c r="N1273" s="41" t="str">
        <f t="shared" si="98"/>
        <v>No Impact at all</v>
      </c>
      <c r="O1273" s="42"/>
      <c r="P1273" s="42"/>
      <c r="Q1273" s="42">
        <f t="shared" si="99"/>
        <v>0</v>
      </c>
    </row>
    <row r="1274" spans="1:17" x14ac:dyDescent="0.35">
      <c r="A1274" s="41" t="s">
        <v>1295</v>
      </c>
      <c r="B1274" s="41">
        <f>VLOOKUP($A:$A,'Youth Skills Data'!$A$1:$E$2403,2,FALSE)</f>
        <v>19</v>
      </c>
      <c r="C1274" s="41" t="str">
        <f t="shared" si="96"/>
        <v>20 - 24 yrs</v>
      </c>
      <c r="D1274" s="41" t="s">
        <v>3</v>
      </c>
      <c r="E1274" s="41" t="str">
        <f>HLOOKUP($A1274,'Sheet 4'!$A$2:$CNK$3,2,FALSE)</f>
        <v>Married</v>
      </c>
      <c r="F1274" s="41" t="s">
        <v>122</v>
      </c>
      <c r="G1274" s="41" t="str">
        <f t="shared" si="95"/>
        <v>Male/Married/Abim</v>
      </c>
      <c r="H1274" s="41">
        <f>VLOOKUP($A1274,'Youth Skills Data'!$A$1:$E$2403,5,FALSE)</f>
        <v>7.84</v>
      </c>
      <c r="I1274" s="41">
        <f>VLOOKUP($A1274,'Youth Skills Data'!$A$1:$E$2403,4,FALSE)</f>
        <v>6.23</v>
      </c>
      <c r="J1274" s="41">
        <f>VLOOKUP($A1274,'Youth Skills Data'!$A$1:$E$2403,3,FALSE)</f>
        <v>5.87</v>
      </c>
      <c r="K1274" s="41">
        <f t="shared" si="97"/>
        <v>19.940000000000001</v>
      </c>
      <c r="L1274" s="41" t="s">
        <v>6</v>
      </c>
      <c r="M1274" s="41" t="s">
        <v>6</v>
      </c>
      <c r="N1274" s="41" t="str">
        <f t="shared" si="98"/>
        <v>No Impact at all</v>
      </c>
      <c r="O1274" s="42"/>
      <c r="P1274" s="42"/>
      <c r="Q1274" s="42">
        <f t="shared" si="99"/>
        <v>0</v>
      </c>
    </row>
    <row r="1275" spans="1:17" x14ac:dyDescent="0.35">
      <c r="A1275" s="41" t="s">
        <v>1296</v>
      </c>
      <c r="B1275" s="41">
        <f>VLOOKUP($A:$A,'Youth Skills Data'!$A$1:$E$2403,2,FALSE)</f>
        <v>21</v>
      </c>
      <c r="C1275" s="41" t="str">
        <f t="shared" si="96"/>
        <v>20 - 24 yrs</v>
      </c>
      <c r="D1275" s="41" t="s">
        <v>3</v>
      </c>
      <c r="E1275" s="41" t="str">
        <f>HLOOKUP($A1275,'Sheet 4'!$A$2:$CNK$3,2,FALSE)</f>
        <v>Single</v>
      </c>
      <c r="F1275" s="41" t="s">
        <v>122</v>
      </c>
      <c r="G1275" s="41" t="str">
        <f t="shared" si="95"/>
        <v>Male/Single/Abim</v>
      </c>
      <c r="H1275" s="41">
        <f>VLOOKUP($A1275,'Youth Skills Data'!$A$1:$E$2403,5,FALSE)</f>
        <v>1.87</v>
      </c>
      <c r="I1275" s="41">
        <f>VLOOKUP($A1275,'Youth Skills Data'!$A$1:$E$2403,4,FALSE)</f>
        <v>2.88</v>
      </c>
      <c r="J1275" s="41">
        <f>VLOOKUP($A1275,'Youth Skills Data'!$A$1:$E$2403,3,FALSE)</f>
        <v>5.23</v>
      </c>
      <c r="K1275" s="41">
        <f t="shared" si="97"/>
        <v>9.98</v>
      </c>
      <c r="L1275" s="41" t="s">
        <v>6</v>
      </c>
      <c r="M1275" s="41" t="s">
        <v>6</v>
      </c>
      <c r="N1275" s="41" t="str">
        <f t="shared" si="98"/>
        <v>No Impact at all</v>
      </c>
      <c r="O1275" s="42"/>
      <c r="P1275" s="42"/>
      <c r="Q1275" s="42">
        <f t="shared" si="99"/>
        <v>0</v>
      </c>
    </row>
    <row r="1276" spans="1:17" x14ac:dyDescent="0.35">
      <c r="A1276" s="41" t="s">
        <v>1297</v>
      </c>
      <c r="B1276" s="41">
        <f>VLOOKUP($A:$A,'Youth Skills Data'!$A$1:$E$2403,2,FALSE)</f>
        <v>24</v>
      </c>
      <c r="C1276" s="41" t="str">
        <f t="shared" si="96"/>
        <v>20 - 24 yrs</v>
      </c>
      <c r="D1276" s="41" t="s">
        <v>8</v>
      </c>
      <c r="E1276" s="41" t="str">
        <f>HLOOKUP($A1276,'Sheet 4'!$A$2:$CNK$3,2,FALSE)</f>
        <v>Married</v>
      </c>
      <c r="F1276" s="41" t="s">
        <v>122</v>
      </c>
      <c r="G1276" s="41" t="str">
        <f t="shared" si="95"/>
        <v>Female/Married/Abim</v>
      </c>
      <c r="H1276" s="41">
        <f>VLOOKUP($A1276,'Youth Skills Data'!$A$1:$E$2403,5,FALSE)</f>
        <v>8.42</v>
      </c>
      <c r="I1276" s="41">
        <f>VLOOKUP($A1276,'Youth Skills Data'!$A$1:$E$2403,4,FALSE)</f>
        <v>3.68</v>
      </c>
      <c r="J1276" s="41">
        <f>VLOOKUP($A1276,'Youth Skills Data'!$A$1:$E$2403,3,FALSE)</f>
        <v>0.54</v>
      </c>
      <c r="K1276" s="41">
        <f t="shared" si="97"/>
        <v>12.64</v>
      </c>
      <c r="L1276" s="41" t="s">
        <v>6</v>
      </c>
      <c r="M1276" s="41" t="s">
        <v>6</v>
      </c>
      <c r="N1276" s="41" t="str">
        <f t="shared" si="98"/>
        <v>No Impact at all</v>
      </c>
      <c r="O1276" s="42"/>
      <c r="P1276" s="42"/>
      <c r="Q1276" s="42">
        <f t="shared" si="99"/>
        <v>0</v>
      </c>
    </row>
    <row r="1277" spans="1:17" x14ac:dyDescent="0.35">
      <c r="A1277" s="41" t="s">
        <v>1298</v>
      </c>
      <c r="B1277" s="41">
        <f>VLOOKUP($A:$A,'Youth Skills Data'!$A$1:$E$2403,2,FALSE)</f>
        <v>21</v>
      </c>
      <c r="C1277" s="41" t="str">
        <f t="shared" si="96"/>
        <v>20 - 24 yrs</v>
      </c>
      <c r="D1277" s="41" t="s">
        <v>3</v>
      </c>
      <c r="E1277" s="41" t="str">
        <f>HLOOKUP($A1277,'Sheet 4'!$A$2:$CNK$3,2,FALSE)</f>
        <v>Single</v>
      </c>
      <c r="F1277" s="41" t="s">
        <v>117</v>
      </c>
      <c r="G1277" s="41" t="str">
        <f t="shared" si="95"/>
        <v>Male/Single/Kaabong</v>
      </c>
      <c r="H1277" s="41">
        <f>VLOOKUP($A1277,'Youth Skills Data'!$A$1:$E$2403,5,FALSE)</f>
        <v>7.53</v>
      </c>
      <c r="I1277" s="41">
        <f>VLOOKUP($A1277,'Youth Skills Data'!$A$1:$E$2403,4,FALSE)</f>
        <v>1.85</v>
      </c>
      <c r="J1277" s="41">
        <f>VLOOKUP($A1277,'Youth Skills Data'!$A$1:$E$2403,3,FALSE)</f>
        <v>6.81</v>
      </c>
      <c r="K1277" s="41">
        <f t="shared" si="97"/>
        <v>16.190000000000001</v>
      </c>
      <c r="L1277" s="41" t="s">
        <v>6</v>
      </c>
      <c r="M1277" s="41" t="s">
        <v>6</v>
      </c>
      <c r="N1277" s="41" t="str">
        <f t="shared" si="98"/>
        <v>No Impact at all</v>
      </c>
      <c r="O1277" s="42"/>
      <c r="P1277" s="42"/>
      <c r="Q1277" s="42">
        <f t="shared" si="99"/>
        <v>0</v>
      </c>
    </row>
    <row r="1278" spans="1:17" x14ac:dyDescent="0.35">
      <c r="A1278" s="41" t="s">
        <v>1299</v>
      </c>
      <c r="B1278" s="41">
        <f>VLOOKUP($A:$A,'Youth Skills Data'!$A$1:$E$2403,2,FALSE)</f>
        <v>23</v>
      </c>
      <c r="C1278" s="41" t="str">
        <f t="shared" si="96"/>
        <v>20 - 24 yrs</v>
      </c>
      <c r="D1278" s="41" t="s">
        <v>8</v>
      </c>
      <c r="E1278" s="41" t="str">
        <f>HLOOKUP($A1278,'Sheet 4'!$A$2:$CNK$3,2,FALSE)</f>
        <v>Single</v>
      </c>
      <c r="F1278" s="41" t="s">
        <v>117</v>
      </c>
      <c r="G1278" s="41" t="str">
        <f t="shared" si="95"/>
        <v>Female/Single/Kaabong</v>
      </c>
      <c r="H1278" s="41">
        <f>VLOOKUP($A1278,'Youth Skills Data'!$A$1:$E$2403,5,FALSE)</f>
        <v>8.3000000000000007</v>
      </c>
      <c r="I1278" s="41">
        <f>VLOOKUP($A1278,'Youth Skills Data'!$A$1:$E$2403,4,FALSE)</f>
        <v>6.79</v>
      </c>
      <c r="J1278" s="41">
        <f>VLOOKUP($A1278,'Youth Skills Data'!$A$1:$E$2403,3,FALSE)</f>
        <v>1.88</v>
      </c>
      <c r="K1278" s="41">
        <f t="shared" si="97"/>
        <v>16.97</v>
      </c>
      <c r="L1278" s="41" t="s">
        <v>6</v>
      </c>
      <c r="M1278" s="41" t="s">
        <v>6</v>
      </c>
      <c r="N1278" s="41" t="str">
        <f t="shared" si="98"/>
        <v>No Impact at all</v>
      </c>
      <c r="O1278" s="42"/>
      <c r="P1278" s="42"/>
      <c r="Q1278" s="42">
        <f t="shared" si="99"/>
        <v>0</v>
      </c>
    </row>
    <row r="1279" spans="1:17" x14ac:dyDescent="0.35">
      <c r="A1279" s="41" t="s">
        <v>1300</v>
      </c>
      <c r="B1279" s="41">
        <f>VLOOKUP($A:$A,'Youth Skills Data'!$A$1:$E$2403,2,FALSE)</f>
        <v>19</v>
      </c>
      <c r="C1279" s="41" t="str">
        <f t="shared" si="96"/>
        <v>20 - 24 yrs</v>
      </c>
      <c r="D1279" s="41" t="s">
        <v>8</v>
      </c>
      <c r="E1279" s="41" t="str">
        <f>HLOOKUP($A1279,'Sheet 4'!$A$2:$CNK$3,2,FALSE)</f>
        <v>Separated</v>
      </c>
      <c r="F1279" s="41" t="s">
        <v>117</v>
      </c>
      <c r="G1279" s="41" t="str">
        <f t="shared" si="95"/>
        <v>Female/Separated/Kaabong</v>
      </c>
      <c r="H1279" s="41">
        <f>VLOOKUP($A1279,'Youth Skills Data'!$A$1:$E$2403,5,FALSE)</f>
        <v>3.88</v>
      </c>
      <c r="I1279" s="41">
        <f>VLOOKUP($A1279,'Youth Skills Data'!$A$1:$E$2403,4,FALSE)</f>
        <v>1.29</v>
      </c>
      <c r="J1279" s="41">
        <f>VLOOKUP($A1279,'Youth Skills Data'!$A$1:$E$2403,3,FALSE)</f>
        <v>9.16</v>
      </c>
      <c r="K1279" s="41">
        <f t="shared" si="97"/>
        <v>14.33</v>
      </c>
      <c r="L1279" s="41" t="s">
        <v>5</v>
      </c>
      <c r="M1279" s="41" t="s">
        <v>6</v>
      </c>
      <c r="N1279" s="41" t="str">
        <f t="shared" si="98"/>
        <v>Moderate Impact</v>
      </c>
      <c r="O1279" s="42">
        <v>9000</v>
      </c>
      <c r="P1279" s="42"/>
      <c r="Q1279" s="42">
        <f t="shared" si="99"/>
        <v>9000</v>
      </c>
    </row>
    <row r="1280" spans="1:17" x14ac:dyDescent="0.35">
      <c r="A1280" s="41" t="s">
        <v>1301</v>
      </c>
      <c r="B1280" s="41">
        <f>VLOOKUP($A:$A,'Youth Skills Data'!$A$1:$E$2403,2,FALSE)</f>
        <v>29</v>
      </c>
      <c r="C1280" s="41" t="str">
        <f t="shared" si="96"/>
        <v>25 yrs or more</v>
      </c>
      <c r="D1280" s="41" t="s">
        <v>8</v>
      </c>
      <c r="E1280" s="41" t="str">
        <f>HLOOKUP($A1280,'Sheet 4'!$A$2:$CNK$3,2,FALSE)</f>
        <v>Married</v>
      </c>
      <c r="F1280" s="41" t="s">
        <v>117</v>
      </c>
      <c r="G1280" s="41" t="str">
        <f t="shared" si="95"/>
        <v>Female/Married/Kaabong</v>
      </c>
      <c r="H1280" s="41">
        <f>VLOOKUP($A1280,'Youth Skills Data'!$A$1:$E$2403,5,FALSE)</f>
        <v>5.3</v>
      </c>
      <c r="I1280" s="41">
        <f>VLOOKUP($A1280,'Youth Skills Data'!$A$1:$E$2403,4,FALSE)</f>
        <v>2.52</v>
      </c>
      <c r="J1280" s="41">
        <f>VLOOKUP($A1280,'Youth Skills Data'!$A$1:$E$2403,3,FALSE)</f>
        <v>5.59</v>
      </c>
      <c r="K1280" s="41">
        <f t="shared" si="97"/>
        <v>13.41</v>
      </c>
      <c r="L1280" s="41" t="s">
        <v>5</v>
      </c>
      <c r="M1280" s="41" t="s">
        <v>6</v>
      </c>
      <c r="N1280" s="41" t="str">
        <f t="shared" si="98"/>
        <v>Moderate Impact</v>
      </c>
      <c r="O1280" s="42">
        <v>85200</v>
      </c>
      <c r="P1280" s="42"/>
      <c r="Q1280" s="42">
        <f t="shared" si="99"/>
        <v>85200</v>
      </c>
    </row>
    <row r="1281" spans="1:17" x14ac:dyDescent="0.35">
      <c r="A1281" s="41" t="s">
        <v>1302</v>
      </c>
      <c r="B1281" s="41">
        <f>VLOOKUP($A:$A,'Youth Skills Data'!$A$1:$E$2403,2,FALSE)</f>
        <v>23</v>
      </c>
      <c r="C1281" s="41" t="str">
        <f t="shared" si="96"/>
        <v>20 - 24 yrs</v>
      </c>
      <c r="D1281" s="41" t="s">
        <v>3</v>
      </c>
      <c r="E1281" s="41" t="str">
        <f>HLOOKUP($A1281,'Sheet 4'!$A$2:$CNK$3,2,FALSE)</f>
        <v>Single</v>
      </c>
      <c r="F1281" s="41" t="s">
        <v>117</v>
      </c>
      <c r="G1281" s="41" t="str">
        <f t="shared" si="95"/>
        <v>Male/Single/Kaabong</v>
      </c>
      <c r="H1281" s="41">
        <f>VLOOKUP($A1281,'Youth Skills Data'!$A$1:$E$2403,5,FALSE)</f>
        <v>5.3</v>
      </c>
      <c r="I1281" s="41">
        <f>VLOOKUP($A1281,'Youth Skills Data'!$A$1:$E$2403,4,FALSE)</f>
        <v>2.52</v>
      </c>
      <c r="J1281" s="41">
        <f>VLOOKUP($A1281,'Youth Skills Data'!$A$1:$E$2403,3,FALSE)</f>
        <v>5.59</v>
      </c>
      <c r="K1281" s="41">
        <f t="shared" si="97"/>
        <v>13.41</v>
      </c>
      <c r="L1281" s="41" t="s">
        <v>6</v>
      </c>
      <c r="M1281" s="41" t="s">
        <v>6</v>
      </c>
      <c r="N1281" s="41" t="str">
        <f t="shared" si="98"/>
        <v>No Impact at all</v>
      </c>
      <c r="O1281" s="42"/>
      <c r="P1281" s="42"/>
      <c r="Q1281" s="42">
        <f t="shared" si="99"/>
        <v>0</v>
      </c>
    </row>
    <row r="1282" spans="1:17" x14ac:dyDescent="0.35">
      <c r="A1282" s="41" t="s">
        <v>1303</v>
      </c>
      <c r="B1282" s="41">
        <f>VLOOKUP($A:$A,'Youth Skills Data'!$A$1:$E$2403,2,FALSE)</f>
        <v>21</v>
      </c>
      <c r="C1282" s="41" t="str">
        <f t="shared" si="96"/>
        <v>20 - 24 yrs</v>
      </c>
      <c r="D1282" s="41" t="s">
        <v>3</v>
      </c>
      <c r="E1282" s="41" t="str">
        <f>HLOOKUP($A1282,'Sheet 4'!$A$2:$CNK$3,2,FALSE)</f>
        <v>Single</v>
      </c>
      <c r="F1282" s="41" t="s">
        <v>117</v>
      </c>
      <c r="G1282" s="41" t="str">
        <f t="shared" ref="G1282:G1345" si="100">CONCATENATE(D1282,"/",E1282,"/",F1282,)</f>
        <v>Male/Single/Kaabong</v>
      </c>
      <c r="H1282" s="41">
        <f>VLOOKUP($A1282,'Youth Skills Data'!$A$1:$E$2403,5,FALSE)</f>
        <v>8.9499999999999993</v>
      </c>
      <c r="I1282" s="41">
        <f>VLOOKUP($A1282,'Youth Skills Data'!$A$1:$E$2403,4,FALSE)</f>
        <v>9.2799999999999994</v>
      </c>
      <c r="J1282" s="41">
        <f>VLOOKUP($A1282,'Youth Skills Data'!$A$1:$E$2403,3,FALSE)</f>
        <v>7.99</v>
      </c>
      <c r="K1282" s="41">
        <f t="shared" si="97"/>
        <v>26.22</v>
      </c>
      <c r="L1282" s="41" t="s">
        <v>5</v>
      </c>
      <c r="M1282" s="41" t="s">
        <v>6</v>
      </c>
      <c r="N1282" s="41" t="str">
        <f t="shared" si="98"/>
        <v>Moderate Impact</v>
      </c>
      <c r="O1282" s="42">
        <v>6198</v>
      </c>
      <c r="P1282" s="42"/>
      <c r="Q1282" s="42">
        <f t="shared" si="99"/>
        <v>6198</v>
      </c>
    </row>
    <row r="1283" spans="1:17" x14ac:dyDescent="0.35">
      <c r="A1283" s="41" t="s">
        <v>1304</v>
      </c>
      <c r="B1283" s="41">
        <f>VLOOKUP($A:$A,'Youth Skills Data'!$A$1:$E$2403,2,FALSE)</f>
        <v>17</v>
      </c>
      <c r="C1283" s="41" t="str">
        <f t="shared" ref="C1283:C1346" si="101">IF(B1283&lt;=10,"Below 10 yrs",IF(B1283&lt;14,"10-14 yrs",IF(B1283&lt;19,"15 - 19 yrs",IF(B1283&lt;=24,"20 - 24 yrs",IF(B1283&gt;=25,"25 yrs or more")))))</f>
        <v>15 - 19 yrs</v>
      </c>
      <c r="D1283" s="41" t="s">
        <v>3</v>
      </c>
      <c r="E1283" s="41" t="str">
        <f>HLOOKUP($A1283,'Sheet 4'!$A$2:$CNK$3,2,FALSE)</f>
        <v>Single</v>
      </c>
      <c r="F1283" s="41" t="s">
        <v>120</v>
      </c>
      <c r="G1283" s="41" t="str">
        <f t="shared" si="100"/>
        <v>Male/Single/Nakapiripiriti</v>
      </c>
      <c r="H1283" s="41">
        <f>VLOOKUP($A1283,'Youth Skills Data'!$A$1:$E$2403,5,FALSE)</f>
        <v>0.26</v>
      </c>
      <c r="I1283" s="41">
        <f>VLOOKUP($A1283,'Youth Skills Data'!$A$1:$E$2403,4,FALSE)</f>
        <v>0.97</v>
      </c>
      <c r="J1283" s="41">
        <f>VLOOKUP($A1283,'Youth Skills Data'!$A$1:$E$2403,3,FALSE)</f>
        <v>9.8000000000000007</v>
      </c>
      <c r="K1283" s="41">
        <f t="shared" ref="K1283:K1346" si="102">H1283+I1283+J1283</f>
        <v>11.030000000000001</v>
      </c>
      <c r="L1283" s="41" t="s">
        <v>6</v>
      </c>
      <c r="M1283" s="41" t="s">
        <v>6</v>
      </c>
      <c r="N1283" s="41" t="str">
        <f t="shared" ref="N1283:N1346" si="103">IF(AND(L1283="Yes",M1283="Yes"),"High Impact",IF(AND(L1283="Yes",M1283="No"),"Moderate Impact",IF(AND(L1283="No",M1283="Yes"),"Low Impact","No Impact at all")))</f>
        <v>No Impact at all</v>
      </c>
      <c r="O1283" s="42"/>
      <c r="P1283" s="42"/>
      <c r="Q1283" s="42">
        <f t="shared" ref="Q1283:Q1346" si="104">P1283+O1283</f>
        <v>0</v>
      </c>
    </row>
    <row r="1284" spans="1:17" x14ac:dyDescent="0.35">
      <c r="A1284" s="41" t="s">
        <v>1305</v>
      </c>
      <c r="B1284" s="41">
        <f>VLOOKUP($A:$A,'Youth Skills Data'!$A$1:$E$2403,2,FALSE)</f>
        <v>21</v>
      </c>
      <c r="C1284" s="41" t="str">
        <f t="shared" si="101"/>
        <v>20 - 24 yrs</v>
      </c>
      <c r="D1284" s="41" t="s">
        <v>3</v>
      </c>
      <c r="E1284" s="41" t="str">
        <f>HLOOKUP($A1284,'Sheet 4'!$A$2:$CNK$3,2,FALSE)</f>
        <v>Single</v>
      </c>
      <c r="F1284" s="41" t="s">
        <v>120</v>
      </c>
      <c r="G1284" s="41" t="str">
        <f t="shared" si="100"/>
        <v>Male/Single/Nakapiripiriti</v>
      </c>
      <c r="H1284" s="41">
        <f>VLOOKUP($A1284,'Youth Skills Data'!$A$1:$E$2403,5,FALSE)</f>
        <v>8.42</v>
      </c>
      <c r="I1284" s="41">
        <f>VLOOKUP($A1284,'Youth Skills Data'!$A$1:$E$2403,4,FALSE)</f>
        <v>3.68</v>
      </c>
      <c r="J1284" s="41">
        <f>VLOOKUP($A1284,'Youth Skills Data'!$A$1:$E$2403,3,FALSE)</f>
        <v>0.54</v>
      </c>
      <c r="K1284" s="41">
        <f t="shared" si="102"/>
        <v>12.64</v>
      </c>
      <c r="L1284" s="41" t="s">
        <v>5</v>
      </c>
      <c r="M1284" s="41" t="s">
        <v>6</v>
      </c>
      <c r="N1284" s="41" t="str">
        <f t="shared" si="103"/>
        <v>Moderate Impact</v>
      </c>
      <c r="O1284" s="42">
        <v>23500</v>
      </c>
      <c r="P1284" s="42"/>
      <c r="Q1284" s="42">
        <f t="shared" si="104"/>
        <v>23500</v>
      </c>
    </row>
    <row r="1285" spans="1:17" x14ac:dyDescent="0.35">
      <c r="A1285" s="41" t="s">
        <v>1306</v>
      </c>
      <c r="B1285" s="41">
        <f>VLOOKUP($A:$A,'Youth Skills Data'!$A$1:$E$2403,2,FALSE)</f>
        <v>23</v>
      </c>
      <c r="C1285" s="41" t="str">
        <f t="shared" si="101"/>
        <v>20 - 24 yrs</v>
      </c>
      <c r="D1285" s="41" t="s">
        <v>3</v>
      </c>
      <c r="E1285" s="41" t="str">
        <f>HLOOKUP($A1285,'Sheet 4'!$A$2:$CNK$3,2,FALSE)</f>
        <v>Single</v>
      </c>
      <c r="F1285" s="41" t="s">
        <v>120</v>
      </c>
      <c r="G1285" s="41" t="str">
        <f t="shared" si="100"/>
        <v>Male/Single/Nakapiripiriti</v>
      </c>
      <c r="H1285" s="41">
        <f>VLOOKUP($A1285,'Youth Skills Data'!$A$1:$E$2403,5,FALSE)</f>
        <v>8.9499999999999993</v>
      </c>
      <c r="I1285" s="41">
        <f>VLOOKUP($A1285,'Youth Skills Data'!$A$1:$E$2403,4,FALSE)</f>
        <v>9.2799999999999994</v>
      </c>
      <c r="J1285" s="41">
        <f>VLOOKUP($A1285,'Youth Skills Data'!$A$1:$E$2403,3,FALSE)</f>
        <v>7.99</v>
      </c>
      <c r="K1285" s="41">
        <f t="shared" si="102"/>
        <v>26.22</v>
      </c>
      <c r="L1285" s="41" t="s">
        <v>5</v>
      </c>
      <c r="M1285" s="41" t="s">
        <v>6</v>
      </c>
      <c r="N1285" s="41" t="str">
        <f t="shared" si="103"/>
        <v>Moderate Impact</v>
      </c>
      <c r="O1285" s="42">
        <v>80100</v>
      </c>
      <c r="P1285" s="42"/>
      <c r="Q1285" s="42">
        <f t="shared" si="104"/>
        <v>80100</v>
      </c>
    </row>
    <row r="1286" spans="1:17" x14ac:dyDescent="0.35">
      <c r="A1286" s="41" t="s">
        <v>1307</v>
      </c>
      <c r="B1286" s="41">
        <f>VLOOKUP($A:$A,'Youth Skills Data'!$A$1:$E$2403,2,FALSE)</f>
        <v>15</v>
      </c>
      <c r="C1286" s="41" t="str">
        <f t="shared" si="101"/>
        <v>15 - 19 yrs</v>
      </c>
      <c r="D1286" s="41" t="s">
        <v>3</v>
      </c>
      <c r="E1286" s="41" t="str">
        <f>HLOOKUP($A1286,'Sheet 4'!$A$2:$CNK$3,2,FALSE)</f>
        <v>Separated</v>
      </c>
      <c r="F1286" s="41" t="s">
        <v>120</v>
      </c>
      <c r="G1286" s="41" t="str">
        <f t="shared" si="100"/>
        <v>Male/Separated/Nakapiripiriti</v>
      </c>
      <c r="H1286" s="41">
        <f>VLOOKUP($A1286,'Youth Skills Data'!$A$1:$E$2403,5,FALSE)</f>
        <v>2.78</v>
      </c>
      <c r="I1286" s="41">
        <f>VLOOKUP($A1286,'Youth Skills Data'!$A$1:$E$2403,4,FALSE)</f>
        <v>8.24</v>
      </c>
      <c r="J1286" s="41">
        <f>VLOOKUP($A1286,'Youth Skills Data'!$A$1:$E$2403,3,FALSE)</f>
        <v>6.27</v>
      </c>
      <c r="K1286" s="41">
        <f t="shared" si="102"/>
        <v>17.29</v>
      </c>
      <c r="L1286" s="41" t="s">
        <v>5</v>
      </c>
      <c r="M1286" s="41" t="s">
        <v>5</v>
      </c>
      <c r="N1286" s="41" t="str">
        <f t="shared" si="103"/>
        <v>High Impact</v>
      </c>
      <c r="O1286" s="42">
        <v>60198</v>
      </c>
      <c r="P1286" s="42">
        <v>980000</v>
      </c>
      <c r="Q1286" s="42">
        <f t="shared" si="104"/>
        <v>1040198</v>
      </c>
    </row>
    <row r="1287" spans="1:17" x14ac:dyDescent="0.35">
      <c r="A1287" s="41" t="s">
        <v>1308</v>
      </c>
      <c r="B1287" s="41">
        <f>VLOOKUP($A:$A,'Youth Skills Data'!$A$1:$E$2403,2,FALSE)</f>
        <v>25</v>
      </c>
      <c r="C1287" s="41" t="str">
        <f t="shared" si="101"/>
        <v>25 yrs or more</v>
      </c>
      <c r="D1287" s="41" t="s">
        <v>8</v>
      </c>
      <c r="E1287" s="41" t="str">
        <f>HLOOKUP($A1287,'Sheet 4'!$A$2:$CNK$3,2,FALSE)</f>
        <v>Single</v>
      </c>
      <c r="F1287" s="41" t="s">
        <v>120</v>
      </c>
      <c r="G1287" s="41" t="str">
        <f t="shared" si="100"/>
        <v>Female/Single/Nakapiripiriti</v>
      </c>
      <c r="H1287" s="41">
        <f>VLOOKUP($A1287,'Youth Skills Data'!$A$1:$E$2403,5,FALSE)</f>
        <v>3.76</v>
      </c>
      <c r="I1287" s="41">
        <f>VLOOKUP($A1287,'Youth Skills Data'!$A$1:$E$2403,4,FALSE)</f>
        <v>0.56000000000000005</v>
      </c>
      <c r="J1287" s="41">
        <f>VLOOKUP($A1287,'Youth Skills Data'!$A$1:$E$2403,3,FALSE)</f>
        <v>9.81</v>
      </c>
      <c r="K1287" s="41">
        <f t="shared" si="102"/>
        <v>14.13</v>
      </c>
      <c r="L1287" s="41" t="s">
        <v>5</v>
      </c>
      <c r="M1287" s="41" t="s">
        <v>5</v>
      </c>
      <c r="N1287" s="41" t="str">
        <f t="shared" si="103"/>
        <v>High Impact</v>
      </c>
      <c r="O1287" s="42">
        <v>1500198</v>
      </c>
      <c r="P1287" s="42">
        <v>870000</v>
      </c>
      <c r="Q1287" s="42">
        <f t="shared" si="104"/>
        <v>2370198</v>
      </c>
    </row>
    <row r="1288" spans="1:17" x14ac:dyDescent="0.35">
      <c r="A1288" s="41" t="s">
        <v>1309</v>
      </c>
      <c r="B1288" s="41">
        <f>VLOOKUP($A:$A,'Youth Skills Data'!$A$1:$E$2403,2,FALSE)</f>
        <v>14</v>
      </c>
      <c r="C1288" s="41" t="str">
        <f t="shared" si="101"/>
        <v>15 - 19 yrs</v>
      </c>
      <c r="D1288" s="41" t="s">
        <v>3</v>
      </c>
      <c r="E1288" s="41" t="str">
        <f>HLOOKUP($A1288,'Sheet 4'!$A$2:$CNK$3,2,FALSE)</f>
        <v>Married</v>
      </c>
      <c r="F1288" s="41" t="s">
        <v>120</v>
      </c>
      <c r="G1288" s="41" t="str">
        <f t="shared" si="100"/>
        <v>Male/Married/Nakapiripiriti</v>
      </c>
      <c r="H1288" s="41">
        <f>VLOOKUP($A1288,'Youth Skills Data'!$A$1:$E$2403,5,FALSE)</f>
        <v>7.84</v>
      </c>
      <c r="I1288" s="41">
        <f>VLOOKUP($A1288,'Youth Skills Data'!$A$1:$E$2403,4,FALSE)</f>
        <v>6.23</v>
      </c>
      <c r="J1288" s="41">
        <f>VLOOKUP($A1288,'Youth Skills Data'!$A$1:$E$2403,3,FALSE)</f>
        <v>5.87</v>
      </c>
      <c r="K1288" s="41">
        <f t="shared" si="102"/>
        <v>19.940000000000001</v>
      </c>
      <c r="L1288" s="41" t="s">
        <v>5</v>
      </c>
      <c r="M1288" s="41" t="s">
        <v>5</v>
      </c>
      <c r="N1288" s="41" t="str">
        <f t="shared" si="103"/>
        <v>High Impact</v>
      </c>
      <c r="O1288" s="42">
        <v>35000</v>
      </c>
      <c r="P1288" s="42">
        <v>100000</v>
      </c>
      <c r="Q1288" s="42">
        <f t="shared" si="104"/>
        <v>135000</v>
      </c>
    </row>
    <row r="1289" spans="1:17" x14ac:dyDescent="0.35">
      <c r="A1289" s="41" t="s">
        <v>1310</v>
      </c>
      <c r="B1289" s="41">
        <f>VLOOKUP($A:$A,'Youth Skills Data'!$A$1:$E$2403,2,FALSE)</f>
        <v>15</v>
      </c>
      <c r="C1289" s="41" t="str">
        <f t="shared" si="101"/>
        <v>15 - 19 yrs</v>
      </c>
      <c r="D1289" s="41" t="s">
        <v>3</v>
      </c>
      <c r="E1289" s="41" t="str">
        <f>HLOOKUP($A1289,'Sheet 4'!$A$2:$CNK$3,2,FALSE)</f>
        <v>Separated</v>
      </c>
      <c r="F1289" s="41" t="s">
        <v>120</v>
      </c>
      <c r="G1289" s="41" t="str">
        <f t="shared" si="100"/>
        <v>Male/Separated/Nakapiripiriti</v>
      </c>
      <c r="H1289" s="41">
        <f>VLOOKUP($A1289,'Youth Skills Data'!$A$1:$E$2403,5,FALSE)</f>
        <v>5.3</v>
      </c>
      <c r="I1289" s="41">
        <f>VLOOKUP($A1289,'Youth Skills Data'!$A$1:$E$2403,4,FALSE)</f>
        <v>2.52</v>
      </c>
      <c r="J1289" s="41">
        <f>VLOOKUP($A1289,'Youth Skills Data'!$A$1:$E$2403,3,FALSE)</f>
        <v>5.59</v>
      </c>
      <c r="K1289" s="41">
        <f t="shared" si="102"/>
        <v>13.41</v>
      </c>
      <c r="L1289" s="41" t="s">
        <v>5</v>
      </c>
      <c r="M1289" s="41" t="s">
        <v>5</v>
      </c>
      <c r="N1289" s="41" t="str">
        <f t="shared" si="103"/>
        <v>High Impact</v>
      </c>
      <c r="O1289" s="42">
        <v>218500</v>
      </c>
      <c r="P1289" s="42">
        <v>35500</v>
      </c>
      <c r="Q1289" s="42">
        <f t="shared" si="104"/>
        <v>254000</v>
      </c>
    </row>
    <row r="1290" spans="1:17" x14ac:dyDescent="0.35">
      <c r="A1290" s="41" t="s">
        <v>1311</v>
      </c>
      <c r="B1290" s="41">
        <f>VLOOKUP($A:$A,'Youth Skills Data'!$A$1:$E$2403,2,FALSE)</f>
        <v>17</v>
      </c>
      <c r="C1290" s="41" t="str">
        <f t="shared" si="101"/>
        <v>15 - 19 yrs</v>
      </c>
      <c r="D1290" s="41" t="s">
        <v>3</v>
      </c>
      <c r="E1290" s="41" t="str">
        <f>HLOOKUP($A1290,'Sheet 4'!$A$2:$CNK$3,2,FALSE)</f>
        <v>Single</v>
      </c>
      <c r="F1290" s="41" t="s">
        <v>120</v>
      </c>
      <c r="G1290" s="41" t="str">
        <f t="shared" si="100"/>
        <v>Male/Single/Nakapiripiriti</v>
      </c>
      <c r="H1290" s="41">
        <f>VLOOKUP($A1290,'Youth Skills Data'!$A$1:$E$2403,5,FALSE)</f>
        <v>5.3</v>
      </c>
      <c r="I1290" s="41">
        <f>VLOOKUP($A1290,'Youth Skills Data'!$A$1:$E$2403,4,FALSE)</f>
        <v>2.52</v>
      </c>
      <c r="J1290" s="41">
        <f>VLOOKUP($A1290,'Youth Skills Data'!$A$1:$E$2403,3,FALSE)</f>
        <v>5.59</v>
      </c>
      <c r="K1290" s="41">
        <f t="shared" si="102"/>
        <v>13.41</v>
      </c>
      <c r="L1290" s="41" t="s">
        <v>5</v>
      </c>
      <c r="M1290" s="41" t="s">
        <v>5</v>
      </c>
      <c r="N1290" s="41" t="str">
        <f t="shared" si="103"/>
        <v>High Impact</v>
      </c>
      <c r="O1290" s="42">
        <v>1500198</v>
      </c>
      <c r="P1290" s="42">
        <v>72099</v>
      </c>
      <c r="Q1290" s="42">
        <f t="shared" si="104"/>
        <v>1572297</v>
      </c>
    </row>
    <row r="1291" spans="1:17" x14ac:dyDescent="0.35">
      <c r="A1291" s="41" t="s">
        <v>1312</v>
      </c>
      <c r="B1291" s="41">
        <f>VLOOKUP($A:$A,'Youth Skills Data'!$A$1:$E$2403,2,FALSE)</f>
        <v>19</v>
      </c>
      <c r="C1291" s="41" t="str">
        <f t="shared" si="101"/>
        <v>20 - 24 yrs</v>
      </c>
      <c r="D1291" s="41" t="s">
        <v>8</v>
      </c>
      <c r="E1291" s="41" t="str">
        <f>HLOOKUP($A1291,'Sheet 4'!$A$2:$CNK$3,2,FALSE)</f>
        <v>Married</v>
      </c>
      <c r="F1291" s="41" t="s">
        <v>120</v>
      </c>
      <c r="G1291" s="41" t="str">
        <f t="shared" si="100"/>
        <v>Female/Married/Nakapiripiriti</v>
      </c>
      <c r="H1291" s="41">
        <f>VLOOKUP($A1291,'Youth Skills Data'!$A$1:$E$2403,5,FALSE)</f>
        <v>3.76</v>
      </c>
      <c r="I1291" s="41">
        <f>VLOOKUP($A1291,'Youth Skills Data'!$A$1:$E$2403,4,FALSE)</f>
        <v>0.56000000000000005</v>
      </c>
      <c r="J1291" s="41">
        <f>VLOOKUP($A1291,'Youth Skills Data'!$A$1:$E$2403,3,FALSE)</f>
        <v>9.81</v>
      </c>
      <c r="K1291" s="41">
        <f t="shared" si="102"/>
        <v>14.13</v>
      </c>
      <c r="L1291" s="41" t="s">
        <v>5</v>
      </c>
      <c r="M1291" s="41" t="s">
        <v>5</v>
      </c>
      <c r="N1291" s="41" t="str">
        <f t="shared" si="103"/>
        <v>High Impact</v>
      </c>
      <c r="O1291" s="42">
        <v>157000</v>
      </c>
      <c r="P1291" s="42">
        <v>400000</v>
      </c>
      <c r="Q1291" s="42">
        <f t="shared" si="104"/>
        <v>557000</v>
      </c>
    </row>
    <row r="1292" spans="1:17" x14ac:dyDescent="0.35">
      <c r="A1292" s="41" t="s">
        <v>1313</v>
      </c>
      <c r="B1292" s="41">
        <f>VLOOKUP($A:$A,'Youth Skills Data'!$A$1:$E$2403,2,FALSE)</f>
        <v>21</v>
      </c>
      <c r="C1292" s="41" t="str">
        <f t="shared" si="101"/>
        <v>20 - 24 yrs</v>
      </c>
      <c r="D1292" s="41" t="s">
        <v>8</v>
      </c>
      <c r="E1292" s="41" t="str">
        <f>HLOOKUP($A1292,'Sheet 4'!$A$2:$CNK$3,2,FALSE)</f>
        <v>Married</v>
      </c>
      <c r="F1292" s="41" t="s">
        <v>120</v>
      </c>
      <c r="G1292" s="41" t="str">
        <f t="shared" si="100"/>
        <v>Female/Married/Nakapiripiriti</v>
      </c>
      <c r="H1292" s="41">
        <f>VLOOKUP($A1292,'Youth Skills Data'!$A$1:$E$2403,5,FALSE)</f>
        <v>3.26</v>
      </c>
      <c r="I1292" s="41">
        <f>VLOOKUP($A1292,'Youth Skills Data'!$A$1:$E$2403,4,FALSE)</f>
        <v>9.7200000000000006</v>
      </c>
      <c r="J1292" s="41">
        <f>VLOOKUP($A1292,'Youth Skills Data'!$A$1:$E$2403,3,FALSE)</f>
        <v>2</v>
      </c>
      <c r="K1292" s="41">
        <f t="shared" si="102"/>
        <v>14.98</v>
      </c>
      <c r="L1292" s="41" t="s">
        <v>5</v>
      </c>
      <c r="M1292" s="41" t="s">
        <v>5</v>
      </c>
      <c r="N1292" s="41" t="str">
        <f t="shared" si="103"/>
        <v>High Impact</v>
      </c>
      <c r="O1292" s="42">
        <v>82200</v>
      </c>
      <c r="P1292" s="42">
        <v>2800000</v>
      </c>
      <c r="Q1292" s="42">
        <f t="shared" si="104"/>
        <v>2882200</v>
      </c>
    </row>
    <row r="1293" spans="1:17" x14ac:dyDescent="0.35">
      <c r="A1293" s="41" t="s">
        <v>1314</v>
      </c>
      <c r="B1293" s="41">
        <f>VLOOKUP($A:$A,'Youth Skills Data'!$A$1:$E$2403,2,FALSE)</f>
        <v>24</v>
      </c>
      <c r="C1293" s="41" t="str">
        <f t="shared" si="101"/>
        <v>20 - 24 yrs</v>
      </c>
      <c r="D1293" s="41" t="s">
        <v>3</v>
      </c>
      <c r="E1293" s="41" t="str">
        <f>HLOOKUP($A1293,'Sheet 4'!$A$2:$CNK$3,2,FALSE)</f>
        <v>Separated</v>
      </c>
      <c r="F1293" s="41" t="s">
        <v>120</v>
      </c>
      <c r="G1293" s="41" t="str">
        <f t="shared" si="100"/>
        <v>Male/Separated/Nakapiripiriti</v>
      </c>
      <c r="H1293" s="41">
        <f>VLOOKUP($A1293,'Youth Skills Data'!$A$1:$E$2403,5,FALSE)</f>
        <v>8.9499999999999993</v>
      </c>
      <c r="I1293" s="41">
        <f>VLOOKUP($A1293,'Youth Skills Data'!$A$1:$E$2403,4,FALSE)</f>
        <v>9.2799999999999994</v>
      </c>
      <c r="J1293" s="41">
        <f>VLOOKUP($A1293,'Youth Skills Data'!$A$1:$E$2403,3,FALSE)</f>
        <v>7.99</v>
      </c>
      <c r="K1293" s="41">
        <f t="shared" si="102"/>
        <v>26.22</v>
      </c>
      <c r="L1293" s="41" t="s">
        <v>5</v>
      </c>
      <c r="M1293" s="41" t="s">
        <v>5</v>
      </c>
      <c r="N1293" s="41" t="str">
        <f t="shared" si="103"/>
        <v>High Impact</v>
      </c>
      <c r="O1293" s="42">
        <v>310000</v>
      </c>
      <c r="P1293" s="42">
        <v>400000</v>
      </c>
      <c r="Q1293" s="42">
        <f t="shared" si="104"/>
        <v>710000</v>
      </c>
    </row>
    <row r="1294" spans="1:17" x14ac:dyDescent="0.35">
      <c r="A1294" s="41" t="s">
        <v>1315</v>
      </c>
      <c r="B1294" s="41">
        <f>VLOOKUP($A:$A,'Youth Skills Data'!$A$1:$E$2403,2,FALSE)</f>
        <v>21</v>
      </c>
      <c r="C1294" s="41" t="str">
        <f t="shared" si="101"/>
        <v>20 - 24 yrs</v>
      </c>
      <c r="D1294" s="41" t="s">
        <v>3</v>
      </c>
      <c r="E1294" s="41" t="str">
        <f>HLOOKUP($A1294,'Sheet 4'!$A$2:$CNK$3,2,FALSE)</f>
        <v>Single</v>
      </c>
      <c r="F1294" s="41" t="s">
        <v>121</v>
      </c>
      <c r="G1294" s="41" t="str">
        <f t="shared" si="100"/>
        <v>Male/Single/Amudat</v>
      </c>
      <c r="H1294" s="41">
        <f>VLOOKUP($A1294,'Youth Skills Data'!$A$1:$E$2403,5,FALSE)</f>
        <v>8.52</v>
      </c>
      <c r="I1294" s="41">
        <f>VLOOKUP($A1294,'Youth Skills Data'!$A$1:$E$2403,4,FALSE)</f>
        <v>2.89</v>
      </c>
      <c r="J1294" s="41">
        <f>VLOOKUP($A1294,'Youth Skills Data'!$A$1:$E$2403,3,FALSE)</f>
        <v>7.93</v>
      </c>
      <c r="K1294" s="41">
        <f t="shared" si="102"/>
        <v>19.34</v>
      </c>
      <c r="L1294" s="41" t="s">
        <v>5</v>
      </c>
      <c r="M1294" s="41" t="s">
        <v>5</v>
      </c>
      <c r="N1294" s="41" t="str">
        <f t="shared" si="103"/>
        <v>High Impact</v>
      </c>
      <c r="O1294" s="42">
        <v>475000</v>
      </c>
      <c r="P1294" s="42">
        <v>620000</v>
      </c>
      <c r="Q1294" s="42">
        <f t="shared" si="104"/>
        <v>1095000</v>
      </c>
    </row>
    <row r="1295" spans="1:17" x14ac:dyDescent="0.35">
      <c r="A1295" s="41" t="s">
        <v>1316</v>
      </c>
      <c r="B1295" s="41">
        <f>VLOOKUP($A:$A,'Youth Skills Data'!$A$1:$E$2403,2,FALSE)</f>
        <v>23</v>
      </c>
      <c r="C1295" s="41" t="str">
        <f t="shared" si="101"/>
        <v>20 - 24 yrs</v>
      </c>
      <c r="D1295" s="41" t="s">
        <v>3</v>
      </c>
      <c r="E1295" s="41" t="str">
        <f>HLOOKUP($A1295,'Sheet 4'!$A$2:$CNK$3,2,FALSE)</f>
        <v>Separated</v>
      </c>
      <c r="F1295" s="41" t="s">
        <v>121</v>
      </c>
      <c r="G1295" s="41" t="str">
        <f t="shared" si="100"/>
        <v>Male/Separated/Amudat</v>
      </c>
      <c r="H1295" s="41">
        <f>VLOOKUP($A1295,'Youth Skills Data'!$A$1:$E$2403,5,FALSE)</f>
        <v>6.5</v>
      </c>
      <c r="I1295" s="41">
        <f>VLOOKUP($A1295,'Youth Skills Data'!$A$1:$E$2403,4,FALSE)</f>
        <v>1.78</v>
      </c>
      <c r="J1295" s="41">
        <f>VLOOKUP($A1295,'Youth Skills Data'!$A$1:$E$2403,3,FALSE)</f>
        <v>3.57</v>
      </c>
      <c r="K1295" s="41">
        <f t="shared" si="102"/>
        <v>11.85</v>
      </c>
      <c r="L1295" s="41" t="s">
        <v>5</v>
      </c>
      <c r="M1295" s="41" t="s">
        <v>6</v>
      </c>
      <c r="N1295" s="41" t="str">
        <f t="shared" si="103"/>
        <v>Moderate Impact</v>
      </c>
      <c r="O1295" s="42">
        <v>30297</v>
      </c>
      <c r="P1295" s="42"/>
      <c r="Q1295" s="42">
        <f t="shared" si="104"/>
        <v>30297</v>
      </c>
    </row>
    <row r="1296" spans="1:17" x14ac:dyDescent="0.35">
      <c r="A1296" s="41" t="s">
        <v>1317</v>
      </c>
      <c r="B1296" s="41">
        <f>VLOOKUP($A:$A,'Youth Skills Data'!$A$1:$E$2403,2,FALSE)</f>
        <v>19</v>
      </c>
      <c r="C1296" s="41" t="str">
        <f t="shared" si="101"/>
        <v>20 - 24 yrs</v>
      </c>
      <c r="D1296" s="41" t="s">
        <v>3</v>
      </c>
      <c r="E1296" s="41" t="str">
        <f>HLOOKUP($A1296,'Sheet 4'!$A$2:$CNK$3,2,FALSE)</f>
        <v>Single</v>
      </c>
      <c r="F1296" s="41" t="s">
        <v>121</v>
      </c>
      <c r="G1296" s="41" t="str">
        <f t="shared" si="100"/>
        <v>Male/Single/Amudat</v>
      </c>
      <c r="H1296" s="41">
        <f>VLOOKUP($A1296,'Youth Skills Data'!$A$1:$E$2403,5,FALSE)</f>
        <v>0.7</v>
      </c>
      <c r="I1296" s="41">
        <f>VLOOKUP($A1296,'Youth Skills Data'!$A$1:$E$2403,4,FALSE)</f>
        <v>1.79</v>
      </c>
      <c r="J1296" s="41">
        <f>VLOOKUP($A1296,'Youth Skills Data'!$A$1:$E$2403,3,FALSE)</f>
        <v>6.8</v>
      </c>
      <c r="K1296" s="41">
        <f t="shared" si="102"/>
        <v>9.2899999999999991</v>
      </c>
      <c r="L1296" s="41" t="s">
        <v>5</v>
      </c>
      <c r="M1296" s="41" t="s">
        <v>6</v>
      </c>
      <c r="N1296" s="41" t="str">
        <f t="shared" si="103"/>
        <v>Moderate Impact</v>
      </c>
      <c r="O1296" s="42">
        <v>47099</v>
      </c>
      <c r="P1296" s="42"/>
      <c r="Q1296" s="42">
        <f t="shared" si="104"/>
        <v>47099</v>
      </c>
    </row>
    <row r="1297" spans="1:17" x14ac:dyDescent="0.35">
      <c r="A1297" s="41" t="s">
        <v>1318</v>
      </c>
      <c r="B1297" s="41">
        <f>VLOOKUP($A:$A,'Youth Skills Data'!$A$1:$E$2403,2,FALSE)</f>
        <v>29</v>
      </c>
      <c r="C1297" s="41" t="str">
        <f t="shared" si="101"/>
        <v>25 yrs or more</v>
      </c>
      <c r="D1297" s="41" t="s">
        <v>3</v>
      </c>
      <c r="E1297" s="41" t="str">
        <f>HLOOKUP($A1297,'Sheet 4'!$A$2:$CNK$3,2,FALSE)</f>
        <v>Single</v>
      </c>
      <c r="F1297" s="41" t="s">
        <v>121</v>
      </c>
      <c r="G1297" s="41" t="str">
        <f t="shared" si="100"/>
        <v>Male/Single/Amudat</v>
      </c>
      <c r="H1297" s="41">
        <f>VLOOKUP($A1297,'Youth Skills Data'!$A$1:$E$2403,5,FALSE)</f>
        <v>5.3</v>
      </c>
      <c r="I1297" s="41">
        <f>VLOOKUP($A1297,'Youth Skills Data'!$A$1:$E$2403,4,FALSE)</f>
        <v>2.52</v>
      </c>
      <c r="J1297" s="41">
        <f>VLOOKUP($A1297,'Youth Skills Data'!$A$1:$E$2403,3,FALSE)</f>
        <v>5.59</v>
      </c>
      <c r="K1297" s="41">
        <f t="shared" si="102"/>
        <v>13.41</v>
      </c>
      <c r="L1297" s="41" t="s">
        <v>5</v>
      </c>
      <c r="M1297" s="41" t="s">
        <v>6</v>
      </c>
      <c r="N1297" s="41" t="str">
        <f t="shared" si="103"/>
        <v>Moderate Impact</v>
      </c>
      <c r="O1297" s="42">
        <v>120099</v>
      </c>
      <c r="P1297" s="42"/>
      <c r="Q1297" s="42">
        <f t="shared" si="104"/>
        <v>120099</v>
      </c>
    </row>
    <row r="1298" spans="1:17" x14ac:dyDescent="0.35">
      <c r="A1298" s="41" t="s">
        <v>1319</v>
      </c>
      <c r="B1298" s="41">
        <f>VLOOKUP($A:$A,'Youth Skills Data'!$A$1:$E$2403,2,FALSE)</f>
        <v>23</v>
      </c>
      <c r="C1298" s="41" t="str">
        <f t="shared" si="101"/>
        <v>20 - 24 yrs</v>
      </c>
      <c r="D1298" s="41" t="s">
        <v>3</v>
      </c>
      <c r="E1298" s="41" t="str">
        <f>HLOOKUP($A1298,'Sheet 4'!$A$2:$CNK$3,2,FALSE)</f>
        <v>Single</v>
      </c>
      <c r="F1298" s="41" t="s">
        <v>121</v>
      </c>
      <c r="G1298" s="41" t="str">
        <f t="shared" si="100"/>
        <v>Male/Single/Amudat</v>
      </c>
      <c r="H1298" s="41">
        <f>VLOOKUP($A1298,'Youth Skills Data'!$A$1:$E$2403,5,FALSE)</f>
        <v>5.3</v>
      </c>
      <c r="I1298" s="41">
        <f>VLOOKUP($A1298,'Youth Skills Data'!$A$1:$E$2403,4,FALSE)</f>
        <v>2.52</v>
      </c>
      <c r="J1298" s="41">
        <f>VLOOKUP($A1298,'Youth Skills Data'!$A$1:$E$2403,3,FALSE)</f>
        <v>5.59</v>
      </c>
      <c r="K1298" s="41">
        <f t="shared" si="102"/>
        <v>13.41</v>
      </c>
      <c r="L1298" s="41" t="s">
        <v>5</v>
      </c>
      <c r="M1298" s="41" t="s">
        <v>6</v>
      </c>
      <c r="N1298" s="41" t="str">
        <f t="shared" si="103"/>
        <v>Moderate Impact</v>
      </c>
      <c r="O1298" s="42">
        <v>55198</v>
      </c>
      <c r="P1298" s="42"/>
      <c r="Q1298" s="42">
        <f t="shared" si="104"/>
        <v>55198</v>
      </c>
    </row>
    <row r="1299" spans="1:17" x14ac:dyDescent="0.35">
      <c r="A1299" s="41" t="s">
        <v>1320</v>
      </c>
      <c r="B1299" s="41">
        <f>VLOOKUP($A:$A,'Youth Skills Data'!$A$1:$E$2403,2,FALSE)</f>
        <v>21</v>
      </c>
      <c r="C1299" s="41" t="str">
        <f t="shared" si="101"/>
        <v>20 - 24 yrs</v>
      </c>
      <c r="D1299" s="41" t="s">
        <v>3</v>
      </c>
      <c r="E1299" s="41" t="str">
        <f>HLOOKUP($A1299,'Sheet 4'!$A$2:$CNK$3,2,FALSE)</f>
        <v>Single</v>
      </c>
      <c r="F1299" s="41" t="s">
        <v>121</v>
      </c>
      <c r="G1299" s="41" t="str">
        <f t="shared" si="100"/>
        <v>Male/Single/Amudat</v>
      </c>
      <c r="H1299" s="41">
        <f>VLOOKUP($A1299,'Youth Skills Data'!$A$1:$E$2403,5,FALSE)</f>
        <v>1.87</v>
      </c>
      <c r="I1299" s="41">
        <f>VLOOKUP($A1299,'Youth Skills Data'!$A$1:$E$2403,4,FALSE)</f>
        <v>2.88</v>
      </c>
      <c r="J1299" s="41">
        <f>VLOOKUP($A1299,'Youth Skills Data'!$A$1:$E$2403,3,FALSE)</f>
        <v>5.23</v>
      </c>
      <c r="K1299" s="41">
        <f t="shared" si="102"/>
        <v>9.98</v>
      </c>
      <c r="L1299" s="41" t="s">
        <v>5</v>
      </c>
      <c r="M1299" s="41" t="s">
        <v>5</v>
      </c>
      <c r="N1299" s="41" t="str">
        <f t="shared" si="103"/>
        <v>High Impact</v>
      </c>
      <c r="O1299" s="42">
        <v>73000</v>
      </c>
      <c r="P1299" s="42">
        <v>12198</v>
      </c>
      <c r="Q1299" s="42">
        <f t="shared" si="104"/>
        <v>85198</v>
      </c>
    </row>
    <row r="1300" spans="1:17" x14ac:dyDescent="0.35">
      <c r="A1300" s="41" t="s">
        <v>1321</v>
      </c>
      <c r="B1300" s="41">
        <f>VLOOKUP($A:$A,'Youth Skills Data'!$A$1:$E$2403,2,FALSE)</f>
        <v>17</v>
      </c>
      <c r="C1300" s="41" t="str">
        <f t="shared" si="101"/>
        <v>15 - 19 yrs</v>
      </c>
      <c r="D1300" s="41" t="s">
        <v>3</v>
      </c>
      <c r="E1300" s="41" t="str">
        <f>HLOOKUP($A1300,'Sheet 4'!$A$2:$CNK$3,2,FALSE)</f>
        <v>Married</v>
      </c>
      <c r="F1300" s="41" t="s">
        <v>121</v>
      </c>
      <c r="G1300" s="41" t="str">
        <f t="shared" si="100"/>
        <v>Male/Married/Amudat</v>
      </c>
      <c r="H1300" s="41">
        <f>VLOOKUP($A1300,'Youth Skills Data'!$A$1:$E$2403,5,FALSE)</f>
        <v>4.43</v>
      </c>
      <c r="I1300" s="41">
        <f>VLOOKUP($A1300,'Youth Skills Data'!$A$1:$E$2403,4,FALSE)</f>
        <v>7.64</v>
      </c>
      <c r="J1300" s="41">
        <f>VLOOKUP($A1300,'Youth Skills Data'!$A$1:$E$2403,3,FALSE)</f>
        <v>6.39</v>
      </c>
      <c r="K1300" s="41">
        <f t="shared" si="102"/>
        <v>18.46</v>
      </c>
      <c r="L1300" s="41" t="s">
        <v>5</v>
      </c>
      <c r="M1300" s="41" t="s">
        <v>6</v>
      </c>
      <c r="N1300" s="41" t="str">
        <f t="shared" si="103"/>
        <v>Moderate Impact</v>
      </c>
      <c r="O1300" s="42">
        <v>90198</v>
      </c>
      <c r="P1300" s="42"/>
      <c r="Q1300" s="42">
        <f t="shared" si="104"/>
        <v>90198</v>
      </c>
    </row>
    <row r="1301" spans="1:17" x14ac:dyDescent="0.35">
      <c r="A1301" s="41" t="s">
        <v>1322</v>
      </c>
      <c r="B1301" s="41">
        <f>VLOOKUP($A:$A,'Youth Skills Data'!$A$1:$E$2403,2,FALSE)</f>
        <v>21</v>
      </c>
      <c r="C1301" s="41" t="str">
        <f t="shared" si="101"/>
        <v>20 - 24 yrs</v>
      </c>
      <c r="D1301" s="41" t="s">
        <v>3</v>
      </c>
      <c r="E1301" s="41" t="str">
        <f>HLOOKUP($A1301,'Sheet 4'!$A$2:$CNK$3,2,FALSE)</f>
        <v>Single</v>
      </c>
      <c r="F1301" s="41" t="s">
        <v>121</v>
      </c>
      <c r="G1301" s="41" t="str">
        <f t="shared" si="100"/>
        <v>Male/Single/Amudat</v>
      </c>
      <c r="H1301" s="41">
        <f>VLOOKUP($A1301,'Youth Skills Data'!$A$1:$E$2403,5,FALSE)</f>
        <v>3.26</v>
      </c>
      <c r="I1301" s="41">
        <f>VLOOKUP($A1301,'Youth Skills Data'!$A$1:$E$2403,4,FALSE)</f>
        <v>9.7200000000000006</v>
      </c>
      <c r="J1301" s="41">
        <f>VLOOKUP($A1301,'Youth Skills Data'!$A$1:$E$2403,3,FALSE)</f>
        <v>2</v>
      </c>
      <c r="K1301" s="41">
        <f t="shared" si="102"/>
        <v>14.98</v>
      </c>
      <c r="L1301" s="41" t="s">
        <v>5</v>
      </c>
      <c r="M1301" s="41" t="s">
        <v>5</v>
      </c>
      <c r="N1301" s="41" t="str">
        <f t="shared" si="103"/>
        <v>High Impact</v>
      </c>
      <c r="O1301" s="42">
        <v>35198</v>
      </c>
      <c r="P1301" s="42">
        <v>335000</v>
      </c>
      <c r="Q1301" s="42">
        <f t="shared" si="104"/>
        <v>370198</v>
      </c>
    </row>
    <row r="1302" spans="1:17" x14ac:dyDescent="0.35">
      <c r="A1302" s="41" t="s">
        <v>1323</v>
      </c>
      <c r="B1302" s="41">
        <f>VLOOKUP($A:$A,'Youth Skills Data'!$A$1:$E$2403,2,FALSE)</f>
        <v>23</v>
      </c>
      <c r="C1302" s="41" t="str">
        <f t="shared" si="101"/>
        <v>20 - 24 yrs</v>
      </c>
      <c r="D1302" s="41" t="s">
        <v>3</v>
      </c>
      <c r="E1302" s="41" t="str">
        <f>HLOOKUP($A1302,'Sheet 4'!$A$2:$CNK$3,2,FALSE)</f>
        <v>Separated</v>
      </c>
      <c r="F1302" s="41" t="s">
        <v>121</v>
      </c>
      <c r="G1302" s="41" t="str">
        <f t="shared" si="100"/>
        <v>Male/Separated/Amudat</v>
      </c>
      <c r="H1302" s="41">
        <f>VLOOKUP($A1302,'Youth Skills Data'!$A$1:$E$2403,5,FALSE)</f>
        <v>1.87</v>
      </c>
      <c r="I1302" s="41">
        <f>VLOOKUP($A1302,'Youth Skills Data'!$A$1:$E$2403,4,FALSE)</f>
        <v>2.88</v>
      </c>
      <c r="J1302" s="41">
        <f>VLOOKUP($A1302,'Youth Skills Data'!$A$1:$E$2403,3,FALSE)</f>
        <v>5.23</v>
      </c>
      <c r="K1302" s="41">
        <f t="shared" si="102"/>
        <v>9.98</v>
      </c>
      <c r="L1302" s="41" t="s">
        <v>5</v>
      </c>
      <c r="M1302" s="41" t="s">
        <v>5</v>
      </c>
      <c r="N1302" s="41" t="str">
        <f t="shared" si="103"/>
        <v>High Impact</v>
      </c>
      <c r="O1302" s="42">
        <v>55099</v>
      </c>
      <c r="P1302" s="42">
        <v>16200</v>
      </c>
      <c r="Q1302" s="42">
        <f t="shared" si="104"/>
        <v>71299</v>
      </c>
    </row>
    <row r="1303" spans="1:17" x14ac:dyDescent="0.35">
      <c r="A1303" s="41" t="s">
        <v>1324</v>
      </c>
      <c r="B1303" s="41">
        <f>VLOOKUP($A:$A,'Youth Skills Data'!$A$1:$E$2403,2,FALSE)</f>
        <v>15</v>
      </c>
      <c r="C1303" s="41" t="str">
        <f t="shared" si="101"/>
        <v>15 - 19 yrs</v>
      </c>
      <c r="D1303" s="41" t="s">
        <v>8</v>
      </c>
      <c r="E1303" s="41" t="str">
        <f>HLOOKUP($A1303,'Sheet 4'!$A$2:$CNK$3,2,FALSE)</f>
        <v>Separated</v>
      </c>
      <c r="F1303" s="41" t="s">
        <v>121</v>
      </c>
      <c r="G1303" s="41" t="str">
        <f t="shared" si="100"/>
        <v>Female/Separated/Amudat</v>
      </c>
      <c r="H1303" s="41">
        <f>VLOOKUP($A1303,'Youth Skills Data'!$A$1:$E$2403,5,FALSE)</f>
        <v>9.24</v>
      </c>
      <c r="I1303" s="41">
        <f>VLOOKUP($A1303,'Youth Skills Data'!$A$1:$E$2403,4,FALSE)</f>
        <v>8.2100000000000009</v>
      </c>
      <c r="J1303" s="41">
        <f>VLOOKUP($A1303,'Youth Skills Data'!$A$1:$E$2403,3,FALSE)</f>
        <v>2.08</v>
      </c>
      <c r="K1303" s="41">
        <f t="shared" si="102"/>
        <v>19.53</v>
      </c>
      <c r="L1303" s="41" t="s">
        <v>5</v>
      </c>
      <c r="M1303" s="41" t="s">
        <v>5</v>
      </c>
      <c r="N1303" s="41" t="str">
        <f t="shared" si="103"/>
        <v>High Impact</v>
      </c>
      <c r="O1303" s="42">
        <v>85000</v>
      </c>
      <c r="P1303" s="42">
        <v>38000</v>
      </c>
      <c r="Q1303" s="42">
        <f t="shared" si="104"/>
        <v>123000</v>
      </c>
    </row>
    <row r="1304" spans="1:17" x14ac:dyDescent="0.35">
      <c r="A1304" s="41" t="s">
        <v>1325</v>
      </c>
      <c r="B1304" s="41">
        <f>VLOOKUP($A:$A,'Youth Skills Data'!$A$1:$E$2403,2,FALSE)</f>
        <v>25</v>
      </c>
      <c r="C1304" s="41" t="str">
        <f t="shared" si="101"/>
        <v>25 yrs or more</v>
      </c>
      <c r="D1304" s="41" t="s">
        <v>3</v>
      </c>
      <c r="E1304" s="41" t="str">
        <f>HLOOKUP($A1304,'Sheet 4'!$A$2:$CNK$3,2,FALSE)</f>
        <v>Single</v>
      </c>
      <c r="F1304" s="41" t="s">
        <v>121</v>
      </c>
      <c r="G1304" s="41" t="str">
        <f t="shared" si="100"/>
        <v>Male/Single/Amudat</v>
      </c>
      <c r="H1304" s="41">
        <f>VLOOKUP($A1304,'Youth Skills Data'!$A$1:$E$2403,5,FALSE)</f>
        <v>7.84</v>
      </c>
      <c r="I1304" s="41">
        <f>VLOOKUP($A1304,'Youth Skills Data'!$A$1:$E$2403,4,FALSE)</f>
        <v>6.23</v>
      </c>
      <c r="J1304" s="41">
        <f>VLOOKUP($A1304,'Youth Skills Data'!$A$1:$E$2403,3,FALSE)</f>
        <v>5.87</v>
      </c>
      <c r="K1304" s="41">
        <f t="shared" si="102"/>
        <v>19.940000000000001</v>
      </c>
      <c r="L1304" s="41" t="s">
        <v>5</v>
      </c>
      <c r="M1304" s="41" t="s">
        <v>5</v>
      </c>
      <c r="N1304" s="41" t="str">
        <f t="shared" si="103"/>
        <v>High Impact</v>
      </c>
      <c r="O1304" s="42">
        <v>41000</v>
      </c>
      <c r="P1304" s="42">
        <v>3200</v>
      </c>
      <c r="Q1304" s="42">
        <f t="shared" si="104"/>
        <v>44200</v>
      </c>
    </row>
    <row r="1305" spans="1:17" x14ac:dyDescent="0.35">
      <c r="A1305" s="41" t="s">
        <v>1326</v>
      </c>
      <c r="B1305" s="41">
        <f>VLOOKUP($A:$A,'Youth Skills Data'!$A$1:$E$2403,2,FALSE)</f>
        <v>14</v>
      </c>
      <c r="C1305" s="41" t="str">
        <f t="shared" si="101"/>
        <v>15 - 19 yrs</v>
      </c>
      <c r="D1305" s="41" t="s">
        <v>3</v>
      </c>
      <c r="E1305" s="41" t="str">
        <f>HLOOKUP($A1305,'Sheet 4'!$A$2:$CNK$3,2,FALSE)</f>
        <v>Married</v>
      </c>
      <c r="F1305" s="41" t="s">
        <v>121</v>
      </c>
      <c r="G1305" s="41" t="str">
        <f t="shared" si="100"/>
        <v>Male/Married/Amudat</v>
      </c>
      <c r="H1305" s="41">
        <f>VLOOKUP($A1305,'Youth Skills Data'!$A$1:$E$2403,5,FALSE)</f>
        <v>3.76</v>
      </c>
      <c r="I1305" s="41">
        <f>VLOOKUP($A1305,'Youth Skills Data'!$A$1:$E$2403,4,FALSE)</f>
        <v>0.56000000000000005</v>
      </c>
      <c r="J1305" s="41">
        <f>VLOOKUP($A1305,'Youth Skills Data'!$A$1:$E$2403,3,FALSE)</f>
        <v>9.81</v>
      </c>
      <c r="K1305" s="41">
        <f t="shared" si="102"/>
        <v>14.13</v>
      </c>
      <c r="L1305" s="41" t="s">
        <v>5</v>
      </c>
      <c r="M1305" s="41" t="s">
        <v>5</v>
      </c>
      <c r="N1305" s="41" t="str">
        <f t="shared" si="103"/>
        <v>High Impact</v>
      </c>
      <c r="O1305" s="42">
        <v>32500</v>
      </c>
      <c r="P1305" s="42">
        <v>130000</v>
      </c>
      <c r="Q1305" s="42">
        <f t="shared" si="104"/>
        <v>162500</v>
      </c>
    </row>
    <row r="1306" spans="1:17" x14ac:dyDescent="0.35">
      <c r="A1306" s="41" t="s">
        <v>1327</v>
      </c>
      <c r="B1306" s="41">
        <f>VLOOKUP($A:$A,'Youth Skills Data'!$A$1:$E$2403,2,FALSE)</f>
        <v>15</v>
      </c>
      <c r="C1306" s="41" t="str">
        <f t="shared" si="101"/>
        <v>15 - 19 yrs</v>
      </c>
      <c r="D1306" s="41" t="s">
        <v>8</v>
      </c>
      <c r="E1306" s="41" t="str">
        <f>HLOOKUP($A1306,'Sheet 4'!$A$2:$CNK$3,2,FALSE)</f>
        <v>Single</v>
      </c>
      <c r="F1306" s="41" t="s">
        <v>121</v>
      </c>
      <c r="G1306" s="41" t="str">
        <f t="shared" si="100"/>
        <v>Female/Single/Amudat</v>
      </c>
      <c r="H1306" s="41">
        <f>VLOOKUP($A1306,'Youth Skills Data'!$A$1:$E$2403,5,FALSE)</f>
        <v>5.3</v>
      </c>
      <c r="I1306" s="41">
        <f>VLOOKUP($A1306,'Youth Skills Data'!$A$1:$E$2403,4,FALSE)</f>
        <v>2.52</v>
      </c>
      <c r="J1306" s="41">
        <f>VLOOKUP($A1306,'Youth Skills Data'!$A$1:$E$2403,3,FALSE)</f>
        <v>5.59</v>
      </c>
      <c r="K1306" s="41">
        <f t="shared" si="102"/>
        <v>13.41</v>
      </c>
      <c r="L1306" s="41" t="s">
        <v>5</v>
      </c>
      <c r="M1306" s="41" t="s">
        <v>6</v>
      </c>
      <c r="N1306" s="41" t="str">
        <f t="shared" si="103"/>
        <v>Moderate Impact</v>
      </c>
      <c r="O1306" s="42">
        <v>18000</v>
      </c>
      <c r="P1306" s="42"/>
      <c r="Q1306" s="42">
        <f t="shared" si="104"/>
        <v>18000</v>
      </c>
    </row>
    <row r="1307" spans="1:17" x14ac:dyDescent="0.35">
      <c r="A1307" s="41" t="s">
        <v>1328</v>
      </c>
      <c r="B1307" s="41">
        <f>VLOOKUP($A:$A,'Youth Skills Data'!$A$1:$E$2403,2,FALSE)</f>
        <v>17</v>
      </c>
      <c r="C1307" s="41" t="str">
        <f t="shared" si="101"/>
        <v>15 - 19 yrs</v>
      </c>
      <c r="D1307" s="41" t="s">
        <v>3</v>
      </c>
      <c r="E1307" s="41" t="str">
        <f>HLOOKUP($A1307,'Sheet 4'!$A$2:$CNK$3,2,FALSE)</f>
        <v>Separated</v>
      </c>
      <c r="F1307" s="41" t="s">
        <v>121</v>
      </c>
      <c r="G1307" s="41" t="str">
        <f t="shared" si="100"/>
        <v>Male/Separated/Amudat</v>
      </c>
      <c r="H1307" s="41">
        <f>VLOOKUP($A1307,'Youth Skills Data'!$A$1:$E$2403,5,FALSE)</f>
        <v>5.3</v>
      </c>
      <c r="I1307" s="41">
        <f>VLOOKUP($A1307,'Youth Skills Data'!$A$1:$E$2403,4,FALSE)</f>
        <v>2.52</v>
      </c>
      <c r="J1307" s="41">
        <f>VLOOKUP($A1307,'Youth Skills Data'!$A$1:$E$2403,3,FALSE)</f>
        <v>5.59</v>
      </c>
      <c r="K1307" s="41">
        <f t="shared" si="102"/>
        <v>13.41</v>
      </c>
      <c r="L1307" s="41" t="s">
        <v>5</v>
      </c>
      <c r="M1307" s="41" t="s">
        <v>5</v>
      </c>
      <c r="N1307" s="41" t="str">
        <f t="shared" si="103"/>
        <v>High Impact</v>
      </c>
      <c r="O1307" s="42">
        <v>55099</v>
      </c>
      <c r="P1307" s="42">
        <v>30297</v>
      </c>
      <c r="Q1307" s="42">
        <f t="shared" si="104"/>
        <v>85396</v>
      </c>
    </row>
    <row r="1308" spans="1:17" x14ac:dyDescent="0.35">
      <c r="A1308" s="41" t="s">
        <v>1329</v>
      </c>
      <c r="B1308" s="41">
        <f>VLOOKUP($A:$A,'Youth Skills Data'!$A$1:$E$2403,2,FALSE)</f>
        <v>19</v>
      </c>
      <c r="C1308" s="41" t="str">
        <f t="shared" si="101"/>
        <v>20 - 24 yrs</v>
      </c>
      <c r="D1308" s="41" t="s">
        <v>3</v>
      </c>
      <c r="E1308" s="41" t="str">
        <f>HLOOKUP($A1308,'Sheet 4'!$A$2:$CNK$3,2,FALSE)</f>
        <v>Separated</v>
      </c>
      <c r="F1308" s="41" t="s">
        <v>120</v>
      </c>
      <c r="G1308" s="41" t="str">
        <f t="shared" si="100"/>
        <v>Male/Separated/Nakapiripiriti</v>
      </c>
      <c r="H1308" s="41">
        <f>VLOOKUP($A1308,'Youth Skills Data'!$A$1:$E$2403,5,FALSE)</f>
        <v>7.84</v>
      </c>
      <c r="I1308" s="41">
        <f>VLOOKUP($A1308,'Youth Skills Data'!$A$1:$E$2403,4,FALSE)</f>
        <v>6.23</v>
      </c>
      <c r="J1308" s="41">
        <f>VLOOKUP($A1308,'Youth Skills Data'!$A$1:$E$2403,3,FALSE)</f>
        <v>5.87</v>
      </c>
      <c r="K1308" s="41">
        <f t="shared" si="102"/>
        <v>19.940000000000001</v>
      </c>
      <c r="L1308" s="41" t="s">
        <v>5</v>
      </c>
      <c r="M1308" s="41" t="s">
        <v>5</v>
      </c>
      <c r="N1308" s="41" t="str">
        <f t="shared" si="103"/>
        <v>High Impact</v>
      </c>
      <c r="O1308" s="42">
        <v>70198</v>
      </c>
      <c r="P1308" s="42">
        <v>17099</v>
      </c>
      <c r="Q1308" s="42">
        <f t="shared" si="104"/>
        <v>87297</v>
      </c>
    </row>
    <row r="1309" spans="1:17" x14ac:dyDescent="0.35">
      <c r="A1309" s="41" t="s">
        <v>1330</v>
      </c>
      <c r="B1309" s="41">
        <f>VLOOKUP($A:$A,'Youth Skills Data'!$A$1:$E$2403,2,FALSE)</f>
        <v>21</v>
      </c>
      <c r="C1309" s="41" t="str">
        <f t="shared" si="101"/>
        <v>20 - 24 yrs</v>
      </c>
      <c r="D1309" s="41" t="s">
        <v>3</v>
      </c>
      <c r="E1309" s="41" t="str">
        <f>HLOOKUP($A1309,'Sheet 4'!$A$2:$CNK$3,2,FALSE)</f>
        <v>Separated</v>
      </c>
      <c r="F1309" s="41" t="s">
        <v>120</v>
      </c>
      <c r="G1309" s="41" t="str">
        <f t="shared" si="100"/>
        <v>Male/Separated/Nakapiripiriti</v>
      </c>
      <c r="H1309" s="41">
        <f>VLOOKUP($A1309,'Youth Skills Data'!$A$1:$E$2403,5,FALSE)</f>
        <v>3.26</v>
      </c>
      <c r="I1309" s="41">
        <f>VLOOKUP($A1309,'Youth Skills Data'!$A$1:$E$2403,4,FALSE)</f>
        <v>9.7200000000000006</v>
      </c>
      <c r="J1309" s="41">
        <f>VLOOKUP($A1309,'Youth Skills Data'!$A$1:$E$2403,3,FALSE)</f>
        <v>2</v>
      </c>
      <c r="K1309" s="41">
        <f t="shared" si="102"/>
        <v>14.98</v>
      </c>
      <c r="L1309" s="41" t="s">
        <v>5</v>
      </c>
      <c r="M1309" s="41" t="s">
        <v>5</v>
      </c>
      <c r="N1309" s="41" t="str">
        <f t="shared" si="103"/>
        <v>High Impact</v>
      </c>
      <c r="O1309" s="42">
        <v>10297</v>
      </c>
      <c r="P1309" s="42">
        <v>15198</v>
      </c>
      <c r="Q1309" s="42">
        <f t="shared" si="104"/>
        <v>25495</v>
      </c>
    </row>
    <row r="1310" spans="1:17" x14ac:dyDescent="0.35">
      <c r="A1310" s="41" t="s">
        <v>1331</v>
      </c>
      <c r="B1310" s="41">
        <f>VLOOKUP($A:$A,'Youth Skills Data'!$A$1:$E$2403,2,FALSE)</f>
        <v>24</v>
      </c>
      <c r="C1310" s="41" t="str">
        <f t="shared" si="101"/>
        <v>20 - 24 yrs</v>
      </c>
      <c r="D1310" s="41" t="s">
        <v>8</v>
      </c>
      <c r="E1310" s="41" t="str">
        <f>HLOOKUP($A1310,'Sheet 4'!$A$2:$CNK$3,2,FALSE)</f>
        <v>Single</v>
      </c>
      <c r="F1310" s="41" t="s">
        <v>120</v>
      </c>
      <c r="G1310" s="41" t="str">
        <f t="shared" si="100"/>
        <v>Female/Single/Nakapiripiriti</v>
      </c>
      <c r="H1310" s="41">
        <f>VLOOKUP($A1310,'Youth Skills Data'!$A$1:$E$2403,5,FALSE)</f>
        <v>1.87</v>
      </c>
      <c r="I1310" s="41">
        <f>VLOOKUP($A1310,'Youth Skills Data'!$A$1:$E$2403,4,FALSE)</f>
        <v>2.88</v>
      </c>
      <c r="J1310" s="41">
        <f>VLOOKUP($A1310,'Youth Skills Data'!$A$1:$E$2403,3,FALSE)</f>
        <v>5.23</v>
      </c>
      <c r="K1310" s="41">
        <f t="shared" si="102"/>
        <v>9.98</v>
      </c>
      <c r="L1310" s="41" t="s">
        <v>7</v>
      </c>
      <c r="M1310" s="41" t="s">
        <v>7</v>
      </c>
      <c r="N1310" s="41" t="str">
        <f t="shared" si="103"/>
        <v>No Impact at all</v>
      </c>
      <c r="O1310" s="42"/>
      <c r="P1310" s="42"/>
      <c r="Q1310" s="42">
        <f t="shared" si="104"/>
        <v>0</v>
      </c>
    </row>
    <row r="1311" spans="1:17" x14ac:dyDescent="0.35">
      <c r="A1311" s="41" t="s">
        <v>1332</v>
      </c>
      <c r="B1311" s="41">
        <f>VLOOKUP($A:$A,'Youth Skills Data'!$A$1:$E$2403,2,FALSE)</f>
        <v>21</v>
      </c>
      <c r="C1311" s="41" t="str">
        <f t="shared" si="101"/>
        <v>20 - 24 yrs</v>
      </c>
      <c r="D1311" s="41" t="s">
        <v>3</v>
      </c>
      <c r="E1311" s="41" t="str">
        <f>HLOOKUP($A1311,'Sheet 4'!$A$2:$CNK$3,2,FALSE)</f>
        <v>Single</v>
      </c>
      <c r="F1311" s="41" t="s">
        <v>120</v>
      </c>
      <c r="G1311" s="41" t="str">
        <f t="shared" si="100"/>
        <v>Male/Single/Nakapiripiriti</v>
      </c>
      <c r="H1311" s="41">
        <f>VLOOKUP($A1311,'Youth Skills Data'!$A$1:$E$2403,5,FALSE)</f>
        <v>2.91</v>
      </c>
      <c r="I1311" s="41">
        <f>VLOOKUP($A1311,'Youth Skills Data'!$A$1:$E$2403,4,FALSE)</f>
        <v>2.04</v>
      </c>
      <c r="J1311" s="41">
        <f>VLOOKUP($A1311,'Youth Skills Data'!$A$1:$E$2403,3,FALSE)</f>
        <v>2.82</v>
      </c>
      <c r="K1311" s="41">
        <f t="shared" si="102"/>
        <v>7.77</v>
      </c>
      <c r="L1311" s="41" t="s">
        <v>5</v>
      </c>
      <c r="M1311" s="41" t="s">
        <v>5</v>
      </c>
      <c r="N1311" s="41" t="str">
        <f t="shared" si="103"/>
        <v>High Impact</v>
      </c>
      <c r="O1311" s="42">
        <v>22599</v>
      </c>
      <c r="P1311" s="42">
        <v>48000</v>
      </c>
      <c r="Q1311" s="42">
        <f t="shared" si="104"/>
        <v>70599</v>
      </c>
    </row>
    <row r="1312" spans="1:17" x14ac:dyDescent="0.35">
      <c r="A1312" s="41" t="s">
        <v>1333</v>
      </c>
      <c r="B1312" s="41">
        <f>VLOOKUP($A:$A,'Youth Skills Data'!$A$1:$E$2403,2,FALSE)</f>
        <v>23</v>
      </c>
      <c r="C1312" s="41" t="str">
        <f t="shared" si="101"/>
        <v>20 - 24 yrs</v>
      </c>
      <c r="D1312" s="41" t="s">
        <v>8</v>
      </c>
      <c r="E1312" s="41" t="str">
        <f>HLOOKUP($A1312,'Sheet 4'!$A$2:$CNK$3,2,FALSE)</f>
        <v>Single</v>
      </c>
      <c r="F1312" s="41" t="s">
        <v>120</v>
      </c>
      <c r="G1312" s="41" t="str">
        <f t="shared" si="100"/>
        <v>Female/Single/Nakapiripiriti</v>
      </c>
      <c r="H1312" s="41">
        <f>VLOOKUP($A1312,'Youth Skills Data'!$A$1:$E$2403,5,FALSE)</f>
        <v>5.95</v>
      </c>
      <c r="I1312" s="41">
        <f>VLOOKUP($A1312,'Youth Skills Data'!$A$1:$E$2403,4,FALSE)</f>
        <v>9.8000000000000007</v>
      </c>
      <c r="J1312" s="41">
        <f>VLOOKUP($A1312,'Youth Skills Data'!$A$1:$E$2403,3,FALSE)</f>
        <v>1.47</v>
      </c>
      <c r="K1312" s="41">
        <f t="shared" si="102"/>
        <v>17.22</v>
      </c>
      <c r="L1312" s="41" t="s">
        <v>5</v>
      </c>
      <c r="M1312" s="41" t="s">
        <v>5</v>
      </c>
      <c r="N1312" s="41" t="str">
        <f t="shared" si="103"/>
        <v>High Impact</v>
      </c>
      <c r="O1312" s="42">
        <v>45198</v>
      </c>
      <c r="P1312" s="42">
        <v>235000</v>
      </c>
      <c r="Q1312" s="42">
        <f t="shared" si="104"/>
        <v>280198</v>
      </c>
    </row>
    <row r="1313" spans="1:17" x14ac:dyDescent="0.35">
      <c r="A1313" s="41" t="s">
        <v>1334</v>
      </c>
      <c r="B1313" s="41">
        <f>VLOOKUP($A:$A,'Youth Skills Data'!$A$1:$E$2403,2,FALSE)</f>
        <v>19</v>
      </c>
      <c r="C1313" s="41" t="str">
        <f t="shared" si="101"/>
        <v>20 - 24 yrs</v>
      </c>
      <c r="D1313" s="41" t="s">
        <v>8</v>
      </c>
      <c r="E1313" s="41" t="str">
        <f>HLOOKUP($A1313,'Sheet 4'!$A$2:$CNK$3,2,FALSE)</f>
        <v>Separated</v>
      </c>
      <c r="F1313" s="41" t="s">
        <v>120</v>
      </c>
      <c r="G1313" s="41" t="str">
        <f t="shared" si="100"/>
        <v>Female/Separated/Nakapiripiriti</v>
      </c>
      <c r="H1313" s="41">
        <f>VLOOKUP($A1313,'Youth Skills Data'!$A$1:$E$2403,5,FALSE)</f>
        <v>5.36</v>
      </c>
      <c r="I1313" s="41">
        <f>VLOOKUP($A1313,'Youth Skills Data'!$A$1:$E$2403,4,FALSE)</f>
        <v>4.3600000000000003</v>
      </c>
      <c r="J1313" s="41">
        <f>VLOOKUP($A1313,'Youth Skills Data'!$A$1:$E$2403,3,FALSE)</f>
        <v>7.46</v>
      </c>
      <c r="K1313" s="41">
        <f t="shared" si="102"/>
        <v>17.18</v>
      </c>
      <c r="L1313" s="41" t="s">
        <v>5</v>
      </c>
      <c r="M1313" s="41" t="s">
        <v>5</v>
      </c>
      <c r="N1313" s="41" t="str">
        <f t="shared" si="103"/>
        <v>High Impact</v>
      </c>
      <c r="O1313" s="42">
        <v>136000</v>
      </c>
      <c r="P1313" s="42">
        <v>11000</v>
      </c>
      <c r="Q1313" s="42">
        <f t="shared" si="104"/>
        <v>147000</v>
      </c>
    </row>
    <row r="1314" spans="1:17" x14ac:dyDescent="0.35">
      <c r="A1314" s="41" t="s">
        <v>1335</v>
      </c>
      <c r="B1314" s="41">
        <f>VLOOKUP($A:$A,'Youth Skills Data'!$A$1:$E$2403,2,FALSE)</f>
        <v>29</v>
      </c>
      <c r="C1314" s="41" t="str">
        <f t="shared" si="101"/>
        <v>25 yrs or more</v>
      </c>
      <c r="D1314" s="41" t="s">
        <v>8</v>
      </c>
      <c r="E1314" s="41" t="str">
        <f>HLOOKUP($A1314,'Sheet 4'!$A$2:$CNK$3,2,FALSE)</f>
        <v>Single</v>
      </c>
      <c r="F1314" s="41" t="s">
        <v>120</v>
      </c>
      <c r="G1314" s="41" t="str">
        <f t="shared" si="100"/>
        <v>Female/Single/Nakapiripiriti</v>
      </c>
      <c r="H1314" s="41">
        <f>VLOOKUP($A1314,'Youth Skills Data'!$A$1:$E$2403,5,FALSE)</f>
        <v>5.3</v>
      </c>
      <c r="I1314" s="41">
        <f>VLOOKUP($A1314,'Youth Skills Data'!$A$1:$E$2403,4,FALSE)</f>
        <v>2.52</v>
      </c>
      <c r="J1314" s="41">
        <f>VLOOKUP($A1314,'Youth Skills Data'!$A$1:$E$2403,3,FALSE)</f>
        <v>5.59</v>
      </c>
      <c r="K1314" s="41">
        <f t="shared" si="102"/>
        <v>13.41</v>
      </c>
      <c r="L1314" s="41" t="s">
        <v>5</v>
      </c>
      <c r="M1314" s="41" t="s">
        <v>5</v>
      </c>
      <c r="N1314" s="41" t="str">
        <f t="shared" si="103"/>
        <v>High Impact</v>
      </c>
      <c r="O1314" s="42">
        <v>90500</v>
      </c>
      <c r="P1314" s="42">
        <v>60000</v>
      </c>
      <c r="Q1314" s="42">
        <f t="shared" si="104"/>
        <v>150500</v>
      </c>
    </row>
    <row r="1315" spans="1:17" x14ac:dyDescent="0.35">
      <c r="A1315" s="41" t="s">
        <v>1336</v>
      </c>
      <c r="B1315" s="41">
        <f>VLOOKUP($A:$A,'Youth Skills Data'!$A$1:$E$2403,2,FALSE)</f>
        <v>23</v>
      </c>
      <c r="C1315" s="41" t="str">
        <f t="shared" si="101"/>
        <v>20 - 24 yrs</v>
      </c>
      <c r="D1315" s="41" t="s">
        <v>3</v>
      </c>
      <c r="E1315" s="41" t="str">
        <f>HLOOKUP($A1315,'Sheet 4'!$A$2:$CNK$3,2,FALSE)</f>
        <v>Single</v>
      </c>
      <c r="F1315" s="41" t="s">
        <v>120</v>
      </c>
      <c r="G1315" s="41" t="str">
        <f t="shared" si="100"/>
        <v>Male/Single/Nakapiripiriti</v>
      </c>
      <c r="H1315" s="41">
        <f>VLOOKUP($A1315,'Youth Skills Data'!$A$1:$E$2403,5,FALSE)</f>
        <v>5.3</v>
      </c>
      <c r="I1315" s="41">
        <f>VLOOKUP($A1315,'Youth Skills Data'!$A$1:$E$2403,4,FALSE)</f>
        <v>2.52</v>
      </c>
      <c r="J1315" s="41">
        <f>VLOOKUP($A1315,'Youth Skills Data'!$A$1:$E$2403,3,FALSE)</f>
        <v>5.59</v>
      </c>
      <c r="K1315" s="41">
        <f t="shared" si="102"/>
        <v>13.41</v>
      </c>
      <c r="L1315" s="41" t="s">
        <v>5</v>
      </c>
      <c r="M1315" s="41" t="s">
        <v>5</v>
      </c>
      <c r="N1315" s="41" t="str">
        <f t="shared" si="103"/>
        <v>High Impact</v>
      </c>
      <c r="O1315" s="42">
        <v>4650</v>
      </c>
      <c r="P1315" s="42">
        <v>35198</v>
      </c>
      <c r="Q1315" s="42">
        <f t="shared" si="104"/>
        <v>39848</v>
      </c>
    </row>
    <row r="1316" spans="1:17" x14ac:dyDescent="0.35">
      <c r="A1316" s="41" t="s">
        <v>1337</v>
      </c>
      <c r="B1316" s="41">
        <f>VLOOKUP($A:$A,'Youth Skills Data'!$A$1:$E$2403,2,FALSE)</f>
        <v>21</v>
      </c>
      <c r="C1316" s="41" t="str">
        <f t="shared" si="101"/>
        <v>20 - 24 yrs</v>
      </c>
      <c r="D1316" s="41" t="s">
        <v>3</v>
      </c>
      <c r="E1316" s="41" t="str">
        <f>HLOOKUP($A1316,'Sheet 4'!$A$2:$CNK$3,2,FALSE)</f>
        <v>Single</v>
      </c>
      <c r="F1316" s="41" t="s">
        <v>120</v>
      </c>
      <c r="G1316" s="41" t="str">
        <f t="shared" si="100"/>
        <v>Male/Single/Nakapiripiriti</v>
      </c>
      <c r="H1316" s="41">
        <f>VLOOKUP($A1316,'Youth Skills Data'!$A$1:$E$2403,5,FALSE)</f>
        <v>8.42</v>
      </c>
      <c r="I1316" s="41">
        <f>VLOOKUP($A1316,'Youth Skills Data'!$A$1:$E$2403,4,FALSE)</f>
        <v>3.68</v>
      </c>
      <c r="J1316" s="41">
        <f>VLOOKUP($A1316,'Youth Skills Data'!$A$1:$E$2403,3,FALSE)</f>
        <v>0.54</v>
      </c>
      <c r="K1316" s="41">
        <f t="shared" si="102"/>
        <v>12.64</v>
      </c>
      <c r="L1316" s="41" t="s">
        <v>5</v>
      </c>
      <c r="M1316" s="41" t="s">
        <v>5</v>
      </c>
      <c r="N1316" s="41" t="str">
        <f t="shared" si="103"/>
        <v>High Impact</v>
      </c>
      <c r="O1316" s="42">
        <v>130000</v>
      </c>
      <c r="P1316" s="42">
        <v>41000</v>
      </c>
      <c r="Q1316" s="42">
        <f t="shared" si="104"/>
        <v>171000</v>
      </c>
    </row>
    <row r="1317" spans="1:17" x14ac:dyDescent="0.35">
      <c r="A1317" s="41" t="s">
        <v>1338</v>
      </c>
      <c r="B1317" s="41">
        <f>VLOOKUP($A:$A,'Youth Skills Data'!$A$1:$E$2403,2,FALSE)</f>
        <v>17</v>
      </c>
      <c r="C1317" s="41" t="str">
        <f t="shared" si="101"/>
        <v>15 - 19 yrs</v>
      </c>
      <c r="D1317" s="41" t="s">
        <v>3</v>
      </c>
      <c r="E1317" s="41" t="str">
        <f>HLOOKUP($A1317,'Sheet 4'!$A$2:$CNK$3,2,FALSE)</f>
        <v>Single</v>
      </c>
      <c r="F1317" s="41" t="s">
        <v>120</v>
      </c>
      <c r="G1317" s="41" t="str">
        <f t="shared" si="100"/>
        <v>Male/Single/Nakapiripiriti</v>
      </c>
      <c r="H1317" s="41">
        <f>VLOOKUP($A1317,'Youth Skills Data'!$A$1:$E$2403,5,FALSE)</f>
        <v>9.11</v>
      </c>
      <c r="I1317" s="41">
        <f>VLOOKUP($A1317,'Youth Skills Data'!$A$1:$E$2403,4,FALSE)</f>
        <v>8.1</v>
      </c>
      <c r="J1317" s="41">
        <f>VLOOKUP($A1317,'Youth Skills Data'!$A$1:$E$2403,3,FALSE)</f>
        <v>5.4</v>
      </c>
      <c r="K1317" s="41">
        <f t="shared" si="102"/>
        <v>22.61</v>
      </c>
      <c r="L1317" s="41" t="s">
        <v>5</v>
      </c>
      <c r="M1317" s="41" t="s">
        <v>5</v>
      </c>
      <c r="N1317" s="41" t="str">
        <f t="shared" si="103"/>
        <v>High Impact</v>
      </c>
      <c r="O1317" s="42">
        <v>30200</v>
      </c>
      <c r="P1317" s="42">
        <v>15198</v>
      </c>
      <c r="Q1317" s="42">
        <f t="shared" si="104"/>
        <v>45398</v>
      </c>
    </row>
    <row r="1318" spans="1:17" x14ac:dyDescent="0.35">
      <c r="A1318" s="41" t="s">
        <v>1339</v>
      </c>
      <c r="B1318" s="41">
        <f>VLOOKUP($A:$A,'Youth Skills Data'!$A$1:$E$2403,2,FALSE)</f>
        <v>21</v>
      </c>
      <c r="C1318" s="41" t="str">
        <f t="shared" si="101"/>
        <v>20 - 24 yrs</v>
      </c>
      <c r="D1318" s="41" t="s">
        <v>3</v>
      </c>
      <c r="E1318" s="41" t="str">
        <f>HLOOKUP($A1318,'Sheet 4'!$A$2:$CNK$3,2,FALSE)</f>
        <v>Single</v>
      </c>
      <c r="F1318" s="41" t="s">
        <v>118</v>
      </c>
      <c r="G1318" s="41" t="str">
        <f t="shared" si="100"/>
        <v>Male/Single/Kotido</v>
      </c>
      <c r="H1318" s="41">
        <f>VLOOKUP($A1318,'Youth Skills Data'!$A$1:$E$2403,5,FALSE)</f>
        <v>3.26</v>
      </c>
      <c r="I1318" s="41">
        <f>VLOOKUP($A1318,'Youth Skills Data'!$A$1:$E$2403,4,FALSE)</f>
        <v>9.7200000000000006</v>
      </c>
      <c r="J1318" s="41">
        <f>VLOOKUP($A1318,'Youth Skills Data'!$A$1:$E$2403,3,FALSE)</f>
        <v>2</v>
      </c>
      <c r="K1318" s="41">
        <f t="shared" si="102"/>
        <v>14.98</v>
      </c>
      <c r="L1318" s="41" t="s">
        <v>5</v>
      </c>
      <c r="M1318" s="41" t="s">
        <v>5</v>
      </c>
      <c r="N1318" s="41" t="str">
        <f t="shared" si="103"/>
        <v>High Impact</v>
      </c>
      <c r="O1318" s="42">
        <v>60297</v>
      </c>
      <c r="P1318" s="42">
        <v>40198</v>
      </c>
      <c r="Q1318" s="42">
        <f t="shared" si="104"/>
        <v>100495</v>
      </c>
    </row>
    <row r="1319" spans="1:17" x14ac:dyDescent="0.35">
      <c r="A1319" s="41" t="s">
        <v>1340</v>
      </c>
      <c r="B1319" s="41">
        <f>VLOOKUP($A:$A,'Youth Skills Data'!$A$1:$E$2403,2,FALSE)</f>
        <v>23</v>
      </c>
      <c r="C1319" s="41" t="str">
        <f t="shared" si="101"/>
        <v>20 - 24 yrs</v>
      </c>
      <c r="D1319" s="41" t="s">
        <v>8</v>
      </c>
      <c r="E1319" s="41" t="str">
        <f>HLOOKUP($A1319,'Sheet 4'!$A$2:$CNK$3,2,FALSE)</f>
        <v>Single</v>
      </c>
      <c r="F1319" s="41" t="s">
        <v>118</v>
      </c>
      <c r="G1319" s="41" t="str">
        <f t="shared" si="100"/>
        <v>Female/Single/Kotido</v>
      </c>
      <c r="H1319" s="41">
        <f>VLOOKUP($A1319,'Youth Skills Data'!$A$1:$E$2403,5,FALSE)</f>
        <v>8.42</v>
      </c>
      <c r="I1319" s="41">
        <f>VLOOKUP($A1319,'Youth Skills Data'!$A$1:$E$2403,4,FALSE)</f>
        <v>3.68</v>
      </c>
      <c r="J1319" s="41">
        <f>VLOOKUP($A1319,'Youth Skills Data'!$A$1:$E$2403,3,FALSE)</f>
        <v>0.54</v>
      </c>
      <c r="K1319" s="41">
        <f t="shared" si="102"/>
        <v>12.64</v>
      </c>
      <c r="L1319" s="41" t="s">
        <v>5</v>
      </c>
      <c r="M1319" s="41" t="s">
        <v>5</v>
      </c>
      <c r="N1319" s="41" t="str">
        <f t="shared" si="103"/>
        <v>High Impact</v>
      </c>
      <c r="O1319" s="42">
        <v>11500</v>
      </c>
      <c r="P1319" s="42">
        <v>67000</v>
      </c>
      <c r="Q1319" s="42">
        <f t="shared" si="104"/>
        <v>78500</v>
      </c>
    </row>
    <row r="1320" spans="1:17" x14ac:dyDescent="0.35">
      <c r="A1320" s="41" t="s">
        <v>1341</v>
      </c>
      <c r="B1320" s="41">
        <f>VLOOKUP($A:$A,'Youth Skills Data'!$A$1:$E$2403,2,FALSE)</f>
        <v>15</v>
      </c>
      <c r="C1320" s="41" t="str">
        <f t="shared" si="101"/>
        <v>15 - 19 yrs</v>
      </c>
      <c r="D1320" s="41" t="s">
        <v>8</v>
      </c>
      <c r="E1320" s="41" t="str">
        <f>HLOOKUP($A1320,'Sheet 4'!$A$2:$CNK$3,2,FALSE)</f>
        <v>Married</v>
      </c>
      <c r="F1320" s="41" t="s">
        <v>118</v>
      </c>
      <c r="G1320" s="41" t="str">
        <f t="shared" si="100"/>
        <v>Female/Married/Kotido</v>
      </c>
      <c r="H1320" s="41">
        <f>VLOOKUP($A1320,'Youth Skills Data'!$A$1:$E$2403,5,FALSE)</f>
        <v>3.68</v>
      </c>
      <c r="I1320" s="41">
        <f>VLOOKUP($A1320,'Youth Skills Data'!$A$1:$E$2403,4,FALSE)</f>
        <v>6.89</v>
      </c>
      <c r="J1320" s="41">
        <f>VLOOKUP($A1320,'Youth Skills Data'!$A$1:$E$2403,3,FALSE)</f>
        <v>6.27</v>
      </c>
      <c r="K1320" s="41">
        <f t="shared" si="102"/>
        <v>16.84</v>
      </c>
      <c r="L1320" s="41" t="s">
        <v>5</v>
      </c>
      <c r="M1320" s="41" t="s">
        <v>5</v>
      </c>
      <c r="N1320" s="41" t="str">
        <f t="shared" si="103"/>
        <v>High Impact</v>
      </c>
      <c r="O1320" s="42">
        <v>37000</v>
      </c>
      <c r="P1320" s="42">
        <v>7198</v>
      </c>
      <c r="Q1320" s="42">
        <f t="shared" si="104"/>
        <v>44198</v>
      </c>
    </row>
    <row r="1321" spans="1:17" x14ac:dyDescent="0.35">
      <c r="A1321" s="41" t="s">
        <v>1342</v>
      </c>
      <c r="B1321" s="41">
        <f>VLOOKUP($A:$A,'Youth Skills Data'!$A$1:$E$2403,2,FALSE)</f>
        <v>25</v>
      </c>
      <c r="C1321" s="41" t="str">
        <f t="shared" si="101"/>
        <v>25 yrs or more</v>
      </c>
      <c r="D1321" s="41" t="s">
        <v>3</v>
      </c>
      <c r="E1321" s="41" t="str">
        <f>HLOOKUP($A1321,'Sheet 4'!$A$2:$CNK$3,2,FALSE)</f>
        <v>Single</v>
      </c>
      <c r="F1321" s="41" t="s">
        <v>118</v>
      </c>
      <c r="G1321" s="41" t="str">
        <f t="shared" si="100"/>
        <v>Male/Single/Kotido</v>
      </c>
      <c r="H1321" s="41">
        <f>VLOOKUP($A1321,'Youth Skills Data'!$A$1:$E$2403,5,FALSE)</f>
        <v>3.76</v>
      </c>
      <c r="I1321" s="41">
        <f>VLOOKUP($A1321,'Youth Skills Data'!$A$1:$E$2403,4,FALSE)</f>
        <v>0.56000000000000005</v>
      </c>
      <c r="J1321" s="41">
        <f>VLOOKUP($A1321,'Youth Skills Data'!$A$1:$E$2403,3,FALSE)</f>
        <v>9.81</v>
      </c>
      <c r="K1321" s="41">
        <f t="shared" si="102"/>
        <v>14.13</v>
      </c>
      <c r="L1321" s="41" t="s">
        <v>5</v>
      </c>
      <c r="M1321" s="41" t="s">
        <v>5</v>
      </c>
      <c r="N1321" s="41" t="str">
        <f t="shared" si="103"/>
        <v>High Impact</v>
      </c>
      <c r="O1321" s="42">
        <v>49599</v>
      </c>
      <c r="P1321" s="42">
        <v>12200</v>
      </c>
      <c r="Q1321" s="42">
        <f t="shared" si="104"/>
        <v>61799</v>
      </c>
    </row>
    <row r="1322" spans="1:17" x14ac:dyDescent="0.35">
      <c r="A1322" s="41" t="s">
        <v>1343</v>
      </c>
      <c r="B1322" s="41">
        <f>VLOOKUP($A:$A,'Youth Skills Data'!$A$1:$E$2403,2,FALSE)</f>
        <v>14</v>
      </c>
      <c r="C1322" s="41" t="str">
        <f t="shared" si="101"/>
        <v>15 - 19 yrs</v>
      </c>
      <c r="D1322" s="41" t="s">
        <v>3</v>
      </c>
      <c r="E1322" s="41" t="str">
        <f>HLOOKUP($A1322,'Sheet 4'!$A$2:$CNK$3,2,FALSE)</f>
        <v>Married</v>
      </c>
      <c r="F1322" s="41" t="s">
        <v>118</v>
      </c>
      <c r="G1322" s="41" t="str">
        <f t="shared" si="100"/>
        <v>Male/Married/Kotido</v>
      </c>
      <c r="H1322" s="41">
        <f>VLOOKUP($A1322,'Youth Skills Data'!$A$1:$E$2403,5,FALSE)</f>
        <v>7.84</v>
      </c>
      <c r="I1322" s="41">
        <f>VLOOKUP($A1322,'Youth Skills Data'!$A$1:$E$2403,4,FALSE)</f>
        <v>6.23</v>
      </c>
      <c r="J1322" s="41">
        <f>VLOOKUP($A1322,'Youth Skills Data'!$A$1:$E$2403,3,FALSE)</f>
        <v>5.87</v>
      </c>
      <c r="K1322" s="41">
        <f t="shared" si="102"/>
        <v>19.940000000000001</v>
      </c>
      <c r="L1322" s="41" t="s">
        <v>5</v>
      </c>
      <c r="M1322" s="41" t="s">
        <v>5</v>
      </c>
      <c r="N1322" s="41" t="str">
        <f t="shared" si="103"/>
        <v>High Impact</v>
      </c>
      <c r="O1322" s="42">
        <v>29500</v>
      </c>
      <c r="P1322" s="42">
        <v>71500</v>
      </c>
      <c r="Q1322" s="42">
        <f t="shared" si="104"/>
        <v>101000</v>
      </c>
    </row>
    <row r="1323" spans="1:17" x14ac:dyDescent="0.35">
      <c r="A1323" s="41" t="s">
        <v>1344</v>
      </c>
      <c r="B1323" s="41">
        <f>VLOOKUP($A:$A,'Youth Skills Data'!$A$1:$E$2403,2,FALSE)</f>
        <v>15</v>
      </c>
      <c r="C1323" s="41" t="str">
        <f t="shared" si="101"/>
        <v>15 - 19 yrs</v>
      </c>
      <c r="D1323" s="41" t="s">
        <v>3</v>
      </c>
      <c r="E1323" s="41" t="str">
        <f>HLOOKUP($A1323,'Sheet 4'!$A$2:$CNK$3,2,FALSE)</f>
        <v>Single</v>
      </c>
      <c r="F1323" s="41" t="s">
        <v>118</v>
      </c>
      <c r="G1323" s="41" t="str">
        <f t="shared" si="100"/>
        <v>Male/Single/Kotido</v>
      </c>
      <c r="H1323" s="41">
        <f>VLOOKUP($A1323,'Youth Skills Data'!$A$1:$E$2403,5,FALSE)</f>
        <v>5.3</v>
      </c>
      <c r="I1323" s="41">
        <f>VLOOKUP($A1323,'Youth Skills Data'!$A$1:$E$2403,4,FALSE)</f>
        <v>2.52</v>
      </c>
      <c r="J1323" s="41">
        <f>VLOOKUP($A1323,'Youth Skills Data'!$A$1:$E$2403,3,FALSE)</f>
        <v>5.59</v>
      </c>
      <c r="K1323" s="41">
        <f t="shared" si="102"/>
        <v>13.41</v>
      </c>
      <c r="L1323" s="41" t="s">
        <v>5</v>
      </c>
      <c r="M1323" s="41" t="s">
        <v>5</v>
      </c>
      <c r="N1323" s="41" t="str">
        <f t="shared" si="103"/>
        <v>High Impact</v>
      </c>
      <c r="O1323" s="42">
        <v>670500</v>
      </c>
      <c r="P1323" s="42">
        <v>18099</v>
      </c>
      <c r="Q1323" s="42">
        <f t="shared" si="104"/>
        <v>688599</v>
      </c>
    </row>
    <row r="1324" spans="1:17" x14ac:dyDescent="0.35">
      <c r="A1324" s="41" t="s">
        <v>1345</v>
      </c>
      <c r="B1324" s="41">
        <f>VLOOKUP($A:$A,'Youth Skills Data'!$A$1:$E$2403,2,FALSE)</f>
        <v>17</v>
      </c>
      <c r="C1324" s="41" t="str">
        <f t="shared" si="101"/>
        <v>15 - 19 yrs</v>
      </c>
      <c r="D1324" s="41" t="s">
        <v>3</v>
      </c>
      <c r="E1324" s="41" t="str">
        <f>HLOOKUP($A1324,'Sheet 4'!$A$2:$CNK$3,2,FALSE)</f>
        <v>Married</v>
      </c>
      <c r="F1324" s="41" t="s">
        <v>118</v>
      </c>
      <c r="G1324" s="41" t="str">
        <f t="shared" si="100"/>
        <v>Male/Married/Kotido</v>
      </c>
      <c r="H1324" s="41">
        <f>VLOOKUP($A1324,'Youth Skills Data'!$A$1:$E$2403,5,FALSE)</f>
        <v>5.3</v>
      </c>
      <c r="I1324" s="41">
        <f>VLOOKUP($A1324,'Youth Skills Data'!$A$1:$E$2403,4,FALSE)</f>
        <v>2.52</v>
      </c>
      <c r="J1324" s="41">
        <f>VLOOKUP($A1324,'Youth Skills Data'!$A$1:$E$2403,3,FALSE)</f>
        <v>5.59</v>
      </c>
      <c r="K1324" s="41">
        <f t="shared" si="102"/>
        <v>13.41</v>
      </c>
      <c r="L1324" s="41" t="s">
        <v>5</v>
      </c>
      <c r="M1324" s="41" t="s">
        <v>5</v>
      </c>
      <c r="N1324" s="41" t="str">
        <f t="shared" si="103"/>
        <v>High Impact</v>
      </c>
      <c r="O1324" s="42">
        <v>63000</v>
      </c>
      <c r="P1324" s="42">
        <v>192099</v>
      </c>
      <c r="Q1324" s="42">
        <f t="shared" si="104"/>
        <v>255099</v>
      </c>
    </row>
    <row r="1325" spans="1:17" x14ac:dyDescent="0.35">
      <c r="A1325" s="41" t="s">
        <v>1346</v>
      </c>
      <c r="B1325" s="41">
        <f>VLOOKUP($A:$A,'Youth Skills Data'!$A$1:$E$2403,2,FALSE)</f>
        <v>19</v>
      </c>
      <c r="C1325" s="41" t="str">
        <f t="shared" si="101"/>
        <v>20 - 24 yrs</v>
      </c>
      <c r="D1325" s="41" t="s">
        <v>3</v>
      </c>
      <c r="E1325" s="41" t="str">
        <f>HLOOKUP($A1325,'Sheet 4'!$A$2:$CNK$3,2,FALSE)</f>
        <v>Single</v>
      </c>
      <c r="F1325" s="41" t="s">
        <v>118</v>
      </c>
      <c r="G1325" s="41" t="str">
        <f t="shared" si="100"/>
        <v>Male/Single/Kotido</v>
      </c>
      <c r="H1325" s="41">
        <f>VLOOKUP($A1325,'Youth Skills Data'!$A$1:$E$2403,5,FALSE)</f>
        <v>3.76</v>
      </c>
      <c r="I1325" s="41">
        <f>VLOOKUP($A1325,'Youth Skills Data'!$A$1:$E$2403,4,FALSE)</f>
        <v>0.56000000000000005</v>
      </c>
      <c r="J1325" s="41">
        <f>VLOOKUP($A1325,'Youth Skills Data'!$A$1:$E$2403,3,FALSE)</f>
        <v>9.81</v>
      </c>
      <c r="K1325" s="41">
        <f t="shared" si="102"/>
        <v>14.13</v>
      </c>
      <c r="L1325" s="41" t="s">
        <v>6</v>
      </c>
      <c r="M1325" s="41" t="s">
        <v>6</v>
      </c>
      <c r="N1325" s="41" t="str">
        <f t="shared" si="103"/>
        <v>No Impact at all</v>
      </c>
      <c r="O1325" s="42"/>
      <c r="P1325" s="42"/>
      <c r="Q1325" s="42">
        <f t="shared" si="104"/>
        <v>0</v>
      </c>
    </row>
    <row r="1326" spans="1:17" x14ac:dyDescent="0.35">
      <c r="A1326" s="41" t="s">
        <v>1347</v>
      </c>
      <c r="B1326" s="41">
        <f>VLOOKUP($A:$A,'Youth Skills Data'!$A$1:$E$2403,2,FALSE)</f>
        <v>21</v>
      </c>
      <c r="C1326" s="41" t="str">
        <f t="shared" si="101"/>
        <v>20 - 24 yrs</v>
      </c>
      <c r="D1326" s="41" t="s">
        <v>3</v>
      </c>
      <c r="E1326" s="41" t="str">
        <f>HLOOKUP($A1326,'Sheet 4'!$A$2:$CNK$3,2,FALSE)</f>
        <v>Single</v>
      </c>
      <c r="F1326" s="41" t="s">
        <v>118</v>
      </c>
      <c r="G1326" s="41" t="str">
        <f t="shared" si="100"/>
        <v>Male/Single/Kotido</v>
      </c>
      <c r="H1326" s="41">
        <f>VLOOKUP($A1326,'Youth Skills Data'!$A$1:$E$2403,5,FALSE)</f>
        <v>3.26</v>
      </c>
      <c r="I1326" s="41">
        <f>VLOOKUP($A1326,'Youth Skills Data'!$A$1:$E$2403,4,FALSE)</f>
        <v>9.7200000000000006</v>
      </c>
      <c r="J1326" s="41">
        <f>VLOOKUP($A1326,'Youth Skills Data'!$A$1:$E$2403,3,FALSE)</f>
        <v>2</v>
      </c>
      <c r="K1326" s="41">
        <f t="shared" si="102"/>
        <v>14.98</v>
      </c>
      <c r="L1326" s="41" t="s">
        <v>7</v>
      </c>
      <c r="M1326" s="41" t="s">
        <v>5</v>
      </c>
      <c r="N1326" s="41" t="str">
        <f t="shared" si="103"/>
        <v>Low Impact</v>
      </c>
      <c r="O1326" s="42"/>
      <c r="P1326" s="42">
        <v>75099</v>
      </c>
      <c r="Q1326" s="42">
        <f t="shared" si="104"/>
        <v>75099</v>
      </c>
    </row>
    <row r="1327" spans="1:17" x14ac:dyDescent="0.35">
      <c r="A1327" s="41" t="s">
        <v>1348</v>
      </c>
      <c r="B1327" s="41">
        <f>VLOOKUP($A:$A,'Youth Skills Data'!$A$1:$E$2403,2,FALSE)</f>
        <v>24</v>
      </c>
      <c r="C1327" s="41" t="str">
        <f t="shared" si="101"/>
        <v>20 - 24 yrs</v>
      </c>
      <c r="D1327" s="41" t="s">
        <v>3</v>
      </c>
      <c r="E1327" s="41" t="str">
        <f>HLOOKUP($A1327,'Sheet 4'!$A$2:$CNK$3,2,FALSE)</f>
        <v>Single</v>
      </c>
      <c r="F1327" s="41" t="s">
        <v>118</v>
      </c>
      <c r="G1327" s="41" t="str">
        <f t="shared" si="100"/>
        <v>Male/Single/Kotido</v>
      </c>
      <c r="H1327" s="41">
        <f>VLOOKUP($A1327,'Youth Skills Data'!$A$1:$E$2403,5,FALSE)</f>
        <v>8.42</v>
      </c>
      <c r="I1327" s="41">
        <f>VLOOKUP($A1327,'Youth Skills Data'!$A$1:$E$2403,4,FALSE)</f>
        <v>3.68</v>
      </c>
      <c r="J1327" s="41">
        <f>VLOOKUP($A1327,'Youth Skills Data'!$A$1:$E$2403,3,FALSE)</f>
        <v>0.54</v>
      </c>
      <c r="K1327" s="41">
        <f t="shared" si="102"/>
        <v>12.64</v>
      </c>
      <c r="L1327" s="41" t="s">
        <v>7</v>
      </c>
      <c r="M1327" s="41" t="s">
        <v>5</v>
      </c>
      <c r="N1327" s="41" t="str">
        <f t="shared" si="103"/>
        <v>Low Impact</v>
      </c>
      <c r="O1327" s="42"/>
      <c r="P1327" s="42">
        <v>1398</v>
      </c>
      <c r="Q1327" s="42">
        <f t="shared" si="104"/>
        <v>1398</v>
      </c>
    </row>
    <row r="1328" spans="1:17" x14ac:dyDescent="0.35">
      <c r="A1328" s="41" t="s">
        <v>1349</v>
      </c>
      <c r="B1328" s="41">
        <f>VLOOKUP($A:$A,'Youth Skills Data'!$A$1:$E$2403,2,FALSE)</f>
        <v>21</v>
      </c>
      <c r="C1328" s="41" t="str">
        <f t="shared" si="101"/>
        <v>20 - 24 yrs</v>
      </c>
      <c r="D1328" s="41" t="s">
        <v>3</v>
      </c>
      <c r="E1328" s="41" t="str">
        <f>HLOOKUP($A1328,'Sheet 4'!$A$2:$CNK$3,2,FALSE)</f>
        <v>Single</v>
      </c>
      <c r="F1328" s="41" t="s">
        <v>118</v>
      </c>
      <c r="G1328" s="41" t="str">
        <f t="shared" si="100"/>
        <v>Male/Single/Kotido</v>
      </c>
      <c r="H1328" s="41">
        <f>VLOOKUP($A1328,'Youth Skills Data'!$A$1:$E$2403,5,FALSE)</f>
        <v>8.3000000000000007</v>
      </c>
      <c r="I1328" s="41">
        <f>VLOOKUP($A1328,'Youth Skills Data'!$A$1:$E$2403,4,FALSE)</f>
        <v>6.79</v>
      </c>
      <c r="J1328" s="41">
        <f>VLOOKUP($A1328,'Youth Skills Data'!$A$1:$E$2403,3,FALSE)</f>
        <v>1.88</v>
      </c>
      <c r="K1328" s="41">
        <f t="shared" si="102"/>
        <v>16.97</v>
      </c>
      <c r="L1328" s="41" t="s">
        <v>6</v>
      </c>
      <c r="M1328" s="41" t="s">
        <v>6</v>
      </c>
      <c r="N1328" s="41" t="str">
        <f t="shared" si="103"/>
        <v>No Impact at all</v>
      </c>
      <c r="O1328" s="42"/>
      <c r="P1328" s="42"/>
      <c r="Q1328" s="42">
        <f t="shared" si="104"/>
        <v>0</v>
      </c>
    </row>
    <row r="1329" spans="1:17" x14ac:dyDescent="0.35">
      <c r="A1329" s="41" t="s">
        <v>1350</v>
      </c>
      <c r="B1329" s="41">
        <f>VLOOKUP($A:$A,'Youth Skills Data'!$A$1:$E$2403,2,FALSE)</f>
        <v>23</v>
      </c>
      <c r="C1329" s="41" t="str">
        <f t="shared" si="101"/>
        <v>20 - 24 yrs</v>
      </c>
      <c r="D1329" s="41" t="s">
        <v>3</v>
      </c>
      <c r="E1329" s="41" t="str">
        <f>HLOOKUP($A1329,'Sheet 4'!$A$2:$CNK$3,2,FALSE)</f>
        <v>Single</v>
      </c>
      <c r="F1329" s="41" t="s">
        <v>118</v>
      </c>
      <c r="G1329" s="41" t="str">
        <f t="shared" si="100"/>
        <v>Male/Single/Kotido</v>
      </c>
      <c r="H1329" s="41">
        <f>VLOOKUP($A1329,'Youth Skills Data'!$A$1:$E$2403,5,FALSE)</f>
        <v>5.6</v>
      </c>
      <c r="I1329" s="41">
        <f>VLOOKUP($A1329,'Youth Skills Data'!$A$1:$E$2403,4,FALSE)</f>
        <v>5.94</v>
      </c>
      <c r="J1329" s="41">
        <f>VLOOKUP($A1329,'Youth Skills Data'!$A$1:$E$2403,3,FALSE)</f>
        <v>1.83</v>
      </c>
      <c r="K1329" s="41">
        <f t="shared" si="102"/>
        <v>13.37</v>
      </c>
      <c r="L1329" s="41" t="s">
        <v>7</v>
      </c>
      <c r="M1329" s="41" t="s">
        <v>5</v>
      </c>
      <c r="N1329" s="41" t="str">
        <f t="shared" si="103"/>
        <v>Low Impact</v>
      </c>
      <c r="O1329" s="42"/>
      <c r="P1329" s="42">
        <v>12198</v>
      </c>
      <c r="Q1329" s="42">
        <f t="shared" si="104"/>
        <v>12198</v>
      </c>
    </row>
    <row r="1330" spans="1:17" x14ac:dyDescent="0.35">
      <c r="A1330" s="41" t="s">
        <v>1351</v>
      </c>
      <c r="B1330" s="41">
        <f>VLOOKUP($A:$A,'Youth Skills Data'!$A$1:$E$2403,2,FALSE)</f>
        <v>19</v>
      </c>
      <c r="C1330" s="41" t="str">
        <f t="shared" si="101"/>
        <v>20 - 24 yrs</v>
      </c>
      <c r="D1330" s="41" t="s">
        <v>3</v>
      </c>
      <c r="E1330" s="41" t="str">
        <f>HLOOKUP($A1330,'Sheet 4'!$A$2:$CNK$3,2,FALSE)</f>
        <v>Single</v>
      </c>
      <c r="F1330" s="41" t="s">
        <v>120</v>
      </c>
      <c r="G1330" s="41" t="str">
        <f t="shared" si="100"/>
        <v>Male/Single/Nakapiripiriti</v>
      </c>
      <c r="H1330" s="41">
        <f>VLOOKUP($A1330,'Youth Skills Data'!$A$1:$E$2403,5,FALSE)</f>
        <v>1.25</v>
      </c>
      <c r="I1330" s="41">
        <f>VLOOKUP($A1330,'Youth Skills Data'!$A$1:$E$2403,4,FALSE)</f>
        <v>1.23</v>
      </c>
      <c r="J1330" s="41">
        <f>VLOOKUP($A1330,'Youth Skills Data'!$A$1:$E$2403,3,FALSE)</f>
        <v>9.6</v>
      </c>
      <c r="K1330" s="41">
        <f t="shared" si="102"/>
        <v>12.08</v>
      </c>
      <c r="L1330" s="41" t="s">
        <v>7</v>
      </c>
      <c r="M1330" s="41" t="s">
        <v>5</v>
      </c>
      <c r="N1330" s="41" t="str">
        <f t="shared" si="103"/>
        <v>Low Impact</v>
      </c>
      <c r="O1330" s="42"/>
      <c r="P1330" s="42">
        <v>60500</v>
      </c>
      <c r="Q1330" s="42">
        <f t="shared" si="104"/>
        <v>60500</v>
      </c>
    </row>
    <row r="1331" spans="1:17" x14ac:dyDescent="0.35">
      <c r="A1331" s="41" t="s">
        <v>1352</v>
      </c>
      <c r="B1331" s="41">
        <f>VLOOKUP($A:$A,'Youth Skills Data'!$A$1:$E$2403,2,FALSE)</f>
        <v>29</v>
      </c>
      <c r="C1331" s="41" t="str">
        <f t="shared" si="101"/>
        <v>25 yrs or more</v>
      </c>
      <c r="D1331" s="41" t="s">
        <v>3</v>
      </c>
      <c r="E1331" s="41" t="str">
        <f>HLOOKUP($A1331,'Sheet 4'!$A$2:$CNK$3,2,FALSE)</f>
        <v>Single</v>
      </c>
      <c r="F1331" s="41" t="s">
        <v>120</v>
      </c>
      <c r="G1331" s="41" t="str">
        <f t="shared" si="100"/>
        <v>Male/Single/Nakapiripiriti</v>
      </c>
      <c r="H1331" s="41">
        <f>VLOOKUP($A1331,'Youth Skills Data'!$A$1:$E$2403,5,FALSE)</f>
        <v>5.3</v>
      </c>
      <c r="I1331" s="41">
        <f>VLOOKUP($A1331,'Youth Skills Data'!$A$1:$E$2403,4,FALSE)</f>
        <v>2.52</v>
      </c>
      <c r="J1331" s="41">
        <f>VLOOKUP($A1331,'Youth Skills Data'!$A$1:$E$2403,3,FALSE)</f>
        <v>5.59</v>
      </c>
      <c r="K1331" s="41">
        <f t="shared" si="102"/>
        <v>13.41</v>
      </c>
      <c r="L1331" s="41" t="s">
        <v>7</v>
      </c>
      <c r="M1331" s="41" t="s">
        <v>7</v>
      </c>
      <c r="N1331" s="41" t="str">
        <f t="shared" si="103"/>
        <v>No Impact at all</v>
      </c>
      <c r="O1331" s="42"/>
      <c r="P1331" s="42"/>
      <c r="Q1331" s="42">
        <f t="shared" si="104"/>
        <v>0</v>
      </c>
    </row>
    <row r="1332" spans="1:17" x14ac:dyDescent="0.35">
      <c r="A1332" s="41" t="s">
        <v>1353</v>
      </c>
      <c r="B1332" s="41">
        <f>VLOOKUP($A:$A,'Youth Skills Data'!$A$1:$E$2403,2,FALSE)</f>
        <v>23</v>
      </c>
      <c r="C1332" s="41" t="str">
        <f t="shared" si="101"/>
        <v>20 - 24 yrs</v>
      </c>
      <c r="D1332" s="41" t="s">
        <v>3</v>
      </c>
      <c r="E1332" s="41" t="str">
        <f>HLOOKUP($A1332,'Sheet 4'!$A$2:$CNK$3,2,FALSE)</f>
        <v>Single</v>
      </c>
      <c r="F1332" s="41" t="s">
        <v>120</v>
      </c>
      <c r="G1332" s="41" t="str">
        <f t="shared" si="100"/>
        <v>Male/Single/Nakapiripiriti</v>
      </c>
      <c r="H1332" s="41">
        <f>VLOOKUP($A1332,'Youth Skills Data'!$A$1:$E$2403,5,FALSE)</f>
        <v>5.3</v>
      </c>
      <c r="I1332" s="41">
        <f>VLOOKUP($A1332,'Youth Skills Data'!$A$1:$E$2403,4,FALSE)</f>
        <v>2.52</v>
      </c>
      <c r="J1332" s="41">
        <f>VLOOKUP($A1332,'Youth Skills Data'!$A$1:$E$2403,3,FALSE)</f>
        <v>5.59</v>
      </c>
      <c r="K1332" s="41">
        <f t="shared" si="102"/>
        <v>13.41</v>
      </c>
      <c r="L1332" s="41" t="s">
        <v>5</v>
      </c>
      <c r="M1332" s="41" t="s">
        <v>5</v>
      </c>
      <c r="N1332" s="41" t="str">
        <f t="shared" si="103"/>
        <v>High Impact</v>
      </c>
      <c r="O1332" s="42">
        <v>396</v>
      </c>
      <c r="P1332" s="42">
        <v>176198</v>
      </c>
      <c r="Q1332" s="42">
        <f t="shared" si="104"/>
        <v>176594</v>
      </c>
    </row>
    <row r="1333" spans="1:17" x14ac:dyDescent="0.35">
      <c r="A1333" s="41" t="s">
        <v>1354</v>
      </c>
      <c r="B1333" s="41">
        <f>VLOOKUP($A:$A,'Youth Skills Data'!$A$1:$E$2403,2,FALSE)</f>
        <v>21</v>
      </c>
      <c r="C1333" s="41" t="str">
        <f t="shared" si="101"/>
        <v>20 - 24 yrs</v>
      </c>
      <c r="D1333" s="41" t="s">
        <v>3</v>
      </c>
      <c r="E1333" s="41" t="str">
        <f>HLOOKUP($A1333,'Sheet 4'!$A$2:$CNK$3,2,FALSE)</f>
        <v>Separated</v>
      </c>
      <c r="F1333" s="41" t="s">
        <v>120</v>
      </c>
      <c r="G1333" s="41" t="str">
        <f t="shared" si="100"/>
        <v>Male/Separated/Nakapiripiriti</v>
      </c>
      <c r="H1333" s="41">
        <f>VLOOKUP($A1333,'Youth Skills Data'!$A$1:$E$2403,5,FALSE)</f>
        <v>3.26</v>
      </c>
      <c r="I1333" s="41">
        <f>VLOOKUP($A1333,'Youth Skills Data'!$A$1:$E$2403,4,FALSE)</f>
        <v>9.7200000000000006</v>
      </c>
      <c r="J1333" s="41">
        <f>VLOOKUP($A1333,'Youth Skills Data'!$A$1:$E$2403,3,FALSE)</f>
        <v>2</v>
      </c>
      <c r="K1333" s="41">
        <f t="shared" si="102"/>
        <v>14.98</v>
      </c>
      <c r="L1333" s="41" t="s">
        <v>5</v>
      </c>
      <c r="M1333" s="41" t="s">
        <v>5</v>
      </c>
      <c r="N1333" s="41" t="str">
        <f t="shared" si="103"/>
        <v>High Impact</v>
      </c>
      <c r="O1333" s="42">
        <v>30300</v>
      </c>
      <c r="P1333" s="42">
        <v>1600</v>
      </c>
      <c r="Q1333" s="42">
        <f t="shared" si="104"/>
        <v>31900</v>
      </c>
    </row>
    <row r="1334" spans="1:17" x14ac:dyDescent="0.35">
      <c r="A1334" s="41" t="s">
        <v>1355</v>
      </c>
      <c r="B1334" s="41">
        <f>VLOOKUP($A:$A,'Youth Skills Data'!$A$1:$E$2403,2,FALSE)</f>
        <v>17</v>
      </c>
      <c r="C1334" s="41" t="str">
        <f t="shared" si="101"/>
        <v>15 - 19 yrs</v>
      </c>
      <c r="D1334" s="41" t="s">
        <v>8</v>
      </c>
      <c r="E1334" s="41" t="str">
        <f>HLOOKUP($A1334,'Sheet 4'!$A$2:$CNK$3,2,FALSE)</f>
        <v>Separated</v>
      </c>
      <c r="F1334" s="41" t="s">
        <v>120</v>
      </c>
      <c r="G1334" s="41" t="str">
        <f t="shared" si="100"/>
        <v>Female/Separated/Nakapiripiriti</v>
      </c>
      <c r="H1334" s="41">
        <f>VLOOKUP($A1334,'Youth Skills Data'!$A$1:$E$2403,5,FALSE)</f>
        <v>5.76</v>
      </c>
      <c r="I1334" s="41">
        <f>VLOOKUP($A1334,'Youth Skills Data'!$A$1:$E$2403,4,FALSE)</f>
        <v>6.34</v>
      </c>
      <c r="J1334" s="41">
        <f>VLOOKUP($A1334,'Youth Skills Data'!$A$1:$E$2403,3,FALSE)</f>
        <v>1.01</v>
      </c>
      <c r="K1334" s="41">
        <f t="shared" si="102"/>
        <v>13.11</v>
      </c>
      <c r="L1334" s="41" t="s">
        <v>6</v>
      </c>
      <c r="M1334" s="41" t="s">
        <v>6</v>
      </c>
      <c r="N1334" s="41" t="str">
        <f t="shared" si="103"/>
        <v>No Impact at all</v>
      </c>
      <c r="O1334" s="42"/>
      <c r="P1334" s="42"/>
      <c r="Q1334" s="42">
        <f t="shared" si="104"/>
        <v>0</v>
      </c>
    </row>
    <row r="1335" spans="1:17" x14ac:dyDescent="0.35">
      <c r="A1335" s="41" t="s">
        <v>1356</v>
      </c>
      <c r="B1335" s="41">
        <f>VLOOKUP($A:$A,'Youth Skills Data'!$A$1:$E$2403,2,FALSE)</f>
        <v>21</v>
      </c>
      <c r="C1335" s="41" t="str">
        <f t="shared" si="101"/>
        <v>20 - 24 yrs</v>
      </c>
      <c r="D1335" s="41" t="s">
        <v>8</v>
      </c>
      <c r="E1335" s="41" t="str">
        <f>HLOOKUP($A1335,'Sheet 4'!$A$2:$CNK$3,2,FALSE)</f>
        <v>Single</v>
      </c>
      <c r="F1335" s="41" t="s">
        <v>120</v>
      </c>
      <c r="G1335" s="41" t="str">
        <f t="shared" si="100"/>
        <v>Female/Single/Nakapiripiriti</v>
      </c>
      <c r="H1335" s="41">
        <f>VLOOKUP($A1335,'Youth Skills Data'!$A$1:$E$2403,5,FALSE)</f>
        <v>3.26</v>
      </c>
      <c r="I1335" s="41">
        <f>VLOOKUP($A1335,'Youth Skills Data'!$A$1:$E$2403,4,FALSE)</f>
        <v>9.7200000000000006</v>
      </c>
      <c r="J1335" s="41">
        <f>VLOOKUP($A1335,'Youth Skills Data'!$A$1:$E$2403,3,FALSE)</f>
        <v>2</v>
      </c>
      <c r="K1335" s="41">
        <f t="shared" si="102"/>
        <v>14.98</v>
      </c>
      <c r="L1335" s="41" t="s">
        <v>6</v>
      </c>
      <c r="M1335" s="41" t="s">
        <v>6</v>
      </c>
      <c r="N1335" s="41" t="str">
        <f t="shared" si="103"/>
        <v>No Impact at all</v>
      </c>
      <c r="O1335" s="42"/>
      <c r="P1335" s="42"/>
      <c r="Q1335" s="42">
        <f t="shared" si="104"/>
        <v>0</v>
      </c>
    </row>
    <row r="1336" spans="1:17" x14ac:dyDescent="0.35">
      <c r="A1336" s="41" t="s">
        <v>1357</v>
      </c>
      <c r="B1336" s="41">
        <f>VLOOKUP($A:$A,'Youth Skills Data'!$A$1:$E$2403,2,FALSE)</f>
        <v>23</v>
      </c>
      <c r="C1336" s="41" t="str">
        <f t="shared" si="101"/>
        <v>20 - 24 yrs</v>
      </c>
      <c r="D1336" s="41" t="s">
        <v>8</v>
      </c>
      <c r="E1336" s="41" t="str">
        <f>HLOOKUP($A1336,'Sheet 4'!$A$2:$CNK$3,2,FALSE)</f>
        <v>Married</v>
      </c>
      <c r="F1336" s="41" t="s">
        <v>120</v>
      </c>
      <c r="G1336" s="41" t="str">
        <f t="shared" si="100"/>
        <v>Female/Married/Nakapiripiriti</v>
      </c>
      <c r="H1336" s="41">
        <f>VLOOKUP($A1336,'Youth Skills Data'!$A$1:$E$2403,5,FALSE)</f>
        <v>8.9499999999999993</v>
      </c>
      <c r="I1336" s="41">
        <f>VLOOKUP($A1336,'Youth Skills Data'!$A$1:$E$2403,4,FALSE)</f>
        <v>9.2799999999999994</v>
      </c>
      <c r="J1336" s="41">
        <f>VLOOKUP($A1336,'Youth Skills Data'!$A$1:$E$2403,3,FALSE)</f>
        <v>7.99</v>
      </c>
      <c r="K1336" s="41">
        <f t="shared" si="102"/>
        <v>26.22</v>
      </c>
      <c r="L1336" s="41" t="s">
        <v>5</v>
      </c>
      <c r="M1336" s="41" t="s">
        <v>5</v>
      </c>
      <c r="N1336" s="41" t="str">
        <f t="shared" si="103"/>
        <v>High Impact</v>
      </c>
      <c r="O1336" s="42">
        <v>38700</v>
      </c>
      <c r="P1336" s="42">
        <v>50198</v>
      </c>
      <c r="Q1336" s="42">
        <f t="shared" si="104"/>
        <v>88898</v>
      </c>
    </row>
    <row r="1337" spans="1:17" x14ac:dyDescent="0.35">
      <c r="A1337" s="41" t="s">
        <v>1358</v>
      </c>
      <c r="B1337" s="41">
        <f>VLOOKUP($A:$A,'Youth Skills Data'!$A$1:$E$2403,2,FALSE)</f>
        <v>15</v>
      </c>
      <c r="C1337" s="41" t="str">
        <f t="shared" si="101"/>
        <v>15 - 19 yrs</v>
      </c>
      <c r="D1337" s="41" t="s">
        <v>8</v>
      </c>
      <c r="E1337" s="41" t="str">
        <f>HLOOKUP($A1337,'Sheet 4'!$A$2:$CNK$3,2,FALSE)</f>
        <v>Single</v>
      </c>
      <c r="F1337" s="41" t="s">
        <v>120</v>
      </c>
      <c r="G1337" s="41" t="str">
        <f t="shared" si="100"/>
        <v>Female/Single/Nakapiripiriti</v>
      </c>
      <c r="H1337" s="41">
        <f>VLOOKUP($A1337,'Youth Skills Data'!$A$1:$E$2403,5,FALSE)</f>
        <v>7.83</v>
      </c>
      <c r="I1337" s="41">
        <f>VLOOKUP($A1337,'Youth Skills Data'!$A$1:$E$2403,4,FALSE)</f>
        <v>8.0299999999999994</v>
      </c>
      <c r="J1337" s="41">
        <f>VLOOKUP($A1337,'Youth Skills Data'!$A$1:$E$2403,3,FALSE)</f>
        <v>9.25</v>
      </c>
      <c r="K1337" s="41">
        <f t="shared" si="102"/>
        <v>25.11</v>
      </c>
      <c r="L1337" s="41" t="s">
        <v>5</v>
      </c>
      <c r="M1337" s="41" t="s">
        <v>5</v>
      </c>
      <c r="N1337" s="41" t="str">
        <f t="shared" si="103"/>
        <v>High Impact</v>
      </c>
      <c r="O1337" s="42">
        <v>29000</v>
      </c>
      <c r="P1337" s="42">
        <v>30200</v>
      </c>
      <c r="Q1337" s="42">
        <f t="shared" si="104"/>
        <v>59200</v>
      </c>
    </row>
    <row r="1338" spans="1:17" x14ac:dyDescent="0.35">
      <c r="A1338" s="41" t="s">
        <v>1359</v>
      </c>
      <c r="B1338" s="41">
        <f>VLOOKUP($A:$A,'Youth Skills Data'!$A$1:$E$2403,2,FALSE)</f>
        <v>25</v>
      </c>
      <c r="C1338" s="41" t="str">
        <f t="shared" si="101"/>
        <v>25 yrs or more</v>
      </c>
      <c r="D1338" s="41" t="s">
        <v>8</v>
      </c>
      <c r="E1338" s="41" t="str">
        <f>HLOOKUP($A1338,'Sheet 4'!$A$2:$CNK$3,2,FALSE)</f>
        <v>Separated</v>
      </c>
      <c r="F1338" s="41" t="s">
        <v>120</v>
      </c>
      <c r="G1338" s="41" t="str">
        <f t="shared" si="100"/>
        <v>Female/Separated/Nakapiripiriti</v>
      </c>
      <c r="H1338" s="41">
        <f>VLOOKUP($A1338,'Youth Skills Data'!$A$1:$E$2403,5,FALSE)</f>
        <v>5.3</v>
      </c>
      <c r="I1338" s="41">
        <f>VLOOKUP($A1338,'Youth Skills Data'!$A$1:$E$2403,4,FALSE)</f>
        <v>2.52</v>
      </c>
      <c r="J1338" s="41">
        <f>VLOOKUP($A1338,'Youth Skills Data'!$A$1:$E$2403,3,FALSE)</f>
        <v>5.59</v>
      </c>
      <c r="K1338" s="41">
        <f t="shared" si="102"/>
        <v>13.41</v>
      </c>
      <c r="L1338" s="41" t="s">
        <v>5</v>
      </c>
      <c r="M1338" s="41" t="s">
        <v>5</v>
      </c>
      <c r="N1338" s="41" t="str">
        <f t="shared" si="103"/>
        <v>High Impact</v>
      </c>
      <c r="O1338" s="42">
        <v>7200</v>
      </c>
      <c r="P1338" s="42">
        <v>21000</v>
      </c>
      <c r="Q1338" s="42">
        <f t="shared" si="104"/>
        <v>28200</v>
      </c>
    </row>
    <row r="1339" spans="1:17" x14ac:dyDescent="0.35">
      <c r="A1339" s="41" t="s">
        <v>1360</v>
      </c>
      <c r="B1339" s="41">
        <f>VLOOKUP($A:$A,'Youth Skills Data'!$A$1:$E$2403,2,FALSE)</f>
        <v>14</v>
      </c>
      <c r="C1339" s="41" t="str">
        <f t="shared" si="101"/>
        <v>15 - 19 yrs</v>
      </c>
      <c r="D1339" s="41" t="s">
        <v>8</v>
      </c>
      <c r="E1339" s="41" t="str">
        <f>HLOOKUP($A1339,'Sheet 4'!$A$2:$CNK$3,2,FALSE)</f>
        <v>Married</v>
      </c>
      <c r="F1339" s="41" t="s">
        <v>120</v>
      </c>
      <c r="G1339" s="41" t="str">
        <f t="shared" si="100"/>
        <v>Female/Married/Nakapiripiriti</v>
      </c>
      <c r="H1339" s="41">
        <f>VLOOKUP($A1339,'Youth Skills Data'!$A$1:$E$2403,5,FALSE)</f>
        <v>3.76</v>
      </c>
      <c r="I1339" s="41">
        <f>VLOOKUP($A1339,'Youth Skills Data'!$A$1:$E$2403,4,FALSE)</f>
        <v>0.56000000000000005</v>
      </c>
      <c r="J1339" s="41">
        <f>VLOOKUP($A1339,'Youth Skills Data'!$A$1:$E$2403,3,FALSE)</f>
        <v>9.81</v>
      </c>
      <c r="K1339" s="41">
        <f t="shared" si="102"/>
        <v>14.13</v>
      </c>
      <c r="L1339" s="41" t="s">
        <v>5</v>
      </c>
      <c r="M1339" s="41" t="s">
        <v>5</v>
      </c>
      <c r="N1339" s="41" t="str">
        <f t="shared" si="103"/>
        <v>High Impact</v>
      </c>
      <c r="O1339" s="42">
        <v>28000</v>
      </c>
      <c r="P1339" s="42">
        <v>17099</v>
      </c>
      <c r="Q1339" s="42">
        <f t="shared" si="104"/>
        <v>45099</v>
      </c>
    </row>
    <row r="1340" spans="1:17" x14ac:dyDescent="0.35">
      <c r="A1340" s="41" t="s">
        <v>1361</v>
      </c>
      <c r="B1340" s="41">
        <f>VLOOKUP($A:$A,'Youth Skills Data'!$A$1:$E$2403,2,FALSE)</f>
        <v>15</v>
      </c>
      <c r="C1340" s="41" t="str">
        <f t="shared" si="101"/>
        <v>15 - 19 yrs</v>
      </c>
      <c r="D1340" s="41" t="s">
        <v>8</v>
      </c>
      <c r="E1340" s="41" t="str">
        <f>HLOOKUP($A1340,'Sheet 4'!$A$2:$CNK$3,2,FALSE)</f>
        <v>Single</v>
      </c>
      <c r="F1340" s="41" t="s">
        <v>120</v>
      </c>
      <c r="G1340" s="41" t="str">
        <f t="shared" si="100"/>
        <v>Female/Single/Nakapiripiriti</v>
      </c>
      <c r="H1340" s="41">
        <f>VLOOKUP($A1340,'Youth Skills Data'!$A$1:$E$2403,5,FALSE)</f>
        <v>5.3</v>
      </c>
      <c r="I1340" s="41">
        <f>VLOOKUP($A1340,'Youth Skills Data'!$A$1:$E$2403,4,FALSE)</f>
        <v>2.52</v>
      </c>
      <c r="J1340" s="41">
        <f>VLOOKUP($A1340,'Youth Skills Data'!$A$1:$E$2403,3,FALSE)</f>
        <v>5.59</v>
      </c>
      <c r="K1340" s="41">
        <f t="shared" si="102"/>
        <v>13.41</v>
      </c>
      <c r="L1340" s="41" t="s">
        <v>5</v>
      </c>
      <c r="M1340" s="41" t="s">
        <v>7</v>
      </c>
      <c r="N1340" s="41" t="str">
        <f t="shared" si="103"/>
        <v>Moderate Impact</v>
      </c>
      <c r="O1340" s="42">
        <v>7700</v>
      </c>
      <c r="P1340" s="42"/>
      <c r="Q1340" s="42">
        <f t="shared" si="104"/>
        <v>7700</v>
      </c>
    </row>
    <row r="1341" spans="1:17" x14ac:dyDescent="0.35">
      <c r="A1341" s="41" t="s">
        <v>1362</v>
      </c>
      <c r="B1341" s="41">
        <f>VLOOKUP($A:$A,'Youth Skills Data'!$A$1:$E$2403,2,FALSE)</f>
        <v>17</v>
      </c>
      <c r="C1341" s="41" t="str">
        <f t="shared" si="101"/>
        <v>15 - 19 yrs</v>
      </c>
      <c r="D1341" s="41" t="s">
        <v>3</v>
      </c>
      <c r="E1341" s="41" t="str">
        <f>HLOOKUP($A1341,'Sheet 4'!$A$2:$CNK$3,2,FALSE)</f>
        <v>Single</v>
      </c>
      <c r="F1341" s="41" t="s">
        <v>120</v>
      </c>
      <c r="G1341" s="41" t="str">
        <f t="shared" si="100"/>
        <v>Male/Single/Nakapiripiriti</v>
      </c>
      <c r="H1341" s="41">
        <f>VLOOKUP($A1341,'Youth Skills Data'!$A$1:$E$2403,5,FALSE)</f>
        <v>5.3</v>
      </c>
      <c r="I1341" s="41">
        <f>VLOOKUP($A1341,'Youth Skills Data'!$A$1:$E$2403,4,FALSE)</f>
        <v>2.52</v>
      </c>
      <c r="J1341" s="41">
        <f>VLOOKUP($A1341,'Youth Skills Data'!$A$1:$E$2403,3,FALSE)</f>
        <v>5.59</v>
      </c>
      <c r="K1341" s="41">
        <f t="shared" si="102"/>
        <v>13.41</v>
      </c>
      <c r="L1341" s="41" t="s">
        <v>5</v>
      </c>
      <c r="M1341" s="41" t="s">
        <v>7</v>
      </c>
      <c r="N1341" s="41" t="str">
        <f t="shared" si="103"/>
        <v>Moderate Impact</v>
      </c>
      <c r="O1341" s="42">
        <v>25500</v>
      </c>
      <c r="P1341" s="42"/>
      <c r="Q1341" s="42">
        <f t="shared" si="104"/>
        <v>25500</v>
      </c>
    </row>
    <row r="1342" spans="1:17" x14ac:dyDescent="0.35">
      <c r="A1342" s="41" t="s">
        <v>1363</v>
      </c>
      <c r="B1342" s="41">
        <f>VLOOKUP($A:$A,'Youth Skills Data'!$A$1:$E$2403,2,FALSE)</f>
        <v>19</v>
      </c>
      <c r="C1342" s="41" t="str">
        <f t="shared" si="101"/>
        <v>20 - 24 yrs</v>
      </c>
      <c r="D1342" s="41" t="s">
        <v>8</v>
      </c>
      <c r="E1342" s="41" t="str">
        <f>HLOOKUP($A1342,'Sheet 4'!$A$2:$CNK$3,2,FALSE)</f>
        <v>Single</v>
      </c>
      <c r="F1342" s="41" t="s">
        <v>120</v>
      </c>
      <c r="G1342" s="41" t="str">
        <f t="shared" si="100"/>
        <v>Female/Single/Nakapiripiriti</v>
      </c>
      <c r="H1342" s="41">
        <f>VLOOKUP($A1342,'Youth Skills Data'!$A$1:$E$2403,5,FALSE)</f>
        <v>7.84</v>
      </c>
      <c r="I1342" s="41">
        <f>VLOOKUP($A1342,'Youth Skills Data'!$A$1:$E$2403,4,FALSE)</f>
        <v>6.23</v>
      </c>
      <c r="J1342" s="41">
        <f>VLOOKUP($A1342,'Youth Skills Data'!$A$1:$E$2403,3,FALSE)</f>
        <v>5.87</v>
      </c>
      <c r="K1342" s="41">
        <f t="shared" si="102"/>
        <v>19.940000000000001</v>
      </c>
      <c r="L1342" s="41" t="s">
        <v>5</v>
      </c>
      <c r="M1342" s="41" t="s">
        <v>7</v>
      </c>
      <c r="N1342" s="41" t="str">
        <f t="shared" si="103"/>
        <v>Moderate Impact</v>
      </c>
      <c r="O1342" s="42">
        <v>7000</v>
      </c>
      <c r="P1342" s="42"/>
      <c r="Q1342" s="42">
        <f t="shared" si="104"/>
        <v>7000</v>
      </c>
    </row>
    <row r="1343" spans="1:17" x14ac:dyDescent="0.35">
      <c r="A1343" s="41" t="s">
        <v>1364</v>
      </c>
      <c r="B1343" s="41">
        <f>VLOOKUP($A:$A,'Youth Skills Data'!$A$1:$E$2403,2,FALSE)</f>
        <v>21</v>
      </c>
      <c r="C1343" s="41" t="str">
        <f t="shared" si="101"/>
        <v>20 - 24 yrs</v>
      </c>
      <c r="D1343" s="41" t="s">
        <v>8</v>
      </c>
      <c r="E1343" s="41" t="str">
        <f>HLOOKUP($A1343,'Sheet 4'!$A$2:$CNK$3,2,FALSE)</f>
        <v>Single</v>
      </c>
      <c r="F1343" s="41" t="s">
        <v>119</v>
      </c>
      <c r="G1343" s="41" t="str">
        <f t="shared" si="100"/>
        <v>Female/Single/Napak</v>
      </c>
      <c r="H1343" s="41">
        <f>VLOOKUP($A1343,'Youth Skills Data'!$A$1:$E$2403,5,FALSE)</f>
        <v>3.26</v>
      </c>
      <c r="I1343" s="41">
        <f>VLOOKUP($A1343,'Youth Skills Data'!$A$1:$E$2403,4,FALSE)</f>
        <v>9.7200000000000006</v>
      </c>
      <c r="J1343" s="41">
        <f>VLOOKUP($A1343,'Youth Skills Data'!$A$1:$E$2403,3,FALSE)</f>
        <v>2</v>
      </c>
      <c r="K1343" s="41">
        <f t="shared" si="102"/>
        <v>14.98</v>
      </c>
      <c r="L1343" s="41" t="s">
        <v>5</v>
      </c>
      <c r="M1343" s="41" t="s">
        <v>7</v>
      </c>
      <c r="N1343" s="41" t="str">
        <f t="shared" si="103"/>
        <v>Moderate Impact</v>
      </c>
      <c r="O1343" s="42">
        <v>10398</v>
      </c>
      <c r="P1343" s="42"/>
      <c r="Q1343" s="42">
        <f t="shared" si="104"/>
        <v>10398</v>
      </c>
    </row>
    <row r="1344" spans="1:17" x14ac:dyDescent="0.35">
      <c r="A1344" s="41" t="s">
        <v>1365</v>
      </c>
      <c r="B1344" s="41">
        <f>VLOOKUP($A:$A,'Youth Skills Data'!$A$1:$E$2403,2,FALSE)</f>
        <v>24</v>
      </c>
      <c r="C1344" s="41" t="str">
        <f t="shared" si="101"/>
        <v>20 - 24 yrs</v>
      </c>
      <c r="D1344" s="41" t="s">
        <v>8</v>
      </c>
      <c r="E1344" s="41" t="str">
        <f>HLOOKUP($A1344,'Sheet 4'!$A$2:$CNK$3,2,FALSE)</f>
        <v>Married</v>
      </c>
      <c r="F1344" s="41" t="s">
        <v>119</v>
      </c>
      <c r="G1344" s="41" t="str">
        <f t="shared" si="100"/>
        <v>Female/Married/Napak</v>
      </c>
      <c r="H1344" s="41">
        <f>VLOOKUP($A1344,'Youth Skills Data'!$A$1:$E$2403,5,FALSE)</f>
        <v>8.9499999999999993</v>
      </c>
      <c r="I1344" s="41">
        <f>VLOOKUP($A1344,'Youth Skills Data'!$A$1:$E$2403,4,FALSE)</f>
        <v>9.2799999999999994</v>
      </c>
      <c r="J1344" s="41">
        <f>VLOOKUP($A1344,'Youth Skills Data'!$A$1:$E$2403,3,FALSE)</f>
        <v>7.99</v>
      </c>
      <c r="K1344" s="41">
        <f t="shared" si="102"/>
        <v>26.22</v>
      </c>
      <c r="L1344" s="41" t="s">
        <v>5</v>
      </c>
      <c r="M1344" s="41" t="s">
        <v>5</v>
      </c>
      <c r="N1344" s="41" t="str">
        <f t="shared" si="103"/>
        <v>High Impact</v>
      </c>
      <c r="O1344" s="42">
        <v>797</v>
      </c>
      <c r="P1344" s="42">
        <v>278000</v>
      </c>
      <c r="Q1344" s="42">
        <f t="shared" si="104"/>
        <v>278797</v>
      </c>
    </row>
    <row r="1345" spans="1:17" x14ac:dyDescent="0.35">
      <c r="A1345" s="41" t="s">
        <v>1366</v>
      </c>
      <c r="B1345" s="41">
        <f>VLOOKUP($A:$A,'Youth Skills Data'!$A$1:$E$2403,2,FALSE)</f>
        <v>21</v>
      </c>
      <c r="C1345" s="41" t="str">
        <f t="shared" si="101"/>
        <v>20 - 24 yrs</v>
      </c>
      <c r="D1345" s="41" t="s">
        <v>8</v>
      </c>
      <c r="E1345" s="41" t="str">
        <f>HLOOKUP($A1345,'Sheet 4'!$A$2:$CNK$3,2,FALSE)</f>
        <v>Single</v>
      </c>
      <c r="F1345" s="41" t="s">
        <v>119</v>
      </c>
      <c r="G1345" s="41" t="str">
        <f t="shared" si="100"/>
        <v>Female/Single/Napak</v>
      </c>
      <c r="H1345" s="41">
        <f>VLOOKUP($A1345,'Youth Skills Data'!$A$1:$E$2403,5,FALSE)</f>
        <v>2.34</v>
      </c>
      <c r="I1345" s="41">
        <f>VLOOKUP($A1345,'Youth Skills Data'!$A$1:$E$2403,4,FALSE)</f>
        <v>4.0199999999999996</v>
      </c>
      <c r="J1345" s="41">
        <f>VLOOKUP($A1345,'Youth Skills Data'!$A$1:$E$2403,3,FALSE)</f>
        <v>8.5399999999999991</v>
      </c>
      <c r="K1345" s="41">
        <f t="shared" si="102"/>
        <v>14.899999999999999</v>
      </c>
      <c r="L1345" s="41" t="s">
        <v>7</v>
      </c>
      <c r="M1345" s="41" t="s">
        <v>5</v>
      </c>
      <c r="N1345" s="41" t="str">
        <f t="shared" si="103"/>
        <v>Low Impact</v>
      </c>
      <c r="O1345" s="42"/>
      <c r="P1345" s="42">
        <v>31099</v>
      </c>
      <c r="Q1345" s="42">
        <f t="shared" si="104"/>
        <v>31099</v>
      </c>
    </row>
    <row r="1346" spans="1:17" x14ac:dyDescent="0.35">
      <c r="A1346" s="41" t="s">
        <v>1367</v>
      </c>
      <c r="B1346" s="41">
        <f>VLOOKUP($A:$A,'Youth Skills Data'!$A$1:$E$2403,2,FALSE)</f>
        <v>23</v>
      </c>
      <c r="C1346" s="41" t="str">
        <f t="shared" si="101"/>
        <v>20 - 24 yrs</v>
      </c>
      <c r="D1346" s="41" t="s">
        <v>8</v>
      </c>
      <c r="E1346" s="41" t="str">
        <f>HLOOKUP($A1346,'Sheet 4'!$A$2:$CNK$3,2,FALSE)</f>
        <v>Single</v>
      </c>
      <c r="F1346" s="41" t="s">
        <v>119</v>
      </c>
      <c r="G1346" s="41" t="str">
        <f t="shared" ref="G1346:G1409" si="105">CONCATENATE(D1346,"/",E1346,"/",F1346,)</f>
        <v>Female/Single/Napak</v>
      </c>
      <c r="H1346" s="41">
        <f>VLOOKUP($A1346,'Youth Skills Data'!$A$1:$E$2403,5,FALSE)</f>
        <v>2.4300000000000002</v>
      </c>
      <c r="I1346" s="41">
        <f>VLOOKUP($A1346,'Youth Skills Data'!$A$1:$E$2403,4,FALSE)</f>
        <v>2.88</v>
      </c>
      <c r="J1346" s="41">
        <f>VLOOKUP($A1346,'Youth Skills Data'!$A$1:$E$2403,3,FALSE)</f>
        <v>4.04</v>
      </c>
      <c r="K1346" s="41">
        <f t="shared" si="102"/>
        <v>9.3500000000000014</v>
      </c>
      <c r="L1346" s="41" t="s">
        <v>7</v>
      </c>
      <c r="M1346" s="41" t="s">
        <v>5</v>
      </c>
      <c r="N1346" s="41" t="str">
        <f t="shared" si="103"/>
        <v>Low Impact</v>
      </c>
      <c r="O1346" s="42"/>
      <c r="P1346" s="42">
        <v>77500</v>
      </c>
      <c r="Q1346" s="42">
        <f t="shared" si="104"/>
        <v>77500</v>
      </c>
    </row>
    <row r="1347" spans="1:17" x14ac:dyDescent="0.35">
      <c r="A1347" s="41" t="s">
        <v>1368</v>
      </c>
      <c r="B1347" s="41">
        <f>VLOOKUP($A:$A,'Youth Skills Data'!$A$1:$E$2403,2,FALSE)</f>
        <v>19</v>
      </c>
      <c r="C1347" s="41" t="str">
        <f t="shared" ref="C1347:C1410" si="106">IF(B1347&lt;=10,"Below 10 yrs",IF(B1347&lt;14,"10-14 yrs",IF(B1347&lt;19,"15 - 19 yrs",IF(B1347&lt;=24,"20 - 24 yrs",IF(B1347&gt;=25,"25 yrs or more")))))</f>
        <v>20 - 24 yrs</v>
      </c>
      <c r="D1347" s="41" t="s">
        <v>8</v>
      </c>
      <c r="E1347" s="41" t="str">
        <f>HLOOKUP($A1347,'Sheet 4'!$A$2:$CNK$3,2,FALSE)</f>
        <v>Single</v>
      </c>
      <c r="F1347" s="41" t="s">
        <v>119</v>
      </c>
      <c r="G1347" s="41" t="str">
        <f t="shared" si="105"/>
        <v>Female/Single/Napak</v>
      </c>
      <c r="H1347" s="41">
        <f>VLOOKUP($A1347,'Youth Skills Data'!$A$1:$E$2403,5,FALSE)</f>
        <v>5.24</v>
      </c>
      <c r="I1347" s="41">
        <f>VLOOKUP($A1347,'Youth Skills Data'!$A$1:$E$2403,4,FALSE)</f>
        <v>4.01</v>
      </c>
      <c r="J1347" s="41">
        <f>VLOOKUP($A1347,'Youth Skills Data'!$A$1:$E$2403,3,FALSE)</f>
        <v>5.53</v>
      </c>
      <c r="K1347" s="41">
        <f t="shared" ref="K1347:K1410" si="107">H1347+I1347+J1347</f>
        <v>14.780000000000001</v>
      </c>
      <c r="L1347" s="41" t="s">
        <v>7</v>
      </c>
      <c r="M1347" s="41" t="s">
        <v>5</v>
      </c>
      <c r="N1347" s="41" t="str">
        <f t="shared" ref="N1347:N1410" si="108">IF(AND(L1347="Yes",M1347="Yes"),"High Impact",IF(AND(L1347="Yes",M1347="No"),"Moderate Impact",IF(AND(L1347="No",M1347="Yes"),"Low Impact","No Impact at all")))</f>
        <v>Low Impact</v>
      </c>
      <c r="O1347" s="42"/>
      <c r="P1347" s="42">
        <v>800000</v>
      </c>
      <c r="Q1347" s="42">
        <f t="shared" ref="Q1347:Q1410" si="109">P1347+O1347</f>
        <v>800000</v>
      </c>
    </row>
    <row r="1348" spans="1:17" x14ac:dyDescent="0.35">
      <c r="A1348" s="41" t="s">
        <v>1369</v>
      </c>
      <c r="B1348" s="41">
        <f>VLOOKUP($A:$A,'Youth Skills Data'!$A$1:$E$2403,2,FALSE)</f>
        <v>29</v>
      </c>
      <c r="C1348" s="41" t="str">
        <f t="shared" si="106"/>
        <v>25 yrs or more</v>
      </c>
      <c r="D1348" s="41" t="s">
        <v>8</v>
      </c>
      <c r="E1348" s="41" t="str">
        <f>HLOOKUP($A1348,'Sheet 4'!$A$2:$CNK$3,2,FALSE)</f>
        <v>Single</v>
      </c>
      <c r="F1348" s="41" t="s">
        <v>119</v>
      </c>
      <c r="G1348" s="41" t="str">
        <f t="shared" si="105"/>
        <v>Female/Single/Napak</v>
      </c>
      <c r="H1348" s="41">
        <f>VLOOKUP($A1348,'Youth Skills Data'!$A$1:$E$2403,5,FALSE)</f>
        <v>5.3</v>
      </c>
      <c r="I1348" s="41">
        <f>VLOOKUP($A1348,'Youth Skills Data'!$A$1:$E$2403,4,FALSE)</f>
        <v>2.52</v>
      </c>
      <c r="J1348" s="41">
        <f>VLOOKUP($A1348,'Youth Skills Data'!$A$1:$E$2403,3,FALSE)</f>
        <v>5.59</v>
      </c>
      <c r="K1348" s="41">
        <f t="shared" si="107"/>
        <v>13.41</v>
      </c>
      <c r="L1348" s="41" t="s">
        <v>7</v>
      </c>
      <c r="M1348" s="41" t="s">
        <v>5</v>
      </c>
      <c r="N1348" s="41" t="str">
        <f t="shared" si="108"/>
        <v>Low Impact</v>
      </c>
      <c r="O1348" s="42"/>
      <c r="P1348" s="42">
        <v>6240000</v>
      </c>
      <c r="Q1348" s="42">
        <f t="shared" si="109"/>
        <v>6240000</v>
      </c>
    </row>
    <row r="1349" spans="1:17" x14ac:dyDescent="0.35">
      <c r="A1349" s="41" t="s">
        <v>1370</v>
      </c>
      <c r="B1349" s="41">
        <f>VLOOKUP($A:$A,'Youth Skills Data'!$A$1:$E$2403,2,FALSE)</f>
        <v>23</v>
      </c>
      <c r="C1349" s="41" t="str">
        <f t="shared" si="106"/>
        <v>20 - 24 yrs</v>
      </c>
      <c r="D1349" s="41" t="s">
        <v>8</v>
      </c>
      <c r="E1349" s="41" t="str">
        <f>HLOOKUP($A1349,'Sheet 4'!$A$2:$CNK$3,2,FALSE)</f>
        <v>Married</v>
      </c>
      <c r="F1349" s="41" t="s">
        <v>119</v>
      </c>
      <c r="G1349" s="41" t="str">
        <f t="shared" si="105"/>
        <v>Female/Married/Napak</v>
      </c>
      <c r="H1349" s="41">
        <f>VLOOKUP($A1349,'Youth Skills Data'!$A$1:$E$2403,5,FALSE)</f>
        <v>5.3</v>
      </c>
      <c r="I1349" s="41">
        <f>VLOOKUP($A1349,'Youth Skills Data'!$A$1:$E$2403,4,FALSE)</f>
        <v>2.52</v>
      </c>
      <c r="J1349" s="41">
        <f>VLOOKUP($A1349,'Youth Skills Data'!$A$1:$E$2403,3,FALSE)</f>
        <v>5.59</v>
      </c>
      <c r="K1349" s="41">
        <f t="shared" si="107"/>
        <v>13.41</v>
      </c>
      <c r="L1349" s="41" t="s">
        <v>7</v>
      </c>
      <c r="M1349" s="41" t="s">
        <v>5</v>
      </c>
      <c r="N1349" s="41" t="str">
        <f t="shared" si="108"/>
        <v>Low Impact</v>
      </c>
      <c r="O1349" s="42"/>
      <c r="P1349" s="42">
        <v>125000</v>
      </c>
      <c r="Q1349" s="42">
        <f t="shared" si="109"/>
        <v>125000</v>
      </c>
    </row>
    <row r="1350" spans="1:17" x14ac:dyDescent="0.35">
      <c r="A1350" s="41" t="s">
        <v>1371</v>
      </c>
      <c r="B1350" s="41">
        <f>VLOOKUP($A:$A,'Youth Skills Data'!$A$1:$E$2403,2,FALSE)</f>
        <v>21</v>
      </c>
      <c r="C1350" s="41" t="str">
        <f t="shared" si="106"/>
        <v>20 - 24 yrs</v>
      </c>
      <c r="D1350" s="41" t="s">
        <v>8</v>
      </c>
      <c r="E1350" s="41" t="str">
        <f>HLOOKUP($A1350,'Sheet 4'!$A$2:$CNK$3,2,FALSE)</f>
        <v>Single</v>
      </c>
      <c r="F1350" s="41" t="s">
        <v>119</v>
      </c>
      <c r="G1350" s="41" t="str">
        <f t="shared" si="105"/>
        <v>Female/Single/Napak</v>
      </c>
      <c r="H1350" s="41">
        <f>VLOOKUP($A1350,'Youth Skills Data'!$A$1:$E$2403,5,FALSE)</f>
        <v>3.26</v>
      </c>
      <c r="I1350" s="41">
        <f>VLOOKUP($A1350,'Youth Skills Data'!$A$1:$E$2403,4,FALSE)</f>
        <v>9.7200000000000006</v>
      </c>
      <c r="J1350" s="41">
        <f>VLOOKUP($A1350,'Youth Skills Data'!$A$1:$E$2403,3,FALSE)</f>
        <v>2</v>
      </c>
      <c r="K1350" s="41">
        <f t="shared" si="107"/>
        <v>14.98</v>
      </c>
      <c r="L1350" s="41" t="s">
        <v>5</v>
      </c>
      <c r="M1350" s="41" t="s">
        <v>5</v>
      </c>
      <c r="N1350" s="41" t="str">
        <f t="shared" si="108"/>
        <v>High Impact</v>
      </c>
      <c r="O1350" s="42">
        <v>552050</v>
      </c>
      <c r="P1350" s="42">
        <v>1050000</v>
      </c>
      <c r="Q1350" s="42">
        <f t="shared" si="109"/>
        <v>1602050</v>
      </c>
    </row>
    <row r="1351" spans="1:17" x14ac:dyDescent="0.35">
      <c r="A1351" s="41" t="s">
        <v>1372</v>
      </c>
      <c r="B1351" s="41">
        <f>VLOOKUP($A:$A,'Youth Skills Data'!$A$1:$E$2403,2,FALSE)</f>
        <v>17</v>
      </c>
      <c r="C1351" s="41" t="str">
        <f t="shared" si="106"/>
        <v>15 - 19 yrs</v>
      </c>
      <c r="D1351" s="41" t="s">
        <v>8</v>
      </c>
      <c r="E1351" s="41" t="str">
        <f>HLOOKUP($A1351,'Sheet 4'!$A$2:$CNK$3,2,FALSE)</f>
        <v>Single</v>
      </c>
      <c r="F1351" s="41" t="s">
        <v>119</v>
      </c>
      <c r="G1351" s="41" t="str">
        <f t="shared" si="105"/>
        <v>Female/Single/Napak</v>
      </c>
      <c r="H1351" s="41">
        <f>VLOOKUP($A1351,'Youth Skills Data'!$A$1:$E$2403,5,FALSE)</f>
        <v>6.5</v>
      </c>
      <c r="I1351" s="41">
        <f>VLOOKUP($A1351,'Youth Skills Data'!$A$1:$E$2403,4,FALSE)</f>
        <v>1.78</v>
      </c>
      <c r="J1351" s="41">
        <f>VLOOKUP($A1351,'Youth Skills Data'!$A$1:$E$2403,3,FALSE)</f>
        <v>3.57</v>
      </c>
      <c r="K1351" s="41">
        <f t="shared" si="107"/>
        <v>11.85</v>
      </c>
      <c r="L1351" s="41" t="s">
        <v>5</v>
      </c>
      <c r="M1351" s="41" t="s">
        <v>7</v>
      </c>
      <c r="N1351" s="41" t="str">
        <f t="shared" si="108"/>
        <v>Moderate Impact</v>
      </c>
      <c r="O1351" s="42">
        <v>2005600</v>
      </c>
      <c r="P1351" s="42"/>
      <c r="Q1351" s="42">
        <f t="shared" si="109"/>
        <v>2005600</v>
      </c>
    </row>
    <row r="1352" spans="1:17" x14ac:dyDescent="0.35">
      <c r="A1352" s="41" t="s">
        <v>1373</v>
      </c>
      <c r="B1352" s="41">
        <f>VLOOKUP($A:$A,'Youth Skills Data'!$A$1:$E$2403,2,FALSE)</f>
        <v>21</v>
      </c>
      <c r="C1352" s="41" t="str">
        <f t="shared" si="106"/>
        <v>20 - 24 yrs</v>
      </c>
      <c r="D1352" s="41" t="s">
        <v>8</v>
      </c>
      <c r="E1352" s="41" t="str">
        <f>HLOOKUP($A1352,'Sheet 4'!$A$2:$CNK$3,2,FALSE)</f>
        <v>Single</v>
      </c>
      <c r="F1352" s="41" t="s">
        <v>119</v>
      </c>
      <c r="G1352" s="41" t="str">
        <f t="shared" si="105"/>
        <v>Female/Single/Napak</v>
      </c>
      <c r="H1352" s="41">
        <f>VLOOKUP($A1352,'Youth Skills Data'!$A$1:$E$2403,5,FALSE)</f>
        <v>3.26</v>
      </c>
      <c r="I1352" s="41">
        <f>VLOOKUP($A1352,'Youth Skills Data'!$A$1:$E$2403,4,FALSE)</f>
        <v>9.7200000000000006</v>
      </c>
      <c r="J1352" s="41">
        <f>VLOOKUP($A1352,'Youth Skills Data'!$A$1:$E$2403,3,FALSE)</f>
        <v>2</v>
      </c>
      <c r="K1352" s="41">
        <f t="shared" si="107"/>
        <v>14.98</v>
      </c>
      <c r="L1352" s="41" t="s">
        <v>5</v>
      </c>
      <c r="M1352" s="41" t="s">
        <v>5</v>
      </c>
      <c r="N1352" s="41" t="str">
        <f t="shared" si="108"/>
        <v>High Impact</v>
      </c>
      <c r="O1352" s="42">
        <v>48000</v>
      </c>
      <c r="P1352" s="42">
        <v>480000</v>
      </c>
      <c r="Q1352" s="42">
        <f t="shared" si="109"/>
        <v>528000</v>
      </c>
    </row>
    <row r="1353" spans="1:17" x14ac:dyDescent="0.35">
      <c r="A1353" s="41" t="s">
        <v>1374</v>
      </c>
      <c r="B1353" s="41">
        <f>VLOOKUP($A:$A,'Youth Skills Data'!$A$1:$E$2403,2,FALSE)</f>
        <v>23</v>
      </c>
      <c r="C1353" s="41" t="str">
        <f t="shared" si="106"/>
        <v>20 - 24 yrs</v>
      </c>
      <c r="D1353" s="41" t="s">
        <v>8</v>
      </c>
      <c r="E1353" s="41" t="str">
        <f>HLOOKUP($A1353,'Sheet 4'!$A$2:$CNK$3,2,FALSE)</f>
        <v>Separated</v>
      </c>
      <c r="F1353" s="41" t="s">
        <v>116</v>
      </c>
      <c r="G1353" s="41" t="str">
        <f t="shared" si="105"/>
        <v>Female/Separated/Moroto</v>
      </c>
      <c r="H1353" s="41">
        <f>VLOOKUP($A1353,'Youth Skills Data'!$A$1:$E$2403,5,FALSE)</f>
        <v>1.87</v>
      </c>
      <c r="I1353" s="41">
        <f>VLOOKUP($A1353,'Youth Skills Data'!$A$1:$E$2403,4,FALSE)</f>
        <v>2.88</v>
      </c>
      <c r="J1353" s="41">
        <f>VLOOKUP($A1353,'Youth Skills Data'!$A$1:$E$2403,3,FALSE)</f>
        <v>5.23</v>
      </c>
      <c r="K1353" s="41">
        <f t="shared" si="107"/>
        <v>9.98</v>
      </c>
      <c r="L1353" s="41" t="s">
        <v>5</v>
      </c>
      <c r="M1353" s="41" t="s">
        <v>7</v>
      </c>
      <c r="N1353" s="41" t="str">
        <f t="shared" si="108"/>
        <v>Moderate Impact</v>
      </c>
      <c r="O1353" s="42">
        <v>21000</v>
      </c>
      <c r="P1353" s="42"/>
      <c r="Q1353" s="42">
        <f t="shared" si="109"/>
        <v>21000</v>
      </c>
    </row>
    <row r="1354" spans="1:17" x14ac:dyDescent="0.35">
      <c r="A1354" s="41" t="s">
        <v>1375</v>
      </c>
      <c r="B1354" s="41">
        <f>VLOOKUP($A:$A,'Youth Skills Data'!$A$1:$E$2403,2,FALSE)</f>
        <v>15</v>
      </c>
      <c r="C1354" s="41" t="str">
        <f t="shared" si="106"/>
        <v>15 - 19 yrs</v>
      </c>
      <c r="D1354" s="41" t="s">
        <v>8</v>
      </c>
      <c r="E1354" s="41" t="str">
        <f>HLOOKUP($A1354,'Sheet 4'!$A$2:$CNK$3,2,FALSE)</f>
        <v>Single</v>
      </c>
      <c r="F1354" s="41" t="s">
        <v>116</v>
      </c>
      <c r="G1354" s="41" t="str">
        <f t="shared" si="105"/>
        <v>Female/Single/Moroto</v>
      </c>
      <c r="H1354" s="41">
        <f>VLOOKUP($A1354,'Youth Skills Data'!$A$1:$E$2403,5,FALSE)</f>
        <v>2.66</v>
      </c>
      <c r="I1354" s="41">
        <f>VLOOKUP($A1354,'Youth Skills Data'!$A$1:$E$2403,4,FALSE)</f>
        <v>1.4</v>
      </c>
      <c r="J1354" s="41">
        <f>VLOOKUP($A1354,'Youth Skills Data'!$A$1:$E$2403,3,FALSE)</f>
        <v>8.5</v>
      </c>
      <c r="K1354" s="41">
        <f t="shared" si="107"/>
        <v>12.56</v>
      </c>
      <c r="L1354" s="41" t="s">
        <v>5</v>
      </c>
      <c r="M1354" s="41" t="s">
        <v>7</v>
      </c>
      <c r="N1354" s="41" t="str">
        <f t="shared" si="108"/>
        <v>Moderate Impact</v>
      </c>
      <c r="O1354" s="42">
        <v>45500</v>
      </c>
      <c r="P1354" s="42"/>
      <c r="Q1354" s="42">
        <f t="shared" si="109"/>
        <v>45500</v>
      </c>
    </row>
    <row r="1355" spans="1:17" x14ac:dyDescent="0.35">
      <c r="A1355" s="41" t="s">
        <v>1376</v>
      </c>
      <c r="B1355" s="41">
        <f>VLOOKUP($A:$A,'Youth Skills Data'!$A$1:$E$2403,2,FALSE)</f>
        <v>25</v>
      </c>
      <c r="C1355" s="41" t="str">
        <f t="shared" si="106"/>
        <v>25 yrs or more</v>
      </c>
      <c r="D1355" s="41" t="s">
        <v>8</v>
      </c>
      <c r="E1355" s="41" t="str">
        <f>HLOOKUP($A1355,'Sheet 4'!$A$2:$CNK$3,2,FALSE)</f>
        <v>Single</v>
      </c>
      <c r="F1355" s="41" t="s">
        <v>116</v>
      </c>
      <c r="G1355" s="41" t="str">
        <f t="shared" si="105"/>
        <v>Female/Single/Moroto</v>
      </c>
      <c r="H1355" s="41">
        <f>VLOOKUP($A1355,'Youth Skills Data'!$A$1:$E$2403,5,FALSE)</f>
        <v>5.3</v>
      </c>
      <c r="I1355" s="41">
        <f>VLOOKUP($A1355,'Youth Skills Data'!$A$1:$E$2403,4,FALSE)</f>
        <v>2.52</v>
      </c>
      <c r="J1355" s="41">
        <f>VLOOKUP($A1355,'Youth Skills Data'!$A$1:$E$2403,3,FALSE)</f>
        <v>5.59</v>
      </c>
      <c r="K1355" s="41">
        <f t="shared" si="107"/>
        <v>13.41</v>
      </c>
      <c r="L1355" s="41" t="s">
        <v>5</v>
      </c>
      <c r="M1355" s="41" t="s">
        <v>7</v>
      </c>
      <c r="N1355" s="41" t="str">
        <f t="shared" si="108"/>
        <v>Moderate Impact</v>
      </c>
      <c r="O1355" s="42">
        <v>37500</v>
      </c>
      <c r="P1355" s="42"/>
      <c r="Q1355" s="42">
        <f t="shared" si="109"/>
        <v>37500</v>
      </c>
    </row>
    <row r="1356" spans="1:17" x14ac:dyDescent="0.35">
      <c r="A1356" s="41" t="s">
        <v>1377</v>
      </c>
      <c r="B1356" s="41">
        <f>VLOOKUP($A:$A,'Youth Skills Data'!$A$1:$E$2403,2,FALSE)</f>
        <v>14</v>
      </c>
      <c r="C1356" s="41" t="str">
        <f t="shared" si="106"/>
        <v>15 - 19 yrs</v>
      </c>
      <c r="D1356" s="41" t="s">
        <v>8</v>
      </c>
      <c r="E1356" s="41" t="str">
        <f>HLOOKUP($A1356,'Sheet 4'!$A$2:$CNK$3,2,FALSE)</f>
        <v>Single</v>
      </c>
      <c r="F1356" s="41" t="s">
        <v>116</v>
      </c>
      <c r="G1356" s="41" t="str">
        <f t="shared" si="105"/>
        <v>Female/Single/Moroto</v>
      </c>
      <c r="H1356" s="41">
        <f>VLOOKUP($A1356,'Youth Skills Data'!$A$1:$E$2403,5,FALSE)</f>
        <v>7.84</v>
      </c>
      <c r="I1356" s="41">
        <f>VLOOKUP($A1356,'Youth Skills Data'!$A$1:$E$2403,4,FALSE)</f>
        <v>6.23</v>
      </c>
      <c r="J1356" s="41">
        <f>VLOOKUP($A1356,'Youth Skills Data'!$A$1:$E$2403,3,FALSE)</f>
        <v>5.87</v>
      </c>
      <c r="K1356" s="41">
        <f t="shared" si="107"/>
        <v>19.940000000000001</v>
      </c>
      <c r="L1356" s="41" t="s">
        <v>5</v>
      </c>
      <c r="M1356" s="41" t="s">
        <v>7</v>
      </c>
      <c r="N1356" s="41" t="str">
        <f t="shared" si="108"/>
        <v>Moderate Impact</v>
      </c>
      <c r="O1356" s="42">
        <v>37000</v>
      </c>
      <c r="P1356" s="42"/>
      <c r="Q1356" s="42">
        <f t="shared" si="109"/>
        <v>37000</v>
      </c>
    </row>
    <row r="1357" spans="1:17" x14ac:dyDescent="0.35">
      <c r="A1357" s="41" t="s">
        <v>1378</v>
      </c>
      <c r="B1357" s="41">
        <f>VLOOKUP($A:$A,'Youth Skills Data'!$A$1:$E$2403,2,FALSE)</f>
        <v>15</v>
      </c>
      <c r="C1357" s="41" t="str">
        <f t="shared" si="106"/>
        <v>15 - 19 yrs</v>
      </c>
      <c r="D1357" s="41" t="s">
        <v>8</v>
      </c>
      <c r="E1357" s="41" t="str">
        <f>HLOOKUP($A1357,'Sheet 4'!$A$2:$CNK$3,2,FALSE)</f>
        <v>Single</v>
      </c>
      <c r="F1357" s="41" t="s">
        <v>116</v>
      </c>
      <c r="G1357" s="41" t="str">
        <f t="shared" si="105"/>
        <v>Female/Single/Moroto</v>
      </c>
      <c r="H1357" s="41">
        <f>VLOOKUP($A1357,'Youth Skills Data'!$A$1:$E$2403,5,FALSE)</f>
        <v>5.3</v>
      </c>
      <c r="I1357" s="41">
        <f>VLOOKUP($A1357,'Youth Skills Data'!$A$1:$E$2403,4,FALSE)</f>
        <v>2.52</v>
      </c>
      <c r="J1357" s="41">
        <f>VLOOKUP($A1357,'Youth Skills Data'!$A$1:$E$2403,3,FALSE)</f>
        <v>5.59</v>
      </c>
      <c r="K1357" s="41">
        <f t="shared" si="107"/>
        <v>13.41</v>
      </c>
      <c r="L1357" s="41" t="s">
        <v>5</v>
      </c>
      <c r="M1357" s="41" t="s">
        <v>7</v>
      </c>
      <c r="N1357" s="41" t="str">
        <f t="shared" si="108"/>
        <v>Moderate Impact</v>
      </c>
      <c r="O1357" s="42">
        <v>396000</v>
      </c>
      <c r="P1357" s="42"/>
      <c r="Q1357" s="42">
        <f t="shared" si="109"/>
        <v>396000</v>
      </c>
    </row>
    <row r="1358" spans="1:17" x14ac:dyDescent="0.35">
      <c r="A1358" s="41" t="s">
        <v>1379</v>
      </c>
      <c r="B1358" s="41">
        <f>VLOOKUP($A:$A,'Youth Skills Data'!$A$1:$E$2403,2,FALSE)</f>
        <v>17</v>
      </c>
      <c r="C1358" s="41" t="str">
        <f t="shared" si="106"/>
        <v>15 - 19 yrs</v>
      </c>
      <c r="D1358" s="41" t="s">
        <v>3</v>
      </c>
      <c r="E1358" s="41" t="str">
        <f>HLOOKUP($A1358,'Sheet 4'!$A$2:$CNK$3,2,FALSE)</f>
        <v>Married</v>
      </c>
      <c r="F1358" s="41" t="s">
        <v>116</v>
      </c>
      <c r="G1358" s="41" t="str">
        <f t="shared" si="105"/>
        <v>Male/Married/Moroto</v>
      </c>
      <c r="H1358" s="41">
        <f>VLOOKUP($A1358,'Youth Skills Data'!$A$1:$E$2403,5,FALSE)</f>
        <v>5.3</v>
      </c>
      <c r="I1358" s="41">
        <f>VLOOKUP($A1358,'Youth Skills Data'!$A$1:$E$2403,4,FALSE)</f>
        <v>2.52</v>
      </c>
      <c r="J1358" s="41">
        <f>VLOOKUP($A1358,'Youth Skills Data'!$A$1:$E$2403,3,FALSE)</f>
        <v>5.59</v>
      </c>
      <c r="K1358" s="41">
        <f t="shared" si="107"/>
        <v>13.41</v>
      </c>
      <c r="L1358" s="41" t="s">
        <v>5</v>
      </c>
      <c r="M1358" s="41" t="s">
        <v>5</v>
      </c>
      <c r="N1358" s="41" t="str">
        <f t="shared" si="108"/>
        <v>High Impact</v>
      </c>
      <c r="O1358" s="42">
        <v>32000</v>
      </c>
      <c r="P1358" s="42">
        <v>190000</v>
      </c>
      <c r="Q1358" s="42">
        <f t="shared" si="109"/>
        <v>222000</v>
      </c>
    </row>
    <row r="1359" spans="1:17" x14ac:dyDescent="0.35">
      <c r="A1359" s="41" t="s">
        <v>1380</v>
      </c>
      <c r="B1359" s="41">
        <f>VLOOKUP($A:$A,'Youth Skills Data'!$A$1:$E$2403,2,FALSE)</f>
        <v>19</v>
      </c>
      <c r="C1359" s="41" t="str">
        <f t="shared" si="106"/>
        <v>20 - 24 yrs</v>
      </c>
      <c r="D1359" s="41" t="s">
        <v>3</v>
      </c>
      <c r="E1359" s="41" t="str">
        <f>HLOOKUP($A1359,'Sheet 4'!$A$2:$CNK$3,2,FALSE)</f>
        <v>Married</v>
      </c>
      <c r="F1359" s="41" t="s">
        <v>116</v>
      </c>
      <c r="G1359" s="41" t="str">
        <f t="shared" si="105"/>
        <v>Male/Married/Moroto</v>
      </c>
      <c r="H1359" s="41">
        <f>VLOOKUP($A1359,'Youth Skills Data'!$A$1:$E$2403,5,FALSE)</f>
        <v>3.76</v>
      </c>
      <c r="I1359" s="41">
        <f>VLOOKUP($A1359,'Youth Skills Data'!$A$1:$E$2403,4,FALSE)</f>
        <v>0.56000000000000005</v>
      </c>
      <c r="J1359" s="41">
        <f>VLOOKUP($A1359,'Youth Skills Data'!$A$1:$E$2403,3,FALSE)</f>
        <v>9.81</v>
      </c>
      <c r="K1359" s="41">
        <f t="shared" si="107"/>
        <v>14.13</v>
      </c>
      <c r="L1359" s="41" t="s">
        <v>7</v>
      </c>
      <c r="M1359" s="41" t="s">
        <v>5</v>
      </c>
      <c r="N1359" s="41" t="str">
        <f t="shared" si="108"/>
        <v>Low Impact</v>
      </c>
      <c r="O1359" s="42"/>
      <c r="P1359" s="42">
        <v>280000</v>
      </c>
      <c r="Q1359" s="42">
        <f t="shared" si="109"/>
        <v>280000</v>
      </c>
    </row>
    <row r="1360" spans="1:17" x14ac:dyDescent="0.35">
      <c r="A1360" s="41" t="s">
        <v>1381</v>
      </c>
      <c r="B1360" s="41">
        <f>VLOOKUP($A:$A,'Youth Skills Data'!$A$1:$E$2403,2,FALSE)</f>
        <v>21</v>
      </c>
      <c r="C1360" s="41" t="str">
        <f t="shared" si="106"/>
        <v>20 - 24 yrs</v>
      </c>
      <c r="D1360" s="41" t="s">
        <v>8</v>
      </c>
      <c r="E1360" s="41" t="str">
        <f>HLOOKUP($A1360,'Sheet 4'!$A$2:$CNK$3,2,FALSE)</f>
        <v>Single</v>
      </c>
      <c r="F1360" s="41" t="s">
        <v>116</v>
      </c>
      <c r="G1360" s="41" t="str">
        <f t="shared" si="105"/>
        <v>Female/Single/Moroto</v>
      </c>
      <c r="H1360" s="41">
        <f>VLOOKUP($A1360,'Youth Skills Data'!$A$1:$E$2403,5,FALSE)</f>
        <v>3.26</v>
      </c>
      <c r="I1360" s="41">
        <f>VLOOKUP($A1360,'Youth Skills Data'!$A$1:$E$2403,4,FALSE)</f>
        <v>9.7200000000000006</v>
      </c>
      <c r="J1360" s="41">
        <f>VLOOKUP($A1360,'Youth Skills Data'!$A$1:$E$2403,3,FALSE)</f>
        <v>2</v>
      </c>
      <c r="K1360" s="41">
        <f t="shared" si="107"/>
        <v>14.98</v>
      </c>
      <c r="L1360" s="41" t="s">
        <v>7</v>
      </c>
      <c r="M1360" s="41" t="s">
        <v>5</v>
      </c>
      <c r="N1360" s="41" t="str">
        <f t="shared" si="108"/>
        <v>Low Impact</v>
      </c>
      <c r="O1360" s="42"/>
      <c r="P1360" s="42">
        <v>295000</v>
      </c>
      <c r="Q1360" s="42">
        <f t="shared" si="109"/>
        <v>295000</v>
      </c>
    </row>
    <row r="1361" spans="1:17" x14ac:dyDescent="0.35">
      <c r="A1361" s="41" t="s">
        <v>1382</v>
      </c>
      <c r="B1361" s="41">
        <f>VLOOKUP($A:$A,'Youth Skills Data'!$A$1:$E$2403,2,FALSE)</f>
        <v>24</v>
      </c>
      <c r="C1361" s="41" t="str">
        <f t="shared" si="106"/>
        <v>20 - 24 yrs</v>
      </c>
      <c r="D1361" s="41" t="s">
        <v>3</v>
      </c>
      <c r="E1361" s="41" t="str">
        <f>HLOOKUP($A1361,'Sheet 4'!$A$2:$CNK$3,2,FALSE)</f>
        <v>Single</v>
      </c>
      <c r="F1361" s="41" t="s">
        <v>116</v>
      </c>
      <c r="G1361" s="41" t="str">
        <f t="shared" si="105"/>
        <v>Male/Single/Moroto</v>
      </c>
      <c r="H1361" s="41">
        <f>VLOOKUP($A1361,'Youth Skills Data'!$A$1:$E$2403,5,FALSE)</f>
        <v>1.87</v>
      </c>
      <c r="I1361" s="41">
        <f>VLOOKUP($A1361,'Youth Skills Data'!$A$1:$E$2403,4,FALSE)</f>
        <v>2.88</v>
      </c>
      <c r="J1361" s="41">
        <f>VLOOKUP($A1361,'Youth Skills Data'!$A$1:$E$2403,3,FALSE)</f>
        <v>5.23</v>
      </c>
      <c r="K1361" s="41">
        <f t="shared" si="107"/>
        <v>9.98</v>
      </c>
      <c r="L1361" s="41" t="s">
        <v>7</v>
      </c>
      <c r="M1361" s="41" t="s">
        <v>5</v>
      </c>
      <c r="N1361" s="41" t="str">
        <f t="shared" si="108"/>
        <v>Low Impact</v>
      </c>
      <c r="O1361" s="42"/>
      <c r="P1361" s="42">
        <v>0</v>
      </c>
      <c r="Q1361" s="42">
        <f t="shared" si="109"/>
        <v>0</v>
      </c>
    </row>
    <row r="1362" spans="1:17" x14ac:dyDescent="0.35">
      <c r="A1362" s="41" t="s">
        <v>1383</v>
      </c>
      <c r="B1362" s="41">
        <f>VLOOKUP($A:$A,'Youth Skills Data'!$A$1:$E$2403,2,FALSE)</f>
        <v>21</v>
      </c>
      <c r="C1362" s="41" t="str">
        <f t="shared" si="106"/>
        <v>20 - 24 yrs</v>
      </c>
      <c r="D1362" s="41" t="s">
        <v>3</v>
      </c>
      <c r="E1362" s="41" t="str">
        <f>HLOOKUP($A1362,'Sheet 4'!$A$2:$CNK$3,2,FALSE)</f>
        <v>Single</v>
      </c>
      <c r="F1362" s="41" t="s">
        <v>116</v>
      </c>
      <c r="G1362" s="41" t="str">
        <f t="shared" si="105"/>
        <v>Male/Single/Moroto</v>
      </c>
      <c r="H1362" s="41">
        <f>VLOOKUP($A1362,'Youth Skills Data'!$A$1:$E$2403,5,FALSE)</f>
        <v>4.43</v>
      </c>
      <c r="I1362" s="41">
        <f>VLOOKUP($A1362,'Youth Skills Data'!$A$1:$E$2403,4,FALSE)</f>
        <v>7.64</v>
      </c>
      <c r="J1362" s="41">
        <f>VLOOKUP($A1362,'Youth Skills Data'!$A$1:$E$2403,3,FALSE)</f>
        <v>6.39</v>
      </c>
      <c r="K1362" s="41">
        <f t="shared" si="107"/>
        <v>18.46</v>
      </c>
      <c r="L1362" s="41" t="s">
        <v>6</v>
      </c>
      <c r="M1362" s="41" t="s">
        <v>6</v>
      </c>
      <c r="N1362" s="41" t="str">
        <f t="shared" si="108"/>
        <v>No Impact at all</v>
      </c>
      <c r="O1362" s="42"/>
      <c r="P1362" s="42"/>
      <c r="Q1362" s="42">
        <f t="shared" si="109"/>
        <v>0</v>
      </c>
    </row>
    <row r="1363" spans="1:17" x14ac:dyDescent="0.35">
      <c r="A1363" s="41" t="s">
        <v>1384</v>
      </c>
      <c r="B1363" s="41">
        <f>VLOOKUP($A:$A,'Youth Skills Data'!$A$1:$E$2403,2,FALSE)</f>
        <v>23</v>
      </c>
      <c r="C1363" s="41" t="str">
        <f t="shared" si="106"/>
        <v>20 - 24 yrs</v>
      </c>
      <c r="D1363" s="41" t="s">
        <v>3</v>
      </c>
      <c r="E1363" s="41" t="str">
        <f>HLOOKUP($A1363,'Sheet 4'!$A$2:$CNK$3,2,FALSE)</f>
        <v>Single</v>
      </c>
      <c r="F1363" s="41" t="s">
        <v>117</v>
      </c>
      <c r="G1363" s="41" t="str">
        <f t="shared" si="105"/>
        <v>Male/Single/Kaabong</v>
      </c>
      <c r="H1363" s="41">
        <f>VLOOKUP($A1363,'Youth Skills Data'!$A$1:$E$2403,5,FALSE)</f>
        <v>3.36</v>
      </c>
      <c r="I1363" s="41">
        <f>VLOOKUP($A1363,'Youth Skills Data'!$A$1:$E$2403,4,FALSE)</f>
        <v>2.02</v>
      </c>
      <c r="J1363" s="41">
        <f>VLOOKUP($A1363,'Youth Skills Data'!$A$1:$E$2403,3,FALSE)</f>
        <v>9.85</v>
      </c>
      <c r="K1363" s="41">
        <f t="shared" si="107"/>
        <v>15.23</v>
      </c>
      <c r="L1363" s="41" t="s">
        <v>5</v>
      </c>
      <c r="M1363" s="41" t="s">
        <v>6</v>
      </c>
      <c r="N1363" s="41" t="str">
        <f t="shared" si="108"/>
        <v>Moderate Impact</v>
      </c>
      <c r="O1363" s="42">
        <v>261000</v>
      </c>
      <c r="P1363" s="42"/>
      <c r="Q1363" s="42">
        <f t="shared" si="109"/>
        <v>261000</v>
      </c>
    </row>
    <row r="1364" spans="1:17" x14ac:dyDescent="0.35">
      <c r="A1364" s="41" t="s">
        <v>1385</v>
      </c>
      <c r="B1364" s="41">
        <f>VLOOKUP($A:$A,'Youth Skills Data'!$A$1:$E$2403,2,FALSE)</f>
        <v>19</v>
      </c>
      <c r="C1364" s="41" t="str">
        <f t="shared" si="106"/>
        <v>20 - 24 yrs</v>
      </c>
      <c r="D1364" s="41" t="s">
        <v>8</v>
      </c>
      <c r="E1364" s="41" t="str">
        <f>HLOOKUP($A1364,'Sheet 4'!$A$2:$CNK$3,2,FALSE)</f>
        <v>Single</v>
      </c>
      <c r="F1364" s="41" t="s">
        <v>118</v>
      </c>
      <c r="G1364" s="41" t="str">
        <f t="shared" si="105"/>
        <v>Female/Single/Kotido</v>
      </c>
      <c r="H1364" s="41">
        <f>VLOOKUP($A1364,'Youth Skills Data'!$A$1:$E$2403,5,FALSE)</f>
        <v>7.84</v>
      </c>
      <c r="I1364" s="41">
        <f>VLOOKUP($A1364,'Youth Skills Data'!$A$1:$E$2403,4,FALSE)</f>
        <v>2.2400000000000002</v>
      </c>
      <c r="J1364" s="41">
        <f>VLOOKUP($A1364,'Youth Skills Data'!$A$1:$E$2403,3,FALSE)</f>
        <v>8.09</v>
      </c>
      <c r="K1364" s="41">
        <f t="shared" si="107"/>
        <v>18.170000000000002</v>
      </c>
      <c r="L1364" s="41" t="s">
        <v>6</v>
      </c>
      <c r="M1364" s="41" t="s">
        <v>6</v>
      </c>
      <c r="N1364" s="41" t="str">
        <f t="shared" si="108"/>
        <v>No Impact at all</v>
      </c>
      <c r="O1364" s="42"/>
      <c r="P1364" s="42"/>
      <c r="Q1364" s="42">
        <f t="shared" si="109"/>
        <v>0</v>
      </c>
    </row>
    <row r="1365" spans="1:17" x14ac:dyDescent="0.35">
      <c r="A1365" s="41" t="s">
        <v>1386</v>
      </c>
      <c r="B1365" s="41">
        <f>VLOOKUP($A:$A,'Youth Skills Data'!$A$1:$E$2403,2,FALSE)</f>
        <v>29</v>
      </c>
      <c r="C1365" s="41" t="str">
        <f t="shared" si="106"/>
        <v>25 yrs or more</v>
      </c>
      <c r="D1365" s="41" t="s">
        <v>8</v>
      </c>
      <c r="E1365" s="41" t="str">
        <f>HLOOKUP($A1365,'Sheet 4'!$A$2:$CNK$3,2,FALSE)</f>
        <v>Separated</v>
      </c>
      <c r="F1365" s="41" t="s">
        <v>119</v>
      </c>
      <c r="G1365" s="41" t="str">
        <f t="shared" si="105"/>
        <v>Female/Separated/Napak</v>
      </c>
      <c r="H1365" s="41">
        <f>VLOOKUP($A1365,'Youth Skills Data'!$A$1:$E$2403,5,FALSE)</f>
        <v>5.3</v>
      </c>
      <c r="I1365" s="41">
        <f>VLOOKUP($A1365,'Youth Skills Data'!$A$1:$E$2403,4,FALSE)</f>
        <v>2.52</v>
      </c>
      <c r="J1365" s="41">
        <f>VLOOKUP($A1365,'Youth Skills Data'!$A$1:$E$2403,3,FALSE)</f>
        <v>5.59</v>
      </c>
      <c r="K1365" s="41">
        <f t="shared" si="107"/>
        <v>13.41</v>
      </c>
      <c r="L1365" s="41" t="s">
        <v>7</v>
      </c>
      <c r="M1365" s="41" t="s">
        <v>7</v>
      </c>
      <c r="N1365" s="41" t="str">
        <f t="shared" si="108"/>
        <v>No Impact at all</v>
      </c>
      <c r="O1365" s="42"/>
      <c r="P1365" s="42"/>
      <c r="Q1365" s="42">
        <f t="shared" si="109"/>
        <v>0</v>
      </c>
    </row>
    <row r="1366" spans="1:17" x14ac:dyDescent="0.35">
      <c r="A1366" s="41" t="s">
        <v>1387</v>
      </c>
      <c r="B1366" s="41">
        <f>VLOOKUP($A:$A,'Youth Skills Data'!$A$1:$E$2403,2,FALSE)</f>
        <v>23</v>
      </c>
      <c r="C1366" s="41" t="str">
        <f t="shared" si="106"/>
        <v>20 - 24 yrs</v>
      </c>
      <c r="D1366" s="41" t="s">
        <v>8</v>
      </c>
      <c r="E1366" s="41" t="str">
        <f>HLOOKUP($A1366,'Sheet 4'!$A$2:$CNK$3,2,FALSE)</f>
        <v>Separated</v>
      </c>
      <c r="F1366" s="41" t="s">
        <v>120</v>
      </c>
      <c r="G1366" s="41" t="str">
        <f t="shared" si="105"/>
        <v>Female/Separated/Nakapiripiriti</v>
      </c>
      <c r="H1366" s="41">
        <f>VLOOKUP($A1366,'Youth Skills Data'!$A$1:$E$2403,5,FALSE)</f>
        <v>5.3</v>
      </c>
      <c r="I1366" s="41">
        <f>VLOOKUP($A1366,'Youth Skills Data'!$A$1:$E$2403,4,FALSE)</f>
        <v>2.52</v>
      </c>
      <c r="J1366" s="41">
        <f>VLOOKUP($A1366,'Youth Skills Data'!$A$1:$E$2403,3,FALSE)</f>
        <v>5.59</v>
      </c>
      <c r="K1366" s="41">
        <f t="shared" si="107"/>
        <v>13.41</v>
      </c>
      <c r="L1366" s="41" t="s">
        <v>5</v>
      </c>
      <c r="M1366" s="41" t="s">
        <v>6</v>
      </c>
      <c r="N1366" s="41" t="str">
        <f t="shared" si="108"/>
        <v>Moderate Impact</v>
      </c>
      <c r="O1366" s="42">
        <v>159000</v>
      </c>
      <c r="P1366" s="42"/>
      <c r="Q1366" s="42">
        <f t="shared" si="109"/>
        <v>159000</v>
      </c>
    </row>
    <row r="1367" spans="1:17" x14ac:dyDescent="0.35">
      <c r="A1367" s="41" t="s">
        <v>1388</v>
      </c>
      <c r="B1367" s="41">
        <f>VLOOKUP($A:$A,'Youth Skills Data'!$A$1:$E$2403,2,FALSE)</f>
        <v>21</v>
      </c>
      <c r="C1367" s="41" t="str">
        <f t="shared" si="106"/>
        <v>20 - 24 yrs</v>
      </c>
      <c r="D1367" s="41" t="s">
        <v>8</v>
      </c>
      <c r="E1367" s="41" t="str">
        <f>HLOOKUP($A1367,'Sheet 4'!$A$2:$CNK$3,2,FALSE)</f>
        <v>Single</v>
      </c>
      <c r="F1367" s="41" t="s">
        <v>121</v>
      </c>
      <c r="G1367" s="41" t="str">
        <f t="shared" si="105"/>
        <v>Female/Single/Amudat</v>
      </c>
      <c r="H1367" s="41">
        <f>VLOOKUP($A1367,'Youth Skills Data'!$A$1:$E$2403,5,FALSE)</f>
        <v>3.26</v>
      </c>
      <c r="I1367" s="41">
        <f>VLOOKUP($A1367,'Youth Skills Data'!$A$1:$E$2403,4,FALSE)</f>
        <v>9.7200000000000006</v>
      </c>
      <c r="J1367" s="41">
        <f>VLOOKUP($A1367,'Youth Skills Data'!$A$1:$E$2403,3,FALSE)</f>
        <v>2</v>
      </c>
      <c r="K1367" s="41">
        <f t="shared" si="107"/>
        <v>14.98</v>
      </c>
      <c r="L1367" s="41" t="s">
        <v>5</v>
      </c>
      <c r="M1367" s="41" t="s">
        <v>5</v>
      </c>
      <c r="N1367" s="41" t="str">
        <f t="shared" si="108"/>
        <v>High Impact</v>
      </c>
      <c r="O1367" s="42">
        <v>129099</v>
      </c>
      <c r="P1367" s="42">
        <v>125000</v>
      </c>
      <c r="Q1367" s="42">
        <f t="shared" si="109"/>
        <v>254099</v>
      </c>
    </row>
    <row r="1368" spans="1:17" x14ac:dyDescent="0.35">
      <c r="A1368" s="41" t="s">
        <v>1389</v>
      </c>
      <c r="B1368" s="41">
        <f>VLOOKUP($A:$A,'Youth Skills Data'!$A$1:$E$2403,2,FALSE)</f>
        <v>17</v>
      </c>
      <c r="C1368" s="41" t="str">
        <f t="shared" si="106"/>
        <v>15 - 19 yrs</v>
      </c>
      <c r="D1368" s="41" t="s">
        <v>8</v>
      </c>
      <c r="E1368" s="41" t="str">
        <f>HLOOKUP($A1368,'Sheet 4'!$A$2:$CNK$3,2,FALSE)</f>
        <v>Single</v>
      </c>
      <c r="F1368" s="41" t="s">
        <v>122</v>
      </c>
      <c r="G1368" s="41" t="str">
        <f t="shared" si="105"/>
        <v>Female/Single/Abim</v>
      </c>
      <c r="H1368" s="41">
        <f>VLOOKUP($A1368,'Youth Skills Data'!$A$1:$E$2403,5,FALSE)</f>
        <v>5.95</v>
      </c>
      <c r="I1368" s="41">
        <f>VLOOKUP($A1368,'Youth Skills Data'!$A$1:$E$2403,4,FALSE)</f>
        <v>9.8000000000000007</v>
      </c>
      <c r="J1368" s="41">
        <f>VLOOKUP($A1368,'Youth Skills Data'!$A$1:$E$2403,3,FALSE)</f>
        <v>1.47</v>
      </c>
      <c r="K1368" s="41">
        <f t="shared" si="107"/>
        <v>17.22</v>
      </c>
      <c r="L1368" s="41" t="s">
        <v>5</v>
      </c>
      <c r="M1368" s="41" t="s">
        <v>5</v>
      </c>
      <c r="N1368" s="41" t="str">
        <f t="shared" si="108"/>
        <v>High Impact</v>
      </c>
      <c r="O1368" s="42">
        <v>33000</v>
      </c>
      <c r="P1368" s="42">
        <v>2100000</v>
      </c>
      <c r="Q1368" s="42">
        <f t="shared" si="109"/>
        <v>2133000</v>
      </c>
    </row>
    <row r="1369" spans="1:17" x14ac:dyDescent="0.35">
      <c r="A1369" s="41" t="s">
        <v>1390</v>
      </c>
      <c r="B1369" s="41">
        <f>VLOOKUP($A:$A,'Youth Skills Data'!$A$1:$E$2403,2,FALSE)</f>
        <v>21</v>
      </c>
      <c r="C1369" s="41" t="str">
        <f t="shared" si="106"/>
        <v>20 - 24 yrs</v>
      </c>
      <c r="D1369" s="41" t="s">
        <v>8</v>
      </c>
      <c r="E1369" s="41" t="str">
        <f>HLOOKUP($A1369,'Sheet 4'!$A$2:$CNK$3,2,FALSE)</f>
        <v>Married</v>
      </c>
      <c r="F1369" s="41" t="s">
        <v>122</v>
      </c>
      <c r="G1369" s="41" t="str">
        <f t="shared" si="105"/>
        <v>Female/Married/Abim</v>
      </c>
      <c r="H1369" s="41">
        <f>VLOOKUP($A1369,'Youth Skills Data'!$A$1:$E$2403,5,FALSE)</f>
        <v>3.26</v>
      </c>
      <c r="I1369" s="41">
        <f>VLOOKUP($A1369,'Youth Skills Data'!$A$1:$E$2403,4,FALSE)</f>
        <v>9.7200000000000006</v>
      </c>
      <c r="J1369" s="41">
        <f>VLOOKUP($A1369,'Youth Skills Data'!$A$1:$E$2403,3,FALSE)</f>
        <v>2</v>
      </c>
      <c r="K1369" s="41">
        <f t="shared" si="107"/>
        <v>14.98</v>
      </c>
      <c r="L1369" s="41" t="s">
        <v>5</v>
      </c>
      <c r="M1369" s="41" t="s">
        <v>5</v>
      </c>
      <c r="N1369" s="41" t="str">
        <f t="shared" si="108"/>
        <v>High Impact</v>
      </c>
      <c r="O1369" s="42">
        <v>1123698</v>
      </c>
      <c r="P1369" s="42">
        <v>51000</v>
      </c>
      <c r="Q1369" s="42">
        <f t="shared" si="109"/>
        <v>1174698</v>
      </c>
    </row>
    <row r="1370" spans="1:17" x14ac:dyDescent="0.35">
      <c r="A1370" s="41" t="s">
        <v>1391</v>
      </c>
      <c r="B1370" s="41">
        <f>VLOOKUP($A:$A,'Youth Skills Data'!$A$1:$E$2403,2,FALSE)</f>
        <v>23</v>
      </c>
      <c r="C1370" s="41" t="str">
        <f t="shared" si="106"/>
        <v>20 - 24 yrs</v>
      </c>
      <c r="D1370" s="41" t="s">
        <v>8</v>
      </c>
      <c r="E1370" s="41" t="str">
        <f>HLOOKUP($A1370,'Sheet 4'!$A$2:$CNK$3,2,FALSE)</f>
        <v>Married</v>
      </c>
      <c r="F1370" s="41" t="s">
        <v>122</v>
      </c>
      <c r="G1370" s="41" t="str">
        <f t="shared" si="105"/>
        <v>Female/Married/Abim</v>
      </c>
      <c r="H1370" s="41">
        <f>VLOOKUP($A1370,'Youth Skills Data'!$A$1:$E$2403,5,FALSE)</f>
        <v>8.42</v>
      </c>
      <c r="I1370" s="41">
        <f>VLOOKUP($A1370,'Youth Skills Data'!$A$1:$E$2403,4,FALSE)</f>
        <v>3.68</v>
      </c>
      <c r="J1370" s="41">
        <f>VLOOKUP($A1370,'Youth Skills Data'!$A$1:$E$2403,3,FALSE)</f>
        <v>0.54</v>
      </c>
      <c r="K1370" s="41">
        <f t="shared" si="107"/>
        <v>12.64</v>
      </c>
      <c r="L1370" s="41" t="s">
        <v>6</v>
      </c>
      <c r="M1370" s="41" t="s">
        <v>6</v>
      </c>
      <c r="N1370" s="41" t="str">
        <f t="shared" si="108"/>
        <v>No Impact at all</v>
      </c>
      <c r="O1370" s="42"/>
      <c r="P1370" s="42"/>
      <c r="Q1370" s="42">
        <f t="shared" si="109"/>
        <v>0</v>
      </c>
    </row>
    <row r="1371" spans="1:17" x14ac:dyDescent="0.35">
      <c r="A1371" s="41" t="s">
        <v>1392</v>
      </c>
      <c r="B1371" s="41">
        <f>VLOOKUP($A:$A,'Youth Skills Data'!$A$1:$E$2403,2,FALSE)</f>
        <v>15</v>
      </c>
      <c r="C1371" s="41" t="str">
        <f t="shared" si="106"/>
        <v>15 - 19 yrs</v>
      </c>
      <c r="D1371" s="41" t="s">
        <v>3</v>
      </c>
      <c r="E1371" s="41" t="str">
        <f>HLOOKUP($A1371,'Sheet 4'!$A$2:$CNK$3,2,FALSE)</f>
        <v>Single</v>
      </c>
      <c r="F1371" s="41" t="s">
        <v>122</v>
      </c>
      <c r="G1371" s="41" t="str">
        <f t="shared" si="105"/>
        <v>Male/Single/Abim</v>
      </c>
      <c r="H1371" s="41">
        <f>VLOOKUP($A1371,'Youth Skills Data'!$A$1:$E$2403,5,FALSE)</f>
        <v>2.54</v>
      </c>
      <c r="I1371" s="41">
        <f>VLOOKUP($A1371,'Youth Skills Data'!$A$1:$E$2403,4,FALSE)</f>
        <v>9.89</v>
      </c>
      <c r="J1371" s="41">
        <f>VLOOKUP($A1371,'Youth Skills Data'!$A$1:$E$2403,3,FALSE)</f>
        <v>3.16</v>
      </c>
      <c r="K1371" s="41">
        <f t="shared" si="107"/>
        <v>15.59</v>
      </c>
      <c r="L1371" s="41" t="s">
        <v>5</v>
      </c>
      <c r="M1371" s="41" t="s">
        <v>5</v>
      </c>
      <c r="N1371" s="41" t="str">
        <f t="shared" si="108"/>
        <v>High Impact</v>
      </c>
      <c r="O1371" s="42">
        <v>3198</v>
      </c>
      <c r="P1371" s="42">
        <v>175000</v>
      </c>
      <c r="Q1371" s="42">
        <f t="shared" si="109"/>
        <v>178198</v>
      </c>
    </row>
    <row r="1372" spans="1:17" x14ac:dyDescent="0.35">
      <c r="A1372" s="41" t="s">
        <v>1393</v>
      </c>
      <c r="B1372" s="41">
        <f>VLOOKUP($A:$A,'Youth Skills Data'!$A$1:$E$2403,2,FALSE)</f>
        <v>25</v>
      </c>
      <c r="C1372" s="41" t="str">
        <f t="shared" si="106"/>
        <v>25 yrs or more</v>
      </c>
      <c r="D1372" s="41" t="s">
        <v>3</v>
      </c>
      <c r="E1372" s="41" t="str">
        <f>HLOOKUP($A1372,'Sheet 4'!$A$2:$CNK$3,2,FALSE)</f>
        <v>Single</v>
      </c>
      <c r="F1372" s="41" t="s">
        <v>122</v>
      </c>
      <c r="G1372" s="41" t="str">
        <f t="shared" si="105"/>
        <v>Male/Single/Abim</v>
      </c>
      <c r="H1372" s="41">
        <f>VLOOKUP($A1372,'Youth Skills Data'!$A$1:$E$2403,5,FALSE)</f>
        <v>5.3</v>
      </c>
      <c r="I1372" s="41">
        <f>VLOOKUP($A1372,'Youth Skills Data'!$A$1:$E$2403,4,FALSE)</f>
        <v>2.52</v>
      </c>
      <c r="J1372" s="41">
        <f>VLOOKUP($A1372,'Youth Skills Data'!$A$1:$E$2403,3,FALSE)</f>
        <v>5.59</v>
      </c>
      <c r="K1372" s="41">
        <f t="shared" si="107"/>
        <v>13.41</v>
      </c>
      <c r="L1372" s="41" t="s">
        <v>6</v>
      </c>
      <c r="M1372" s="41" t="s">
        <v>5</v>
      </c>
      <c r="N1372" s="41" t="str">
        <f t="shared" si="108"/>
        <v>Low Impact</v>
      </c>
      <c r="O1372" s="42"/>
      <c r="P1372" s="42">
        <v>22500</v>
      </c>
      <c r="Q1372" s="42">
        <f t="shared" si="109"/>
        <v>22500</v>
      </c>
    </row>
    <row r="1373" spans="1:17" x14ac:dyDescent="0.35">
      <c r="A1373" s="41" t="s">
        <v>1394</v>
      </c>
      <c r="B1373" s="41">
        <f>VLOOKUP($A:$A,'Youth Skills Data'!$A$1:$E$2403,2,FALSE)</f>
        <v>14</v>
      </c>
      <c r="C1373" s="41" t="str">
        <f t="shared" si="106"/>
        <v>15 - 19 yrs</v>
      </c>
      <c r="D1373" s="41" t="s">
        <v>3</v>
      </c>
      <c r="E1373" s="41" t="str">
        <f>HLOOKUP($A1373,'Sheet 4'!$A$2:$CNK$3,2,FALSE)</f>
        <v>Separated</v>
      </c>
      <c r="F1373" s="41" t="s">
        <v>122</v>
      </c>
      <c r="G1373" s="41" t="str">
        <f t="shared" si="105"/>
        <v>Male/Separated/Abim</v>
      </c>
      <c r="H1373" s="41">
        <f>VLOOKUP($A1373,'Youth Skills Data'!$A$1:$E$2403,5,FALSE)</f>
        <v>3.76</v>
      </c>
      <c r="I1373" s="41">
        <f>VLOOKUP($A1373,'Youth Skills Data'!$A$1:$E$2403,4,FALSE)</f>
        <v>0.56000000000000005</v>
      </c>
      <c r="J1373" s="41">
        <f>VLOOKUP($A1373,'Youth Skills Data'!$A$1:$E$2403,3,FALSE)</f>
        <v>9.81</v>
      </c>
      <c r="K1373" s="41">
        <f t="shared" si="107"/>
        <v>14.13</v>
      </c>
      <c r="L1373" s="41" t="s">
        <v>6</v>
      </c>
      <c r="M1373" s="41" t="s">
        <v>6</v>
      </c>
      <c r="N1373" s="41" t="str">
        <f t="shared" si="108"/>
        <v>No Impact at all</v>
      </c>
      <c r="O1373" s="42"/>
      <c r="P1373" s="42"/>
      <c r="Q1373" s="42">
        <f t="shared" si="109"/>
        <v>0</v>
      </c>
    </row>
    <row r="1374" spans="1:17" x14ac:dyDescent="0.35">
      <c r="A1374" s="41" t="s">
        <v>1395</v>
      </c>
      <c r="B1374" s="41">
        <f>VLOOKUP($A:$A,'Youth Skills Data'!$A$1:$E$2403,2,FALSE)</f>
        <v>15</v>
      </c>
      <c r="C1374" s="41" t="str">
        <f t="shared" si="106"/>
        <v>15 - 19 yrs</v>
      </c>
      <c r="D1374" s="41" t="s">
        <v>3</v>
      </c>
      <c r="E1374" s="41" t="str">
        <f>HLOOKUP($A1374,'Sheet 4'!$A$2:$CNK$3,2,FALSE)</f>
        <v>Married</v>
      </c>
      <c r="F1374" s="41" t="s">
        <v>122</v>
      </c>
      <c r="G1374" s="41" t="str">
        <f t="shared" si="105"/>
        <v>Male/Married/Abim</v>
      </c>
      <c r="H1374" s="41">
        <f>VLOOKUP($A1374,'Youth Skills Data'!$A$1:$E$2403,5,FALSE)</f>
        <v>5.3</v>
      </c>
      <c r="I1374" s="41">
        <f>VLOOKUP($A1374,'Youth Skills Data'!$A$1:$E$2403,4,FALSE)</f>
        <v>2.52</v>
      </c>
      <c r="J1374" s="41">
        <f>VLOOKUP($A1374,'Youth Skills Data'!$A$1:$E$2403,3,FALSE)</f>
        <v>5.59</v>
      </c>
      <c r="K1374" s="41">
        <f t="shared" si="107"/>
        <v>13.41</v>
      </c>
      <c r="L1374" s="41" t="s">
        <v>6</v>
      </c>
      <c r="M1374" s="41" t="s">
        <v>6</v>
      </c>
      <c r="N1374" s="41" t="str">
        <f t="shared" si="108"/>
        <v>No Impact at all</v>
      </c>
      <c r="O1374" s="42"/>
      <c r="P1374" s="42"/>
      <c r="Q1374" s="42">
        <f t="shared" si="109"/>
        <v>0</v>
      </c>
    </row>
    <row r="1375" spans="1:17" x14ac:dyDescent="0.35">
      <c r="A1375" s="41" t="s">
        <v>1396</v>
      </c>
      <c r="B1375" s="41">
        <f>VLOOKUP($A:$A,'Youth Skills Data'!$A$1:$E$2403,2,FALSE)</f>
        <v>17</v>
      </c>
      <c r="C1375" s="41" t="str">
        <f t="shared" si="106"/>
        <v>15 - 19 yrs</v>
      </c>
      <c r="D1375" s="41" t="s">
        <v>3</v>
      </c>
      <c r="E1375" s="41" t="str">
        <f>HLOOKUP($A1375,'Sheet 4'!$A$2:$CNK$3,2,FALSE)</f>
        <v>Separated</v>
      </c>
      <c r="F1375" s="41" t="s">
        <v>122</v>
      </c>
      <c r="G1375" s="41" t="str">
        <f t="shared" si="105"/>
        <v>Male/Separated/Abim</v>
      </c>
      <c r="H1375" s="41">
        <f>VLOOKUP($A1375,'Youth Skills Data'!$A$1:$E$2403,5,FALSE)</f>
        <v>5.3</v>
      </c>
      <c r="I1375" s="41">
        <f>VLOOKUP($A1375,'Youth Skills Data'!$A$1:$E$2403,4,FALSE)</f>
        <v>2.52</v>
      </c>
      <c r="J1375" s="41">
        <f>VLOOKUP($A1375,'Youth Skills Data'!$A$1:$E$2403,3,FALSE)</f>
        <v>5.59</v>
      </c>
      <c r="K1375" s="41">
        <f t="shared" si="107"/>
        <v>13.41</v>
      </c>
      <c r="L1375" s="41" t="s">
        <v>6</v>
      </c>
      <c r="M1375" s="41" t="s">
        <v>6</v>
      </c>
      <c r="N1375" s="41" t="str">
        <f t="shared" si="108"/>
        <v>No Impact at all</v>
      </c>
      <c r="O1375" s="42"/>
      <c r="P1375" s="42"/>
      <c r="Q1375" s="42">
        <f t="shared" si="109"/>
        <v>0</v>
      </c>
    </row>
    <row r="1376" spans="1:17" x14ac:dyDescent="0.35">
      <c r="A1376" s="41" t="s">
        <v>1397</v>
      </c>
      <c r="B1376" s="41">
        <f>VLOOKUP($A:$A,'Youth Skills Data'!$A$1:$E$2403,2,FALSE)</f>
        <v>19</v>
      </c>
      <c r="C1376" s="41" t="str">
        <f t="shared" si="106"/>
        <v>20 - 24 yrs</v>
      </c>
      <c r="D1376" s="41" t="s">
        <v>3</v>
      </c>
      <c r="E1376" s="41" t="str">
        <f>HLOOKUP($A1376,'Sheet 4'!$A$2:$CNK$3,2,FALSE)</f>
        <v>Single</v>
      </c>
      <c r="F1376" s="41" t="s">
        <v>122</v>
      </c>
      <c r="G1376" s="41" t="str">
        <f t="shared" si="105"/>
        <v>Male/Single/Abim</v>
      </c>
      <c r="H1376" s="41">
        <f>VLOOKUP($A1376,'Youth Skills Data'!$A$1:$E$2403,5,FALSE)</f>
        <v>7.84</v>
      </c>
      <c r="I1376" s="41">
        <f>VLOOKUP($A1376,'Youth Skills Data'!$A$1:$E$2403,4,FALSE)</f>
        <v>6.23</v>
      </c>
      <c r="J1376" s="41">
        <f>VLOOKUP($A1376,'Youth Skills Data'!$A$1:$E$2403,3,FALSE)</f>
        <v>5.87</v>
      </c>
      <c r="K1376" s="41">
        <f t="shared" si="107"/>
        <v>19.940000000000001</v>
      </c>
      <c r="L1376" s="41" t="s">
        <v>6</v>
      </c>
      <c r="M1376" s="41" t="s">
        <v>6</v>
      </c>
      <c r="N1376" s="41" t="str">
        <f t="shared" si="108"/>
        <v>No Impact at all</v>
      </c>
      <c r="O1376" s="42"/>
      <c r="P1376" s="42"/>
      <c r="Q1376" s="42">
        <f t="shared" si="109"/>
        <v>0</v>
      </c>
    </row>
    <row r="1377" spans="1:17" x14ac:dyDescent="0.35">
      <c r="A1377" s="41" t="s">
        <v>1398</v>
      </c>
      <c r="B1377" s="41">
        <f>VLOOKUP($A:$A,'Youth Skills Data'!$A$1:$E$2403,2,FALSE)</f>
        <v>21</v>
      </c>
      <c r="C1377" s="41" t="str">
        <f t="shared" si="106"/>
        <v>20 - 24 yrs</v>
      </c>
      <c r="D1377" s="41" t="s">
        <v>8</v>
      </c>
      <c r="E1377" s="41" t="str">
        <f>HLOOKUP($A1377,'Sheet 4'!$A$2:$CNK$3,2,FALSE)</f>
        <v>Married</v>
      </c>
      <c r="F1377" s="41" t="s">
        <v>122</v>
      </c>
      <c r="G1377" s="41" t="str">
        <f t="shared" si="105"/>
        <v>Female/Married/Abim</v>
      </c>
      <c r="H1377" s="41">
        <f>VLOOKUP($A1377,'Youth Skills Data'!$A$1:$E$2403,5,FALSE)</f>
        <v>3.26</v>
      </c>
      <c r="I1377" s="41">
        <f>VLOOKUP($A1377,'Youth Skills Data'!$A$1:$E$2403,4,FALSE)</f>
        <v>9.7200000000000006</v>
      </c>
      <c r="J1377" s="41">
        <f>VLOOKUP($A1377,'Youth Skills Data'!$A$1:$E$2403,3,FALSE)</f>
        <v>2</v>
      </c>
      <c r="K1377" s="41">
        <f t="shared" si="107"/>
        <v>14.98</v>
      </c>
      <c r="L1377" s="41" t="s">
        <v>6</v>
      </c>
      <c r="M1377" s="41" t="s">
        <v>6</v>
      </c>
      <c r="N1377" s="41" t="str">
        <f t="shared" si="108"/>
        <v>No Impact at all</v>
      </c>
      <c r="O1377" s="42"/>
      <c r="P1377" s="42"/>
      <c r="Q1377" s="42">
        <f t="shared" si="109"/>
        <v>0</v>
      </c>
    </row>
    <row r="1378" spans="1:17" x14ac:dyDescent="0.35">
      <c r="A1378" s="41" t="s">
        <v>1399</v>
      </c>
      <c r="B1378" s="41">
        <f>VLOOKUP($A:$A,'Youth Skills Data'!$A$1:$E$2403,2,FALSE)</f>
        <v>24</v>
      </c>
      <c r="C1378" s="41" t="str">
        <f t="shared" si="106"/>
        <v>20 - 24 yrs</v>
      </c>
      <c r="D1378" s="41" t="s">
        <v>3</v>
      </c>
      <c r="E1378" s="41" t="str">
        <f>HLOOKUP($A1378,'Sheet 4'!$A$2:$CNK$3,2,FALSE)</f>
        <v>Married</v>
      </c>
      <c r="F1378" s="41" t="s">
        <v>122</v>
      </c>
      <c r="G1378" s="41" t="str">
        <f t="shared" si="105"/>
        <v>Male/Married/Abim</v>
      </c>
      <c r="H1378" s="41">
        <f>VLOOKUP($A1378,'Youth Skills Data'!$A$1:$E$2403,5,FALSE)</f>
        <v>8.42</v>
      </c>
      <c r="I1378" s="41">
        <f>VLOOKUP($A1378,'Youth Skills Data'!$A$1:$E$2403,4,FALSE)</f>
        <v>3.68</v>
      </c>
      <c r="J1378" s="41">
        <f>VLOOKUP($A1378,'Youth Skills Data'!$A$1:$E$2403,3,FALSE)</f>
        <v>0.54</v>
      </c>
      <c r="K1378" s="41">
        <f t="shared" si="107"/>
        <v>12.64</v>
      </c>
      <c r="L1378" s="41" t="s">
        <v>6</v>
      </c>
      <c r="M1378" s="41" t="s">
        <v>6</v>
      </c>
      <c r="N1378" s="41" t="str">
        <f t="shared" si="108"/>
        <v>No Impact at all</v>
      </c>
      <c r="O1378" s="42"/>
      <c r="P1378" s="42"/>
      <c r="Q1378" s="42">
        <f t="shared" si="109"/>
        <v>0</v>
      </c>
    </row>
    <row r="1379" spans="1:17" x14ac:dyDescent="0.35">
      <c r="A1379" s="41" t="s">
        <v>1400</v>
      </c>
      <c r="B1379" s="41">
        <f>VLOOKUP($A:$A,'Youth Skills Data'!$A$1:$E$2403,2,FALSE)</f>
        <v>21</v>
      </c>
      <c r="C1379" s="41" t="str">
        <f t="shared" si="106"/>
        <v>20 - 24 yrs</v>
      </c>
      <c r="D1379" s="41" t="s">
        <v>3</v>
      </c>
      <c r="E1379" s="41" t="str">
        <f>HLOOKUP($A1379,'Sheet 4'!$A$2:$CNK$3,2,FALSE)</f>
        <v>Single</v>
      </c>
      <c r="F1379" s="41" t="s">
        <v>122</v>
      </c>
      <c r="G1379" s="41" t="str">
        <f t="shared" si="105"/>
        <v>Male/Single/Abim</v>
      </c>
      <c r="H1379" s="41">
        <f>VLOOKUP($A1379,'Youth Skills Data'!$A$1:$E$2403,5,FALSE)</f>
        <v>8.76</v>
      </c>
      <c r="I1379" s="41">
        <f>VLOOKUP($A1379,'Youth Skills Data'!$A$1:$E$2403,4,FALSE)</f>
        <v>3.81</v>
      </c>
      <c r="J1379" s="41">
        <f>VLOOKUP($A1379,'Youth Skills Data'!$A$1:$E$2403,3,FALSE)</f>
        <v>7.33</v>
      </c>
      <c r="K1379" s="41">
        <f t="shared" si="107"/>
        <v>19.899999999999999</v>
      </c>
      <c r="L1379" s="41" t="s">
        <v>6</v>
      </c>
      <c r="M1379" s="41" t="s">
        <v>6</v>
      </c>
      <c r="N1379" s="41" t="str">
        <f t="shared" si="108"/>
        <v>No Impact at all</v>
      </c>
      <c r="O1379" s="42"/>
      <c r="P1379" s="42"/>
      <c r="Q1379" s="42">
        <f t="shared" si="109"/>
        <v>0</v>
      </c>
    </row>
    <row r="1380" spans="1:17" x14ac:dyDescent="0.35">
      <c r="A1380" s="41" t="s">
        <v>1401</v>
      </c>
      <c r="B1380" s="41">
        <f>VLOOKUP($A:$A,'Youth Skills Data'!$A$1:$E$2403,2,FALSE)</f>
        <v>23</v>
      </c>
      <c r="C1380" s="41" t="str">
        <f t="shared" si="106"/>
        <v>20 - 24 yrs</v>
      </c>
      <c r="D1380" s="41" t="s">
        <v>8</v>
      </c>
      <c r="E1380" s="41" t="str">
        <f>HLOOKUP($A1380,'Sheet 4'!$A$2:$CNK$3,2,FALSE)</f>
        <v>Married</v>
      </c>
      <c r="F1380" s="41" t="s">
        <v>122</v>
      </c>
      <c r="G1380" s="41" t="str">
        <f t="shared" si="105"/>
        <v>Female/Married/Abim</v>
      </c>
      <c r="H1380" s="41">
        <f>VLOOKUP($A1380,'Youth Skills Data'!$A$1:$E$2403,5,FALSE)</f>
        <v>0.7</v>
      </c>
      <c r="I1380" s="41">
        <f>VLOOKUP($A1380,'Youth Skills Data'!$A$1:$E$2403,4,FALSE)</f>
        <v>1.79</v>
      </c>
      <c r="J1380" s="41">
        <f>VLOOKUP($A1380,'Youth Skills Data'!$A$1:$E$2403,3,FALSE)</f>
        <v>6.8</v>
      </c>
      <c r="K1380" s="41">
        <f t="shared" si="107"/>
        <v>9.2899999999999991</v>
      </c>
      <c r="L1380" s="41" t="s">
        <v>6</v>
      </c>
      <c r="M1380" s="41" t="s">
        <v>6</v>
      </c>
      <c r="N1380" s="41" t="str">
        <f t="shared" si="108"/>
        <v>No Impact at all</v>
      </c>
      <c r="O1380" s="42"/>
      <c r="P1380" s="42"/>
      <c r="Q1380" s="42">
        <f t="shared" si="109"/>
        <v>0</v>
      </c>
    </row>
    <row r="1381" spans="1:17" x14ac:dyDescent="0.35">
      <c r="A1381" s="41" t="s">
        <v>1402</v>
      </c>
      <c r="B1381" s="41">
        <f>VLOOKUP($A:$A,'Youth Skills Data'!$A$1:$E$2403,2,FALSE)</f>
        <v>19</v>
      </c>
      <c r="C1381" s="41" t="str">
        <f t="shared" si="106"/>
        <v>20 - 24 yrs</v>
      </c>
      <c r="D1381" s="41" t="s">
        <v>3</v>
      </c>
      <c r="E1381" s="41" t="str">
        <f>HLOOKUP($A1381,'Sheet 4'!$A$2:$CNK$3,2,FALSE)</f>
        <v>Single</v>
      </c>
      <c r="F1381" s="41" t="s">
        <v>117</v>
      </c>
      <c r="G1381" s="41" t="str">
        <f t="shared" si="105"/>
        <v>Male/Single/Kaabong</v>
      </c>
      <c r="H1381" s="41">
        <f>VLOOKUP($A1381,'Youth Skills Data'!$A$1:$E$2403,5,FALSE)</f>
        <v>2.15</v>
      </c>
      <c r="I1381" s="41">
        <f>VLOOKUP($A1381,'Youth Skills Data'!$A$1:$E$2403,4,FALSE)</f>
        <v>7.24</v>
      </c>
      <c r="J1381" s="41">
        <f>VLOOKUP($A1381,'Youth Skills Data'!$A$1:$E$2403,3,FALSE)</f>
        <v>5.42</v>
      </c>
      <c r="K1381" s="41">
        <f t="shared" si="107"/>
        <v>14.81</v>
      </c>
      <c r="L1381" s="41" t="s">
        <v>6</v>
      </c>
      <c r="M1381" s="41" t="s">
        <v>6</v>
      </c>
      <c r="N1381" s="41" t="str">
        <f t="shared" si="108"/>
        <v>No Impact at all</v>
      </c>
      <c r="O1381" s="42"/>
      <c r="P1381" s="42"/>
      <c r="Q1381" s="42">
        <f t="shared" si="109"/>
        <v>0</v>
      </c>
    </row>
    <row r="1382" spans="1:17" x14ac:dyDescent="0.35">
      <c r="A1382" s="41" t="s">
        <v>1403</v>
      </c>
      <c r="B1382" s="41">
        <f>VLOOKUP($A:$A,'Youth Skills Data'!$A$1:$E$2403,2,FALSE)</f>
        <v>29</v>
      </c>
      <c r="C1382" s="41" t="str">
        <f t="shared" si="106"/>
        <v>25 yrs or more</v>
      </c>
      <c r="D1382" s="41" t="s">
        <v>8</v>
      </c>
      <c r="E1382" s="41" t="str">
        <f>HLOOKUP($A1382,'Sheet 4'!$A$2:$CNK$3,2,FALSE)</f>
        <v>Single</v>
      </c>
      <c r="F1382" s="41" t="s">
        <v>117</v>
      </c>
      <c r="G1382" s="41" t="str">
        <f t="shared" si="105"/>
        <v>Female/Single/Kaabong</v>
      </c>
      <c r="H1382" s="41">
        <f>VLOOKUP($A1382,'Youth Skills Data'!$A$1:$E$2403,5,FALSE)</f>
        <v>5.3</v>
      </c>
      <c r="I1382" s="41">
        <f>VLOOKUP($A1382,'Youth Skills Data'!$A$1:$E$2403,4,FALSE)</f>
        <v>2.52</v>
      </c>
      <c r="J1382" s="41">
        <f>VLOOKUP($A1382,'Youth Skills Data'!$A$1:$E$2403,3,FALSE)</f>
        <v>5.59</v>
      </c>
      <c r="K1382" s="41">
        <f t="shared" si="107"/>
        <v>13.41</v>
      </c>
      <c r="L1382" s="41" t="s">
        <v>6</v>
      </c>
      <c r="M1382" s="41" t="s">
        <v>6</v>
      </c>
      <c r="N1382" s="41" t="str">
        <f t="shared" si="108"/>
        <v>No Impact at all</v>
      </c>
      <c r="O1382" s="42"/>
      <c r="P1382" s="42"/>
      <c r="Q1382" s="42">
        <f t="shared" si="109"/>
        <v>0</v>
      </c>
    </row>
    <row r="1383" spans="1:17" x14ac:dyDescent="0.35">
      <c r="A1383" s="41" t="s">
        <v>1404</v>
      </c>
      <c r="B1383" s="41">
        <f>VLOOKUP($A:$A,'Youth Skills Data'!$A$1:$E$2403,2,FALSE)</f>
        <v>23</v>
      </c>
      <c r="C1383" s="41" t="str">
        <f t="shared" si="106"/>
        <v>20 - 24 yrs</v>
      </c>
      <c r="D1383" s="41" t="s">
        <v>8</v>
      </c>
      <c r="E1383" s="41" t="str">
        <f>HLOOKUP($A1383,'Sheet 4'!$A$2:$CNK$3,2,FALSE)</f>
        <v>Separated</v>
      </c>
      <c r="F1383" s="41" t="s">
        <v>117</v>
      </c>
      <c r="G1383" s="41" t="str">
        <f t="shared" si="105"/>
        <v>Female/Separated/Kaabong</v>
      </c>
      <c r="H1383" s="41">
        <f>VLOOKUP($A1383,'Youth Skills Data'!$A$1:$E$2403,5,FALSE)</f>
        <v>5.3</v>
      </c>
      <c r="I1383" s="41">
        <f>VLOOKUP($A1383,'Youth Skills Data'!$A$1:$E$2403,4,FALSE)</f>
        <v>2.52</v>
      </c>
      <c r="J1383" s="41">
        <f>VLOOKUP($A1383,'Youth Skills Data'!$A$1:$E$2403,3,FALSE)</f>
        <v>5.59</v>
      </c>
      <c r="K1383" s="41">
        <f t="shared" si="107"/>
        <v>13.41</v>
      </c>
      <c r="L1383" s="41" t="s">
        <v>5</v>
      </c>
      <c r="M1383" s="41" t="s">
        <v>6</v>
      </c>
      <c r="N1383" s="41" t="str">
        <f t="shared" si="108"/>
        <v>Moderate Impact</v>
      </c>
      <c r="O1383" s="42">
        <v>9000</v>
      </c>
      <c r="P1383" s="42"/>
      <c r="Q1383" s="42">
        <f t="shared" si="109"/>
        <v>9000</v>
      </c>
    </row>
    <row r="1384" spans="1:17" x14ac:dyDescent="0.35">
      <c r="A1384" s="41" t="s">
        <v>1405</v>
      </c>
      <c r="B1384" s="41">
        <f>VLOOKUP($A:$A,'Youth Skills Data'!$A$1:$E$2403,2,FALSE)</f>
        <v>21</v>
      </c>
      <c r="C1384" s="41" t="str">
        <f t="shared" si="106"/>
        <v>20 - 24 yrs</v>
      </c>
      <c r="D1384" s="41" t="s">
        <v>8</v>
      </c>
      <c r="E1384" s="41" t="str">
        <f>HLOOKUP($A1384,'Sheet 4'!$A$2:$CNK$3,2,FALSE)</f>
        <v>Married</v>
      </c>
      <c r="F1384" s="41" t="s">
        <v>117</v>
      </c>
      <c r="G1384" s="41" t="str">
        <f t="shared" si="105"/>
        <v>Female/Married/Kaabong</v>
      </c>
      <c r="H1384" s="41">
        <f>VLOOKUP($A1384,'Youth Skills Data'!$A$1:$E$2403,5,FALSE)</f>
        <v>3.26</v>
      </c>
      <c r="I1384" s="41">
        <f>VLOOKUP($A1384,'Youth Skills Data'!$A$1:$E$2403,4,FALSE)</f>
        <v>9.7200000000000006</v>
      </c>
      <c r="J1384" s="41">
        <f>VLOOKUP($A1384,'Youth Skills Data'!$A$1:$E$2403,3,FALSE)</f>
        <v>2</v>
      </c>
      <c r="K1384" s="41">
        <f t="shared" si="107"/>
        <v>14.98</v>
      </c>
      <c r="L1384" s="41" t="s">
        <v>5</v>
      </c>
      <c r="M1384" s="41" t="s">
        <v>6</v>
      </c>
      <c r="N1384" s="41" t="str">
        <f t="shared" si="108"/>
        <v>Moderate Impact</v>
      </c>
      <c r="O1384" s="42">
        <v>85200</v>
      </c>
      <c r="P1384" s="42"/>
      <c r="Q1384" s="42">
        <f t="shared" si="109"/>
        <v>85200</v>
      </c>
    </row>
    <row r="1385" spans="1:17" x14ac:dyDescent="0.35">
      <c r="A1385" s="41" t="s">
        <v>1406</v>
      </c>
      <c r="B1385" s="41">
        <f>VLOOKUP($A:$A,'Youth Skills Data'!$A$1:$E$2403,2,FALSE)</f>
        <v>17</v>
      </c>
      <c r="C1385" s="41" t="str">
        <f t="shared" si="106"/>
        <v>15 - 19 yrs</v>
      </c>
      <c r="D1385" s="41" t="s">
        <v>3</v>
      </c>
      <c r="E1385" s="41" t="str">
        <f>HLOOKUP($A1385,'Sheet 4'!$A$2:$CNK$3,2,FALSE)</f>
        <v>Single</v>
      </c>
      <c r="F1385" s="41" t="s">
        <v>117</v>
      </c>
      <c r="G1385" s="41" t="str">
        <f t="shared" si="105"/>
        <v>Male/Single/Kaabong</v>
      </c>
      <c r="H1385" s="41">
        <f>VLOOKUP($A1385,'Youth Skills Data'!$A$1:$E$2403,5,FALSE)</f>
        <v>5.6</v>
      </c>
      <c r="I1385" s="41">
        <f>VLOOKUP($A1385,'Youth Skills Data'!$A$1:$E$2403,4,FALSE)</f>
        <v>5.94</v>
      </c>
      <c r="J1385" s="41">
        <f>VLOOKUP($A1385,'Youth Skills Data'!$A$1:$E$2403,3,FALSE)</f>
        <v>1.83</v>
      </c>
      <c r="K1385" s="41">
        <f t="shared" si="107"/>
        <v>13.37</v>
      </c>
      <c r="L1385" s="41" t="s">
        <v>6</v>
      </c>
      <c r="M1385" s="41" t="s">
        <v>6</v>
      </c>
      <c r="N1385" s="41" t="str">
        <f t="shared" si="108"/>
        <v>No Impact at all</v>
      </c>
      <c r="O1385" s="42"/>
      <c r="P1385" s="42"/>
      <c r="Q1385" s="42">
        <f t="shared" si="109"/>
        <v>0</v>
      </c>
    </row>
    <row r="1386" spans="1:17" x14ac:dyDescent="0.35">
      <c r="A1386" s="41" t="s">
        <v>1407</v>
      </c>
      <c r="B1386" s="41">
        <f>VLOOKUP($A:$A,'Youth Skills Data'!$A$1:$E$2403,2,FALSE)</f>
        <v>21</v>
      </c>
      <c r="C1386" s="41" t="str">
        <f t="shared" si="106"/>
        <v>20 - 24 yrs</v>
      </c>
      <c r="D1386" s="41" t="s">
        <v>3</v>
      </c>
      <c r="E1386" s="41" t="str">
        <f>HLOOKUP($A1386,'Sheet 4'!$A$2:$CNK$3,2,FALSE)</f>
        <v>Single</v>
      </c>
      <c r="F1386" s="41" t="s">
        <v>117</v>
      </c>
      <c r="G1386" s="41" t="str">
        <f t="shared" si="105"/>
        <v>Male/Single/Kaabong</v>
      </c>
      <c r="H1386" s="41">
        <f>VLOOKUP($A1386,'Youth Skills Data'!$A$1:$E$2403,5,FALSE)</f>
        <v>3.26</v>
      </c>
      <c r="I1386" s="41">
        <f>VLOOKUP($A1386,'Youth Skills Data'!$A$1:$E$2403,4,FALSE)</f>
        <v>9.7200000000000006</v>
      </c>
      <c r="J1386" s="41">
        <f>VLOOKUP($A1386,'Youth Skills Data'!$A$1:$E$2403,3,FALSE)</f>
        <v>2</v>
      </c>
      <c r="K1386" s="41">
        <f t="shared" si="107"/>
        <v>14.98</v>
      </c>
      <c r="L1386" s="41" t="s">
        <v>5</v>
      </c>
      <c r="M1386" s="41" t="s">
        <v>6</v>
      </c>
      <c r="N1386" s="41" t="str">
        <f t="shared" si="108"/>
        <v>Moderate Impact</v>
      </c>
      <c r="O1386" s="42">
        <v>6198</v>
      </c>
      <c r="P1386" s="42"/>
      <c r="Q1386" s="42">
        <f t="shared" si="109"/>
        <v>6198</v>
      </c>
    </row>
    <row r="1387" spans="1:17" x14ac:dyDescent="0.35">
      <c r="A1387" s="41" t="s">
        <v>1408</v>
      </c>
      <c r="B1387" s="41">
        <f>VLOOKUP($A:$A,'Youth Skills Data'!$A$1:$E$2403,2,FALSE)</f>
        <v>23</v>
      </c>
      <c r="C1387" s="41" t="str">
        <f t="shared" si="106"/>
        <v>20 - 24 yrs</v>
      </c>
      <c r="D1387" s="41" t="s">
        <v>3</v>
      </c>
      <c r="E1387" s="41" t="str">
        <f>HLOOKUP($A1387,'Sheet 4'!$A$2:$CNK$3,2,FALSE)</f>
        <v>Single</v>
      </c>
      <c r="F1387" s="41" t="s">
        <v>120</v>
      </c>
      <c r="G1387" s="41" t="str">
        <f t="shared" si="105"/>
        <v>Male/Single/Nakapiripiriti</v>
      </c>
      <c r="H1387" s="41">
        <f>VLOOKUP($A1387,'Youth Skills Data'!$A$1:$E$2403,5,FALSE)</f>
        <v>8.9499999999999993</v>
      </c>
      <c r="I1387" s="41">
        <f>VLOOKUP($A1387,'Youth Skills Data'!$A$1:$E$2403,4,FALSE)</f>
        <v>9.2799999999999994</v>
      </c>
      <c r="J1387" s="41">
        <f>VLOOKUP($A1387,'Youth Skills Data'!$A$1:$E$2403,3,FALSE)</f>
        <v>7.99</v>
      </c>
      <c r="K1387" s="41">
        <f t="shared" si="107"/>
        <v>26.22</v>
      </c>
      <c r="L1387" s="41" t="s">
        <v>6</v>
      </c>
      <c r="M1387" s="41" t="s">
        <v>6</v>
      </c>
      <c r="N1387" s="41" t="str">
        <f t="shared" si="108"/>
        <v>No Impact at all</v>
      </c>
      <c r="O1387" s="42"/>
      <c r="P1387" s="42"/>
      <c r="Q1387" s="42">
        <f t="shared" si="109"/>
        <v>0</v>
      </c>
    </row>
    <row r="1388" spans="1:17" x14ac:dyDescent="0.35">
      <c r="A1388" s="41" t="s">
        <v>1409</v>
      </c>
      <c r="B1388" s="41">
        <f>VLOOKUP($A:$A,'Youth Skills Data'!$A$1:$E$2403,2,FALSE)</f>
        <v>15</v>
      </c>
      <c r="C1388" s="41" t="str">
        <f t="shared" si="106"/>
        <v>15 - 19 yrs</v>
      </c>
      <c r="D1388" s="41" t="s">
        <v>3</v>
      </c>
      <c r="E1388" s="41" t="str">
        <f>HLOOKUP($A1388,'Sheet 4'!$A$2:$CNK$3,2,FALSE)</f>
        <v>Single</v>
      </c>
      <c r="F1388" s="41" t="s">
        <v>120</v>
      </c>
      <c r="G1388" s="41" t="str">
        <f t="shared" si="105"/>
        <v>Male/Single/Nakapiripiriti</v>
      </c>
      <c r="H1388" s="41">
        <f>VLOOKUP($A1388,'Youth Skills Data'!$A$1:$E$2403,5,FALSE)</f>
        <v>7.32</v>
      </c>
      <c r="I1388" s="41">
        <f>VLOOKUP($A1388,'Youth Skills Data'!$A$1:$E$2403,4,FALSE)</f>
        <v>7.12</v>
      </c>
      <c r="J1388" s="41">
        <f>VLOOKUP($A1388,'Youth Skills Data'!$A$1:$E$2403,3,FALSE)</f>
        <v>0.69</v>
      </c>
      <c r="K1388" s="41">
        <f t="shared" si="107"/>
        <v>15.13</v>
      </c>
      <c r="L1388" s="41" t="s">
        <v>5</v>
      </c>
      <c r="M1388" s="41" t="s">
        <v>6</v>
      </c>
      <c r="N1388" s="41" t="str">
        <f t="shared" si="108"/>
        <v>Moderate Impact</v>
      </c>
      <c r="O1388" s="42">
        <v>23500</v>
      </c>
      <c r="P1388" s="42"/>
      <c r="Q1388" s="42">
        <f t="shared" si="109"/>
        <v>23500</v>
      </c>
    </row>
    <row r="1389" spans="1:17" x14ac:dyDescent="0.35">
      <c r="A1389" s="41" t="s">
        <v>1410</v>
      </c>
      <c r="B1389" s="41">
        <f>VLOOKUP($A:$A,'Youth Skills Data'!$A$1:$E$2403,2,FALSE)</f>
        <v>25</v>
      </c>
      <c r="C1389" s="41" t="str">
        <f t="shared" si="106"/>
        <v>25 yrs or more</v>
      </c>
      <c r="D1389" s="41" t="s">
        <v>3</v>
      </c>
      <c r="E1389" s="41" t="str">
        <f>HLOOKUP($A1389,'Sheet 4'!$A$2:$CNK$3,2,FALSE)</f>
        <v>Single</v>
      </c>
      <c r="F1389" s="41" t="s">
        <v>120</v>
      </c>
      <c r="G1389" s="41" t="str">
        <f t="shared" si="105"/>
        <v>Male/Single/Nakapiripiriti</v>
      </c>
      <c r="H1389" s="41">
        <f>VLOOKUP($A1389,'Youth Skills Data'!$A$1:$E$2403,5,FALSE)</f>
        <v>5.3</v>
      </c>
      <c r="I1389" s="41">
        <f>VLOOKUP($A1389,'Youth Skills Data'!$A$1:$E$2403,4,FALSE)</f>
        <v>2.52</v>
      </c>
      <c r="J1389" s="41">
        <f>VLOOKUP($A1389,'Youth Skills Data'!$A$1:$E$2403,3,FALSE)</f>
        <v>5.59</v>
      </c>
      <c r="K1389" s="41">
        <f t="shared" si="107"/>
        <v>13.41</v>
      </c>
      <c r="L1389" s="41" t="s">
        <v>5</v>
      </c>
      <c r="M1389" s="41" t="s">
        <v>6</v>
      </c>
      <c r="N1389" s="41" t="str">
        <f t="shared" si="108"/>
        <v>Moderate Impact</v>
      </c>
      <c r="O1389" s="42">
        <v>80100</v>
      </c>
      <c r="P1389" s="42"/>
      <c r="Q1389" s="42">
        <f t="shared" si="109"/>
        <v>80100</v>
      </c>
    </row>
    <row r="1390" spans="1:17" x14ac:dyDescent="0.35">
      <c r="A1390" s="41" t="s">
        <v>1411</v>
      </c>
      <c r="B1390" s="41">
        <f>VLOOKUP($A:$A,'Youth Skills Data'!$A$1:$E$2403,2,FALSE)</f>
        <v>14</v>
      </c>
      <c r="C1390" s="41" t="str">
        <f t="shared" si="106"/>
        <v>15 - 19 yrs</v>
      </c>
      <c r="D1390" s="41" t="s">
        <v>3</v>
      </c>
      <c r="E1390" s="41" t="str">
        <f>HLOOKUP($A1390,'Sheet 4'!$A$2:$CNK$3,2,FALSE)</f>
        <v>Separated</v>
      </c>
      <c r="F1390" s="41" t="s">
        <v>120</v>
      </c>
      <c r="G1390" s="41" t="str">
        <f t="shared" si="105"/>
        <v>Male/Separated/Nakapiripiriti</v>
      </c>
      <c r="H1390" s="41">
        <f>VLOOKUP($A1390,'Youth Skills Data'!$A$1:$E$2403,5,FALSE)</f>
        <v>7.84</v>
      </c>
      <c r="I1390" s="41">
        <f>VLOOKUP($A1390,'Youth Skills Data'!$A$1:$E$2403,4,FALSE)</f>
        <v>6.23</v>
      </c>
      <c r="J1390" s="41">
        <f>VLOOKUP($A1390,'Youth Skills Data'!$A$1:$E$2403,3,FALSE)</f>
        <v>5.87</v>
      </c>
      <c r="K1390" s="41">
        <f t="shared" si="107"/>
        <v>19.940000000000001</v>
      </c>
      <c r="L1390" s="41" t="s">
        <v>5</v>
      </c>
      <c r="M1390" s="41" t="s">
        <v>5</v>
      </c>
      <c r="N1390" s="41" t="str">
        <f t="shared" si="108"/>
        <v>High Impact</v>
      </c>
      <c r="O1390" s="42">
        <v>60198</v>
      </c>
      <c r="P1390" s="42">
        <v>980000</v>
      </c>
      <c r="Q1390" s="42">
        <f t="shared" si="109"/>
        <v>1040198</v>
      </c>
    </row>
    <row r="1391" spans="1:17" x14ac:dyDescent="0.35">
      <c r="A1391" s="41" t="s">
        <v>1412</v>
      </c>
      <c r="B1391" s="41">
        <f>VLOOKUP($A:$A,'Youth Skills Data'!$A$1:$E$2403,2,FALSE)</f>
        <v>15</v>
      </c>
      <c r="C1391" s="41" t="str">
        <f t="shared" si="106"/>
        <v>15 - 19 yrs</v>
      </c>
      <c r="D1391" s="41" t="s">
        <v>8</v>
      </c>
      <c r="E1391" s="41" t="str">
        <f>HLOOKUP($A1391,'Sheet 4'!$A$2:$CNK$3,2,FALSE)</f>
        <v>Single</v>
      </c>
      <c r="F1391" s="41" t="s">
        <v>120</v>
      </c>
      <c r="G1391" s="41" t="str">
        <f t="shared" si="105"/>
        <v>Female/Single/Nakapiripiriti</v>
      </c>
      <c r="H1391" s="41">
        <f>VLOOKUP($A1391,'Youth Skills Data'!$A$1:$E$2403,5,FALSE)</f>
        <v>5.3</v>
      </c>
      <c r="I1391" s="41">
        <f>VLOOKUP($A1391,'Youth Skills Data'!$A$1:$E$2403,4,FALSE)</f>
        <v>2.52</v>
      </c>
      <c r="J1391" s="41">
        <f>VLOOKUP($A1391,'Youth Skills Data'!$A$1:$E$2403,3,FALSE)</f>
        <v>5.59</v>
      </c>
      <c r="K1391" s="41">
        <f t="shared" si="107"/>
        <v>13.41</v>
      </c>
      <c r="L1391" s="41" t="s">
        <v>5</v>
      </c>
      <c r="M1391" s="41" t="s">
        <v>5</v>
      </c>
      <c r="N1391" s="41" t="str">
        <f t="shared" si="108"/>
        <v>High Impact</v>
      </c>
      <c r="O1391" s="42">
        <v>1500198</v>
      </c>
      <c r="P1391" s="42">
        <v>870000</v>
      </c>
      <c r="Q1391" s="42">
        <f t="shared" si="109"/>
        <v>2370198</v>
      </c>
    </row>
    <row r="1392" spans="1:17" x14ac:dyDescent="0.35">
      <c r="A1392" s="41" t="s">
        <v>1413</v>
      </c>
      <c r="B1392" s="41">
        <f>VLOOKUP($A:$A,'Youth Skills Data'!$A$1:$E$2403,2,FALSE)</f>
        <v>17</v>
      </c>
      <c r="C1392" s="41" t="str">
        <f t="shared" si="106"/>
        <v>15 - 19 yrs</v>
      </c>
      <c r="D1392" s="41" t="s">
        <v>3</v>
      </c>
      <c r="E1392" s="41" t="str">
        <f>HLOOKUP($A1392,'Sheet 4'!$A$2:$CNK$3,2,FALSE)</f>
        <v>Married</v>
      </c>
      <c r="F1392" s="41" t="s">
        <v>120</v>
      </c>
      <c r="G1392" s="41" t="str">
        <f t="shared" si="105"/>
        <v>Male/Married/Nakapiripiriti</v>
      </c>
      <c r="H1392" s="41">
        <f>VLOOKUP($A1392,'Youth Skills Data'!$A$1:$E$2403,5,FALSE)</f>
        <v>5.3</v>
      </c>
      <c r="I1392" s="41">
        <f>VLOOKUP($A1392,'Youth Skills Data'!$A$1:$E$2403,4,FALSE)</f>
        <v>2.52</v>
      </c>
      <c r="J1392" s="41">
        <f>VLOOKUP($A1392,'Youth Skills Data'!$A$1:$E$2403,3,FALSE)</f>
        <v>5.59</v>
      </c>
      <c r="K1392" s="41">
        <f t="shared" si="107"/>
        <v>13.41</v>
      </c>
      <c r="L1392" s="41" t="s">
        <v>5</v>
      </c>
      <c r="M1392" s="41" t="s">
        <v>5</v>
      </c>
      <c r="N1392" s="41" t="str">
        <f t="shared" si="108"/>
        <v>High Impact</v>
      </c>
      <c r="O1392" s="42">
        <v>35000</v>
      </c>
      <c r="P1392" s="42">
        <v>100000</v>
      </c>
      <c r="Q1392" s="42">
        <f t="shared" si="109"/>
        <v>135000</v>
      </c>
    </row>
    <row r="1393" spans="1:17" x14ac:dyDescent="0.35">
      <c r="A1393" s="41" t="s">
        <v>1414</v>
      </c>
      <c r="B1393" s="41">
        <f>VLOOKUP($A:$A,'Youth Skills Data'!$A$1:$E$2403,2,FALSE)</f>
        <v>19</v>
      </c>
      <c r="C1393" s="41" t="str">
        <f t="shared" si="106"/>
        <v>20 - 24 yrs</v>
      </c>
      <c r="D1393" s="41" t="s">
        <v>3</v>
      </c>
      <c r="E1393" s="41" t="str">
        <f>HLOOKUP($A1393,'Sheet 4'!$A$2:$CNK$3,2,FALSE)</f>
        <v>Separated</v>
      </c>
      <c r="F1393" s="41" t="s">
        <v>120</v>
      </c>
      <c r="G1393" s="41" t="str">
        <f t="shared" si="105"/>
        <v>Male/Separated/Nakapiripiriti</v>
      </c>
      <c r="H1393" s="41">
        <f>VLOOKUP($A1393,'Youth Skills Data'!$A$1:$E$2403,5,FALSE)</f>
        <v>3.76</v>
      </c>
      <c r="I1393" s="41">
        <f>VLOOKUP($A1393,'Youth Skills Data'!$A$1:$E$2403,4,FALSE)</f>
        <v>0.56000000000000005</v>
      </c>
      <c r="J1393" s="41">
        <f>VLOOKUP($A1393,'Youth Skills Data'!$A$1:$E$2403,3,FALSE)</f>
        <v>9.81</v>
      </c>
      <c r="K1393" s="41">
        <f t="shared" si="107"/>
        <v>14.13</v>
      </c>
      <c r="L1393" s="41" t="s">
        <v>5</v>
      </c>
      <c r="M1393" s="41" t="s">
        <v>5</v>
      </c>
      <c r="N1393" s="41" t="str">
        <f t="shared" si="108"/>
        <v>High Impact</v>
      </c>
      <c r="O1393" s="42">
        <v>218500</v>
      </c>
      <c r="P1393" s="42">
        <v>35500</v>
      </c>
      <c r="Q1393" s="42">
        <f t="shared" si="109"/>
        <v>254000</v>
      </c>
    </row>
    <row r="1394" spans="1:17" x14ac:dyDescent="0.35">
      <c r="A1394" s="41" t="s">
        <v>1415</v>
      </c>
      <c r="B1394" s="41">
        <f>VLOOKUP($A:$A,'Youth Skills Data'!$A$1:$E$2403,2,FALSE)</f>
        <v>21</v>
      </c>
      <c r="C1394" s="41" t="str">
        <f t="shared" si="106"/>
        <v>20 - 24 yrs</v>
      </c>
      <c r="D1394" s="41" t="s">
        <v>3</v>
      </c>
      <c r="E1394" s="41" t="str">
        <f>HLOOKUP($A1394,'Sheet 4'!$A$2:$CNK$3,2,FALSE)</f>
        <v>Single</v>
      </c>
      <c r="F1394" s="41" t="s">
        <v>120</v>
      </c>
      <c r="G1394" s="41" t="str">
        <f t="shared" si="105"/>
        <v>Male/Single/Nakapiripiriti</v>
      </c>
      <c r="H1394" s="41">
        <f>VLOOKUP($A1394,'Youth Skills Data'!$A$1:$E$2403,5,FALSE)</f>
        <v>1.1000000000000001</v>
      </c>
      <c r="I1394" s="41">
        <f>VLOOKUP($A1394,'Youth Skills Data'!$A$1:$E$2403,4,FALSE)</f>
        <v>7.12</v>
      </c>
      <c r="J1394" s="41">
        <f>VLOOKUP($A1394,'Youth Skills Data'!$A$1:$E$2403,3,FALSE)</f>
        <v>1.62</v>
      </c>
      <c r="K1394" s="41">
        <f t="shared" si="107"/>
        <v>9.84</v>
      </c>
      <c r="L1394" s="41" t="s">
        <v>5</v>
      </c>
      <c r="M1394" s="41" t="s">
        <v>5</v>
      </c>
      <c r="N1394" s="41" t="str">
        <f t="shared" si="108"/>
        <v>High Impact</v>
      </c>
      <c r="O1394" s="42">
        <v>1500198</v>
      </c>
      <c r="P1394" s="42">
        <v>72099</v>
      </c>
      <c r="Q1394" s="42">
        <f t="shared" si="109"/>
        <v>1572297</v>
      </c>
    </row>
    <row r="1395" spans="1:17" x14ac:dyDescent="0.35">
      <c r="A1395" s="41" t="s">
        <v>1416</v>
      </c>
      <c r="B1395" s="41">
        <f>VLOOKUP($A:$A,'Youth Skills Data'!$A$1:$E$2403,2,FALSE)</f>
        <v>24</v>
      </c>
      <c r="C1395" s="41" t="str">
        <f t="shared" si="106"/>
        <v>20 - 24 yrs</v>
      </c>
      <c r="D1395" s="41" t="s">
        <v>8</v>
      </c>
      <c r="E1395" s="41" t="str">
        <f>HLOOKUP($A1395,'Sheet 4'!$A$2:$CNK$3,2,FALSE)</f>
        <v>Married</v>
      </c>
      <c r="F1395" s="41" t="s">
        <v>120</v>
      </c>
      <c r="G1395" s="41" t="str">
        <f t="shared" si="105"/>
        <v>Female/Married/Nakapiripiriti</v>
      </c>
      <c r="H1395" s="41">
        <f>VLOOKUP($A1395,'Youth Skills Data'!$A$1:$E$2403,5,FALSE)</f>
        <v>8.9499999999999993</v>
      </c>
      <c r="I1395" s="41">
        <f>VLOOKUP($A1395,'Youth Skills Data'!$A$1:$E$2403,4,FALSE)</f>
        <v>9.2799999999999994</v>
      </c>
      <c r="J1395" s="41">
        <f>VLOOKUP($A1395,'Youth Skills Data'!$A$1:$E$2403,3,FALSE)</f>
        <v>7.99</v>
      </c>
      <c r="K1395" s="41">
        <f t="shared" si="107"/>
        <v>26.22</v>
      </c>
      <c r="L1395" s="41" t="s">
        <v>5</v>
      </c>
      <c r="M1395" s="41" t="s">
        <v>5</v>
      </c>
      <c r="N1395" s="41" t="str">
        <f t="shared" si="108"/>
        <v>High Impact</v>
      </c>
      <c r="O1395" s="42">
        <v>157000</v>
      </c>
      <c r="P1395" s="42">
        <v>400000</v>
      </c>
      <c r="Q1395" s="42">
        <f t="shared" si="109"/>
        <v>557000</v>
      </c>
    </row>
    <row r="1396" spans="1:17" x14ac:dyDescent="0.35">
      <c r="A1396" s="41" t="s">
        <v>1417</v>
      </c>
      <c r="B1396" s="41">
        <f>VLOOKUP($A:$A,'Youth Skills Data'!$A$1:$E$2403,2,FALSE)</f>
        <v>21</v>
      </c>
      <c r="C1396" s="41" t="str">
        <f t="shared" si="106"/>
        <v>20 - 24 yrs</v>
      </c>
      <c r="D1396" s="41" t="s">
        <v>8</v>
      </c>
      <c r="E1396" s="41" t="str">
        <f>HLOOKUP($A1396,'Sheet 4'!$A$2:$CNK$3,2,FALSE)</f>
        <v>Married</v>
      </c>
      <c r="F1396" s="41" t="s">
        <v>120</v>
      </c>
      <c r="G1396" s="41" t="str">
        <f t="shared" si="105"/>
        <v>Female/Married/Nakapiripiriti</v>
      </c>
      <c r="H1396" s="41">
        <f>VLOOKUP($A1396,'Youth Skills Data'!$A$1:$E$2403,5,FALSE)</f>
        <v>5.76</v>
      </c>
      <c r="I1396" s="41">
        <f>VLOOKUP($A1396,'Youth Skills Data'!$A$1:$E$2403,4,FALSE)</f>
        <v>6.34</v>
      </c>
      <c r="J1396" s="41">
        <f>VLOOKUP($A1396,'Youth Skills Data'!$A$1:$E$2403,3,FALSE)</f>
        <v>1.01</v>
      </c>
      <c r="K1396" s="41">
        <f t="shared" si="107"/>
        <v>13.11</v>
      </c>
      <c r="L1396" s="41" t="s">
        <v>5</v>
      </c>
      <c r="M1396" s="41" t="s">
        <v>5</v>
      </c>
      <c r="N1396" s="41" t="str">
        <f t="shared" si="108"/>
        <v>High Impact</v>
      </c>
      <c r="O1396" s="42">
        <v>82200</v>
      </c>
      <c r="P1396" s="42">
        <v>2800000</v>
      </c>
      <c r="Q1396" s="42">
        <f t="shared" si="109"/>
        <v>2882200</v>
      </c>
    </row>
    <row r="1397" spans="1:17" x14ac:dyDescent="0.35">
      <c r="A1397" s="41" t="s">
        <v>1418</v>
      </c>
      <c r="B1397" s="41">
        <f>VLOOKUP($A:$A,'Youth Skills Data'!$A$1:$E$2403,2,FALSE)</f>
        <v>23</v>
      </c>
      <c r="C1397" s="41" t="str">
        <f t="shared" si="106"/>
        <v>20 - 24 yrs</v>
      </c>
      <c r="D1397" s="41" t="s">
        <v>3</v>
      </c>
      <c r="E1397" s="41" t="str">
        <f>HLOOKUP($A1397,'Sheet 4'!$A$2:$CNK$3,2,FALSE)</f>
        <v>Separated</v>
      </c>
      <c r="F1397" s="41" t="s">
        <v>120</v>
      </c>
      <c r="G1397" s="41" t="str">
        <f t="shared" si="105"/>
        <v>Male/Separated/Nakapiripiriti</v>
      </c>
      <c r="H1397" s="41">
        <f>VLOOKUP($A1397,'Youth Skills Data'!$A$1:$E$2403,5,FALSE)</f>
        <v>7.84</v>
      </c>
      <c r="I1397" s="41">
        <f>VLOOKUP($A1397,'Youth Skills Data'!$A$1:$E$2403,4,FALSE)</f>
        <v>2.2400000000000002</v>
      </c>
      <c r="J1397" s="41">
        <f>VLOOKUP($A1397,'Youth Skills Data'!$A$1:$E$2403,3,FALSE)</f>
        <v>8.09</v>
      </c>
      <c r="K1397" s="41">
        <f t="shared" si="107"/>
        <v>18.170000000000002</v>
      </c>
      <c r="L1397" s="41" t="s">
        <v>5</v>
      </c>
      <c r="M1397" s="41" t="s">
        <v>5</v>
      </c>
      <c r="N1397" s="41" t="str">
        <f t="shared" si="108"/>
        <v>High Impact</v>
      </c>
      <c r="O1397" s="42">
        <v>310000</v>
      </c>
      <c r="P1397" s="42">
        <v>400000</v>
      </c>
      <c r="Q1397" s="42">
        <f t="shared" si="109"/>
        <v>710000</v>
      </c>
    </row>
    <row r="1398" spans="1:17" x14ac:dyDescent="0.35">
      <c r="A1398" s="41" t="s">
        <v>1419</v>
      </c>
      <c r="B1398" s="41">
        <f>VLOOKUP($A:$A,'Youth Skills Data'!$A$1:$E$2403,2,FALSE)</f>
        <v>19</v>
      </c>
      <c r="C1398" s="41" t="str">
        <f t="shared" si="106"/>
        <v>20 - 24 yrs</v>
      </c>
      <c r="D1398" s="41" t="s">
        <v>3</v>
      </c>
      <c r="E1398" s="41" t="str">
        <f>HLOOKUP($A1398,'Sheet 4'!$A$2:$CNK$3,2,FALSE)</f>
        <v>Single</v>
      </c>
      <c r="F1398" s="41" t="s">
        <v>121</v>
      </c>
      <c r="G1398" s="41" t="str">
        <f t="shared" si="105"/>
        <v>Male/Single/Amudat</v>
      </c>
      <c r="H1398" s="41">
        <f>VLOOKUP($A1398,'Youth Skills Data'!$A$1:$E$2403,5,FALSE)</f>
        <v>6.31</v>
      </c>
      <c r="I1398" s="41">
        <f>VLOOKUP($A1398,'Youth Skills Data'!$A$1:$E$2403,4,FALSE)</f>
        <v>1.92</v>
      </c>
      <c r="J1398" s="41">
        <f>VLOOKUP($A1398,'Youth Skills Data'!$A$1:$E$2403,3,FALSE)</f>
        <v>4.67</v>
      </c>
      <c r="K1398" s="41">
        <f t="shared" si="107"/>
        <v>12.9</v>
      </c>
      <c r="L1398" s="41" t="s">
        <v>5</v>
      </c>
      <c r="M1398" s="41" t="s">
        <v>5</v>
      </c>
      <c r="N1398" s="41" t="str">
        <f t="shared" si="108"/>
        <v>High Impact</v>
      </c>
      <c r="O1398" s="42">
        <v>475000</v>
      </c>
      <c r="P1398" s="42">
        <v>620000</v>
      </c>
      <c r="Q1398" s="42">
        <f t="shared" si="109"/>
        <v>1095000</v>
      </c>
    </row>
    <row r="1399" spans="1:17" x14ac:dyDescent="0.35">
      <c r="A1399" s="41" t="s">
        <v>1420</v>
      </c>
      <c r="B1399" s="41">
        <f>VLOOKUP($A:$A,'Youth Skills Data'!$A$1:$E$2403,2,FALSE)</f>
        <v>29</v>
      </c>
      <c r="C1399" s="41" t="str">
        <f t="shared" si="106"/>
        <v>25 yrs or more</v>
      </c>
      <c r="D1399" s="41" t="s">
        <v>3</v>
      </c>
      <c r="E1399" s="41" t="str">
        <f>HLOOKUP($A1399,'Sheet 4'!$A$2:$CNK$3,2,FALSE)</f>
        <v>Separated</v>
      </c>
      <c r="F1399" s="41" t="s">
        <v>121</v>
      </c>
      <c r="G1399" s="41" t="str">
        <f t="shared" si="105"/>
        <v>Male/Separated/Amudat</v>
      </c>
      <c r="H1399" s="41">
        <f>VLOOKUP($A1399,'Youth Skills Data'!$A$1:$E$2403,5,FALSE)</f>
        <v>8.9499999999999993</v>
      </c>
      <c r="I1399" s="41">
        <f>VLOOKUP($A1399,'Youth Skills Data'!$A$1:$E$2403,4,FALSE)</f>
        <v>9.2799999999999994</v>
      </c>
      <c r="J1399" s="41">
        <f>VLOOKUP($A1399,'Youth Skills Data'!$A$1:$E$2403,3,FALSE)</f>
        <v>7.99</v>
      </c>
      <c r="K1399" s="41">
        <f t="shared" si="107"/>
        <v>26.22</v>
      </c>
      <c r="L1399" s="41" t="s">
        <v>5</v>
      </c>
      <c r="M1399" s="41" t="s">
        <v>6</v>
      </c>
      <c r="N1399" s="41" t="str">
        <f t="shared" si="108"/>
        <v>Moderate Impact</v>
      </c>
      <c r="O1399" s="42">
        <v>30297</v>
      </c>
      <c r="P1399" s="42"/>
      <c r="Q1399" s="42">
        <f t="shared" si="109"/>
        <v>30297</v>
      </c>
    </row>
    <row r="1400" spans="1:17" x14ac:dyDescent="0.35">
      <c r="A1400" s="41" t="s">
        <v>1421</v>
      </c>
      <c r="B1400" s="41">
        <f>VLOOKUP($A:$A,'Youth Skills Data'!$A$1:$E$2403,2,FALSE)</f>
        <v>23</v>
      </c>
      <c r="C1400" s="41" t="str">
        <f t="shared" si="106"/>
        <v>20 - 24 yrs</v>
      </c>
      <c r="D1400" s="41" t="s">
        <v>3</v>
      </c>
      <c r="E1400" s="41" t="str">
        <f>HLOOKUP($A1400,'Sheet 4'!$A$2:$CNK$3,2,FALSE)</f>
        <v>Single</v>
      </c>
      <c r="F1400" s="41" t="s">
        <v>121</v>
      </c>
      <c r="G1400" s="41" t="str">
        <f t="shared" si="105"/>
        <v>Male/Single/Amudat</v>
      </c>
      <c r="H1400" s="41">
        <f>VLOOKUP($A1400,'Youth Skills Data'!$A$1:$E$2403,5,FALSE)</f>
        <v>5.3</v>
      </c>
      <c r="I1400" s="41">
        <f>VLOOKUP($A1400,'Youth Skills Data'!$A$1:$E$2403,4,FALSE)</f>
        <v>2.52</v>
      </c>
      <c r="J1400" s="41">
        <f>VLOOKUP($A1400,'Youth Skills Data'!$A$1:$E$2403,3,FALSE)</f>
        <v>5.59</v>
      </c>
      <c r="K1400" s="41">
        <f t="shared" si="107"/>
        <v>13.41</v>
      </c>
      <c r="L1400" s="41" t="s">
        <v>5</v>
      </c>
      <c r="M1400" s="41" t="s">
        <v>6</v>
      </c>
      <c r="N1400" s="41" t="str">
        <f t="shared" si="108"/>
        <v>Moderate Impact</v>
      </c>
      <c r="O1400" s="42">
        <v>47099</v>
      </c>
      <c r="P1400" s="42"/>
      <c r="Q1400" s="42">
        <f t="shared" si="109"/>
        <v>47099</v>
      </c>
    </row>
    <row r="1401" spans="1:17" x14ac:dyDescent="0.35">
      <c r="A1401" s="41" t="s">
        <v>1422</v>
      </c>
      <c r="B1401" s="41">
        <f>VLOOKUP($A:$A,'Youth Skills Data'!$A$1:$E$2403,2,FALSE)</f>
        <v>21</v>
      </c>
      <c r="C1401" s="41" t="str">
        <f t="shared" si="106"/>
        <v>20 - 24 yrs</v>
      </c>
      <c r="D1401" s="41" t="s">
        <v>3</v>
      </c>
      <c r="E1401" s="41" t="str">
        <f>HLOOKUP($A1401,'Sheet 4'!$A$2:$CNK$3,2,FALSE)</f>
        <v>Single</v>
      </c>
      <c r="F1401" s="41" t="s">
        <v>121</v>
      </c>
      <c r="G1401" s="41" t="str">
        <f t="shared" si="105"/>
        <v>Male/Single/Amudat</v>
      </c>
      <c r="H1401" s="41">
        <f>VLOOKUP($A1401,'Youth Skills Data'!$A$1:$E$2403,5,FALSE)</f>
        <v>3.26</v>
      </c>
      <c r="I1401" s="41">
        <f>VLOOKUP($A1401,'Youth Skills Data'!$A$1:$E$2403,4,FALSE)</f>
        <v>9.7200000000000006</v>
      </c>
      <c r="J1401" s="41">
        <f>VLOOKUP($A1401,'Youth Skills Data'!$A$1:$E$2403,3,FALSE)</f>
        <v>2</v>
      </c>
      <c r="K1401" s="41">
        <f t="shared" si="107"/>
        <v>14.98</v>
      </c>
      <c r="L1401" s="41" t="s">
        <v>5</v>
      </c>
      <c r="M1401" s="41" t="s">
        <v>6</v>
      </c>
      <c r="N1401" s="41" t="str">
        <f t="shared" si="108"/>
        <v>Moderate Impact</v>
      </c>
      <c r="O1401" s="42">
        <v>120099</v>
      </c>
      <c r="P1401" s="42"/>
      <c r="Q1401" s="42">
        <f t="shared" si="109"/>
        <v>120099</v>
      </c>
    </row>
    <row r="1402" spans="1:17" x14ac:dyDescent="0.35">
      <c r="A1402" s="41" t="s">
        <v>1423</v>
      </c>
      <c r="B1402" s="41">
        <f>VLOOKUP($A:$A,'Youth Skills Data'!$A$1:$E$2403,2,FALSE)</f>
        <v>17</v>
      </c>
      <c r="C1402" s="41" t="str">
        <f t="shared" si="106"/>
        <v>15 - 19 yrs</v>
      </c>
      <c r="D1402" s="41" t="s">
        <v>3</v>
      </c>
      <c r="E1402" s="41" t="str">
        <f>HLOOKUP($A1402,'Sheet 4'!$A$2:$CNK$3,2,FALSE)</f>
        <v>Single</v>
      </c>
      <c r="F1402" s="41" t="s">
        <v>121</v>
      </c>
      <c r="G1402" s="41" t="str">
        <f t="shared" si="105"/>
        <v>Male/Single/Amudat</v>
      </c>
      <c r="H1402" s="41">
        <f>VLOOKUP($A1402,'Youth Skills Data'!$A$1:$E$2403,5,FALSE)</f>
        <v>2.4300000000000002</v>
      </c>
      <c r="I1402" s="41">
        <f>VLOOKUP($A1402,'Youth Skills Data'!$A$1:$E$2403,4,FALSE)</f>
        <v>2.88</v>
      </c>
      <c r="J1402" s="41">
        <f>VLOOKUP($A1402,'Youth Skills Data'!$A$1:$E$2403,3,FALSE)</f>
        <v>4.04</v>
      </c>
      <c r="K1402" s="41">
        <f t="shared" si="107"/>
        <v>9.3500000000000014</v>
      </c>
      <c r="L1402" s="41" t="s">
        <v>5</v>
      </c>
      <c r="M1402" s="41" t="s">
        <v>6</v>
      </c>
      <c r="N1402" s="41" t="str">
        <f t="shared" si="108"/>
        <v>Moderate Impact</v>
      </c>
      <c r="O1402" s="42">
        <v>55198</v>
      </c>
      <c r="P1402" s="42"/>
      <c r="Q1402" s="42">
        <f t="shared" si="109"/>
        <v>55198</v>
      </c>
    </row>
    <row r="1403" spans="1:17" x14ac:dyDescent="0.35">
      <c r="A1403" s="41" t="s">
        <v>1424</v>
      </c>
      <c r="B1403" s="41">
        <f>VLOOKUP($A:$A,'Youth Skills Data'!$A$1:$E$2403,2,FALSE)</f>
        <v>21</v>
      </c>
      <c r="C1403" s="41" t="str">
        <f t="shared" si="106"/>
        <v>20 - 24 yrs</v>
      </c>
      <c r="D1403" s="41" t="s">
        <v>3</v>
      </c>
      <c r="E1403" s="41" t="str">
        <f>HLOOKUP($A1403,'Sheet 4'!$A$2:$CNK$3,2,FALSE)</f>
        <v>Single</v>
      </c>
      <c r="F1403" s="41" t="s">
        <v>121</v>
      </c>
      <c r="G1403" s="41" t="str">
        <f t="shared" si="105"/>
        <v>Male/Single/Amudat</v>
      </c>
      <c r="H1403" s="41">
        <f>VLOOKUP($A1403,'Youth Skills Data'!$A$1:$E$2403,5,FALSE)</f>
        <v>0.68</v>
      </c>
      <c r="I1403" s="41">
        <f>VLOOKUP($A1403,'Youth Skills Data'!$A$1:$E$2403,4,FALSE)</f>
        <v>1.57</v>
      </c>
      <c r="J1403" s="41">
        <f>VLOOKUP($A1403,'Youth Skills Data'!$A$1:$E$2403,3,FALSE)</f>
        <v>6.72</v>
      </c>
      <c r="K1403" s="41">
        <f t="shared" si="107"/>
        <v>8.9699999999999989</v>
      </c>
      <c r="L1403" s="41" t="s">
        <v>5</v>
      </c>
      <c r="M1403" s="41" t="s">
        <v>5</v>
      </c>
      <c r="N1403" s="41" t="str">
        <f t="shared" si="108"/>
        <v>High Impact</v>
      </c>
      <c r="O1403" s="42">
        <v>73000</v>
      </c>
      <c r="P1403" s="42">
        <v>12198</v>
      </c>
      <c r="Q1403" s="42">
        <f t="shared" si="109"/>
        <v>85198</v>
      </c>
    </row>
    <row r="1404" spans="1:17" x14ac:dyDescent="0.35">
      <c r="A1404" s="41" t="s">
        <v>1425</v>
      </c>
      <c r="B1404" s="41">
        <f>VLOOKUP($A:$A,'Youth Skills Data'!$A$1:$E$2403,2,FALSE)</f>
        <v>23</v>
      </c>
      <c r="C1404" s="41" t="str">
        <f t="shared" si="106"/>
        <v>20 - 24 yrs</v>
      </c>
      <c r="D1404" s="41" t="s">
        <v>3</v>
      </c>
      <c r="E1404" s="41" t="str">
        <f>HLOOKUP($A1404,'Sheet 4'!$A$2:$CNK$3,2,FALSE)</f>
        <v>Married</v>
      </c>
      <c r="F1404" s="41" t="s">
        <v>121</v>
      </c>
      <c r="G1404" s="41" t="str">
        <f t="shared" si="105"/>
        <v>Male/Married/Amudat</v>
      </c>
      <c r="H1404" s="41">
        <f>VLOOKUP($A1404,'Youth Skills Data'!$A$1:$E$2403,5,FALSE)</f>
        <v>1.87</v>
      </c>
      <c r="I1404" s="41">
        <f>VLOOKUP($A1404,'Youth Skills Data'!$A$1:$E$2403,4,FALSE)</f>
        <v>2.88</v>
      </c>
      <c r="J1404" s="41">
        <f>VLOOKUP($A1404,'Youth Skills Data'!$A$1:$E$2403,3,FALSE)</f>
        <v>5.23</v>
      </c>
      <c r="K1404" s="41">
        <f t="shared" si="107"/>
        <v>9.98</v>
      </c>
      <c r="L1404" s="41" t="s">
        <v>5</v>
      </c>
      <c r="M1404" s="41" t="s">
        <v>6</v>
      </c>
      <c r="N1404" s="41" t="str">
        <f t="shared" si="108"/>
        <v>Moderate Impact</v>
      </c>
      <c r="O1404" s="42">
        <v>90198</v>
      </c>
      <c r="P1404" s="42"/>
      <c r="Q1404" s="42">
        <f t="shared" si="109"/>
        <v>90198</v>
      </c>
    </row>
    <row r="1405" spans="1:17" x14ac:dyDescent="0.35">
      <c r="A1405" s="41" t="s">
        <v>1426</v>
      </c>
      <c r="B1405" s="41">
        <f>VLOOKUP($A:$A,'Youth Skills Data'!$A$1:$E$2403,2,FALSE)</f>
        <v>15</v>
      </c>
      <c r="C1405" s="41" t="str">
        <f t="shared" si="106"/>
        <v>15 - 19 yrs</v>
      </c>
      <c r="D1405" s="41" t="s">
        <v>3</v>
      </c>
      <c r="E1405" s="41" t="str">
        <f>HLOOKUP($A1405,'Sheet 4'!$A$2:$CNK$3,2,FALSE)</f>
        <v>Single</v>
      </c>
      <c r="F1405" s="41" t="s">
        <v>121</v>
      </c>
      <c r="G1405" s="41" t="str">
        <f t="shared" si="105"/>
        <v>Male/Single/Amudat</v>
      </c>
      <c r="H1405" s="41">
        <f>VLOOKUP($A1405,'Youth Skills Data'!$A$1:$E$2403,5,FALSE)</f>
        <v>1.1000000000000001</v>
      </c>
      <c r="I1405" s="41">
        <f>VLOOKUP($A1405,'Youth Skills Data'!$A$1:$E$2403,4,FALSE)</f>
        <v>7.12</v>
      </c>
      <c r="J1405" s="41">
        <f>VLOOKUP($A1405,'Youth Skills Data'!$A$1:$E$2403,3,FALSE)</f>
        <v>1.62</v>
      </c>
      <c r="K1405" s="41">
        <f t="shared" si="107"/>
        <v>9.84</v>
      </c>
      <c r="L1405" s="41" t="s">
        <v>5</v>
      </c>
      <c r="M1405" s="41" t="s">
        <v>5</v>
      </c>
      <c r="N1405" s="41" t="str">
        <f t="shared" si="108"/>
        <v>High Impact</v>
      </c>
      <c r="O1405" s="42">
        <v>35198</v>
      </c>
      <c r="P1405" s="42">
        <v>335000</v>
      </c>
      <c r="Q1405" s="42">
        <f t="shared" si="109"/>
        <v>370198</v>
      </c>
    </row>
    <row r="1406" spans="1:17" x14ac:dyDescent="0.35">
      <c r="A1406" s="41" t="s">
        <v>1427</v>
      </c>
      <c r="B1406" s="41">
        <f>VLOOKUP($A:$A,'Youth Skills Data'!$A$1:$E$2403,2,FALSE)</f>
        <v>25</v>
      </c>
      <c r="C1406" s="41" t="str">
        <f t="shared" si="106"/>
        <v>25 yrs or more</v>
      </c>
      <c r="D1406" s="41" t="s">
        <v>3</v>
      </c>
      <c r="E1406" s="41" t="str">
        <f>HLOOKUP($A1406,'Sheet 4'!$A$2:$CNK$3,2,FALSE)</f>
        <v>Separated</v>
      </c>
      <c r="F1406" s="41" t="s">
        <v>121</v>
      </c>
      <c r="G1406" s="41" t="str">
        <f t="shared" si="105"/>
        <v>Male/Separated/Amudat</v>
      </c>
      <c r="H1406" s="41">
        <f>VLOOKUP($A1406,'Youth Skills Data'!$A$1:$E$2403,5,FALSE)</f>
        <v>5.3</v>
      </c>
      <c r="I1406" s="41">
        <f>VLOOKUP($A1406,'Youth Skills Data'!$A$1:$E$2403,4,FALSE)</f>
        <v>2.52</v>
      </c>
      <c r="J1406" s="41">
        <f>VLOOKUP($A1406,'Youth Skills Data'!$A$1:$E$2403,3,FALSE)</f>
        <v>5.59</v>
      </c>
      <c r="K1406" s="41">
        <f t="shared" si="107"/>
        <v>13.41</v>
      </c>
      <c r="L1406" s="41" t="s">
        <v>5</v>
      </c>
      <c r="M1406" s="41" t="s">
        <v>5</v>
      </c>
      <c r="N1406" s="41" t="str">
        <f t="shared" si="108"/>
        <v>High Impact</v>
      </c>
      <c r="O1406" s="42">
        <v>55099</v>
      </c>
      <c r="P1406" s="42">
        <v>16200</v>
      </c>
      <c r="Q1406" s="42">
        <f t="shared" si="109"/>
        <v>71299</v>
      </c>
    </row>
    <row r="1407" spans="1:17" x14ac:dyDescent="0.35">
      <c r="A1407" s="41" t="s">
        <v>1428</v>
      </c>
      <c r="B1407" s="41">
        <f>VLOOKUP($A:$A,'Youth Skills Data'!$A$1:$E$2403,2,FALSE)</f>
        <v>14</v>
      </c>
      <c r="C1407" s="41" t="str">
        <f t="shared" si="106"/>
        <v>15 - 19 yrs</v>
      </c>
      <c r="D1407" s="41" t="s">
        <v>8</v>
      </c>
      <c r="E1407" s="41" t="str">
        <f>HLOOKUP($A1407,'Sheet 4'!$A$2:$CNK$3,2,FALSE)</f>
        <v>Separated</v>
      </c>
      <c r="F1407" s="41" t="s">
        <v>121</v>
      </c>
      <c r="G1407" s="41" t="str">
        <f t="shared" si="105"/>
        <v>Female/Separated/Amudat</v>
      </c>
      <c r="H1407" s="41">
        <f>VLOOKUP($A1407,'Youth Skills Data'!$A$1:$E$2403,5,FALSE)</f>
        <v>3.76</v>
      </c>
      <c r="I1407" s="41">
        <f>VLOOKUP($A1407,'Youth Skills Data'!$A$1:$E$2403,4,FALSE)</f>
        <v>0.56000000000000005</v>
      </c>
      <c r="J1407" s="41">
        <f>VLOOKUP($A1407,'Youth Skills Data'!$A$1:$E$2403,3,FALSE)</f>
        <v>9.81</v>
      </c>
      <c r="K1407" s="41">
        <f t="shared" si="107"/>
        <v>14.13</v>
      </c>
      <c r="L1407" s="41" t="s">
        <v>5</v>
      </c>
      <c r="M1407" s="41" t="s">
        <v>5</v>
      </c>
      <c r="N1407" s="41" t="str">
        <f t="shared" si="108"/>
        <v>High Impact</v>
      </c>
      <c r="O1407" s="42">
        <v>85000</v>
      </c>
      <c r="P1407" s="42">
        <v>38000</v>
      </c>
      <c r="Q1407" s="42">
        <f t="shared" si="109"/>
        <v>123000</v>
      </c>
    </row>
    <row r="1408" spans="1:17" x14ac:dyDescent="0.35">
      <c r="A1408" s="41" t="s">
        <v>1429</v>
      </c>
      <c r="B1408" s="41">
        <f>VLOOKUP($A:$A,'Youth Skills Data'!$A$1:$E$2403,2,FALSE)</f>
        <v>15</v>
      </c>
      <c r="C1408" s="41" t="str">
        <f t="shared" si="106"/>
        <v>15 - 19 yrs</v>
      </c>
      <c r="D1408" s="41" t="s">
        <v>3</v>
      </c>
      <c r="E1408" s="41" t="str">
        <f>HLOOKUP($A1408,'Sheet 4'!$A$2:$CNK$3,2,FALSE)</f>
        <v>Single</v>
      </c>
      <c r="F1408" s="41" t="s">
        <v>121</v>
      </c>
      <c r="G1408" s="41" t="str">
        <f t="shared" si="105"/>
        <v>Male/Single/Amudat</v>
      </c>
      <c r="H1408" s="41">
        <f>VLOOKUP($A1408,'Youth Skills Data'!$A$1:$E$2403,5,FALSE)</f>
        <v>8.9499999999999993</v>
      </c>
      <c r="I1408" s="41">
        <f>VLOOKUP($A1408,'Youth Skills Data'!$A$1:$E$2403,4,FALSE)</f>
        <v>9.2799999999999994</v>
      </c>
      <c r="J1408" s="41">
        <f>VLOOKUP($A1408,'Youth Skills Data'!$A$1:$E$2403,3,FALSE)</f>
        <v>7.99</v>
      </c>
      <c r="K1408" s="41">
        <f t="shared" si="107"/>
        <v>26.22</v>
      </c>
      <c r="L1408" s="41" t="s">
        <v>5</v>
      </c>
      <c r="M1408" s="41" t="s">
        <v>5</v>
      </c>
      <c r="N1408" s="41" t="str">
        <f t="shared" si="108"/>
        <v>High Impact</v>
      </c>
      <c r="O1408" s="42">
        <v>41000</v>
      </c>
      <c r="P1408" s="42">
        <v>3200</v>
      </c>
      <c r="Q1408" s="42">
        <f t="shared" si="109"/>
        <v>44200</v>
      </c>
    </row>
    <row r="1409" spans="1:17" x14ac:dyDescent="0.35">
      <c r="A1409" s="41" t="s">
        <v>1430</v>
      </c>
      <c r="B1409" s="41">
        <f>VLOOKUP($A:$A,'Youth Skills Data'!$A$1:$E$2403,2,FALSE)</f>
        <v>17</v>
      </c>
      <c r="C1409" s="41" t="str">
        <f t="shared" si="106"/>
        <v>15 - 19 yrs</v>
      </c>
      <c r="D1409" s="41" t="s">
        <v>3</v>
      </c>
      <c r="E1409" s="41" t="str">
        <f>HLOOKUP($A1409,'Sheet 4'!$A$2:$CNK$3,2,FALSE)</f>
        <v>Married</v>
      </c>
      <c r="F1409" s="41" t="s">
        <v>121</v>
      </c>
      <c r="G1409" s="41" t="str">
        <f t="shared" si="105"/>
        <v>Male/Married/Amudat</v>
      </c>
      <c r="H1409" s="41">
        <f>VLOOKUP($A1409,'Youth Skills Data'!$A$1:$E$2403,5,FALSE)</f>
        <v>8.9499999999999993</v>
      </c>
      <c r="I1409" s="41">
        <f>VLOOKUP($A1409,'Youth Skills Data'!$A$1:$E$2403,4,FALSE)</f>
        <v>9.2799999999999994</v>
      </c>
      <c r="J1409" s="41">
        <f>VLOOKUP($A1409,'Youth Skills Data'!$A$1:$E$2403,3,FALSE)</f>
        <v>7.99</v>
      </c>
      <c r="K1409" s="41">
        <f t="shared" si="107"/>
        <v>26.22</v>
      </c>
      <c r="L1409" s="41" t="s">
        <v>5</v>
      </c>
      <c r="M1409" s="41" t="s">
        <v>5</v>
      </c>
      <c r="N1409" s="41" t="str">
        <f t="shared" si="108"/>
        <v>High Impact</v>
      </c>
      <c r="O1409" s="42">
        <v>32500</v>
      </c>
      <c r="P1409" s="42">
        <v>130000</v>
      </c>
      <c r="Q1409" s="42">
        <f t="shared" si="109"/>
        <v>162500</v>
      </c>
    </row>
    <row r="1410" spans="1:17" x14ac:dyDescent="0.35">
      <c r="A1410" s="41" t="s">
        <v>1431</v>
      </c>
      <c r="B1410" s="41">
        <f>VLOOKUP($A:$A,'Youth Skills Data'!$A$1:$E$2403,2,FALSE)</f>
        <v>19</v>
      </c>
      <c r="C1410" s="41" t="str">
        <f t="shared" si="106"/>
        <v>20 - 24 yrs</v>
      </c>
      <c r="D1410" s="41" t="s">
        <v>8</v>
      </c>
      <c r="E1410" s="41" t="str">
        <f>HLOOKUP($A1410,'Sheet 4'!$A$2:$CNK$3,2,FALSE)</f>
        <v>Single</v>
      </c>
      <c r="F1410" s="41" t="s">
        <v>121</v>
      </c>
      <c r="G1410" s="41" t="str">
        <f t="shared" ref="G1410:G1473" si="110">CONCATENATE(D1410,"/",E1410,"/",F1410,)</f>
        <v>Female/Single/Amudat</v>
      </c>
      <c r="H1410" s="41">
        <f>VLOOKUP($A1410,'Youth Skills Data'!$A$1:$E$2403,5,FALSE)</f>
        <v>7.84</v>
      </c>
      <c r="I1410" s="41">
        <f>VLOOKUP($A1410,'Youth Skills Data'!$A$1:$E$2403,4,FALSE)</f>
        <v>6.23</v>
      </c>
      <c r="J1410" s="41">
        <f>VLOOKUP($A1410,'Youth Skills Data'!$A$1:$E$2403,3,FALSE)</f>
        <v>5.87</v>
      </c>
      <c r="K1410" s="41">
        <f t="shared" si="107"/>
        <v>19.940000000000001</v>
      </c>
      <c r="L1410" s="41" t="s">
        <v>5</v>
      </c>
      <c r="M1410" s="41" t="s">
        <v>6</v>
      </c>
      <c r="N1410" s="41" t="str">
        <f t="shared" si="108"/>
        <v>Moderate Impact</v>
      </c>
      <c r="O1410" s="42">
        <v>18000</v>
      </c>
      <c r="P1410" s="42"/>
      <c r="Q1410" s="42">
        <f t="shared" si="109"/>
        <v>18000</v>
      </c>
    </row>
    <row r="1411" spans="1:17" x14ac:dyDescent="0.35">
      <c r="A1411" s="41" t="s">
        <v>1432</v>
      </c>
      <c r="B1411" s="41">
        <f>VLOOKUP($A:$A,'Youth Skills Data'!$A$1:$E$2403,2,FALSE)</f>
        <v>21</v>
      </c>
      <c r="C1411" s="41" t="str">
        <f t="shared" ref="C1411:C1474" si="111">IF(B1411&lt;=10,"Below 10 yrs",IF(B1411&lt;14,"10-14 yrs",IF(B1411&lt;19,"15 - 19 yrs",IF(B1411&lt;=24,"20 - 24 yrs",IF(B1411&gt;=25,"25 yrs or more")))))</f>
        <v>20 - 24 yrs</v>
      </c>
      <c r="D1411" s="41" t="s">
        <v>3</v>
      </c>
      <c r="E1411" s="41" t="str">
        <f>HLOOKUP($A1411,'Sheet 4'!$A$2:$CNK$3,2,FALSE)</f>
        <v>Separated</v>
      </c>
      <c r="F1411" s="41" t="s">
        <v>121</v>
      </c>
      <c r="G1411" s="41" t="str">
        <f t="shared" si="110"/>
        <v>Male/Separated/Amudat</v>
      </c>
      <c r="H1411" s="41">
        <f>VLOOKUP($A1411,'Youth Skills Data'!$A$1:$E$2403,5,FALSE)</f>
        <v>3.88</v>
      </c>
      <c r="I1411" s="41">
        <f>VLOOKUP($A1411,'Youth Skills Data'!$A$1:$E$2403,4,FALSE)</f>
        <v>1.29</v>
      </c>
      <c r="J1411" s="41">
        <f>VLOOKUP($A1411,'Youth Skills Data'!$A$1:$E$2403,3,FALSE)</f>
        <v>9.16</v>
      </c>
      <c r="K1411" s="41">
        <f t="shared" ref="K1411:K1474" si="112">H1411+I1411+J1411</f>
        <v>14.33</v>
      </c>
      <c r="L1411" s="41" t="s">
        <v>5</v>
      </c>
      <c r="M1411" s="41" t="s">
        <v>5</v>
      </c>
      <c r="N1411" s="41" t="str">
        <f t="shared" ref="N1411:N1474" si="113">IF(AND(L1411="Yes",M1411="Yes"),"High Impact",IF(AND(L1411="Yes",M1411="No"),"Moderate Impact",IF(AND(L1411="No",M1411="Yes"),"Low Impact","No Impact at all")))</f>
        <v>High Impact</v>
      </c>
      <c r="O1411" s="42">
        <v>55099</v>
      </c>
      <c r="P1411" s="42">
        <v>30297</v>
      </c>
      <c r="Q1411" s="42">
        <f t="shared" ref="Q1411:Q1474" si="114">P1411+O1411</f>
        <v>85396</v>
      </c>
    </row>
    <row r="1412" spans="1:17" x14ac:dyDescent="0.35">
      <c r="A1412" s="41" t="s">
        <v>1433</v>
      </c>
      <c r="B1412" s="41">
        <f>VLOOKUP($A:$A,'Youth Skills Data'!$A$1:$E$2403,2,FALSE)</f>
        <v>24</v>
      </c>
      <c r="C1412" s="41" t="str">
        <f t="shared" si="111"/>
        <v>20 - 24 yrs</v>
      </c>
      <c r="D1412" s="41" t="s">
        <v>3</v>
      </c>
      <c r="E1412" s="41" t="str">
        <f>HLOOKUP($A1412,'Sheet 4'!$A$2:$CNK$3,2,FALSE)</f>
        <v>Separated</v>
      </c>
      <c r="F1412" s="41" t="s">
        <v>120</v>
      </c>
      <c r="G1412" s="41" t="str">
        <f t="shared" si="110"/>
        <v>Male/Separated/Nakapiripiriti</v>
      </c>
      <c r="H1412" s="41">
        <f>VLOOKUP($A1412,'Youth Skills Data'!$A$1:$E$2403,5,FALSE)</f>
        <v>1.87</v>
      </c>
      <c r="I1412" s="41">
        <f>VLOOKUP($A1412,'Youth Skills Data'!$A$1:$E$2403,4,FALSE)</f>
        <v>2.88</v>
      </c>
      <c r="J1412" s="41">
        <f>VLOOKUP($A1412,'Youth Skills Data'!$A$1:$E$2403,3,FALSE)</f>
        <v>5.23</v>
      </c>
      <c r="K1412" s="41">
        <f t="shared" si="112"/>
        <v>9.98</v>
      </c>
      <c r="L1412" s="41" t="s">
        <v>5</v>
      </c>
      <c r="M1412" s="41" t="s">
        <v>5</v>
      </c>
      <c r="N1412" s="41" t="str">
        <f t="shared" si="113"/>
        <v>High Impact</v>
      </c>
      <c r="O1412" s="42">
        <v>70198</v>
      </c>
      <c r="P1412" s="42">
        <v>17099</v>
      </c>
      <c r="Q1412" s="42">
        <f t="shared" si="114"/>
        <v>87297</v>
      </c>
    </row>
    <row r="1413" spans="1:17" x14ac:dyDescent="0.35">
      <c r="A1413" s="41" t="s">
        <v>1434</v>
      </c>
      <c r="B1413" s="41">
        <f>VLOOKUP($A:$A,'Youth Skills Data'!$A$1:$E$2403,2,FALSE)</f>
        <v>21</v>
      </c>
      <c r="C1413" s="41" t="str">
        <f t="shared" si="111"/>
        <v>20 - 24 yrs</v>
      </c>
      <c r="D1413" s="41" t="s">
        <v>3</v>
      </c>
      <c r="E1413" s="41" t="str">
        <f>HLOOKUP($A1413,'Sheet 4'!$A$2:$CNK$3,2,FALSE)</f>
        <v>Separated</v>
      </c>
      <c r="F1413" s="41" t="s">
        <v>120</v>
      </c>
      <c r="G1413" s="41" t="str">
        <f t="shared" si="110"/>
        <v>Male/Separated/Nakapiripiriti</v>
      </c>
      <c r="H1413" s="41">
        <f>VLOOKUP($A1413,'Youth Skills Data'!$A$1:$E$2403,5,FALSE)</f>
        <v>0.49</v>
      </c>
      <c r="I1413" s="41">
        <f>VLOOKUP($A1413,'Youth Skills Data'!$A$1:$E$2403,4,FALSE)</f>
        <v>3.97</v>
      </c>
      <c r="J1413" s="41">
        <f>VLOOKUP($A1413,'Youth Skills Data'!$A$1:$E$2403,3,FALSE)</f>
        <v>6.44</v>
      </c>
      <c r="K1413" s="41">
        <f t="shared" si="112"/>
        <v>10.9</v>
      </c>
      <c r="L1413" s="41" t="s">
        <v>5</v>
      </c>
      <c r="M1413" s="41" t="s">
        <v>5</v>
      </c>
      <c r="N1413" s="41" t="str">
        <f t="shared" si="113"/>
        <v>High Impact</v>
      </c>
      <c r="O1413" s="42">
        <v>10297</v>
      </c>
      <c r="P1413" s="42">
        <v>15198</v>
      </c>
      <c r="Q1413" s="42">
        <f t="shared" si="114"/>
        <v>25495</v>
      </c>
    </row>
    <row r="1414" spans="1:17" x14ac:dyDescent="0.35">
      <c r="A1414" s="41" t="s">
        <v>1435</v>
      </c>
      <c r="B1414" s="41">
        <f>VLOOKUP($A:$A,'Youth Skills Data'!$A$1:$E$2403,2,FALSE)</f>
        <v>23</v>
      </c>
      <c r="C1414" s="41" t="str">
        <f t="shared" si="111"/>
        <v>20 - 24 yrs</v>
      </c>
      <c r="D1414" s="41" t="s">
        <v>8</v>
      </c>
      <c r="E1414" s="41" t="str">
        <f>HLOOKUP($A1414,'Sheet 4'!$A$2:$CNK$3,2,FALSE)</f>
        <v>Single</v>
      </c>
      <c r="F1414" s="41" t="s">
        <v>120</v>
      </c>
      <c r="G1414" s="41" t="str">
        <f t="shared" si="110"/>
        <v>Female/Single/Nakapiripiriti</v>
      </c>
      <c r="H1414" s="41">
        <f>VLOOKUP($A1414,'Youth Skills Data'!$A$1:$E$2403,5,FALSE)</f>
        <v>8.52</v>
      </c>
      <c r="I1414" s="41">
        <f>VLOOKUP($A1414,'Youth Skills Data'!$A$1:$E$2403,4,FALSE)</f>
        <v>2.89</v>
      </c>
      <c r="J1414" s="41">
        <f>VLOOKUP($A1414,'Youth Skills Data'!$A$1:$E$2403,3,FALSE)</f>
        <v>7.93</v>
      </c>
      <c r="K1414" s="41">
        <f t="shared" si="112"/>
        <v>19.34</v>
      </c>
      <c r="L1414" s="41" t="s">
        <v>7</v>
      </c>
      <c r="M1414" s="41" t="s">
        <v>7</v>
      </c>
      <c r="N1414" s="41" t="str">
        <f t="shared" si="113"/>
        <v>No Impact at all</v>
      </c>
      <c r="O1414" s="42"/>
      <c r="P1414" s="42"/>
      <c r="Q1414" s="42">
        <f t="shared" si="114"/>
        <v>0</v>
      </c>
    </row>
    <row r="1415" spans="1:17" x14ac:dyDescent="0.35">
      <c r="A1415" s="41" t="s">
        <v>1436</v>
      </c>
      <c r="B1415" s="41">
        <f>VLOOKUP($A:$A,'Youth Skills Data'!$A$1:$E$2403,2,FALSE)</f>
        <v>19</v>
      </c>
      <c r="C1415" s="41" t="str">
        <f t="shared" si="111"/>
        <v>20 - 24 yrs</v>
      </c>
      <c r="D1415" s="41" t="s">
        <v>3</v>
      </c>
      <c r="E1415" s="41" t="str">
        <f>HLOOKUP($A1415,'Sheet 4'!$A$2:$CNK$3,2,FALSE)</f>
        <v>Single</v>
      </c>
      <c r="F1415" s="41" t="s">
        <v>120</v>
      </c>
      <c r="G1415" s="41" t="str">
        <f t="shared" si="110"/>
        <v>Male/Single/Nakapiripiriti</v>
      </c>
      <c r="H1415" s="41">
        <f>VLOOKUP($A1415,'Youth Skills Data'!$A$1:$E$2403,5,FALSE)</f>
        <v>7.53</v>
      </c>
      <c r="I1415" s="41">
        <f>VLOOKUP($A1415,'Youth Skills Data'!$A$1:$E$2403,4,FALSE)</f>
        <v>1.85</v>
      </c>
      <c r="J1415" s="41">
        <f>VLOOKUP($A1415,'Youth Skills Data'!$A$1:$E$2403,3,FALSE)</f>
        <v>6.81</v>
      </c>
      <c r="K1415" s="41">
        <f t="shared" si="112"/>
        <v>16.190000000000001</v>
      </c>
      <c r="L1415" s="41" t="s">
        <v>5</v>
      </c>
      <c r="M1415" s="41" t="s">
        <v>5</v>
      </c>
      <c r="N1415" s="41" t="str">
        <f t="shared" si="113"/>
        <v>High Impact</v>
      </c>
      <c r="O1415" s="42">
        <v>22599</v>
      </c>
      <c r="P1415" s="42">
        <v>48000</v>
      </c>
      <c r="Q1415" s="42">
        <f t="shared" si="114"/>
        <v>70599</v>
      </c>
    </row>
    <row r="1416" spans="1:17" x14ac:dyDescent="0.35">
      <c r="A1416" s="41" t="s">
        <v>1437</v>
      </c>
      <c r="B1416" s="41">
        <f>VLOOKUP($A:$A,'Youth Skills Data'!$A$1:$E$2403,2,FALSE)</f>
        <v>29</v>
      </c>
      <c r="C1416" s="41" t="str">
        <f t="shared" si="111"/>
        <v>25 yrs or more</v>
      </c>
      <c r="D1416" s="41" t="s">
        <v>8</v>
      </c>
      <c r="E1416" s="41" t="str">
        <f>HLOOKUP($A1416,'Sheet 4'!$A$2:$CNK$3,2,FALSE)</f>
        <v>Single</v>
      </c>
      <c r="F1416" s="41" t="s">
        <v>120</v>
      </c>
      <c r="G1416" s="41" t="str">
        <f t="shared" si="110"/>
        <v>Female/Single/Nakapiripiriti</v>
      </c>
      <c r="H1416" s="41">
        <f>VLOOKUP($A1416,'Youth Skills Data'!$A$1:$E$2403,5,FALSE)</f>
        <v>1.87</v>
      </c>
      <c r="I1416" s="41">
        <f>VLOOKUP($A1416,'Youth Skills Data'!$A$1:$E$2403,4,FALSE)</f>
        <v>2.88</v>
      </c>
      <c r="J1416" s="41">
        <f>VLOOKUP($A1416,'Youth Skills Data'!$A$1:$E$2403,3,FALSE)</f>
        <v>5.23</v>
      </c>
      <c r="K1416" s="41">
        <f t="shared" si="112"/>
        <v>9.98</v>
      </c>
      <c r="L1416" s="41" t="s">
        <v>5</v>
      </c>
      <c r="M1416" s="41" t="s">
        <v>5</v>
      </c>
      <c r="N1416" s="41" t="str">
        <f t="shared" si="113"/>
        <v>High Impact</v>
      </c>
      <c r="O1416" s="42">
        <v>45198</v>
      </c>
      <c r="P1416" s="42">
        <v>235000</v>
      </c>
      <c r="Q1416" s="42">
        <f t="shared" si="114"/>
        <v>280198</v>
      </c>
    </row>
    <row r="1417" spans="1:17" x14ac:dyDescent="0.35">
      <c r="A1417" s="41" t="s">
        <v>1438</v>
      </c>
      <c r="B1417" s="41">
        <f>VLOOKUP($A:$A,'Youth Skills Data'!$A$1:$E$2403,2,FALSE)</f>
        <v>23</v>
      </c>
      <c r="C1417" s="41" t="str">
        <f t="shared" si="111"/>
        <v>20 - 24 yrs</v>
      </c>
      <c r="D1417" s="41" t="s">
        <v>8</v>
      </c>
      <c r="E1417" s="41" t="str">
        <f>HLOOKUP($A1417,'Sheet 4'!$A$2:$CNK$3,2,FALSE)</f>
        <v>Separated</v>
      </c>
      <c r="F1417" s="41" t="s">
        <v>120</v>
      </c>
      <c r="G1417" s="41" t="str">
        <f t="shared" si="110"/>
        <v>Female/Separated/Nakapiripiriti</v>
      </c>
      <c r="H1417" s="41">
        <f>VLOOKUP($A1417,'Youth Skills Data'!$A$1:$E$2403,5,FALSE)</f>
        <v>5.3</v>
      </c>
      <c r="I1417" s="41">
        <f>VLOOKUP($A1417,'Youth Skills Data'!$A$1:$E$2403,4,FALSE)</f>
        <v>2.52</v>
      </c>
      <c r="J1417" s="41">
        <f>VLOOKUP($A1417,'Youth Skills Data'!$A$1:$E$2403,3,FALSE)</f>
        <v>5.59</v>
      </c>
      <c r="K1417" s="41">
        <f t="shared" si="112"/>
        <v>13.41</v>
      </c>
      <c r="L1417" s="41" t="s">
        <v>5</v>
      </c>
      <c r="M1417" s="41" t="s">
        <v>5</v>
      </c>
      <c r="N1417" s="41" t="str">
        <f t="shared" si="113"/>
        <v>High Impact</v>
      </c>
      <c r="O1417" s="42">
        <v>136000</v>
      </c>
      <c r="P1417" s="42">
        <v>11000</v>
      </c>
      <c r="Q1417" s="42">
        <f t="shared" si="114"/>
        <v>147000</v>
      </c>
    </row>
    <row r="1418" spans="1:17" x14ac:dyDescent="0.35">
      <c r="A1418" s="41" t="s">
        <v>1439</v>
      </c>
      <c r="B1418" s="41">
        <f>VLOOKUP($A:$A,'Youth Skills Data'!$A$1:$E$2403,2,FALSE)</f>
        <v>21</v>
      </c>
      <c r="C1418" s="41" t="str">
        <f t="shared" si="111"/>
        <v>20 - 24 yrs</v>
      </c>
      <c r="D1418" s="41" t="s">
        <v>8</v>
      </c>
      <c r="E1418" s="41" t="str">
        <f>HLOOKUP($A1418,'Sheet 4'!$A$2:$CNK$3,2,FALSE)</f>
        <v>Single</v>
      </c>
      <c r="F1418" s="41" t="s">
        <v>120</v>
      </c>
      <c r="G1418" s="41" t="str">
        <f t="shared" si="110"/>
        <v>Female/Single/Nakapiripiriti</v>
      </c>
      <c r="H1418" s="41">
        <f>VLOOKUP($A1418,'Youth Skills Data'!$A$1:$E$2403,5,FALSE)</f>
        <v>3.26</v>
      </c>
      <c r="I1418" s="41">
        <f>VLOOKUP($A1418,'Youth Skills Data'!$A$1:$E$2403,4,FALSE)</f>
        <v>9.7200000000000006</v>
      </c>
      <c r="J1418" s="41">
        <f>VLOOKUP($A1418,'Youth Skills Data'!$A$1:$E$2403,3,FALSE)</f>
        <v>2</v>
      </c>
      <c r="K1418" s="41">
        <f t="shared" si="112"/>
        <v>14.98</v>
      </c>
      <c r="L1418" s="41" t="s">
        <v>5</v>
      </c>
      <c r="M1418" s="41" t="s">
        <v>5</v>
      </c>
      <c r="N1418" s="41" t="str">
        <f t="shared" si="113"/>
        <v>High Impact</v>
      </c>
      <c r="O1418" s="42">
        <v>90500</v>
      </c>
      <c r="P1418" s="42">
        <v>60000</v>
      </c>
      <c r="Q1418" s="42">
        <f t="shared" si="114"/>
        <v>150500</v>
      </c>
    </row>
    <row r="1419" spans="1:17" x14ac:dyDescent="0.35">
      <c r="A1419" s="41" t="s">
        <v>1440</v>
      </c>
      <c r="B1419" s="41">
        <f>VLOOKUP($A:$A,'Youth Skills Data'!$A$1:$E$2403,2,FALSE)</f>
        <v>17</v>
      </c>
      <c r="C1419" s="41" t="str">
        <f t="shared" si="111"/>
        <v>15 - 19 yrs</v>
      </c>
      <c r="D1419" s="41" t="s">
        <v>3</v>
      </c>
      <c r="E1419" s="41" t="str">
        <f>HLOOKUP($A1419,'Sheet 4'!$A$2:$CNK$3,2,FALSE)</f>
        <v>Single</v>
      </c>
      <c r="F1419" s="41" t="s">
        <v>120</v>
      </c>
      <c r="G1419" s="41" t="str">
        <f t="shared" si="110"/>
        <v>Male/Single/Nakapiripiriti</v>
      </c>
      <c r="H1419" s="41">
        <f>VLOOKUP($A1419,'Youth Skills Data'!$A$1:$E$2403,5,FALSE)</f>
        <v>3.36</v>
      </c>
      <c r="I1419" s="41">
        <f>VLOOKUP($A1419,'Youth Skills Data'!$A$1:$E$2403,4,FALSE)</f>
        <v>2.02</v>
      </c>
      <c r="J1419" s="41">
        <f>VLOOKUP($A1419,'Youth Skills Data'!$A$1:$E$2403,3,FALSE)</f>
        <v>9.85</v>
      </c>
      <c r="K1419" s="41">
        <f t="shared" si="112"/>
        <v>15.23</v>
      </c>
      <c r="L1419" s="41" t="s">
        <v>5</v>
      </c>
      <c r="M1419" s="41" t="s">
        <v>5</v>
      </c>
      <c r="N1419" s="41" t="str">
        <f t="shared" si="113"/>
        <v>High Impact</v>
      </c>
      <c r="O1419" s="42">
        <v>4650</v>
      </c>
      <c r="P1419" s="42">
        <v>35198</v>
      </c>
      <c r="Q1419" s="42">
        <f t="shared" si="114"/>
        <v>39848</v>
      </c>
    </row>
    <row r="1420" spans="1:17" x14ac:dyDescent="0.35">
      <c r="A1420" s="41" t="s">
        <v>1441</v>
      </c>
      <c r="B1420" s="41">
        <f>VLOOKUP($A:$A,'Youth Skills Data'!$A$1:$E$2403,2,FALSE)</f>
        <v>21</v>
      </c>
      <c r="C1420" s="41" t="str">
        <f t="shared" si="111"/>
        <v>20 - 24 yrs</v>
      </c>
      <c r="D1420" s="41" t="s">
        <v>3</v>
      </c>
      <c r="E1420" s="41" t="str">
        <f>HLOOKUP($A1420,'Sheet 4'!$A$2:$CNK$3,2,FALSE)</f>
        <v>Single</v>
      </c>
      <c r="F1420" s="41" t="s">
        <v>120</v>
      </c>
      <c r="G1420" s="41" t="str">
        <f t="shared" si="110"/>
        <v>Male/Single/Nakapiripiriti</v>
      </c>
      <c r="H1420" s="41">
        <f>VLOOKUP($A1420,'Youth Skills Data'!$A$1:$E$2403,5,FALSE)</f>
        <v>0.7</v>
      </c>
      <c r="I1420" s="41">
        <f>VLOOKUP($A1420,'Youth Skills Data'!$A$1:$E$2403,4,FALSE)</f>
        <v>1.79</v>
      </c>
      <c r="J1420" s="41">
        <f>VLOOKUP($A1420,'Youth Skills Data'!$A$1:$E$2403,3,FALSE)</f>
        <v>6.8</v>
      </c>
      <c r="K1420" s="41">
        <f t="shared" si="112"/>
        <v>9.2899999999999991</v>
      </c>
      <c r="L1420" s="41" t="s">
        <v>5</v>
      </c>
      <c r="M1420" s="41" t="s">
        <v>5</v>
      </c>
      <c r="N1420" s="41" t="str">
        <f t="shared" si="113"/>
        <v>High Impact</v>
      </c>
      <c r="O1420" s="42">
        <v>130000</v>
      </c>
      <c r="P1420" s="42">
        <v>41000</v>
      </c>
      <c r="Q1420" s="42">
        <f t="shared" si="114"/>
        <v>171000</v>
      </c>
    </row>
    <row r="1421" spans="1:17" x14ac:dyDescent="0.35">
      <c r="A1421" s="41" t="s">
        <v>1442</v>
      </c>
      <c r="B1421" s="41">
        <f>VLOOKUP($A:$A,'Youth Skills Data'!$A$1:$E$2403,2,FALSE)</f>
        <v>23</v>
      </c>
      <c r="C1421" s="41" t="str">
        <f t="shared" si="111"/>
        <v>20 - 24 yrs</v>
      </c>
      <c r="D1421" s="41" t="s">
        <v>3</v>
      </c>
      <c r="E1421" s="41" t="str">
        <f>HLOOKUP($A1421,'Sheet 4'!$A$2:$CNK$3,2,FALSE)</f>
        <v>Single</v>
      </c>
      <c r="F1421" s="41" t="s">
        <v>120</v>
      </c>
      <c r="G1421" s="41" t="str">
        <f t="shared" si="110"/>
        <v>Male/Single/Nakapiripiriti</v>
      </c>
      <c r="H1421" s="41">
        <f>VLOOKUP($A1421,'Youth Skills Data'!$A$1:$E$2403,5,FALSE)</f>
        <v>8.42</v>
      </c>
      <c r="I1421" s="41">
        <f>VLOOKUP($A1421,'Youth Skills Data'!$A$1:$E$2403,4,FALSE)</f>
        <v>3.68</v>
      </c>
      <c r="J1421" s="41">
        <f>VLOOKUP($A1421,'Youth Skills Data'!$A$1:$E$2403,3,FALSE)</f>
        <v>0.54</v>
      </c>
      <c r="K1421" s="41">
        <f t="shared" si="112"/>
        <v>12.64</v>
      </c>
      <c r="L1421" s="41" t="s">
        <v>5</v>
      </c>
      <c r="M1421" s="41" t="s">
        <v>5</v>
      </c>
      <c r="N1421" s="41" t="str">
        <f t="shared" si="113"/>
        <v>High Impact</v>
      </c>
      <c r="O1421" s="42">
        <v>30200</v>
      </c>
      <c r="P1421" s="42">
        <v>15198</v>
      </c>
      <c r="Q1421" s="42">
        <f t="shared" si="114"/>
        <v>45398</v>
      </c>
    </row>
    <row r="1422" spans="1:17" x14ac:dyDescent="0.35">
      <c r="A1422" s="41" t="s">
        <v>1443</v>
      </c>
      <c r="B1422" s="41">
        <f>VLOOKUP($A:$A,'Youth Skills Data'!$A$1:$E$2403,2,FALSE)</f>
        <v>15</v>
      </c>
      <c r="C1422" s="41" t="str">
        <f t="shared" si="111"/>
        <v>15 - 19 yrs</v>
      </c>
      <c r="D1422" s="41" t="s">
        <v>3</v>
      </c>
      <c r="E1422" s="41" t="str">
        <f>HLOOKUP($A1422,'Sheet 4'!$A$2:$CNK$3,2,FALSE)</f>
        <v>Single</v>
      </c>
      <c r="F1422" s="41" t="s">
        <v>118</v>
      </c>
      <c r="G1422" s="41" t="str">
        <f t="shared" si="110"/>
        <v>Male/Single/Kotido</v>
      </c>
      <c r="H1422" s="41">
        <f>VLOOKUP($A1422,'Youth Skills Data'!$A$1:$E$2403,5,FALSE)</f>
        <v>0.68</v>
      </c>
      <c r="I1422" s="41">
        <f>VLOOKUP($A1422,'Youth Skills Data'!$A$1:$E$2403,4,FALSE)</f>
        <v>1.57</v>
      </c>
      <c r="J1422" s="41">
        <f>VLOOKUP($A1422,'Youth Skills Data'!$A$1:$E$2403,3,FALSE)</f>
        <v>6.72</v>
      </c>
      <c r="K1422" s="41">
        <f t="shared" si="112"/>
        <v>8.9699999999999989</v>
      </c>
      <c r="L1422" s="41" t="s">
        <v>5</v>
      </c>
      <c r="M1422" s="41" t="s">
        <v>5</v>
      </c>
      <c r="N1422" s="41" t="str">
        <f t="shared" si="113"/>
        <v>High Impact</v>
      </c>
      <c r="O1422" s="42">
        <v>60297</v>
      </c>
      <c r="P1422" s="42">
        <v>40198</v>
      </c>
      <c r="Q1422" s="42">
        <f t="shared" si="114"/>
        <v>100495</v>
      </c>
    </row>
    <row r="1423" spans="1:17" x14ac:dyDescent="0.35">
      <c r="A1423" s="41" t="s">
        <v>1444</v>
      </c>
      <c r="B1423" s="41">
        <f>VLOOKUP($A:$A,'Youth Skills Data'!$A$1:$E$2403,2,FALSE)</f>
        <v>25</v>
      </c>
      <c r="C1423" s="41" t="str">
        <f t="shared" si="111"/>
        <v>25 yrs or more</v>
      </c>
      <c r="D1423" s="41" t="s">
        <v>8</v>
      </c>
      <c r="E1423" s="41" t="str">
        <f>HLOOKUP($A1423,'Sheet 4'!$A$2:$CNK$3,2,FALSE)</f>
        <v>Single</v>
      </c>
      <c r="F1423" s="41" t="s">
        <v>118</v>
      </c>
      <c r="G1423" s="41" t="str">
        <f t="shared" si="110"/>
        <v>Female/Single/Kotido</v>
      </c>
      <c r="H1423" s="41">
        <f>VLOOKUP($A1423,'Youth Skills Data'!$A$1:$E$2403,5,FALSE)</f>
        <v>5.3</v>
      </c>
      <c r="I1423" s="41">
        <f>VLOOKUP($A1423,'Youth Skills Data'!$A$1:$E$2403,4,FALSE)</f>
        <v>2.52</v>
      </c>
      <c r="J1423" s="41">
        <f>VLOOKUP($A1423,'Youth Skills Data'!$A$1:$E$2403,3,FALSE)</f>
        <v>5.59</v>
      </c>
      <c r="K1423" s="41">
        <f t="shared" si="112"/>
        <v>13.41</v>
      </c>
      <c r="L1423" s="41" t="s">
        <v>5</v>
      </c>
      <c r="M1423" s="41" t="s">
        <v>5</v>
      </c>
      <c r="N1423" s="41" t="str">
        <f t="shared" si="113"/>
        <v>High Impact</v>
      </c>
      <c r="O1423" s="42">
        <v>11500</v>
      </c>
      <c r="P1423" s="42">
        <v>67000</v>
      </c>
      <c r="Q1423" s="42">
        <f t="shared" si="114"/>
        <v>78500</v>
      </c>
    </row>
    <row r="1424" spans="1:17" x14ac:dyDescent="0.35">
      <c r="A1424" s="41" t="s">
        <v>1445</v>
      </c>
      <c r="B1424" s="41">
        <f>VLOOKUP($A:$A,'Youth Skills Data'!$A$1:$E$2403,2,FALSE)</f>
        <v>14</v>
      </c>
      <c r="C1424" s="41" t="str">
        <f t="shared" si="111"/>
        <v>15 - 19 yrs</v>
      </c>
      <c r="D1424" s="41" t="s">
        <v>8</v>
      </c>
      <c r="E1424" s="41" t="str">
        <f>HLOOKUP($A1424,'Sheet 4'!$A$2:$CNK$3,2,FALSE)</f>
        <v>Married</v>
      </c>
      <c r="F1424" s="41" t="s">
        <v>118</v>
      </c>
      <c r="G1424" s="41" t="str">
        <f t="shared" si="110"/>
        <v>Female/Married/Kotido</v>
      </c>
      <c r="H1424" s="41">
        <f>VLOOKUP($A1424,'Youth Skills Data'!$A$1:$E$2403,5,FALSE)</f>
        <v>7.84</v>
      </c>
      <c r="I1424" s="41">
        <f>VLOOKUP($A1424,'Youth Skills Data'!$A$1:$E$2403,4,FALSE)</f>
        <v>6.23</v>
      </c>
      <c r="J1424" s="41">
        <f>VLOOKUP($A1424,'Youth Skills Data'!$A$1:$E$2403,3,FALSE)</f>
        <v>5.87</v>
      </c>
      <c r="K1424" s="41">
        <f t="shared" si="112"/>
        <v>19.940000000000001</v>
      </c>
      <c r="L1424" s="41" t="s">
        <v>5</v>
      </c>
      <c r="M1424" s="41" t="s">
        <v>5</v>
      </c>
      <c r="N1424" s="41" t="str">
        <f t="shared" si="113"/>
        <v>High Impact</v>
      </c>
      <c r="O1424" s="42">
        <v>37000</v>
      </c>
      <c r="P1424" s="42">
        <v>7198</v>
      </c>
      <c r="Q1424" s="42">
        <f t="shared" si="114"/>
        <v>44198</v>
      </c>
    </row>
    <row r="1425" spans="1:17" x14ac:dyDescent="0.35">
      <c r="A1425" s="41" t="s">
        <v>1446</v>
      </c>
      <c r="B1425" s="41">
        <f>VLOOKUP($A:$A,'Youth Skills Data'!$A$1:$E$2403,2,FALSE)</f>
        <v>15</v>
      </c>
      <c r="C1425" s="41" t="str">
        <f t="shared" si="111"/>
        <v>15 - 19 yrs</v>
      </c>
      <c r="D1425" s="41" t="s">
        <v>3</v>
      </c>
      <c r="E1425" s="41" t="str">
        <f>HLOOKUP($A1425,'Sheet 4'!$A$2:$CNK$3,2,FALSE)</f>
        <v>Single</v>
      </c>
      <c r="F1425" s="41" t="s">
        <v>118</v>
      </c>
      <c r="G1425" s="41" t="str">
        <f t="shared" si="110"/>
        <v>Male/Single/Kotido</v>
      </c>
      <c r="H1425" s="41">
        <f>VLOOKUP($A1425,'Youth Skills Data'!$A$1:$E$2403,5,FALSE)</f>
        <v>1.87</v>
      </c>
      <c r="I1425" s="41">
        <f>VLOOKUP($A1425,'Youth Skills Data'!$A$1:$E$2403,4,FALSE)</f>
        <v>2.88</v>
      </c>
      <c r="J1425" s="41">
        <f>VLOOKUP($A1425,'Youth Skills Data'!$A$1:$E$2403,3,FALSE)</f>
        <v>5.23</v>
      </c>
      <c r="K1425" s="41">
        <f t="shared" si="112"/>
        <v>9.98</v>
      </c>
      <c r="L1425" s="41" t="s">
        <v>5</v>
      </c>
      <c r="M1425" s="41" t="s">
        <v>5</v>
      </c>
      <c r="N1425" s="41" t="str">
        <f t="shared" si="113"/>
        <v>High Impact</v>
      </c>
      <c r="O1425" s="42">
        <v>49599</v>
      </c>
      <c r="P1425" s="42">
        <v>12200</v>
      </c>
      <c r="Q1425" s="42">
        <f t="shared" si="114"/>
        <v>61799</v>
      </c>
    </row>
    <row r="1426" spans="1:17" x14ac:dyDescent="0.35">
      <c r="A1426" s="41" t="s">
        <v>1447</v>
      </c>
      <c r="B1426" s="41">
        <f>VLOOKUP($A:$A,'Youth Skills Data'!$A$1:$E$2403,2,FALSE)</f>
        <v>17</v>
      </c>
      <c r="C1426" s="41" t="str">
        <f t="shared" si="111"/>
        <v>15 - 19 yrs</v>
      </c>
      <c r="D1426" s="41" t="s">
        <v>3</v>
      </c>
      <c r="E1426" s="41" t="str">
        <f>HLOOKUP($A1426,'Sheet 4'!$A$2:$CNK$3,2,FALSE)</f>
        <v>Married</v>
      </c>
      <c r="F1426" s="41" t="s">
        <v>118</v>
      </c>
      <c r="G1426" s="41" t="str">
        <f t="shared" si="110"/>
        <v>Male/Married/Kotido</v>
      </c>
      <c r="H1426" s="41">
        <f>VLOOKUP($A1426,'Youth Skills Data'!$A$1:$E$2403,5,FALSE)</f>
        <v>1.87</v>
      </c>
      <c r="I1426" s="41">
        <f>VLOOKUP($A1426,'Youth Skills Data'!$A$1:$E$2403,4,FALSE)</f>
        <v>2.88</v>
      </c>
      <c r="J1426" s="41">
        <f>VLOOKUP($A1426,'Youth Skills Data'!$A$1:$E$2403,3,FALSE)</f>
        <v>5.23</v>
      </c>
      <c r="K1426" s="41">
        <f t="shared" si="112"/>
        <v>9.98</v>
      </c>
      <c r="L1426" s="41" t="s">
        <v>5</v>
      </c>
      <c r="M1426" s="41" t="s">
        <v>5</v>
      </c>
      <c r="N1426" s="41" t="str">
        <f t="shared" si="113"/>
        <v>High Impact</v>
      </c>
      <c r="O1426" s="42">
        <v>29500</v>
      </c>
      <c r="P1426" s="42">
        <v>71500</v>
      </c>
      <c r="Q1426" s="42">
        <f t="shared" si="114"/>
        <v>101000</v>
      </c>
    </row>
    <row r="1427" spans="1:17" x14ac:dyDescent="0.35">
      <c r="A1427" s="41" t="s">
        <v>1448</v>
      </c>
      <c r="B1427" s="41">
        <f>VLOOKUP($A:$A,'Youth Skills Data'!$A$1:$E$2403,2,FALSE)</f>
        <v>19</v>
      </c>
      <c r="C1427" s="41" t="str">
        <f t="shared" si="111"/>
        <v>20 - 24 yrs</v>
      </c>
      <c r="D1427" s="41" t="s">
        <v>3</v>
      </c>
      <c r="E1427" s="41" t="str">
        <f>HLOOKUP($A1427,'Sheet 4'!$A$2:$CNK$3,2,FALSE)</f>
        <v>Single</v>
      </c>
      <c r="F1427" s="41" t="s">
        <v>118</v>
      </c>
      <c r="G1427" s="41" t="str">
        <f t="shared" si="110"/>
        <v>Male/Single/Kotido</v>
      </c>
      <c r="H1427" s="41">
        <f>VLOOKUP($A1427,'Youth Skills Data'!$A$1:$E$2403,5,FALSE)</f>
        <v>3.76</v>
      </c>
      <c r="I1427" s="41">
        <f>VLOOKUP($A1427,'Youth Skills Data'!$A$1:$E$2403,4,FALSE)</f>
        <v>0.56000000000000005</v>
      </c>
      <c r="J1427" s="41">
        <f>VLOOKUP($A1427,'Youth Skills Data'!$A$1:$E$2403,3,FALSE)</f>
        <v>9.81</v>
      </c>
      <c r="K1427" s="41">
        <f t="shared" si="112"/>
        <v>14.13</v>
      </c>
      <c r="L1427" s="41" t="s">
        <v>5</v>
      </c>
      <c r="M1427" s="41" t="s">
        <v>5</v>
      </c>
      <c r="N1427" s="41" t="str">
        <f t="shared" si="113"/>
        <v>High Impact</v>
      </c>
      <c r="O1427" s="42">
        <v>670500</v>
      </c>
      <c r="P1427" s="42">
        <v>18099</v>
      </c>
      <c r="Q1427" s="42">
        <f t="shared" si="114"/>
        <v>688599</v>
      </c>
    </row>
    <row r="1428" spans="1:17" x14ac:dyDescent="0.35">
      <c r="A1428" s="41" t="s">
        <v>1449</v>
      </c>
      <c r="B1428" s="41">
        <f>VLOOKUP($A:$A,'Youth Skills Data'!$A$1:$E$2403,2,FALSE)</f>
        <v>21</v>
      </c>
      <c r="C1428" s="41" t="str">
        <f t="shared" si="111"/>
        <v>20 - 24 yrs</v>
      </c>
      <c r="D1428" s="41" t="s">
        <v>3</v>
      </c>
      <c r="E1428" s="41" t="str">
        <f>HLOOKUP($A1428,'Sheet 4'!$A$2:$CNK$3,2,FALSE)</f>
        <v>Married</v>
      </c>
      <c r="F1428" s="41" t="s">
        <v>118</v>
      </c>
      <c r="G1428" s="41" t="str">
        <f t="shared" si="110"/>
        <v>Male/Married/Kotido</v>
      </c>
      <c r="H1428" s="41">
        <f>VLOOKUP($A1428,'Youth Skills Data'!$A$1:$E$2403,5,FALSE)</f>
        <v>5.36</v>
      </c>
      <c r="I1428" s="41">
        <f>VLOOKUP($A1428,'Youth Skills Data'!$A$1:$E$2403,4,FALSE)</f>
        <v>4.3600000000000003</v>
      </c>
      <c r="J1428" s="41">
        <f>VLOOKUP($A1428,'Youth Skills Data'!$A$1:$E$2403,3,FALSE)</f>
        <v>7.46</v>
      </c>
      <c r="K1428" s="41">
        <f t="shared" si="112"/>
        <v>17.18</v>
      </c>
      <c r="L1428" s="41" t="s">
        <v>5</v>
      </c>
      <c r="M1428" s="41" t="s">
        <v>5</v>
      </c>
      <c r="N1428" s="41" t="str">
        <f t="shared" si="113"/>
        <v>High Impact</v>
      </c>
      <c r="O1428" s="42">
        <v>63000</v>
      </c>
      <c r="P1428" s="42">
        <v>192099</v>
      </c>
      <c r="Q1428" s="42">
        <f t="shared" si="114"/>
        <v>255099</v>
      </c>
    </row>
    <row r="1429" spans="1:17" x14ac:dyDescent="0.35">
      <c r="A1429" s="41" t="s">
        <v>1450</v>
      </c>
      <c r="B1429" s="41">
        <f>VLOOKUP($A:$A,'Youth Skills Data'!$A$1:$E$2403,2,FALSE)</f>
        <v>24</v>
      </c>
      <c r="C1429" s="41" t="str">
        <f t="shared" si="111"/>
        <v>20 - 24 yrs</v>
      </c>
      <c r="D1429" s="41" t="s">
        <v>3</v>
      </c>
      <c r="E1429" s="41" t="str">
        <f>HLOOKUP($A1429,'Sheet 4'!$A$2:$CNK$3,2,FALSE)</f>
        <v>Single</v>
      </c>
      <c r="F1429" s="41" t="s">
        <v>118</v>
      </c>
      <c r="G1429" s="41" t="str">
        <f t="shared" si="110"/>
        <v>Male/Single/Kotido</v>
      </c>
      <c r="H1429" s="41">
        <f>VLOOKUP($A1429,'Youth Skills Data'!$A$1:$E$2403,5,FALSE)</f>
        <v>8.42</v>
      </c>
      <c r="I1429" s="41">
        <f>VLOOKUP($A1429,'Youth Skills Data'!$A$1:$E$2403,4,FALSE)</f>
        <v>3.68</v>
      </c>
      <c r="J1429" s="41">
        <f>VLOOKUP($A1429,'Youth Skills Data'!$A$1:$E$2403,3,FALSE)</f>
        <v>0.54</v>
      </c>
      <c r="K1429" s="41">
        <f t="shared" si="112"/>
        <v>12.64</v>
      </c>
      <c r="L1429" s="41" t="s">
        <v>6</v>
      </c>
      <c r="M1429" s="41" t="s">
        <v>6</v>
      </c>
      <c r="N1429" s="41" t="str">
        <f t="shared" si="113"/>
        <v>No Impact at all</v>
      </c>
      <c r="O1429" s="42"/>
      <c r="P1429" s="42"/>
      <c r="Q1429" s="42">
        <f t="shared" si="114"/>
        <v>0</v>
      </c>
    </row>
    <row r="1430" spans="1:17" x14ac:dyDescent="0.35">
      <c r="A1430" s="41" t="s">
        <v>1451</v>
      </c>
      <c r="B1430" s="41">
        <f>VLOOKUP($A:$A,'Youth Skills Data'!$A$1:$E$2403,2,FALSE)</f>
        <v>21</v>
      </c>
      <c r="C1430" s="41" t="str">
        <f t="shared" si="111"/>
        <v>20 - 24 yrs</v>
      </c>
      <c r="D1430" s="41" t="s">
        <v>3</v>
      </c>
      <c r="E1430" s="41" t="str">
        <f>HLOOKUP($A1430,'Sheet 4'!$A$2:$CNK$3,2,FALSE)</f>
        <v>Single</v>
      </c>
      <c r="F1430" s="41" t="s">
        <v>118</v>
      </c>
      <c r="G1430" s="41" t="str">
        <f t="shared" si="110"/>
        <v>Male/Single/Kotido</v>
      </c>
      <c r="H1430" s="41">
        <f>VLOOKUP($A1430,'Youth Skills Data'!$A$1:$E$2403,5,FALSE)</f>
        <v>0.49</v>
      </c>
      <c r="I1430" s="41">
        <f>VLOOKUP($A1430,'Youth Skills Data'!$A$1:$E$2403,4,FALSE)</f>
        <v>3.97</v>
      </c>
      <c r="J1430" s="41">
        <f>VLOOKUP($A1430,'Youth Skills Data'!$A$1:$E$2403,3,FALSE)</f>
        <v>6.44</v>
      </c>
      <c r="K1430" s="41">
        <f t="shared" si="112"/>
        <v>10.9</v>
      </c>
      <c r="L1430" s="41" t="s">
        <v>7</v>
      </c>
      <c r="M1430" s="41" t="s">
        <v>5</v>
      </c>
      <c r="N1430" s="41" t="str">
        <f t="shared" si="113"/>
        <v>Low Impact</v>
      </c>
      <c r="O1430" s="42"/>
      <c r="P1430" s="42">
        <v>75099</v>
      </c>
      <c r="Q1430" s="42">
        <f t="shared" si="114"/>
        <v>75099</v>
      </c>
    </row>
    <row r="1431" spans="1:17" x14ac:dyDescent="0.35">
      <c r="A1431" s="41" t="s">
        <v>1452</v>
      </c>
      <c r="B1431" s="41">
        <f>VLOOKUP($A:$A,'Youth Skills Data'!$A$1:$E$2403,2,FALSE)</f>
        <v>23</v>
      </c>
      <c r="C1431" s="41" t="str">
        <f t="shared" si="111"/>
        <v>20 - 24 yrs</v>
      </c>
      <c r="D1431" s="41" t="s">
        <v>3</v>
      </c>
      <c r="E1431" s="41" t="str">
        <f>HLOOKUP($A1431,'Sheet 4'!$A$2:$CNK$3,2,FALSE)</f>
        <v>Single</v>
      </c>
      <c r="F1431" s="41" t="s">
        <v>118</v>
      </c>
      <c r="G1431" s="41" t="str">
        <f t="shared" si="110"/>
        <v>Male/Single/Kotido</v>
      </c>
      <c r="H1431" s="41">
        <f>VLOOKUP($A1431,'Youth Skills Data'!$A$1:$E$2403,5,FALSE)</f>
        <v>2.15</v>
      </c>
      <c r="I1431" s="41">
        <f>VLOOKUP($A1431,'Youth Skills Data'!$A$1:$E$2403,4,FALSE)</f>
        <v>7.24</v>
      </c>
      <c r="J1431" s="41">
        <f>VLOOKUP($A1431,'Youth Skills Data'!$A$1:$E$2403,3,FALSE)</f>
        <v>5.42</v>
      </c>
      <c r="K1431" s="41">
        <f t="shared" si="112"/>
        <v>14.81</v>
      </c>
      <c r="L1431" s="41" t="s">
        <v>7</v>
      </c>
      <c r="M1431" s="41" t="s">
        <v>5</v>
      </c>
      <c r="N1431" s="41" t="str">
        <f t="shared" si="113"/>
        <v>Low Impact</v>
      </c>
      <c r="O1431" s="42"/>
      <c r="P1431" s="42">
        <v>1398</v>
      </c>
      <c r="Q1431" s="42">
        <f t="shared" si="114"/>
        <v>1398</v>
      </c>
    </row>
    <row r="1432" spans="1:17" x14ac:dyDescent="0.35">
      <c r="A1432" s="41" t="s">
        <v>1453</v>
      </c>
      <c r="B1432" s="41">
        <f>VLOOKUP($A:$A,'Youth Skills Data'!$A$1:$E$2403,2,FALSE)</f>
        <v>19</v>
      </c>
      <c r="C1432" s="41" t="str">
        <f t="shared" si="111"/>
        <v>20 - 24 yrs</v>
      </c>
      <c r="D1432" s="41" t="s">
        <v>3</v>
      </c>
      <c r="E1432" s="41" t="str">
        <f>HLOOKUP($A1432,'Sheet 4'!$A$2:$CNK$3,2,FALSE)</f>
        <v>Single</v>
      </c>
      <c r="F1432" s="41" t="s">
        <v>118</v>
      </c>
      <c r="G1432" s="41" t="str">
        <f t="shared" si="110"/>
        <v>Male/Single/Kotido</v>
      </c>
      <c r="H1432" s="41">
        <f>VLOOKUP($A1432,'Youth Skills Data'!$A$1:$E$2403,5,FALSE)</f>
        <v>8.52</v>
      </c>
      <c r="I1432" s="41">
        <f>VLOOKUP($A1432,'Youth Skills Data'!$A$1:$E$2403,4,FALSE)</f>
        <v>2.89</v>
      </c>
      <c r="J1432" s="41">
        <f>VLOOKUP($A1432,'Youth Skills Data'!$A$1:$E$2403,3,FALSE)</f>
        <v>7.93</v>
      </c>
      <c r="K1432" s="41">
        <f t="shared" si="112"/>
        <v>19.34</v>
      </c>
      <c r="L1432" s="41" t="s">
        <v>6</v>
      </c>
      <c r="M1432" s="41" t="s">
        <v>6</v>
      </c>
      <c r="N1432" s="41" t="str">
        <f t="shared" si="113"/>
        <v>No Impact at all</v>
      </c>
      <c r="O1432" s="42"/>
      <c r="P1432" s="42"/>
      <c r="Q1432" s="42">
        <f t="shared" si="114"/>
        <v>0</v>
      </c>
    </row>
    <row r="1433" spans="1:17" x14ac:dyDescent="0.35">
      <c r="A1433" s="41" t="s">
        <v>1454</v>
      </c>
      <c r="B1433" s="41">
        <f>VLOOKUP($A:$A,'Youth Skills Data'!$A$1:$E$2403,2,FALSE)</f>
        <v>29</v>
      </c>
      <c r="C1433" s="41" t="str">
        <f t="shared" si="111"/>
        <v>25 yrs or more</v>
      </c>
      <c r="D1433" s="41" t="s">
        <v>3</v>
      </c>
      <c r="E1433" s="41" t="str">
        <f>HLOOKUP($A1433,'Sheet 4'!$A$2:$CNK$3,2,FALSE)</f>
        <v>Single</v>
      </c>
      <c r="F1433" s="41" t="s">
        <v>118</v>
      </c>
      <c r="G1433" s="41" t="str">
        <f t="shared" si="110"/>
        <v>Male/Single/Kotido</v>
      </c>
      <c r="H1433" s="41">
        <f>VLOOKUP($A1433,'Youth Skills Data'!$A$1:$E$2403,5,FALSE)</f>
        <v>8.42</v>
      </c>
      <c r="I1433" s="41">
        <f>VLOOKUP($A1433,'Youth Skills Data'!$A$1:$E$2403,4,FALSE)</f>
        <v>3.68</v>
      </c>
      <c r="J1433" s="41">
        <f>VLOOKUP($A1433,'Youth Skills Data'!$A$1:$E$2403,3,FALSE)</f>
        <v>0.54</v>
      </c>
      <c r="K1433" s="41">
        <f t="shared" si="112"/>
        <v>12.64</v>
      </c>
      <c r="L1433" s="41" t="s">
        <v>7</v>
      </c>
      <c r="M1433" s="41" t="s">
        <v>5</v>
      </c>
      <c r="N1433" s="41" t="str">
        <f t="shared" si="113"/>
        <v>Low Impact</v>
      </c>
      <c r="O1433" s="42"/>
      <c r="P1433" s="42">
        <v>12198</v>
      </c>
      <c r="Q1433" s="42">
        <f t="shared" si="114"/>
        <v>12198</v>
      </c>
    </row>
    <row r="1434" spans="1:17" x14ac:dyDescent="0.35">
      <c r="A1434" s="41" t="s">
        <v>1455</v>
      </c>
      <c r="B1434" s="41">
        <f>VLOOKUP($A:$A,'Youth Skills Data'!$A$1:$E$2403,2,FALSE)</f>
        <v>23</v>
      </c>
      <c r="C1434" s="41" t="str">
        <f t="shared" si="111"/>
        <v>20 - 24 yrs</v>
      </c>
      <c r="D1434" s="41" t="s">
        <v>3</v>
      </c>
      <c r="E1434" s="41" t="str">
        <f>HLOOKUP($A1434,'Sheet 4'!$A$2:$CNK$3,2,FALSE)</f>
        <v>Single</v>
      </c>
      <c r="F1434" s="41" t="s">
        <v>120</v>
      </c>
      <c r="G1434" s="41" t="str">
        <f t="shared" si="110"/>
        <v>Male/Single/Nakapiripiriti</v>
      </c>
      <c r="H1434" s="41">
        <f>VLOOKUP($A1434,'Youth Skills Data'!$A$1:$E$2403,5,FALSE)</f>
        <v>5.3</v>
      </c>
      <c r="I1434" s="41">
        <f>VLOOKUP($A1434,'Youth Skills Data'!$A$1:$E$2403,4,FALSE)</f>
        <v>2.52</v>
      </c>
      <c r="J1434" s="41">
        <f>VLOOKUP($A1434,'Youth Skills Data'!$A$1:$E$2403,3,FALSE)</f>
        <v>5.59</v>
      </c>
      <c r="K1434" s="41">
        <f t="shared" si="112"/>
        <v>13.41</v>
      </c>
      <c r="L1434" s="41" t="s">
        <v>7</v>
      </c>
      <c r="M1434" s="41" t="s">
        <v>5</v>
      </c>
      <c r="N1434" s="41" t="str">
        <f t="shared" si="113"/>
        <v>Low Impact</v>
      </c>
      <c r="O1434" s="42"/>
      <c r="P1434" s="42">
        <v>60500</v>
      </c>
      <c r="Q1434" s="42">
        <f t="shared" si="114"/>
        <v>60500</v>
      </c>
    </row>
    <row r="1435" spans="1:17" x14ac:dyDescent="0.35">
      <c r="A1435" s="41" t="s">
        <v>1456</v>
      </c>
      <c r="B1435" s="41">
        <f>VLOOKUP($A:$A,'Youth Skills Data'!$A$1:$E$2403,2,FALSE)</f>
        <v>21</v>
      </c>
      <c r="C1435" s="41" t="str">
        <f t="shared" si="111"/>
        <v>20 - 24 yrs</v>
      </c>
      <c r="D1435" s="41" t="s">
        <v>3</v>
      </c>
      <c r="E1435" s="41" t="str">
        <f>HLOOKUP($A1435,'Sheet 4'!$A$2:$CNK$3,2,FALSE)</f>
        <v>Single</v>
      </c>
      <c r="F1435" s="41" t="s">
        <v>120</v>
      </c>
      <c r="G1435" s="41" t="str">
        <f t="shared" si="110"/>
        <v>Male/Single/Nakapiripiriti</v>
      </c>
      <c r="H1435" s="41">
        <f>VLOOKUP($A1435,'Youth Skills Data'!$A$1:$E$2403,5,FALSE)</f>
        <v>3.26</v>
      </c>
      <c r="I1435" s="41">
        <f>VLOOKUP($A1435,'Youth Skills Data'!$A$1:$E$2403,4,FALSE)</f>
        <v>9.7200000000000006</v>
      </c>
      <c r="J1435" s="41">
        <f>VLOOKUP($A1435,'Youth Skills Data'!$A$1:$E$2403,3,FALSE)</f>
        <v>2</v>
      </c>
      <c r="K1435" s="41">
        <f t="shared" si="112"/>
        <v>14.98</v>
      </c>
      <c r="L1435" s="41" t="s">
        <v>7</v>
      </c>
      <c r="M1435" s="41" t="s">
        <v>7</v>
      </c>
      <c r="N1435" s="41" t="str">
        <f t="shared" si="113"/>
        <v>No Impact at all</v>
      </c>
      <c r="O1435" s="42"/>
      <c r="P1435" s="42"/>
      <c r="Q1435" s="42">
        <f t="shared" si="114"/>
        <v>0</v>
      </c>
    </row>
    <row r="1436" spans="1:17" x14ac:dyDescent="0.35">
      <c r="A1436" s="41" t="s">
        <v>1457</v>
      </c>
      <c r="B1436" s="41">
        <f>VLOOKUP($A:$A,'Youth Skills Data'!$A$1:$E$2403,2,FALSE)</f>
        <v>17</v>
      </c>
      <c r="C1436" s="41" t="str">
        <f t="shared" si="111"/>
        <v>15 - 19 yrs</v>
      </c>
      <c r="D1436" s="41" t="s">
        <v>3</v>
      </c>
      <c r="E1436" s="41" t="str">
        <f>HLOOKUP($A1436,'Sheet 4'!$A$2:$CNK$3,2,FALSE)</f>
        <v>Single</v>
      </c>
      <c r="F1436" s="41" t="s">
        <v>120</v>
      </c>
      <c r="G1436" s="41" t="str">
        <f t="shared" si="110"/>
        <v>Male/Single/Nakapiripiriti</v>
      </c>
      <c r="H1436" s="41">
        <f>VLOOKUP($A1436,'Youth Skills Data'!$A$1:$E$2403,5,FALSE)</f>
        <v>0.7</v>
      </c>
      <c r="I1436" s="41">
        <f>VLOOKUP($A1436,'Youth Skills Data'!$A$1:$E$2403,4,FALSE)</f>
        <v>1.79</v>
      </c>
      <c r="J1436" s="41">
        <f>VLOOKUP($A1436,'Youth Skills Data'!$A$1:$E$2403,3,FALSE)</f>
        <v>6.8</v>
      </c>
      <c r="K1436" s="41">
        <f t="shared" si="112"/>
        <v>9.2899999999999991</v>
      </c>
      <c r="L1436" s="41" t="s">
        <v>5</v>
      </c>
      <c r="M1436" s="41" t="s">
        <v>5</v>
      </c>
      <c r="N1436" s="41" t="str">
        <f t="shared" si="113"/>
        <v>High Impact</v>
      </c>
      <c r="O1436" s="42">
        <v>396</v>
      </c>
      <c r="P1436" s="42">
        <v>176198</v>
      </c>
      <c r="Q1436" s="42">
        <f t="shared" si="114"/>
        <v>176594</v>
      </c>
    </row>
    <row r="1437" spans="1:17" x14ac:dyDescent="0.35">
      <c r="A1437" s="41" t="s">
        <v>1458</v>
      </c>
      <c r="B1437" s="41">
        <f>VLOOKUP($A:$A,'Youth Skills Data'!$A$1:$E$2403,2,FALSE)</f>
        <v>21</v>
      </c>
      <c r="C1437" s="41" t="str">
        <f t="shared" si="111"/>
        <v>20 - 24 yrs</v>
      </c>
      <c r="D1437" s="41" t="s">
        <v>3</v>
      </c>
      <c r="E1437" s="41" t="str">
        <f>HLOOKUP($A1437,'Sheet 4'!$A$2:$CNK$3,2,FALSE)</f>
        <v>Separated</v>
      </c>
      <c r="F1437" s="41" t="s">
        <v>120</v>
      </c>
      <c r="G1437" s="41" t="str">
        <f t="shared" si="110"/>
        <v>Male/Separated/Nakapiripiriti</v>
      </c>
      <c r="H1437" s="41">
        <f>VLOOKUP($A1437,'Youth Skills Data'!$A$1:$E$2403,5,FALSE)</f>
        <v>1.25</v>
      </c>
      <c r="I1437" s="41">
        <f>VLOOKUP($A1437,'Youth Skills Data'!$A$1:$E$2403,4,FALSE)</f>
        <v>1.23</v>
      </c>
      <c r="J1437" s="41">
        <f>VLOOKUP($A1437,'Youth Skills Data'!$A$1:$E$2403,3,FALSE)</f>
        <v>9.6</v>
      </c>
      <c r="K1437" s="41">
        <f t="shared" si="112"/>
        <v>12.08</v>
      </c>
      <c r="L1437" s="41" t="s">
        <v>5</v>
      </c>
      <c r="M1437" s="41" t="s">
        <v>5</v>
      </c>
      <c r="N1437" s="41" t="str">
        <f t="shared" si="113"/>
        <v>High Impact</v>
      </c>
      <c r="O1437" s="42">
        <v>30300</v>
      </c>
      <c r="P1437" s="42">
        <v>1600</v>
      </c>
      <c r="Q1437" s="42">
        <f t="shared" si="114"/>
        <v>31900</v>
      </c>
    </row>
    <row r="1438" spans="1:17" x14ac:dyDescent="0.35">
      <c r="A1438" s="41" t="s">
        <v>1459</v>
      </c>
      <c r="B1438" s="41">
        <f>VLOOKUP($A:$A,'Youth Skills Data'!$A$1:$E$2403,2,FALSE)</f>
        <v>23</v>
      </c>
      <c r="C1438" s="41" t="str">
        <f t="shared" si="111"/>
        <v>20 - 24 yrs</v>
      </c>
      <c r="D1438" s="41" t="s">
        <v>8</v>
      </c>
      <c r="E1438" s="41" t="str">
        <f>HLOOKUP($A1438,'Sheet 4'!$A$2:$CNK$3,2,FALSE)</f>
        <v>Separated</v>
      </c>
      <c r="F1438" s="41" t="s">
        <v>120</v>
      </c>
      <c r="G1438" s="41" t="str">
        <f t="shared" si="110"/>
        <v>Female/Separated/Nakapiripiriti</v>
      </c>
      <c r="H1438" s="41">
        <f>VLOOKUP($A1438,'Youth Skills Data'!$A$1:$E$2403,5,FALSE)</f>
        <v>8.9499999999999993</v>
      </c>
      <c r="I1438" s="41">
        <f>VLOOKUP($A1438,'Youth Skills Data'!$A$1:$E$2403,4,FALSE)</f>
        <v>9.2799999999999994</v>
      </c>
      <c r="J1438" s="41">
        <f>VLOOKUP($A1438,'Youth Skills Data'!$A$1:$E$2403,3,FALSE)</f>
        <v>7.99</v>
      </c>
      <c r="K1438" s="41">
        <f t="shared" si="112"/>
        <v>26.22</v>
      </c>
      <c r="L1438" s="41" t="s">
        <v>6</v>
      </c>
      <c r="M1438" s="41" t="s">
        <v>6</v>
      </c>
      <c r="N1438" s="41" t="str">
        <f t="shared" si="113"/>
        <v>No Impact at all</v>
      </c>
      <c r="O1438" s="42"/>
      <c r="P1438" s="42"/>
      <c r="Q1438" s="42">
        <f t="shared" si="114"/>
        <v>0</v>
      </c>
    </row>
    <row r="1439" spans="1:17" x14ac:dyDescent="0.35">
      <c r="A1439" s="41" t="s">
        <v>1460</v>
      </c>
      <c r="B1439" s="41">
        <f>VLOOKUP($A:$A,'Youth Skills Data'!$A$1:$E$2403,2,FALSE)</f>
        <v>15</v>
      </c>
      <c r="C1439" s="41" t="str">
        <f t="shared" si="111"/>
        <v>15 - 19 yrs</v>
      </c>
      <c r="D1439" s="41" t="s">
        <v>8</v>
      </c>
      <c r="E1439" s="41" t="str">
        <f>HLOOKUP($A1439,'Sheet 4'!$A$2:$CNK$3,2,FALSE)</f>
        <v>Single</v>
      </c>
      <c r="F1439" s="41" t="s">
        <v>120</v>
      </c>
      <c r="G1439" s="41" t="str">
        <f t="shared" si="110"/>
        <v>Female/Single/Nakapiripiriti</v>
      </c>
      <c r="H1439" s="41">
        <f>VLOOKUP($A1439,'Youth Skills Data'!$A$1:$E$2403,5,FALSE)</f>
        <v>3.88</v>
      </c>
      <c r="I1439" s="41">
        <f>VLOOKUP($A1439,'Youth Skills Data'!$A$1:$E$2403,4,FALSE)</f>
        <v>1.29</v>
      </c>
      <c r="J1439" s="41">
        <f>VLOOKUP($A1439,'Youth Skills Data'!$A$1:$E$2403,3,FALSE)</f>
        <v>9.16</v>
      </c>
      <c r="K1439" s="41">
        <f t="shared" si="112"/>
        <v>14.33</v>
      </c>
      <c r="L1439" s="41" t="s">
        <v>6</v>
      </c>
      <c r="M1439" s="41" t="s">
        <v>6</v>
      </c>
      <c r="N1439" s="41" t="str">
        <f t="shared" si="113"/>
        <v>No Impact at all</v>
      </c>
      <c r="O1439" s="42"/>
      <c r="P1439" s="42"/>
      <c r="Q1439" s="42">
        <f t="shared" si="114"/>
        <v>0</v>
      </c>
    </row>
    <row r="1440" spans="1:17" x14ac:dyDescent="0.35">
      <c r="A1440" s="41" t="s">
        <v>1461</v>
      </c>
      <c r="B1440" s="41">
        <f>VLOOKUP($A:$A,'Youth Skills Data'!$A$1:$E$2403,2,FALSE)</f>
        <v>23</v>
      </c>
      <c r="C1440" s="41" t="str">
        <f t="shared" si="111"/>
        <v>20 - 24 yrs</v>
      </c>
      <c r="D1440" s="41" t="s">
        <v>8</v>
      </c>
      <c r="E1440" s="41" t="str">
        <f>HLOOKUP($A1440,'Sheet 4'!$A$2:$CNK$3,2,FALSE)</f>
        <v>Married</v>
      </c>
      <c r="F1440" s="41" t="s">
        <v>120</v>
      </c>
      <c r="G1440" s="41" t="str">
        <f t="shared" si="110"/>
        <v>Female/Married/Nakapiripiriti</v>
      </c>
      <c r="H1440" s="41">
        <f>VLOOKUP($A1440,'Youth Skills Data'!$A$1:$E$2403,5,FALSE)</f>
        <v>1.87</v>
      </c>
      <c r="I1440" s="41">
        <f>VLOOKUP($A1440,'Youth Skills Data'!$A$1:$E$2403,4,FALSE)</f>
        <v>2.88</v>
      </c>
      <c r="J1440" s="41">
        <f>VLOOKUP($A1440,'Youth Skills Data'!$A$1:$E$2403,3,FALSE)</f>
        <v>5.23</v>
      </c>
      <c r="K1440" s="41">
        <f t="shared" si="112"/>
        <v>9.98</v>
      </c>
      <c r="L1440" s="41" t="s">
        <v>5</v>
      </c>
      <c r="M1440" s="41" t="s">
        <v>5</v>
      </c>
      <c r="N1440" s="41" t="str">
        <f t="shared" si="113"/>
        <v>High Impact</v>
      </c>
      <c r="O1440" s="42">
        <v>38700</v>
      </c>
      <c r="P1440" s="42">
        <v>50198</v>
      </c>
      <c r="Q1440" s="42">
        <f t="shared" si="114"/>
        <v>88898</v>
      </c>
    </row>
    <row r="1441" spans="1:17" x14ac:dyDescent="0.35">
      <c r="A1441" s="41" t="s">
        <v>1462</v>
      </c>
      <c r="B1441" s="41">
        <f>VLOOKUP($A:$A,'Youth Skills Data'!$A$1:$E$2403,2,FALSE)</f>
        <v>15</v>
      </c>
      <c r="C1441" s="41" t="str">
        <f t="shared" si="111"/>
        <v>15 - 19 yrs</v>
      </c>
      <c r="D1441" s="41" t="s">
        <v>8</v>
      </c>
      <c r="E1441" s="41" t="str">
        <f>HLOOKUP($A1441,'Sheet 4'!$A$2:$CNK$3,2,FALSE)</f>
        <v>Single</v>
      </c>
      <c r="F1441" s="41" t="s">
        <v>120</v>
      </c>
      <c r="G1441" s="41" t="str">
        <f t="shared" si="110"/>
        <v>Female/Single/Nakapiripiriti</v>
      </c>
      <c r="H1441" s="41">
        <f>VLOOKUP($A1441,'Youth Skills Data'!$A$1:$E$2403,5,FALSE)</f>
        <v>7.87</v>
      </c>
      <c r="I1441" s="41">
        <f>VLOOKUP($A1441,'Youth Skills Data'!$A$1:$E$2403,4,FALSE)</f>
        <v>0.23</v>
      </c>
      <c r="J1441" s="41">
        <f>VLOOKUP($A1441,'Youth Skills Data'!$A$1:$E$2403,3,FALSE)</f>
        <v>6.63</v>
      </c>
      <c r="K1441" s="41">
        <f t="shared" si="112"/>
        <v>14.73</v>
      </c>
      <c r="L1441" s="41" t="s">
        <v>5</v>
      </c>
      <c r="M1441" s="41" t="s">
        <v>5</v>
      </c>
      <c r="N1441" s="41" t="str">
        <f t="shared" si="113"/>
        <v>High Impact</v>
      </c>
      <c r="O1441" s="42">
        <v>29000</v>
      </c>
      <c r="P1441" s="42">
        <v>30200</v>
      </c>
      <c r="Q1441" s="42">
        <f t="shared" si="114"/>
        <v>59200</v>
      </c>
    </row>
    <row r="1442" spans="1:17" x14ac:dyDescent="0.35">
      <c r="A1442" s="41" t="s">
        <v>1463</v>
      </c>
      <c r="B1442" s="41">
        <f>VLOOKUP($A:$A,'Youth Skills Data'!$A$1:$E$2403,2,FALSE)</f>
        <v>25</v>
      </c>
      <c r="C1442" s="41" t="str">
        <f t="shared" si="111"/>
        <v>25 yrs or more</v>
      </c>
      <c r="D1442" s="41" t="s">
        <v>8</v>
      </c>
      <c r="E1442" s="41" t="str">
        <f>HLOOKUP($A1442,'Sheet 4'!$A$2:$CNK$3,2,FALSE)</f>
        <v>Separated</v>
      </c>
      <c r="F1442" s="41" t="s">
        <v>120</v>
      </c>
      <c r="G1442" s="41" t="str">
        <f t="shared" si="110"/>
        <v>Female/Separated/Nakapiripiriti</v>
      </c>
      <c r="H1442" s="41">
        <f>VLOOKUP($A1442,'Youth Skills Data'!$A$1:$E$2403,5,FALSE)</f>
        <v>5.3</v>
      </c>
      <c r="I1442" s="41">
        <f>VLOOKUP($A1442,'Youth Skills Data'!$A$1:$E$2403,4,FALSE)</f>
        <v>2.52</v>
      </c>
      <c r="J1442" s="41">
        <f>VLOOKUP($A1442,'Youth Skills Data'!$A$1:$E$2403,3,FALSE)</f>
        <v>5.59</v>
      </c>
      <c r="K1442" s="41">
        <f t="shared" si="112"/>
        <v>13.41</v>
      </c>
      <c r="L1442" s="41" t="s">
        <v>5</v>
      </c>
      <c r="M1442" s="41" t="s">
        <v>5</v>
      </c>
      <c r="N1442" s="41" t="str">
        <f t="shared" si="113"/>
        <v>High Impact</v>
      </c>
      <c r="O1442" s="42">
        <v>7200</v>
      </c>
      <c r="P1442" s="42">
        <v>21000</v>
      </c>
      <c r="Q1442" s="42">
        <f t="shared" si="114"/>
        <v>28200</v>
      </c>
    </row>
    <row r="1443" spans="1:17" x14ac:dyDescent="0.35">
      <c r="A1443" s="41" t="s">
        <v>1464</v>
      </c>
      <c r="B1443" s="41">
        <f>VLOOKUP($A:$A,'Youth Skills Data'!$A$1:$E$2403,2,FALSE)</f>
        <v>14</v>
      </c>
      <c r="C1443" s="41" t="str">
        <f t="shared" si="111"/>
        <v>15 - 19 yrs</v>
      </c>
      <c r="D1443" s="41" t="s">
        <v>8</v>
      </c>
      <c r="E1443" s="41" t="str">
        <f>HLOOKUP($A1443,'Sheet 4'!$A$2:$CNK$3,2,FALSE)</f>
        <v>Married</v>
      </c>
      <c r="F1443" s="41" t="s">
        <v>120</v>
      </c>
      <c r="G1443" s="41" t="str">
        <f t="shared" si="110"/>
        <v>Female/Married/Nakapiripiriti</v>
      </c>
      <c r="H1443" s="41">
        <f>VLOOKUP($A1443,'Youth Skills Data'!$A$1:$E$2403,5,FALSE)</f>
        <v>3.76</v>
      </c>
      <c r="I1443" s="41">
        <f>VLOOKUP($A1443,'Youth Skills Data'!$A$1:$E$2403,4,FALSE)</f>
        <v>0.56000000000000005</v>
      </c>
      <c r="J1443" s="41">
        <f>VLOOKUP($A1443,'Youth Skills Data'!$A$1:$E$2403,3,FALSE)</f>
        <v>9.81</v>
      </c>
      <c r="K1443" s="41">
        <f t="shared" si="112"/>
        <v>14.13</v>
      </c>
      <c r="L1443" s="41" t="s">
        <v>5</v>
      </c>
      <c r="M1443" s="41" t="s">
        <v>5</v>
      </c>
      <c r="N1443" s="41" t="str">
        <f t="shared" si="113"/>
        <v>High Impact</v>
      </c>
      <c r="O1443" s="42">
        <v>28000</v>
      </c>
      <c r="P1443" s="42">
        <v>17099</v>
      </c>
      <c r="Q1443" s="42">
        <f t="shared" si="114"/>
        <v>45099</v>
      </c>
    </row>
    <row r="1444" spans="1:17" x14ac:dyDescent="0.35">
      <c r="A1444" s="41" t="s">
        <v>1465</v>
      </c>
      <c r="B1444" s="41">
        <f>VLOOKUP($A:$A,'Youth Skills Data'!$A$1:$E$2403,2,FALSE)</f>
        <v>15</v>
      </c>
      <c r="C1444" s="41" t="str">
        <f t="shared" si="111"/>
        <v>15 - 19 yrs</v>
      </c>
      <c r="D1444" s="41" t="s">
        <v>8</v>
      </c>
      <c r="E1444" s="41" t="str">
        <f>HLOOKUP($A1444,'Sheet 4'!$A$2:$CNK$3,2,FALSE)</f>
        <v>Single</v>
      </c>
      <c r="F1444" s="41" t="s">
        <v>120</v>
      </c>
      <c r="G1444" s="41" t="str">
        <f t="shared" si="110"/>
        <v>Female/Single/Nakapiripiriti</v>
      </c>
      <c r="H1444" s="41">
        <f>VLOOKUP($A1444,'Youth Skills Data'!$A$1:$E$2403,5,FALSE)</f>
        <v>8.42</v>
      </c>
      <c r="I1444" s="41">
        <f>VLOOKUP($A1444,'Youth Skills Data'!$A$1:$E$2403,4,FALSE)</f>
        <v>3.68</v>
      </c>
      <c r="J1444" s="41">
        <f>VLOOKUP($A1444,'Youth Skills Data'!$A$1:$E$2403,3,FALSE)</f>
        <v>0.54</v>
      </c>
      <c r="K1444" s="41">
        <f t="shared" si="112"/>
        <v>12.64</v>
      </c>
      <c r="L1444" s="41" t="s">
        <v>5</v>
      </c>
      <c r="M1444" s="41" t="s">
        <v>7</v>
      </c>
      <c r="N1444" s="41" t="str">
        <f t="shared" si="113"/>
        <v>Moderate Impact</v>
      </c>
      <c r="O1444" s="42">
        <v>7700</v>
      </c>
      <c r="P1444" s="42"/>
      <c r="Q1444" s="42">
        <f t="shared" si="114"/>
        <v>7700</v>
      </c>
    </row>
    <row r="1445" spans="1:17" x14ac:dyDescent="0.35">
      <c r="A1445" s="41" t="s">
        <v>1466</v>
      </c>
      <c r="B1445" s="41">
        <f>VLOOKUP($A:$A,'Youth Skills Data'!$A$1:$E$2403,2,FALSE)</f>
        <v>17</v>
      </c>
      <c r="C1445" s="41" t="str">
        <f t="shared" si="111"/>
        <v>15 - 19 yrs</v>
      </c>
      <c r="D1445" s="41" t="s">
        <v>3</v>
      </c>
      <c r="E1445" s="41" t="str">
        <f>HLOOKUP($A1445,'Sheet 4'!$A$2:$CNK$3,2,FALSE)</f>
        <v>Single</v>
      </c>
      <c r="F1445" s="41" t="s">
        <v>120</v>
      </c>
      <c r="G1445" s="41" t="str">
        <f t="shared" si="110"/>
        <v>Male/Single/Nakapiripiriti</v>
      </c>
      <c r="H1445" s="41">
        <f>VLOOKUP($A1445,'Youth Skills Data'!$A$1:$E$2403,5,FALSE)</f>
        <v>8.42</v>
      </c>
      <c r="I1445" s="41">
        <f>VLOOKUP($A1445,'Youth Skills Data'!$A$1:$E$2403,4,FALSE)</f>
        <v>3.68</v>
      </c>
      <c r="J1445" s="41">
        <f>VLOOKUP($A1445,'Youth Skills Data'!$A$1:$E$2403,3,FALSE)</f>
        <v>0.54</v>
      </c>
      <c r="K1445" s="41">
        <f t="shared" si="112"/>
        <v>12.64</v>
      </c>
      <c r="L1445" s="41" t="s">
        <v>5</v>
      </c>
      <c r="M1445" s="41" t="s">
        <v>7</v>
      </c>
      <c r="N1445" s="41" t="str">
        <f t="shared" si="113"/>
        <v>Moderate Impact</v>
      </c>
      <c r="O1445" s="42">
        <v>25500</v>
      </c>
      <c r="P1445" s="42"/>
      <c r="Q1445" s="42">
        <f t="shared" si="114"/>
        <v>25500</v>
      </c>
    </row>
    <row r="1446" spans="1:17" x14ac:dyDescent="0.35">
      <c r="A1446" s="41" t="s">
        <v>1467</v>
      </c>
      <c r="B1446" s="41">
        <f>VLOOKUP($A:$A,'Youth Skills Data'!$A$1:$E$2403,2,FALSE)</f>
        <v>19</v>
      </c>
      <c r="C1446" s="41" t="str">
        <f t="shared" si="111"/>
        <v>20 - 24 yrs</v>
      </c>
      <c r="D1446" s="41" t="s">
        <v>8</v>
      </c>
      <c r="E1446" s="41" t="str">
        <f>HLOOKUP($A1446,'Sheet 4'!$A$2:$CNK$3,2,FALSE)</f>
        <v>Single</v>
      </c>
      <c r="F1446" s="41" t="s">
        <v>120</v>
      </c>
      <c r="G1446" s="41" t="str">
        <f t="shared" si="110"/>
        <v>Female/Single/Nakapiripiriti</v>
      </c>
      <c r="H1446" s="41">
        <f>VLOOKUP($A1446,'Youth Skills Data'!$A$1:$E$2403,5,FALSE)</f>
        <v>7.84</v>
      </c>
      <c r="I1446" s="41">
        <f>VLOOKUP($A1446,'Youth Skills Data'!$A$1:$E$2403,4,FALSE)</f>
        <v>6.23</v>
      </c>
      <c r="J1446" s="41">
        <f>VLOOKUP($A1446,'Youth Skills Data'!$A$1:$E$2403,3,FALSE)</f>
        <v>5.87</v>
      </c>
      <c r="K1446" s="41">
        <f t="shared" si="112"/>
        <v>19.940000000000001</v>
      </c>
      <c r="L1446" s="41" t="s">
        <v>5</v>
      </c>
      <c r="M1446" s="41" t="s">
        <v>7</v>
      </c>
      <c r="N1446" s="41" t="str">
        <f t="shared" si="113"/>
        <v>Moderate Impact</v>
      </c>
      <c r="O1446" s="42">
        <v>7000</v>
      </c>
      <c r="P1446" s="42"/>
      <c r="Q1446" s="42">
        <f t="shared" si="114"/>
        <v>7000</v>
      </c>
    </row>
    <row r="1447" spans="1:17" x14ac:dyDescent="0.35">
      <c r="A1447" s="41" t="s">
        <v>1468</v>
      </c>
      <c r="B1447" s="41">
        <f>VLOOKUP($A:$A,'Youth Skills Data'!$A$1:$E$2403,2,FALSE)</f>
        <v>21</v>
      </c>
      <c r="C1447" s="41" t="str">
        <f t="shared" si="111"/>
        <v>20 - 24 yrs</v>
      </c>
      <c r="D1447" s="41" t="s">
        <v>8</v>
      </c>
      <c r="E1447" s="41" t="str">
        <f>HLOOKUP($A1447,'Sheet 4'!$A$2:$CNK$3,2,FALSE)</f>
        <v>Single</v>
      </c>
      <c r="F1447" s="41" t="s">
        <v>119</v>
      </c>
      <c r="G1447" s="41" t="str">
        <f t="shared" si="110"/>
        <v>Female/Single/Napak</v>
      </c>
      <c r="H1447" s="41">
        <f>VLOOKUP($A1447,'Youth Skills Data'!$A$1:$E$2403,5,FALSE)</f>
        <v>5.24</v>
      </c>
      <c r="I1447" s="41">
        <f>VLOOKUP($A1447,'Youth Skills Data'!$A$1:$E$2403,4,FALSE)</f>
        <v>4.01</v>
      </c>
      <c r="J1447" s="41">
        <f>VLOOKUP($A1447,'Youth Skills Data'!$A$1:$E$2403,3,FALSE)</f>
        <v>5.53</v>
      </c>
      <c r="K1447" s="41">
        <f t="shared" si="112"/>
        <v>14.780000000000001</v>
      </c>
      <c r="L1447" s="41" t="s">
        <v>5</v>
      </c>
      <c r="M1447" s="41" t="s">
        <v>7</v>
      </c>
      <c r="N1447" s="41" t="str">
        <f t="shared" si="113"/>
        <v>Moderate Impact</v>
      </c>
      <c r="O1447" s="42">
        <v>10398</v>
      </c>
      <c r="P1447" s="42"/>
      <c r="Q1447" s="42">
        <f t="shared" si="114"/>
        <v>10398</v>
      </c>
    </row>
    <row r="1448" spans="1:17" x14ac:dyDescent="0.35">
      <c r="A1448" s="41" t="s">
        <v>1469</v>
      </c>
      <c r="B1448" s="41">
        <f>VLOOKUP($A:$A,'Youth Skills Data'!$A$1:$E$2403,2,FALSE)</f>
        <v>24</v>
      </c>
      <c r="C1448" s="41" t="str">
        <f t="shared" si="111"/>
        <v>20 - 24 yrs</v>
      </c>
      <c r="D1448" s="41" t="s">
        <v>8</v>
      </c>
      <c r="E1448" s="41" t="str">
        <f>HLOOKUP($A1448,'Sheet 4'!$A$2:$CNK$3,2,FALSE)</f>
        <v>Married</v>
      </c>
      <c r="F1448" s="41" t="s">
        <v>119</v>
      </c>
      <c r="G1448" s="41" t="str">
        <f t="shared" si="110"/>
        <v>Female/Married/Napak</v>
      </c>
      <c r="H1448" s="41">
        <f>VLOOKUP($A1448,'Youth Skills Data'!$A$1:$E$2403,5,FALSE)</f>
        <v>8.9499999999999993</v>
      </c>
      <c r="I1448" s="41">
        <f>VLOOKUP($A1448,'Youth Skills Data'!$A$1:$E$2403,4,FALSE)</f>
        <v>9.2799999999999994</v>
      </c>
      <c r="J1448" s="41">
        <f>VLOOKUP($A1448,'Youth Skills Data'!$A$1:$E$2403,3,FALSE)</f>
        <v>7.99</v>
      </c>
      <c r="K1448" s="41">
        <f t="shared" si="112"/>
        <v>26.22</v>
      </c>
      <c r="L1448" s="41" t="s">
        <v>5</v>
      </c>
      <c r="M1448" s="41" t="s">
        <v>5</v>
      </c>
      <c r="N1448" s="41" t="str">
        <f t="shared" si="113"/>
        <v>High Impact</v>
      </c>
      <c r="O1448" s="42">
        <v>797</v>
      </c>
      <c r="P1448" s="42">
        <v>278000</v>
      </c>
      <c r="Q1448" s="42">
        <f t="shared" si="114"/>
        <v>278797</v>
      </c>
    </row>
    <row r="1449" spans="1:17" x14ac:dyDescent="0.35">
      <c r="A1449" s="41" t="s">
        <v>1470</v>
      </c>
      <c r="B1449" s="41">
        <f>VLOOKUP($A:$A,'Youth Skills Data'!$A$1:$E$2403,2,FALSE)</f>
        <v>21</v>
      </c>
      <c r="C1449" s="41" t="str">
        <f t="shared" si="111"/>
        <v>20 - 24 yrs</v>
      </c>
      <c r="D1449" s="41" t="s">
        <v>8</v>
      </c>
      <c r="E1449" s="41" t="str">
        <f>HLOOKUP($A1449,'Sheet 4'!$A$2:$CNK$3,2,FALSE)</f>
        <v>Single</v>
      </c>
      <c r="F1449" s="41" t="s">
        <v>119</v>
      </c>
      <c r="G1449" s="41" t="str">
        <f t="shared" si="110"/>
        <v>Female/Single/Napak</v>
      </c>
      <c r="H1449" s="41">
        <f>VLOOKUP($A1449,'Youth Skills Data'!$A$1:$E$2403,5,FALSE)</f>
        <v>7.74</v>
      </c>
      <c r="I1449" s="41">
        <f>VLOOKUP($A1449,'Youth Skills Data'!$A$1:$E$2403,4,FALSE)</f>
        <v>5.57</v>
      </c>
      <c r="J1449" s="41">
        <f>VLOOKUP($A1449,'Youth Skills Data'!$A$1:$E$2403,3,FALSE)</f>
        <v>8.99</v>
      </c>
      <c r="K1449" s="41">
        <f t="shared" si="112"/>
        <v>22.3</v>
      </c>
      <c r="L1449" s="41" t="s">
        <v>7</v>
      </c>
      <c r="M1449" s="41" t="s">
        <v>5</v>
      </c>
      <c r="N1449" s="41" t="str">
        <f t="shared" si="113"/>
        <v>Low Impact</v>
      </c>
      <c r="O1449" s="42"/>
      <c r="P1449" s="42">
        <v>31099</v>
      </c>
      <c r="Q1449" s="42">
        <f t="shared" si="114"/>
        <v>31099</v>
      </c>
    </row>
    <row r="1450" spans="1:17" x14ac:dyDescent="0.35">
      <c r="A1450" s="41" t="s">
        <v>1471</v>
      </c>
      <c r="B1450" s="41">
        <f>VLOOKUP($A:$A,'Youth Skills Data'!$A$1:$E$2403,2,FALSE)</f>
        <v>23</v>
      </c>
      <c r="C1450" s="41" t="str">
        <f t="shared" si="111"/>
        <v>20 - 24 yrs</v>
      </c>
      <c r="D1450" s="41" t="s">
        <v>8</v>
      </c>
      <c r="E1450" s="41" t="str">
        <f>HLOOKUP($A1450,'Sheet 4'!$A$2:$CNK$3,2,FALSE)</f>
        <v>Single</v>
      </c>
      <c r="F1450" s="41" t="s">
        <v>119</v>
      </c>
      <c r="G1450" s="41" t="str">
        <f t="shared" si="110"/>
        <v>Female/Single/Napak</v>
      </c>
      <c r="H1450" s="41">
        <f>VLOOKUP($A1450,'Youth Skills Data'!$A$1:$E$2403,5,FALSE)</f>
        <v>5.15</v>
      </c>
      <c r="I1450" s="41">
        <f>VLOOKUP($A1450,'Youth Skills Data'!$A$1:$E$2403,4,FALSE)</f>
        <v>4.2300000000000004</v>
      </c>
      <c r="J1450" s="41">
        <f>VLOOKUP($A1450,'Youth Skills Data'!$A$1:$E$2403,3,FALSE)</f>
        <v>3.55</v>
      </c>
      <c r="K1450" s="41">
        <f t="shared" si="112"/>
        <v>12.93</v>
      </c>
      <c r="L1450" s="41" t="s">
        <v>7</v>
      </c>
      <c r="M1450" s="41" t="s">
        <v>5</v>
      </c>
      <c r="N1450" s="41" t="str">
        <f t="shared" si="113"/>
        <v>Low Impact</v>
      </c>
      <c r="O1450" s="42"/>
      <c r="P1450" s="42">
        <v>77500</v>
      </c>
      <c r="Q1450" s="42">
        <f t="shared" si="114"/>
        <v>77500</v>
      </c>
    </row>
    <row r="1451" spans="1:17" x14ac:dyDescent="0.35">
      <c r="A1451" s="41" t="s">
        <v>1472</v>
      </c>
      <c r="B1451" s="41">
        <f>VLOOKUP($A:$A,'Youth Skills Data'!$A$1:$E$2403,2,FALSE)</f>
        <v>19</v>
      </c>
      <c r="C1451" s="41" t="str">
        <f t="shared" si="111"/>
        <v>20 - 24 yrs</v>
      </c>
      <c r="D1451" s="41" t="s">
        <v>8</v>
      </c>
      <c r="E1451" s="41" t="str">
        <f>HLOOKUP($A1451,'Sheet 4'!$A$2:$CNK$3,2,FALSE)</f>
        <v>Single</v>
      </c>
      <c r="F1451" s="41" t="s">
        <v>119</v>
      </c>
      <c r="G1451" s="41" t="str">
        <f t="shared" si="110"/>
        <v>Female/Single/Napak</v>
      </c>
      <c r="H1451" s="41">
        <f>VLOOKUP($A1451,'Youth Skills Data'!$A$1:$E$2403,5,FALSE)</f>
        <v>2.91</v>
      </c>
      <c r="I1451" s="41">
        <f>VLOOKUP($A1451,'Youth Skills Data'!$A$1:$E$2403,4,FALSE)</f>
        <v>2.04</v>
      </c>
      <c r="J1451" s="41">
        <f>VLOOKUP($A1451,'Youth Skills Data'!$A$1:$E$2403,3,FALSE)</f>
        <v>2.82</v>
      </c>
      <c r="K1451" s="41">
        <f t="shared" si="112"/>
        <v>7.77</v>
      </c>
      <c r="L1451" s="41" t="s">
        <v>7</v>
      </c>
      <c r="M1451" s="41" t="s">
        <v>5</v>
      </c>
      <c r="N1451" s="41" t="str">
        <f t="shared" si="113"/>
        <v>Low Impact</v>
      </c>
      <c r="O1451" s="42"/>
      <c r="P1451" s="42">
        <v>800000</v>
      </c>
      <c r="Q1451" s="42">
        <f t="shared" si="114"/>
        <v>800000</v>
      </c>
    </row>
    <row r="1452" spans="1:17" x14ac:dyDescent="0.35">
      <c r="A1452" s="41" t="s">
        <v>1473</v>
      </c>
      <c r="B1452" s="41">
        <f>VLOOKUP($A:$A,'Youth Skills Data'!$A$1:$E$2403,2,FALSE)</f>
        <v>29</v>
      </c>
      <c r="C1452" s="41" t="str">
        <f t="shared" si="111"/>
        <v>25 yrs or more</v>
      </c>
      <c r="D1452" s="41" t="s">
        <v>8</v>
      </c>
      <c r="E1452" s="41" t="str">
        <f>HLOOKUP($A1452,'Sheet 4'!$A$2:$CNK$3,2,FALSE)</f>
        <v>Single</v>
      </c>
      <c r="F1452" s="41" t="s">
        <v>119</v>
      </c>
      <c r="G1452" s="41" t="str">
        <f t="shared" si="110"/>
        <v>Female/Single/Napak</v>
      </c>
      <c r="H1452" s="41">
        <f>VLOOKUP($A1452,'Youth Skills Data'!$A$1:$E$2403,5,FALSE)</f>
        <v>8.9499999999999993</v>
      </c>
      <c r="I1452" s="41">
        <f>VLOOKUP($A1452,'Youth Skills Data'!$A$1:$E$2403,4,FALSE)</f>
        <v>9.2799999999999994</v>
      </c>
      <c r="J1452" s="41">
        <f>VLOOKUP($A1452,'Youth Skills Data'!$A$1:$E$2403,3,FALSE)</f>
        <v>7.99</v>
      </c>
      <c r="K1452" s="41">
        <f t="shared" si="112"/>
        <v>26.22</v>
      </c>
      <c r="L1452" s="41" t="s">
        <v>7</v>
      </c>
      <c r="M1452" s="41" t="s">
        <v>5</v>
      </c>
      <c r="N1452" s="41" t="str">
        <f t="shared" si="113"/>
        <v>Low Impact</v>
      </c>
      <c r="O1452" s="42"/>
      <c r="P1452" s="42">
        <v>6240000</v>
      </c>
      <c r="Q1452" s="42">
        <f t="shared" si="114"/>
        <v>6240000</v>
      </c>
    </row>
    <row r="1453" spans="1:17" x14ac:dyDescent="0.35">
      <c r="A1453" s="41" t="s">
        <v>1474</v>
      </c>
      <c r="B1453" s="41">
        <f>VLOOKUP($A:$A,'Youth Skills Data'!$A$1:$E$2403,2,FALSE)</f>
        <v>23</v>
      </c>
      <c r="C1453" s="41" t="str">
        <f t="shared" si="111"/>
        <v>20 - 24 yrs</v>
      </c>
      <c r="D1453" s="41" t="s">
        <v>8</v>
      </c>
      <c r="E1453" s="41" t="str">
        <f>HLOOKUP($A1453,'Sheet 4'!$A$2:$CNK$3,2,FALSE)</f>
        <v>Married</v>
      </c>
      <c r="F1453" s="41" t="s">
        <v>119</v>
      </c>
      <c r="G1453" s="41" t="str">
        <f t="shared" si="110"/>
        <v>Female/Married/Napak</v>
      </c>
      <c r="H1453" s="41">
        <f>VLOOKUP($A1453,'Youth Skills Data'!$A$1:$E$2403,5,FALSE)</f>
        <v>5.3</v>
      </c>
      <c r="I1453" s="41">
        <f>VLOOKUP($A1453,'Youth Skills Data'!$A$1:$E$2403,4,FALSE)</f>
        <v>2.52</v>
      </c>
      <c r="J1453" s="41">
        <f>VLOOKUP($A1453,'Youth Skills Data'!$A$1:$E$2403,3,FALSE)</f>
        <v>5.59</v>
      </c>
      <c r="K1453" s="41">
        <f t="shared" si="112"/>
        <v>13.41</v>
      </c>
      <c r="L1453" s="41" t="s">
        <v>7</v>
      </c>
      <c r="M1453" s="41" t="s">
        <v>5</v>
      </c>
      <c r="N1453" s="41" t="str">
        <f t="shared" si="113"/>
        <v>Low Impact</v>
      </c>
      <c r="O1453" s="42"/>
      <c r="P1453" s="42">
        <v>125000</v>
      </c>
      <c r="Q1453" s="42">
        <f t="shared" si="114"/>
        <v>125000</v>
      </c>
    </row>
    <row r="1454" spans="1:17" x14ac:dyDescent="0.35">
      <c r="A1454" s="41" t="s">
        <v>1475</v>
      </c>
      <c r="B1454" s="41">
        <f>VLOOKUP($A:$A,'Youth Skills Data'!$A$1:$E$2403,2,FALSE)</f>
        <v>21</v>
      </c>
      <c r="C1454" s="41" t="str">
        <f t="shared" si="111"/>
        <v>20 - 24 yrs</v>
      </c>
      <c r="D1454" s="41" t="s">
        <v>8</v>
      </c>
      <c r="E1454" s="41" t="str">
        <f>HLOOKUP($A1454,'Sheet 4'!$A$2:$CNK$3,2,FALSE)</f>
        <v>Single</v>
      </c>
      <c r="F1454" s="41" t="s">
        <v>119</v>
      </c>
      <c r="G1454" s="41" t="str">
        <f t="shared" si="110"/>
        <v>Female/Single/Napak</v>
      </c>
      <c r="H1454" s="41">
        <f>VLOOKUP($A1454,'Youth Skills Data'!$A$1:$E$2403,5,FALSE)</f>
        <v>3.26</v>
      </c>
      <c r="I1454" s="41">
        <f>VLOOKUP($A1454,'Youth Skills Data'!$A$1:$E$2403,4,FALSE)</f>
        <v>9.7200000000000006</v>
      </c>
      <c r="J1454" s="41">
        <f>VLOOKUP($A1454,'Youth Skills Data'!$A$1:$E$2403,3,FALSE)</f>
        <v>2</v>
      </c>
      <c r="K1454" s="41">
        <f t="shared" si="112"/>
        <v>14.98</v>
      </c>
      <c r="L1454" s="41" t="s">
        <v>5</v>
      </c>
      <c r="M1454" s="41" t="s">
        <v>5</v>
      </c>
      <c r="N1454" s="41" t="str">
        <f t="shared" si="113"/>
        <v>High Impact</v>
      </c>
      <c r="O1454" s="42">
        <v>552050</v>
      </c>
      <c r="P1454" s="42">
        <v>1050000</v>
      </c>
      <c r="Q1454" s="42">
        <f t="shared" si="114"/>
        <v>1602050</v>
      </c>
    </row>
    <row r="1455" spans="1:17" x14ac:dyDescent="0.35">
      <c r="A1455" s="41" t="s">
        <v>1476</v>
      </c>
      <c r="B1455" s="41">
        <f>VLOOKUP($A:$A,'Youth Skills Data'!$A$1:$E$2403,2,FALSE)</f>
        <v>17</v>
      </c>
      <c r="C1455" s="41" t="str">
        <f t="shared" si="111"/>
        <v>15 - 19 yrs</v>
      </c>
      <c r="D1455" s="41" t="s">
        <v>8</v>
      </c>
      <c r="E1455" s="41" t="str">
        <f>HLOOKUP($A1455,'Sheet 4'!$A$2:$CNK$3,2,FALSE)</f>
        <v>Single</v>
      </c>
      <c r="F1455" s="41" t="s">
        <v>119</v>
      </c>
      <c r="G1455" s="41" t="str">
        <f t="shared" si="110"/>
        <v>Female/Single/Napak</v>
      </c>
      <c r="H1455" s="41">
        <f>VLOOKUP($A1455,'Youth Skills Data'!$A$1:$E$2403,5,FALSE)</f>
        <v>7.84</v>
      </c>
      <c r="I1455" s="41">
        <f>VLOOKUP($A1455,'Youth Skills Data'!$A$1:$E$2403,4,FALSE)</f>
        <v>2.2400000000000002</v>
      </c>
      <c r="J1455" s="41">
        <f>VLOOKUP($A1455,'Youth Skills Data'!$A$1:$E$2403,3,FALSE)</f>
        <v>8.09</v>
      </c>
      <c r="K1455" s="41">
        <f t="shared" si="112"/>
        <v>18.170000000000002</v>
      </c>
      <c r="L1455" s="41" t="s">
        <v>5</v>
      </c>
      <c r="M1455" s="41" t="s">
        <v>7</v>
      </c>
      <c r="N1455" s="41" t="str">
        <f t="shared" si="113"/>
        <v>Moderate Impact</v>
      </c>
      <c r="O1455" s="42">
        <v>2005600</v>
      </c>
      <c r="P1455" s="42"/>
      <c r="Q1455" s="42">
        <f t="shared" si="114"/>
        <v>2005600</v>
      </c>
    </row>
    <row r="1456" spans="1:17" x14ac:dyDescent="0.35">
      <c r="A1456" s="41" t="s">
        <v>1477</v>
      </c>
      <c r="B1456" s="41">
        <f>VLOOKUP($A:$A,'Youth Skills Data'!$A$1:$E$2403,2,FALSE)</f>
        <v>21</v>
      </c>
      <c r="C1456" s="41" t="str">
        <f t="shared" si="111"/>
        <v>20 - 24 yrs</v>
      </c>
      <c r="D1456" s="41" t="s">
        <v>8</v>
      </c>
      <c r="E1456" s="41" t="str">
        <f>HLOOKUP($A1456,'Sheet 4'!$A$2:$CNK$3,2,FALSE)</f>
        <v>Single</v>
      </c>
      <c r="F1456" s="41" t="s">
        <v>119</v>
      </c>
      <c r="G1456" s="41" t="str">
        <f t="shared" si="110"/>
        <v>Female/Single/Napak</v>
      </c>
      <c r="H1456" s="41">
        <f>VLOOKUP($A1456,'Youth Skills Data'!$A$1:$E$2403,5,FALSE)</f>
        <v>7.84</v>
      </c>
      <c r="I1456" s="41">
        <f>VLOOKUP($A1456,'Youth Skills Data'!$A$1:$E$2403,4,FALSE)</f>
        <v>2.2400000000000002</v>
      </c>
      <c r="J1456" s="41">
        <f>VLOOKUP($A1456,'Youth Skills Data'!$A$1:$E$2403,3,FALSE)</f>
        <v>8.09</v>
      </c>
      <c r="K1456" s="41">
        <f t="shared" si="112"/>
        <v>18.170000000000002</v>
      </c>
      <c r="L1456" s="41" t="s">
        <v>5</v>
      </c>
      <c r="M1456" s="41" t="s">
        <v>5</v>
      </c>
      <c r="N1456" s="41" t="str">
        <f t="shared" si="113"/>
        <v>High Impact</v>
      </c>
      <c r="O1456" s="42">
        <v>48000</v>
      </c>
      <c r="P1456" s="42">
        <v>480000</v>
      </c>
      <c r="Q1456" s="42">
        <f t="shared" si="114"/>
        <v>528000</v>
      </c>
    </row>
    <row r="1457" spans="1:17" x14ac:dyDescent="0.35">
      <c r="A1457" s="41" t="s">
        <v>1478</v>
      </c>
      <c r="B1457" s="41">
        <f>VLOOKUP($A:$A,'Youth Skills Data'!$A$1:$E$2403,2,FALSE)</f>
        <v>23</v>
      </c>
      <c r="C1457" s="41" t="str">
        <f t="shared" si="111"/>
        <v>20 - 24 yrs</v>
      </c>
      <c r="D1457" s="41" t="s">
        <v>8</v>
      </c>
      <c r="E1457" s="41" t="str">
        <f>HLOOKUP($A1457,'Sheet 4'!$A$2:$CNK$3,2,FALSE)</f>
        <v>Separated</v>
      </c>
      <c r="F1457" s="41" t="s">
        <v>116</v>
      </c>
      <c r="G1457" s="41" t="str">
        <f t="shared" si="110"/>
        <v>Female/Separated/Moroto</v>
      </c>
      <c r="H1457" s="41">
        <f>VLOOKUP($A1457,'Youth Skills Data'!$A$1:$E$2403,5,FALSE)</f>
        <v>8.42</v>
      </c>
      <c r="I1457" s="41">
        <f>VLOOKUP($A1457,'Youth Skills Data'!$A$1:$E$2403,4,FALSE)</f>
        <v>3.68</v>
      </c>
      <c r="J1457" s="41">
        <f>VLOOKUP($A1457,'Youth Skills Data'!$A$1:$E$2403,3,FALSE)</f>
        <v>0.54</v>
      </c>
      <c r="K1457" s="41">
        <f t="shared" si="112"/>
        <v>12.64</v>
      </c>
      <c r="L1457" s="41" t="s">
        <v>5</v>
      </c>
      <c r="M1457" s="41" t="s">
        <v>7</v>
      </c>
      <c r="N1457" s="41" t="str">
        <f t="shared" si="113"/>
        <v>Moderate Impact</v>
      </c>
      <c r="O1457" s="42">
        <v>21000</v>
      </c>
      <c r="P1457" s="42"/>
      <c r="Q1457" s="42">
        <f t="shared" si="114"/>
        <v>21000</v>
      </c>
    </row>
    <row r="1458" spans="1:17" x14ac:dyDescent="0.35">
      <c r="A1458" s="41" t="s">
        <v>1479</v>
      </c>
      <c r="B1458" s="41">
        <f>VLOOKUP($A:$A,'Youth Skills Data'!$A$1:$E$2403,2,FALSE)</f>
        <v>15</v>
      </c>
      <c r="C1458" s="41" t="str">
        <f t="shared" si="111"/>
        <v>15 - 19 yrs</v>
      </c>
      <c r="D1458" s="41" t="s">
        <v>8</v>
      </c>
      <c r="E1458" s="41" t="str">
        <f>HLOOKUP($A1458,'Sheet 4'!$A$2:$CNK$3,2,FALSE)</f>
        <v>Single</v>
      </c>
      <c r="F1458" s="41" t="s">
        <v>116</v>
      </c>
      <c r="G1458" s="41" t="str">
        <f t="shared" si="110"/>
        <v>Female/Single/Moroto</v>
      </c>
      <c r="H1458" s="41">
        <f>VLOOKUP($A1458,'Youth Skills Data'!$A$1:$E$2403,5,FALSE)</f>
        <v>4.3499999999999996</v>
      </c>
      <c r="I1458" s="41">
        <f>VLOOKUP($A1458,'Youth Skills Data'!$A$1:$E$2403,4,FALSE)</f>
        <v>7.84</v>
      </c>
      <c r="J1458" s="41">
        <f>VLOOKUP($A1458,'Youth Skills Data'!$A$1:$E$2403,3,FALSE)</f>
        <v>6.4</v>
      </c>
      <c r="K1458" s="41">
        <f t="shared" si="112"/>
        <v>18.59</v>
      </c>
      <c r="L1458" s="41" t="s">
        <v>5</v>
      </c>
      <c r="M1458" s="41" t="s">
        <v>7</v>
      </c>
      <c r="N1458" s="41" t="str">
        <f t="shared" si="113"/>
        <v>Moderate Impact</v>
      </c>
      <c r="O1458" s="42">
        <v>45500</v>
      </c>
      <c r="P1458" s="42"/>
      <c r="Q1458" s="42">
        <f t="shared" si="114"/>
        <v>45500</v>
      </c>
    </row>
    <row r="1459" spans="1:17" x14ac:dyDescent="0.35">
      <c r="A1459" s="41" t="s">
        <v>1480</v>
      </c>
      <c r="B1459" s="41">
        <f>VLOOKUP($A:$A,'Youth Skills Data'!$A$1:$E$2403,2,FALSE)</f>
        <v>23</v>
      </c>
      <c r="C1459" s="41" t="str">
        <f t="shared" si="111"/>
        <v>20 - 24 yrs</v>
      </c>
      <c r="D1459" s="41" t="s">
        <v>8</v>
      </c>
      <c r="E1459" s="41" t="str">
        <f>HLOOKUP($A1459,'Sheet 4'!$A$2:$CNK$3,2,FALSE)</f>
        <v>Single</v>
      </c>
      <c r="F1459" s="41" t="s">
        <v>116</v>
      </c>
      <c r="G1459" s="41" t="str">
        <f t="shared" si="110"/>
        <v>Female/Single/Moroto</v>
      </c>
      <c r="H1459" s="41">
        <f>VLOOKUP($A1459,'Youth Skills Data'!$A$1:$E$2403,5,FALSE)</f>
        <v>8.9499999999999993</v>
      </c>
      <c r="I1459" s="41">
        <f>VLOOKUP($A1459,'Youth Skills Data'!$A$1:$E$2403,4,FALSE)</f>
        <v>9.2799999999999994</v>
      </c>
      <c r="J1459" s="41">
        <f>VLOOKUP($A1459,'Youth Skills Data'!$A$1:$E$2403,3,FALSE)</f>
        <v>7.99</v>
      </c>
      <c r="K1459" s="41">
        <f t="shared" si="112"/>
        <v>26.22</v>
      </c>
      <c r="L1459" s="41" t="s">
        <v>5</v>
      </c>
      <c r="M1459" s="41" t="s">
        <v>7</v>
      </c>
      <c r="N1459" s="41" t="str">
        <f t="shared" si="113"/>
        <v>Moderate Impact</v>
      </c>
      <c r="O1459" s="42">
        <v>37500</v>
      </c>
      <c r="P1459" s="42"/>
      <c r="Q1459" s="42">
        <f t="shared" si="114"/>
        <v>37500</v>
      </c>
    </row>
    <row r="1460" spans="1:17" x14ac:dyDescent="0.35">
      <c r="A1460" s="41" t="s">
        <v>1481</v>
      </c>
      <c r="B1460" s="41">
        <f>VLOOKUP($A:$A,'Youth Skills Data'!$A$1:$E$2403,2,FALSE)</f>
        <v>15</v>
      </c>
      <c r="C1460" s="41" t="str">
        <f t="shared" si="111"/>
        <v>15 - 19 yrs</v>
      </c>
      <c r="D1460" s="41" t="s">
        <v>8</v>
      </c>
      <c r="E1460" s="41" t="str">
        <f>HLOOKUP($A1460,'Sheet 4'!$A$2:$CNK$3,2,FALSE)</f>
        <v>Single</v>
      </c>
      <c r="F1460" s="41" t="s">
        <v>116</v>
      </c>
      <c r="G1460" s="41" t="str">
        <f t="shared" si="110"/>
        <v>Female/Single/Moroto</v>
      </c>
      <c r="H1460" s="41">
        <f>VLOOKUP($A1460,'Youth Skills Data'!$A$1:$E$2403,5,FALSE)</f>
        <v>4.3499999999999996</v>
      </c>
      <c r="I1460" s="41">
        <f>VLOOKUP($A1460,'Youth Skills Data'!$A$1:$E$2403,4,FALSE)</f>
        <v>7.84</v>
      </c>
      <c r="J1460" s="41">
        <f>VLOOKUP($A1460,'Youth Skills Data'!$A$1:$E$2403,3,FALSE)</f>
        <v>6.4</v>
      </c>
      <c r="K1460" s="41">
        <f t="shared" si="112"/>
        <v>18.59</v>
      </c>
      <c r="L1460" s="41" t="s">
        <v>5</v>
      </c>
      <c r="M1460" s="41" t="s">
        <v>7</v>
      </c>
      <c r="N1460" s="41" t="str">
        <f t="shared" si="113"/>
        <v>Moderate Impact</v>
      </c>
      <c r="O1460" s="42">
        <v>37000</v>
      </c>
      <c r="P1460" s="42"/>
      <c r="Q1460" s="42">
        <f t="shared" si="114"/>
        <v>37000</v>
      </c>
    </row>
    <row r="1461" spans="1:17" x14ac:dyDescent="0.35">
      <c r="A1461" s="41" t="s">
        <v>1482</v>
      </c>
      <c r="B1461" s="41">
        <f>VLOOKUP($A:$A,'Youth Skills Data'!$A$1:$E$2403,2,FALSE)</f>
        <v>25</v>
      </c>
      <c r="C1461" s="41" t="str">
        <f t="shared" si="111"/>
        <v>25 yrs or more</v>
      </c>
      <c r="D1461" s="41" t="s">
        <v>8</v>
      </c>
      <c r="E1461" s="41" t="str">
        <f>HLOOKUP($A1461,'Sheet 4'!$A$2:$CNK$3,2,FALSE)</f>
        <v>Single</v>
      </c>
      <c r="F1461" s="41" t="s">
        <v>116</v>
      </c>
      <c r="G1461" s="41" t="str">
        <f t="shared" si="110"/>
        <v>Female/Single/Moroto</v>
      </c>
      <c r="H1461" s="41">
        <f>VLOOKUP($A1461,'Youth Skills Data'!$A$1:$E$2403,5,FALSE)</f>
        <v>5.3</v>
      </c>
      <c r="I1461" s="41">
        <f>VLOOKUP($A1461,'Youth Skills Data'!$A$1:$E$2403,4,FALSE)</f>
        <v>2.52</v>
      </c>
      <c r="J1461" s="41">
        <f>VLOOKUP($A1461,'Youth Skills Data'!$A$1:$E$2403,3,FALSE)</f>
        <v>5.59</v>
      </c>
      <c r="K1461" s="41">
        <f t="shared" si="112"/>
        <v>13.41</v>
      </c>
      <c r="L1461" s="41" t="s">
        <v>5</v>
      </c>
      <c r="M1461" s="41" t="s">
        <v>7</v>
      </c>
      <c r="N1461" s="41" t="str">
        <f t="shared" si="113"/>
        <v>Moderate Impact</v>
      </c>
      <c r="O1461" s="42">
        <v>396000</v>
      </c>
      <c r="P1461" s="42"/>
      <c r="Q1461" s="42">
        <f t="shared" si="114"/>
        <v>396000</v>
      </c>
    </row>
    <row r="1462" spans="1:17" x14ac:dyDescent="0.35">
      <c r="A1462" s="41" t="s">
        <v>1483</v>
      </c>
      <c r="B1462" s="41">
        <f>VLOOKUP($A:$A,'Youth Skills Data'!$A$1:$E$2403,2,FALSE)</f>
        <v>14</v>
      </c>
      <c r="C1462" s="41" t="str">
        <f t="shared" si="111"/>
        <v>15 - 19 yrs</v>
      </c>
      <c r="D1462" s="41" t="s">
        <v>3</v>
      </c>
      <c r="E1462" s="41" t="str">
        <f>HLOOKUP($A1462,'Sheet 4'!$A$2:$CNK$3,2,FALSE)</f>
        <v>Married</v>
      </c>
      <c r="F1462" s="41" t="s">
        <v>116</v>
      </c>
      <c r="G1462" s="41" t="str">
        <f t="shared" si="110"/>
        <v>Male/Married/Moroto</v>
      </c>
      <c r="H1462" s="41">
        <f>VLOOKUP($A1462,'Youth Skills Data'!$A$1:$E$2403,5,FALSE)</f>
        <v>7.84</v>
      </c>
      <c r="I1462" s="41">
        <f>VLOOKUP($A1462,'Youth Skills Data'!$A$1:$E$2403,4,FALSE)</f>
        <v>6.23</v>
      </c>
      <c r="J1462" s="41">
        <f>VLOOKUP($A1462,'Youth Skills Data'!$A$1:$E$2403,3,FALSE)</f>
        <v>5.87</v>
      </c>
      <c r="K1462" s="41">
        <f t="shared" si="112"/>
        <v>19.940000000000001</v>
      </c>
      <c r="L1462" s="41" t="s">
        <v>5</v>
      </c>
      <c r="M1462" s="41" t="s">
        <v>5</v>
      </c>
      <c r="N1462" s="41" t="str">
        <f t="shared" si="113"/>
        <v>High Impact</v>
      </c>
      <c r="O1462" s="42">
        <v>32000</v>
      </c>
      <c r="P1462" s="42">
        <v>190000</v>
      </c>
      <c r="Q1462" s="42">
        <f t="shared" si="114"/>
        <v>222000</v>
      </c>
    </row>
    <row r="1463" spans="1:17" x14ac:dyDescent="0.35">
      <c r="A1463" s="41" t="s">
        <v>1484</v>
      </c>
      <c r="B1463" s="41">
        <f>VLOOKUP($A:$A,'Youth Skills Data'!$A$1:$E$2403,2,FALSE)</f>
        <v>15</v>
      </c>
      <c r="C1463" s="41" t="str">
        <f t="shared" si="111"/>
        <v>15 - 19 yrs</v>
      </c>
      <c r="D1463" s="41" t="s">
        <v>3</v>
      </c>
      <c r="E1463" s="41" t="str">
        <f>HLOOKUP($A1463,'Sheet 4'!$A$2:$CNK$3,2,FALSE)</f>
        <v>Married</v>
      </c>
      <c r="F1463" s="41" t="s">
        <v>116</v>
      </c>
      <c r="G1463" s="41" t="str">
        <f t="shared" si="110"/>
        <v>Male/Married/Moroto</v>
      </c>
      <c r="H1463" s="41">
        <f>VLOOKUP($A1463,'Youth Skills Data'!$A$1:$E$2403,5,FALSE)</f>
        <v>8.9499999999999993</v>
      </c>
      <c r="I1463" s="41">
        <f>VLOOKUP($A1463,'Youth Skills Data'!$A$1:$E$2403,4,FALSE)</f>
        <v>9.2799999999999994</v>
      </c>
      <c r="J1463" s="41">
        <f>VLOOKUP($A1463,'Youth Skills Data'!$A$1:$E$2403,3,FALSE)</f>
        <v>7.99</v>
      </c>
      <c r="K1463" s="41">
        <f t="shared" si="112"/>
        <v>26.22</v>
      </c>
      <c r="L1463" s="41" t="s">
        <v>7</v>
      </c>
      <c r="M1463" s="41" t="s">
        <v>5</v>
      </c>
      <c r="N1463" s="41" t="str">
        <f t="shared" si="113"/>
        <v>Low Impact</v>
      </c>
      <c r="O1463" s="42"/>
      <c r="P1463" s="42">
        <v>280000</v>
      </c>
      <c r="Q1463" s="42">
        <f t="shared" si="114"/>
        <v>280000</v>
      </c>
    </row>
    <row r="1464" spans="1:17" x14ac:dyDescent="0.35">
      <c r="A1464" s="41" t="s">
        <v>1485</v>
      </c>
      <c r="B1464" s="41">
        <f>VLOOKUP($A:$A,'Youth Skills Data'!$A$1:$E$2403,2,FALSE)</f>
        <v>17</v>
      </c>
      <c r="C1464" s="41" t="str">
        <f t="shared" si="111"/>
        <v>15 - 19 yrs</v>
      </c>
      <c r="D1464" s="41" t="s">
        <v>8</v>
      </c>
      <c r="E1464" s="41" t="str">
        <f>HLOOKUP($A1464,'Sheet 4'!$A$2:$CNK$3,2,FALSE)</f>
        <v>Single</v>
      </c>
      <c r="F1464" s="41" t="s">
        <v>116</v>
      </c>
      <c r="G1464" s="41" t="str">
        <f t="shared" si="110"/>
        <v>Female/Single/Moroto</v>
      </c>
      <c r="H1464" s="41">
        <f>VLOOKUP($A1464,'Youth Skills Data'!$A$1:$E$2403,5,FALSE)</f>
        <v>8.9499999999999993</v>
      </c>
      <c r="I1464" s="41">
        <f>VLOOKUP($A1464,'Youth Skills Data'!$A$1:$E$2403,4,FALSE)</f>
        <v>9.2799999999999994</v>
      </c>
      <c r="J1464" s="41">
        <f>VLOOKUP($A1464,'Youth Skills Data'!$A$1:$E$2403,3,FALSE)</f>
        <v>7.99</v>
      </c>
      <c r="K1464" s="41">
        <f t="shared" si="112"/>
        <v>26.22</v>
      </c>
      <c r="L1464" s="41" t="s">
        <v>7</v>
      </c>
      <c r="M1464" s="41" t="s">
        <v>5</v>
      </c>
      <c r="N1464" s="41" t="str">
        <f t="shared" si="113"/>
        <v>Low Impact</v>
      </c>
      <c r="O1464" s="42"/>
      <c r="P1464" s="42">
        <v>295000</v>
      </c>
      <c r="Q1464" s="42">
        <f t="shared" si="114"/>
        <v>295000</v>
      </c>
    </row>
    <row r="1465" spans="1:17" x14ac:dyDescent="0.35">
      <c r="A1465" s="41" t="s">
        <v>1486</v>
      </c>
      <c r="B1465" s="41">
        <f>VLOOKUP($A:$A,'Youth Skills Data'!$A$1:$E$2403,2,FALSE)</f>
        <v>19</v>
      </c>
      <c r="C1465" s="41" t="str">
        <f t="shared" si="111"/>
        <v>20 - 24 yrs</v>
      </c>
      <c r="D1465" s="41" t="s">
        <v>3</v>
      </c>
      <c r="E1465" s="41" t="str">
        <f>HLOOKUP($A1465,'Sheet 4'!$A$2:$CNK$3,2,FALSE)</f>
        <v>Single</v>
      </c>
      <c r="F1465" s="41" t="s">
        <v>116</v>
      </c>
      <c r="G1465" s="41" t="str">
        <f t="shared" si="110"/>
        <v>Male/Single/Moroto</v>
      </c>
      <c r="H1465" s="41">
        <f>VLOOKUP($A1465,'Youth Skills Data'!$A$1:$E$2403,5,FALSE)</f>
        <v>3.76</v>
      </c>
      <c r="I1465" s="41">
        <f>VLOOKUP($A1465,'Youth Skills Data'!$A$1:$E$2403,4,FALSE)</f>
        <v>0.56000000000000005</v>
      </c>
      <c r="J1465" s="41">
        <f>VLOOKUP($A1465,'Youth Skills Data'!$A$1:$E$2403,3,FALSE)</f>
        <v>9.81</v>
      </c>
      <c r="K1465" s="41">
        <f t="shared" si="112"/>
        <v>14.13</v>
      </c>
      <c r="L1465" s="41" t="s">
        <v>7</v>
      </c>
      <c r="M1465" s="41" t="s">
        <v>5</v>
      </c>
      <c r="N1465" s="41" t="str">
        <f t="shared" si="113"/>
        <v>Low Impact</v>
      </c>
      <c r="O1465" s="42"/>
      <c r="P1465" s="42">
        <v>0</v>
      </c>
      <c r="Q1465" s="42">
        <f t="shared" si="114"/>
        <v>0</v>
      </c>
    </row>
    <row r="1466" spans="1:17" x14ac:dyDescent="0.35">
      <c r="A1466" s="41" t="s">
        <v>1487</v>
      </c>
      <c r="B1466" s="41">
        <f>VLOOKUP($A:$A,'Youth Skills Data'!$A$1:$E$2403,2,FALSE)</f>
        <v>21</v>
      </c>
      <c r="C1466" s="41" t="str">
        <f t="shared" si="111"/>
        <v>20 - 24 yrs</v>
      </c>
      <c r="D1466" s="41" t="s">
        <v>3</v>
      </c>
      <c r="E1466" s="41" t="str">
        <f>HLOOKUP($A1466,'Sheet 4'!$A$2:$CNK$3,2,FALSE)</f>
        <v>Single</v>
      </c>
      <c r="F1466" s="41" t="s">
        <v>116</v>
      </c>
      <c r="G1466" s="41" t="str">
        <f t="shared" si="110"/>
        <v>Male/Single/Moroto</v>
      </c>
      <c r="H1466" s="41">
        <f>VLOOKUP($A1466,'Youth Skills Data'!$A$1:$E$2403,5,FALSE)</f>
        <v>2.15</v>
      </c>
      <c r="I1466" s="41">
        <f>VLOOKUP($A1466,'Youth Skills Data'!$A$1:$E$2403,4,FALSE)</f>
        <v>7.24</v>
      </c>
      <c r="J1466" s="41">
        <f>VLOOKUP($A1466,'Youth Skills Data'!$A$1:$E$2403,3,FALSE)</f>
        <v>5.42</v>
      </c>
      <c r="K1466" s="41">
        <f t="shared" si="112"/>
        <v>14.81</v>
      </c>
      <c r="L1466" s="41" t="s">
        <v>6</v>
      </c>
      <c r="M1466" s="41" t="s">
        <v>6</v>
      </c>
      <c r="N1466" s="41" t="str">
        <f t="shared" si="113"/>
        <v>No Impact at all</v>
      </c>
      <c r="O1466" s="42"/>
      <c r="P1466" s="42"/>
      <c r="Q1466" s="42">
        <f t="shared" si="114"/>
        <v>0</v>
      </c>
    </row>
    <row r="1467" spans="1:17" x14ac:dyDescent="0.35">
      <c r="A1467" s="41" t="s">
        <v>1488</v>
      </c>
      <c r="B1467" s="41">
        <f>VLOOKUP($A:$A,'Youth Skills Data'!$A$1:$E$2403,2,FALSE)</f>
        <v>24</v>
      </c>
      <c r="C1467" s="41" t="str">
        <f t="shared" si="111"/>
        <v>20 - 24 yrs</v>
      </c>
      <c r="D1467" s="41" t="s">
        <v>3</v>
      </c>
      <c r="E1467" s="41" t="str">
        <f>HLOOKUP($A1467,'Sheet 4'!$A$2:$CNK$3,2,FALSE)</f>
        <v>Single</v>
      </c>
      <c r="F1467" s="41" t="s">
        <v>117</v>
      </c>
      <c r="G1467" s="41" t="str">
        <f t="shared" si="110"/>
        <v>Male/Single/Kaabong</v>
      </c>
      <c r="H1467" s="41">
        <f>VLOOKUP($A1467,'Youth Skills Data'!$A$1:$E$2403,5,FALSE)</f>
        <v>1.87</v>
      </c>
      <c r="I1467" s="41">
        <f>VLOOKUP($A1467,'Youth Skills Data'!$A$1:$E$2403,4,FALSE)</f>
        <v>2.88</v>
      </c>
      <c r="J1467" s="41">
        <f>VLOOKUP($A1467,'Youth Skills Data'!$A$1:$E$2403,3,FALSE)</f>
        <v>5.23</v>
      </c>
      <c r="K1467" s="41">
        <f t="shared" si="112"/>
        <v>9.98</v>
      </c>
      <c r="L1467" s="41" t="s">
        <v>5</v>
      </c>
      <c r="M1467" s="41" t="s">
        <v>6</v>
      </c>
      <c r="N1467" s="41" t="str">
        <f t="shared" si="113"/>
        <v>Moderate Impact</v>
      </c>
      <c r="O1467" s="42">
        <v>261000</v>
      </c>
      <c r="P1467" s="42"/>
      <c r="Q1467" s="42">
        <f t="shared" si="114"/>
        <v>261000</v>
      </c>
    </row>
    <row r="1468" spans="1:17" x14ac:dyDescent="0.35">
      <c r="A1468" s="41" t="s">
        <v>1489</v>
      </c>
      <c r="B1468" s="41">
        <f>VLOOKUP($A:$A,'Youth Skills Data'!$A$1:$E$2403,2,FALSE)</f>
        <v>21</v>
      </c>
      <c r="C1468" s="41" t="str">
        <f t="shared" si="111"/>
        <v>20 - 24 yrs</v>
      </c>
      <c r="D1468" s="41" t="s">
        <v>8</v>
      </c>
      <c r="E1468" s="41" t="str">
        <f>HLOOKUP($A1468,'Sheet 4'!$A$2:$CNK$3,2,FALSE)</f>
        <v>Single</v>
      </c>
      <c r="F1468" s="41" t="s">
        <v>118</v>
      </c>
      <c r="G1468" s="41" t="str">
        <f t="shared" si="110"/>
        <v>Female/Single/Kotido</v>
      </c>
      <c r="H1468" s="41">
        <f>VLOOKUP($A1468,'Youth Skills Data'!$A$1:$E$2403,5,FALSE)</f>
        <v>7.74</v>
      </c>
      <c r="I1468" s="41">
        <f>VLOOKUP($A1468,'Youth Skills Data'!$A$1:$E$2403,4,FALSE)</f>
        <v>5.57</v>
      </c>
      <c r="J1468" s="41">
        <f>VLOOKUP($A1468,'Youth Skills Data'!$A$1:$E$2403,3,FALSE)</f>
        <v>8.99</v>
      </c>
      <c r="K1468" s="41">
        <f t="shared" si="112"/>
        <v>22.3</v>
      </c>
      <c r="L1468" s="41" t="s">
        <v>6</v>
      </c>
      <c r="M1468" s="41" t="s">
        <v>6</v>
      </c>
      <c r="N1468" s="41" t="str">
        <f t="shared" si="113"/>
        <v>No Impact at all</v>
      </c>
      <c r="O1468" s="42"/>
      <c r="P1468" s="42"/>
      <c r="Q1468" s="42">
        <f t="shared" si="114"/>
        <v>0</v>
      </c>
    </row>
    <row r="1469" spans="1:17" x14ac:dyDescent="0.35">
      <c r="A1469" s="41" t="s">
        <v>1490</v>
      </c>
      <c r="B1469" s="41">
        <f>VLOOKUP($A:$A,'Youth Skills Data'!$A$1:$E$2403,2,FALSE)</f>
        <v>23</v>
      </c>
      <c r="C1469" s="41" t="str">
        <f t="shared" si="111"/>
        <v>20 - 24 yrs</v>
      </c>
      <c r="D1469" s="41" t="s">
        <v>8</v>
      </c>
      <c r="E1469" s="41" t="str">
        <f>HLOOKUP($A1469,'Sheet 4'!$A$2:$CNK$3,2,FALSE)</f>
        <v>Separated</v>
      </c>
      <c r="F1469" s="41" t="s">
        <v>119</v>
      </c>
      <c r="G1469" s="41" t="str">
        <f t="shared" si="110"/>
        <v>Female/Separated/Napak</v>
      </c>
      <c r="H1469" s="41">
        <f>VLOOKUP($A1469,'Youth Skills Data'!$A$1:$E$2403,5,FALSE)</f>
        <v>6.31</v>
      </c>
      <c r="I1469" s="41">
        <f>VLOOKUP($A1469,'Youth Skills Data'!$A$1:$E$2403,4,FALSE)</f>
        <v>1.92</v>
      </c>
      <c r="J1469" s="41">
        <f>VLOOKUP($A1469,'Youth Skills Data'!$A$1:$E$2403,3,FALSE)</f>
        <v>4.67</v>
      </c>
      <c r="K1469" s="41">
        <f t="shared" si="112"/>
        <v>12.9</v>
      </c>
      <c r="L1469" s="41" t="s">
        <v>7</v>
      </c>
      <c r="M1469" s="41" t="s">
        <v>7</v>
      </c>
      <c r="N1469" s="41" t="str">
        <f t="shared" si="113"/>
        <v>No Impact at all</v>
      </c>
      <c r="O1469" s="42"/>
      <c r="P1469" s="42"/>
      <c r="Q1469" s="42">
        <f t="shared" si="114"/>
        <v>0</v>
      </c>
    </row>
    <row r="1470" spans="1:17" x14ac:dyDescent="0.35">
      <c r="A1470" s="41" t="s">
        <v>1491</v>
      </c>
      <c r="B1470" s="41">
        <f>VLOOKUP($A:$A,'Youth Skills Data'!$A$1:$E$2403,2,FALSE)</f>
        <v>19</v>
      </c>
      <c r="C1470" s="41" t="str">
        <f t="shared" si="111"/>
        <v>20 - 24 yrs</v>
      </c>
      <c r="D1470" s="41" t="s">
        <v>8</v>
      </c>
      <c r="E1470" s="41" t="str">
        <f>HLOOKUP($A1470,'Sheet 4'!$A$2:$CNK$3,2,FALSE)</f>
        <v>Separated</v>
      </c>
      <c r="F1470" s="41" t="s">
        <v>120</v>
      </c>
      <c r="G1470" s="41" t="str">
        <f t="shared" si="110"/>
        <v>Female/Separated/Nakapiripiriti</v>
      </c>
      <c r="H1470" s="41">
        <f>VLOOKUP($A1470,'Youth Skills Data'!$A$1:$E$2403,5,FALSE)</f>
        <v>8.3000000000000007</v>
      </c>
      <c r="I1470" s="41">
        <f>VLOOKUP($A1470,'Youth Skills Data'!$A$1:$E$2403,4,FALSE)</f>
        <v>6.79</v>
      </c>
      <c r="J1470" s="41">
        <f>VLOOKUP($A1470,'Youth Skills Data'!$A$1:$E$2403,3,FALSE)</f>
        <v>1.88</v>
      </c>
      <c r="K1470" s="41">
        <f t="shared" si="112"/>
        <v>16.97</v>
      </c>
      <c r="L1470" s="41" t="s">
        <v>5</v>
      </c>
      <c r="M1470" s="41" t="s">
        <v>6</v>
      </c>
      <c r="N1470" s="41" t="str">
        <f t="shared" si="113"/>
        <v>Moderate Impact</v>
      </c>
      <c r="O1470" s="42">
        <v>159000</v>
      </c>
      <c r="P1470" s="42"/>
      <c r="Q1470" s="42">
        <f t="shared" si="114"/>
        <v>159000</v>
      </c>
    </row>
    <row r="1471" spans="1:17" x14ac:dyDescent="0.35">
      <c r="A1471" s="41" t="s">
        <v>1492</v>
      </c>
      <c r="B1471" s="41">
        <f>VLOOKUP($A:$A,'Youth Skills Data'!$A$1:$E$2403,2,FALSE)</f>
        <v>29</v>
      </c>
      <c r="C1471" s="41" t="str">
        <f t="shared" si="111"/>
        <v>25 yrs or more</v>
      </c>
      <c r="D1471" s="41" t="s">
        <v>8</v>
      </c>
      <c r="E1471" s="41" t="str">
        <f>HLOOKUP($A1471,'Sheet 4'!$A$2:$CNK$3,2,FALSE)</f>
        <v>Single</v>
      </c>
      <c r="F1471" s="41" t="s">
        <v>121</v>
      </c>
      <c r="G1471" s="41" t="str">
        <f t="shared" si="110"/>
        <v>Female/Single/Amudat</v>
      </c>
      <c r="H1471" s="41">
        <f>VLOOKUP($A1471,'Youth Skills Data'!$A$1:$E$2403,5,FALSE)</f>
        <v>1.87</v>
      </c>
      <c r="I1471" s="41">
        <f>VLOOKUP($A1471,'Youth Skills Data'!$A$1:$E$2403,4,FALSE)</f>
        <v>2.88</v>
      </c>
      <c r="J1471" s="41">
        <f>VLOOKUP($A1471,'Youth Skills Data'!$A$1:$E$2403,3,FALSE)</f>
        <v>5.23</v>
      </c>
      <c r="K1471" s="41">
        <f t="shared" si="112"/>
        <v>9.98</v>
      </c>
      <c r="L1471" s="41" t="s">
        <v>5</v>
      </c>
      <c r="M1471" s="41" t="s">
        <v>5</v>
      </c>
      <c r="N1471" s="41" t="str">
        <f t="shared" si="113"/>
        <v>High Impact</v>
      </c>
      <c r="O1471" s="42">
        <v>129099</v>
      </c>
      <c r="P1471" s="42">
        <v>125000</v>
      </c>
      <c r="Q1471" s="42">
        <f t="shared" si="114"/>
        <v>254099</v>
      </c>
    </row>
    <row r="1472" spans="1:17" x14ac:dyDescent="0.35">
      <c r="A1472" s="41" t="s">
        <v>1493</v>
      </c>
      <c r="B1472" s="41">
        <f>VLOOKUP($A:$A,'Youth Skills Data'!$A$1:$E$2403,2,FALSE)</f>
        <v>23</v>
      </c>
      <c r="C1472" s="41" t="str">
        <f t="shared" si="111"/>
        <v>20 - 24 yrs</v>
      </c>
      <c r="D1472" s="41" t="s">
        <v>8</v>
      </c>
      <c r="E1472" s="41" t="str">
        <f>HLOOKUP($A1472,'Sheet 4'!$A$2:$CNK$3,2,FALSE)</f>
        <v>Single</v>
      </c>
      <c r="F1472" s="41" t="s">
        <v>122</v>
      </c>
      <c r="G1472" s="41" t="str">
        <f t="shared" si="110"/>
        <v>Female/Single/Abim</v>
      </c>
      <c r="H1472" s="41">
        <f>VLOOKUP($A1472,'Youth Skills Data'!$A$1:$E$2403,5,FALSE)</f>
        <v>8.9499999999999993</v>
      </c>
      <c r="I1472" s="41">
        <f>VLOOKUP($A1472,'Youth Skills Data'!$A$1:$E$2403,4,FALSE)</f>
        <v>9.2799999999999994</v>
      </c>
      <c r="J1472" s="41">
        <f>VLOOKUP($A1472,'Youth Skills Data'!$A$1:$E$2403,3,FALSE)</f>
        <v>7.99</v>
      </c>
      <c r="K1472" s="41">
        <f t="shared" si="112"/>
        <v>26.22</v>
      </c>
      <c r="L1472" s="41" t="s">
        <v>5</v>
      </c>
      <c r="M1472" s="41" t="s">
        <v>5</v>
      </c>
      <c r="N1472" s="41" t="str">
        <f t="shared" si="113"/>
        <v>High Impact</v>
      </c>
      <c r="O1472" s="42">
        <v>33000</v>
      </c>
      <c r="P1472" s="42">
        <v>2100000</v>
      </c>
      <c r="Q1472" s="42">
        <f t="shared" si="114"/>
        <v>2133000</v>
      </c>
    </row>
    <row r="1473" spans="1:17" x14ac:dyDescent="0.35">
      <c r="A1473" s="41" t="s">
        <v>1494</v>
      </c>
      <c r="B1473" s="41">
        <f>VLOOKUP($A:$A,'Youth Skills Data'!$A$1:$E$2403,2,FALSE)</f>
        <v>21</v>
      </c>
      <c r="C1473" s="41" t="str">
        <f t="shared" si="111"/>
        <v>20 - 24 yrs</v>
      </c>
      <c r="D1473" s="41" t="s">
        <v>8</v>
      </c>
      <c r="E1473" s="41" t="str">
        <f>HLOOKUP($A1473,'Sheet 4'!$A$2:$CNK$3,2,FALSE)</f>
        <v>Married</v>
      </c>
      <c r="F1473" s="41" t="s">
        <v>122</v>
      </c>
      <c r="G1473" s="41" t="str">
        <f t="shared" si="110"/>
        <v>Female/Married/Abim</v>
      </c>
      <c r="H1473" s="41">
        <f>VLOOKUP($A1473,'Youth Skills Data'!$A$1:$E$2403,5,FALSE)</f>
        <v>3.26</v>
      </c>
      <c r="I1473" s="41">
        <f>VLOOKUP($A1473,'Youth Skills Data'!$A$1:$E$2403,4,FALSE)</f>
        <v>9.7200000000000006</v>
      </c>
      <c r="J1473" s="41">
        <f>VLOOKUP($A1473,'Youth Skills Data'!$A$1:$E$2403,3,FALSE)</f>
        <v>2</v>
      </c>
      <c r="K1473" s="41">
        <f t="shared" si="112"/>
        <v>14.98</v>
      </c>
      <c r="L1473" s="41" t="s">
        <v>5</v>
      </c>
      <c r="M1473" s="41" t="s">
        <v>5</v>
      </c>
      <c r="N1473" s="41" t="str">
        <f t="shared" si="113"/>
        <v>High Impact</v>
      </c>
      <c r="O1473" s="42">
        <v>1123698</v>
      </c>
      <c r="P1473" s="42">
        <v>51000</v>
      </c>
      <c r="Q1473" s="42">
        <f t="shared" si="114"/>
        <v>1174698</v>
      </c>
    </row>
    <row r="1474" spans="1:17" x14ac:dyDescent="0.35">
      <c r="A1474" s="41" t="s">
        <v>1495</v>
      </c>
      <c r="B1474" s="41">
        <f>VLOOKUP($A:$A,'Youth Skills Data'!$A$1:$E$2403,2,FALSE)</f>
        <v>17</v>
      </c>
      <c r="C1474" s="41" t="str">
        <f t="shared" si="111"/>
        <v>15 - 19 yrs</v>
      </c>
      <c r="D1474" s="41" t="s">
        <v>8</v>
      </c>
      <c r="E1474" s="41" t="str">
        <f>HLOOKUP($A1474,'Sheet 4'!$A$2:$CNK$3,2,FALSE)</f>
        <v>Married</v>
      </c>
      <c r="F1474" s="41" t="s">
        <v>122</v>
      </c>
      <c r="G1474" s="41" t="str">
        <f t="shared" ref="G1474:G1537" si="115">CONCATENATE(D1474,"/",E1474,"/",F1474,)</f>
        <v>Female/Married/Abim</v>
      </c>
      <c r="H1474" s="41">
        <f>VLOOKUP($A1474,'Youth Skills Data'!$A$1:$E$2403,5,FALSE)</f>
        <v>8.52</v>
      </c>
      <c r="I1474" s="41">
        <f>VLOOKUP($A1474,'Youth Skills Data'!$A$1:$E$2403,4,FALSE)</f>
        <v>2.89</v>
      </c>
      <c r="J1474" s="41">
        <f>VLOOKUP($A1474,'Youth Skills Data'!$A$1:$E$2403,3,FALSE)</f>
        <v>7.93</v>
      </c>
      <c r="K1474" s="41">
        <f t="shared" si="112"/>
        <v>19.34</v>
      </c>
      <c r="L1474" s="41" t="s">
        <v>6</v>
      </c>
      <c r="M1474" s="41" t="s">
        <v>6</v>
      </c>
      <c r="N1474" s="41" t="str">
        <f t="shared" si="113"/>
        <v>No Impact at all</v>
      </c>
      <c r="O1474" s="42"/>
      <c r="P1474" s="42"/>
      <c r="Q1474" s="42">
        <f t="shared" si="114"/>
        <v>0</v>
      </c>
    </row>
    <row r="1475" spans="1:17" x14ac:dyDescent="0.35">
      <c r="A1475" s="41" t="s">
        <v>1496</v>
      </c>
      <c r="B1475" s="41">
        <f>VLOOKUP($A:$A,'Youth Skills Data'!$A$1:$E$2403,2,FALSE)</f>
        <v>21</v>
      </c>
      <c r="C1475" s="41" t="str">
        <f t="shared" ref="C1475:C1538" si="116">IF(B1475&lt;=10,"Below 10 yrs",IF(B1475&lt;14,"10-14 yrs",IF(B1475&lt;19,"15 - 19 yrs",IF(B1475&lt;=24,"20 - 24 yrs",IF(B1475&gt;=25,"25 yrs or more")))))</f>
        <v>20 - 24 yrs</v>
      </c>
      <c r="D1475" s="41" t="s">
        <v>3</v>
      </c>
      <c r="E1475" s="41" t="str">
        <f>HLOOKUP($A1475,'Sheet 4'!$A$2:$CNK$3,2,FALSE)</f>
        <v>Single</v>
      </c>
      <c r="F1475" s="41" t="s">
        <v>122</v>
      </c>
      <c r="G1475" s="41" t="str">
        <f t="shared" si="115"/>
        <v>Male/Single/Abim</v>
      </c>
      <c r="H1475" s="41">
        <f>VLOOKUP($A1475,'Youth Skills Data'!$A$1:$E$2403,5,FALSE)</f>
        <v>6.31</v>
      </c>
      <c r="I1475" s="41">
        <f>VLOOKUP($A1475,'Youth Skills Data'!$A$1:$E$2403,4,FALSE)</f>
        <v>1.92</v>
      </c>
      <c r="J1475" s="41">
        <f>VLOOKUP($A1475,'Youth Skills Data'!$A$1:$E$2403,3,FALSE)</f>
        <v>4.67</v>
      </c>
      <c r="K1475" s="41">
        <f t="shared" ref="K1475:K1538" si="117">H1475+I1475+J1475</f>
        <v>12.9</v>
      </c>
      <c r="L1475" s="41" t="s">
        <v>5</v>
      </c>
      <c r="M1475" s="41" t="s">
        <v>5</v>
      </c>
      <c r="N1475" s="41" t="str">
        <f t="shared" ref="N1475:N1538" si="118">IF(AND(L1475="Yes",M1475="Yes"),"High Impact",IF(AND(L1475="Yes",M1475="No"),"Moderate Impact",IF(AND(L1475="No",M1475="Yes"),"Low Impact","No Impact at all")))</f>
        <v>High Impact</v>
      </c>
      <c r="O1475" s="42">
        <v>3198</v>
      </c>
      <c r="P1475" s="42">
        <v>175000</v>
      </c>
      <c r="Q1475" s="42">
        <f t="shared" ref="Q1475:Q1538" si="119">P1475+O1475</f>
        <v>178198</v>
      </c>
    </row>
    <row r="1476" spans="1:17" x14ac:dyDescent="0.35">
      <c r="A1476" s="41" t="s">
        <v>1497</v>
      </c>
      <c r="B1476" s="41">
        <f>VLOOKUP($A:$A,'Youth Skills Data'!$A$1:$E$2403,2,FALSE)</f>
        <v>23</v>
      </c>
      <c r="C1476" s="41" t="str">
        <f t="shared" si="116"/>
        <v>20 - 24 yrs</v>
      </c>
      <c r="D1476" s="41" t="s">
        <v>3</v>
      </c>
      <c r="E1476" s="41" t="str">
        <f>HLOOKUP($A1476,'Sheet 4'!$A$2:$CNK$3,2,FALSE)</f>
        <v>Single</v>
      </c>
      <c r="F1476" s="41" t="s">
        <v>122</v>
      </c>
      <c r="G1476" s="41" t="str">
        <f t="shared" si="115"/>
        <v>Male/Single/Abim</v>
      </c>
      <c r="H1476" s="41">
        <f>VLOOKUP($A1476,'Youth Skills Data'!$A$1:$E$2403,5,FALSE)</f>
        <v>1.87</v>
      </c>
      <c r="I1476" s="41">
        <f>VLOOKUP($A1476,'Youth Skills Data'!$A$1:$E$2403,4,FALSE)</f>
        <v>2.88</v>
      </c>
      <c r="J1476" s="41">
        <f>VLOOKUP($A1476,'Youth Skills Data'!$A$1:$E$2403,3,FALSE)</f>
        <v>5.23</v>
      </c>
      <c r="K1476" s="41">
        <f t="shared" si="117"/>
        <v>9.98</v>
      </c>
      <c r="L1476" s="41" t="s">
        <v>6</v>
      </c>
      <c r="M1476" s="41" t="s">
        <v>5</v>
      </c>
      <c r="N1476" s="41" t="str">
        <f t="shared" si="118"/>
        <v>Low Impact</v>
      </c>
      <c r="O1476" s="42"/>
      <c r="P1476" s="42">
        <v>22500</v>
      </c>
      <c r="Q1476" s="42">
        <f t="shared" si="119"/>
        <v>22500</v>
      </c>
    </row>
    <row r="1477" spans="1:17" x14ac:dyDescent="0.35">
      <c r="A1477" s="41" t="s">
        <v>1498</v>
      </c>
      <c r="B1477" s="41">
        <f>VLOOKUP($A:$A,'Youth Skills Data'!$A$1:$E$2403,2,FALSE)</f>
        <v>15</v>
      </c>
      <c r="C1477" s="41" t="str">
        <f t="shared" si="116"/>
        <v>15 - 19 yrs</v>
      </c>
      <c r="D1477" s="41" t="s">
        <v>3</v>
      </c>
      <c r="E1477" s="41" t="str">
        <f>HLOOKUP($A1477,'Sheet 4'!$A$2:$CNK$3,2,FALSE)</f>
        <v>Separated</v>
      </c>
      <c r="F1477" s="41" t="s">
        <v>122</v>
      </c>
      <c r="G1477" s="41" t="str">
        <f t="shared" si="115"/>
        <v>Male/Separated/Abim</v>
      </c>
      <c r="H1477" s="41">
        <f>VLOOKUP($A1477,'Youth Skills Data'!$A$1:$E$2403,5,FALSE)</f>
        <v>4.3499999999999996</v>
      </c>
      <c r="I1477" s="41">
        <f>VLOOKUP($A1477,'Youth Skills Data'!$A$1:$E$2403,4,FALSE)</f>
        <v>7.84</v>
      </c>
      <c r="J1477" s="41">
        <f>VLOOKUP($A1477,'Youth Skills Data'!$A$1:$E$2403,3,FALSE)</f>
        <v>6.4</v>
      </c>
      <c r="K1477" s="41">
        <f t="shared" si="117"/>
        <v>18.59</v>
      </c>
      <c r="L1477" s="41" t="s">
        <v>6</v>
      </c>
      <c r="M1477" s="41" t="s">
        <v>6</v>
      </c>
      <c r="N1477" s="41" t="str">
        <f t="shared" si="118"/>
        <v>No Impact at all</v>
      </c>
      <c r="O1477" s="42"/>
      <c r="P1477" s="42"/>
      <c r="Q1477" s="42">
        <f t="shared" si="119"/>
        <v>0</v>
      </c>
    </row>
    <row r="1478" spans="1:17" x14ac:dyDescent="0.35">
      <c r="A1478" s="41" t="s">
        <v>1499</v>
      </c>
      <c r="B1478" s="41">
        <f>VLOOKUP($A:$A,'Youth Skills Data'!$A$1:$E$2403,2,FALSE)</f>
        <v>23</v>
      </c>
      <c r="C1478" s="41" t="str">
        <f t="shared" si="116"/>
        <v>20 - 24 yrs</v>
      </c>
      <c r="D1478" s="41" t="s">
        <v>3</v>
      </c>
      <c r="E1478" s="41" t="str">
        <f>HLOOKUP($A1478,'Sheet 4'!$A$2:$CNK$3,2,FALSE)</f>
        <v>Married</v>
      </c>
      <c r="F1478" s="41" t="s">
        <v>122</v>
      </c>
      <c r="G1478" s="41" t="str">
        <f t="shared" si="115"/>
        <v>Male/Married/Abim</v>
      </c>
      <c r="H1478" s="41">
        <f>VLOOKUP($A1478,'Youth Skills Data'!$A$1:$E$2403,5,FALSE)</f>
        <v>8.42</v>
      </c>
      <c r="I1478" s="41">
        <f>VLOOKUP($A1478,'Youth Skills Data'!$A$1:$E$2403,4,FALSE)</f>
        <v>3.68</v>
      </c>
      <c r="J1478" s="41">
        <f>VLOOKUP($A1478,'Youth Skills Data'!$A$1:$E$2403,3,FALSE)</f>
        <v>0.54</v>
      </c>
      <c r="K1478" s="41">
        <f t="shared" si="117"/>
        <v>12.64</v>
      </c>
      <c r="L1478" s="41" t="s">
        <v>6</v>
      </c>
      <c r="M1478" s="41" t="s">
        <v>6</v>
      </c>
      <c r="N1478" s="41" t="str">
        <f t="shared" si="118"/>
        <v>No Impact at all</v>
      </c>
      <c r="O1478" s="42"/>
      <c r="P1478" s="42"/>
      <c r="Q1478" s="42">
        <f t="shared" si="119"/>
        <v>0</v>
      </c>
    </row>
    <row r="1479" spans="1:17" x14ac:dyDescent="0.35">
      <c r="A1479" s="41" t="s">
        <v>1500</v>
      </c>
      <c r="B1479" s="41">
        <f>VLOOKUP($A:$A,'Youth Skills Data'!$A$1:$E$2403,2,FALSE)</f>
        <v>15</v>
      </c>
      <c r="C1479" s="41" t="str">
        <f t="shared" si="116"/>
        <v>15 - 19 yrs</v>
      </c>
      <c r="D1479" s="41" t="s">
        <v>3</v>
      </c>
      <c r="E1479" s="41" t="str">
        <f>HLOOKUP($A1479,'Sheet 4'!$A$2:$CNK$3,2,FALSE)</f>
        <v>Separated</v>
      </c>
      <c r="F1479" s="41" t="s">
        <v>122</v>
      </c>
      <c r="G1479" s="41" t="str">
        <f t="shared" si="115"/>
        <v>Male/Separated/Abim</v>
      </c>
      <c r="H1479" s="41">
        <f>VLOOKUP($A1479,'Youth Skills Data'!$A$1:$E$2403,5,FALSE)</f>
        <v>4.3499999999999996</v>
      </c>
      <c r="I1479" s="41">
        <f>VLOOKUP($A1479,'Youth Skills Data'!$A$1:$E$2403,4,FALSE)</f>
        <v>7.84</v>
      </c>
      <c r="J1479" s="41">
        <f>VLOOKUP($A1479,'Youth Skills Data'!$A$1:$E$2403,3,FALSE)</f>
        <v>6.4</v>
      </c>
      <c r="K1479" s="41">
        <f t="shared" si="117"/>
        <v>18.59</v>
      </c>
      <c r="L1479" s="41" t="s">
        <v>6</v>
      </c>
      <c r="M1479" s="41" t="s">
        <v>6</v>
      </c>
      <c r="N1479" s="41" t="str">
        <f t="shared" si="118"/>
        <v>No Impact at all</v>
      </c>
      <c r="O1479" s="42"/>
      <c r="P1479" s="42"/>
      <c r="Q1479" s="42">
        <f t="shared" si="119"/>
        <v>0</v>
      </c>
    </row>
    <row r="1480" spans="1:17" x14ac:dyDescent="0.35">
      <c r="A1480" s="41" t="s">
        <v>1501</v>
      </c>
      <c r="B1480" s="41">
        <f>VLOOKUP($A:$A,'Youth Skills Data'!$A$1:$E$2403,2,FALSE)</f>
        <v>25</v>
      </c>
      <c r="C1480" s="41" t="str">
        <f t="shared" si="116"/>
        <v>25 yrs or more</v>
      </c>
      <c r="D1480" s="41" t="s">
        <v>3</v>
      </c>
      <c r="E1480" s="41" t="str">
        <f>HLOOKUP($A1480,'Sheet 4'!$A$2:$CNK$3,2,FALSE)</f>
        <v>Single</v>
      </c>
      <c r="F1480" s="41" t="s">
        <v>122</v>
      </c>
      <c r="G1480" s="41" t="str">
        <f t="shared" si="115"/>
        <v>Male/Single/Abim</v>
      </c>
      <c r="H1480" s="41">
        <f>VLOOKUP($A1480,'Youth Skills Data'!$A$1:$E$2403,5,FALSE)</f>
        <v>5.3</v>
      </c>
      <c r="I1480" s="41">
        <f>VLOOKUP($A1480,'Youth Skills Data'!$A$1:$E$2403,4,FALSE)</f>
        <v>2.52</v>
      </c>
      <c r="J1480" s="41">
        <f>VLOOKUP($A1480,'Youth Skills Data'!$A$1:$E$2403,3,FALSE)</f>
        <v>5.59</v>
      </c>
      <c r="K1480" s="41">
        <f t="shared" si="117"/>
        <v>13.41</v>
      </c>
      <c r="L1480" s="41" t="s">
        <v>6</v>
      </c>
      <c r="M1480" s="41" t="s">
        <v>6</v>
      </c>
      <c r="N1480" s="41" t="str">
        <f t="shared" si="118"/>
        <v>No Impact at all</v>
      </c>
      <c r="O1480" s="42"/>
      <c r="P1480" s="42"/>
      <c r="Q1480" s="42">
        <f t="shared" si="119"/>
        <v>0</v>
      </c>
    </row>
    <row r="1481" spans="1:17" x14ac:dyDescent="0.35">
      <c r="A1481" s="41" t="s">
        <v>1502</v>
      </c>
      <c r="B1481" s="41">
        <f>VLOOKUP($A:$A,'Youth Skills Data'!$A$1:$E$2403,2,FALSE)</f>
        <v>14</v>
      </c>
      <c r="C1481" s="41" t="str">
        <f t="shared" si="116"/>
        <v>15 - 19 yrs</v>
      </c>
      <c r="D1481" s="41" t="s">
        <v>8</v>
      </c>
      <c r="E1481" s="41" t="str">
        <f>HLOOKUP($A1481,'Sheet 4'!$A$2:$CNK$3,2,FALSE)</f>
        <v>Married</v>
      </c>
      <c r="F1481" s="41" t="s">
        <v>122</v>
      </c>
      <c r="G1481" s="41" t="str">
        <f t="shared" si="115"/>
        <v>Female/Married/Abim</v>
      </c>
      <c r="H1481" s="41">
        <f>VLOOKUP($A1481,'Youth Skills Data'!$A$1:$E$2403,5,FALSE)</f>
        <v>3.76</v>
      </c>
      <c r="I1481" s="41">
        <f>VLOOKUP($A1481,'Youth Skills Data'!$A$1:$E$2403,4,FALSE)</f>
        <v>0.56000000000000005</v>
      </c>
      <c r="J1481" s="41">
        <f>VLOOKUP($A1481,'Youth Skills Data'!$A$1:$E$2403,3,FALSE)</f>
        <v>9.81</v>
      </c>
      <c r="K1481" s="41">
        <f t="shared" si="117"/>
        <v>14.13</v>
      </c>
      <c r="L1481" s="41" t="s">
        <v>6</v>
      </c>
      <c r="M1481" s="41" t="s">
        <v>6</v>
      </c>
      <c r="N1481" s="41" t="str">
        <f t="shared" si="118"/>
        <v>No Impact at all</v>
      </c>
      <c r="O1481" s="42"/>
      <c r="P1481" s="42"/>
      <c r="Q1481" s="42">
        <f t="shared" si="119"/>
        <v>0</v>
      </c>
    </row>
    <row r="1482" spans="1:17" x14ac:dyDescent="0.35">
      <c r="A1482" s="41" t="s">
        <v>1503</v>
      </c>
      <c r="B1482" s="41">
        <f>VLOOKUP($A:$A,'Youth Skills Data'!$A$1:$E$2403,2,FALSE)</f>
        <v>15</v>
      </c>
      <c r="C1482" s="41" t="str">
        <f t="shared" si="116"/>
        <v>15 - 19 yrs</v>
      </c>
      <c r="D1482" s="41" t="s">
        <v>3</v>
      </c>
      <c r="E1482" s="41" t="str">
        <f>HLOOKUP($A1482,'Sheet 4'!$A$2:$CNK$3,2,FALSE)</f>
        <v>Married</v>
      </c>
      <c r="F1482" s="41" t="s">
        <v>122</v>
      </c>
      <c r="G1482" s="41" t="str">
        <f t="shared" si="115"/>
        <v>Male/Married/Abim</v>
      </c>
      <c r="H1482" s="41">
        <f>VLOOKUP($A1482,'Youth Skills Data'!$A$1:$E$2403,5,FALSE)</f>
        <v>1.87</v>
      </c>
      <c r="I1482" s="41">
        <f>VLOOKUP($A1482,'Youth Skills Data'!$A$1:$E$2403,4,FALSE)</f>
        <v>2.88</v>
      </c>
      <c r="J1482" s="41">
        <f>VLOOKUP($A1482,'Youth Skills Data'!$A$1:$E$2403,3,FALSE)</f>
        <v>5.23</v>
      </c>
      <c r="K1482" s="41">
        <f t="shared" si="117"/>
        <v>9.98</v>
      </c>
      <c r="L1482" s="41" t="s">
        <v>6</v>
      </c>
      <c r="M1482" s="41" t="s">
        <v>6</v>
      </c>
      <c r="N1482" s="41" t="str">
        <f t="shared" si="118"/>
        <v>No Impact at all</v>
      </c>
      <c r="O1482" s="42"/>
      <c r="P1482" s="42"/>
      <c r="Q1482" s="42">
        <f t="shared" si="119"/>
        <v>0</v>
      </c>
    </row>
    <row r="1483" spans="1:17" x14ac:dyDescent="0.35">
      <c r="A1483" s="41" t="s">
        <v>1504</v>
      </c>
      <c r="B1483" s="41">
        <f>VLOOKUP($A:$A,'Youth Skills Data'!$A$1:$E$2403,2,FALSE)</f>
        <v>17</v>
      </c>
      <c r="C1483" s="41" t="str">
        <f t="shared" si="116"/>
        <v>15 - 19 yrs</v>
      </c>
      <c r="D1483" s="41" t="s">
        <v>3</v>
      </c>
      <c r="E1483" s="41" t="str">
        <f>HLOOKUP($A1483,'Sheet 4'!$A$2:$CNK$3,2,FALSE)</f>
        <v>Single</v>
      </c>
      <c r="F1483" s="41" t="s">
        <v>122</v>
      </c>
      <c r="G1483" s="41" t="str">
        <f t="shared" si="115"/>
        <v>Male/Single/Abim</v>
      </c>
      <c r="H1483" s="41">
        <f>VLOOKUP($A1483,'Youth Skills Data'!$A$1:$E$2403,5,FALSE)</f>
        <v>1.87</v>
      </c>
      <c r="I1483" s="41">
        <f>VLOOKUP($A1483,'Youth Skills Data'!$A$1:$E$2403,4,FALSE)</f>
        <v>2.88</v>
      </c>
      <c r="J1483" s="41">
        <f>VLOOKUP($A1483,'Youth Skills Data'!$A$1:$E$2403,3,FALSE)</f>
        <v>5.23</v>
      </c>
      <c r="K1483" s="41">
        <f t="shared" si="117"/>
        <v>9.98</v>
      </c>
      <c r="L1483" s="41" t="s">
        <v>6</v>
      </c>
      <c r="M1483" s="41" t="s">
        <v>6</v>
      </c>
      <c r="N1483" s="41" t="str">
        <f t="shared" si="118"/>
        <v>No Impact at all</v>
      </c>
      <c r="O1483" s="42"/>
      <c r="P1483" s="42"/>
      <c r="Q1483" s="42">
        <f t="shared" si="119"/>
        <v>0</v>
      </c>
    </row>
    <row r="1484" spans="1:17" x14ac:dyDescent="0.35">
      <c r="A1484" s="41" t="s">
        <v>1505</v>
      </c>
      <c r="B1484" s="41">
        <f>VLOOKUP($A:$A,'Youth Skills Data'!$A$1:$E$2403,2,FALSE)</f>
        <v>19</v>
      </c>
      <c r="C1484" s="41" t="str">
        <f t="shared" si="116"/>
        <v>20 - 24 yrs</v>
      </c>
      <c r="D1484" s="41" t="s">
        <v>8</v>
      </c>
      <c r="E1484" s="41" t="str">
        <f>HLOOKUP($A1484,'Sheet 4'!$A$2:$CNK$3,2,FALSE)</f>
        <v>Married</v>
      </c>
      <c r="F1484" s="41" t="s">
        <v>122</v>
      </c>
      <c r="G1484" s="41" t="str">
        <f t="shared" si="115"/>
        <v>Female/Married/Abim</v>
      </c>
      <c r="H1484" s="41">
        <f>VLOOKUP($A1484,'Youth Skills Data'!$A$1:$E$2403,5,FALSE)</f>
        <v>7.84</v>
      </c>
      <c r="I1484" s="41">
        <f>VLOOKUP($A1484,'Youth Skills Data'!$A$1:$E$2403,4,FALSE)</f>
        <v>6.23</v>
      </c>
      <c r="J1484" s="41">
        <f>VLOOKUP($A1484,'Youth Skills Data'!$A$1:$E$2403,3,FALSE)</f>
        <v>5.87</v>
      </c>
      <c r="K1484" s="41">
        <f t="shared" si="117"/>
        <v>19.940000000000001</v>
      </c>
      <c r="L1484" s="41" t="s">
        <v>6</v>
      </c>
      <c r="M1484" s="41" t="s">
        <v>6</v>
      </c>
      <c r="N1484" s="41" t="str">
        <f t="shared" si="118"/>
        <v>No Impact at all</v>
      </c>
      <c r="O1484" s="42"/>
      <c r="P1484" s="42"/>
      <c r="Q1484" s="42">
        <f t="shared" si="119"/>
        <v>0</v>
      </c>
    </row>
    <row r="1485" spans="1:17" x14ac:dyDescent="0.35">
      <c r="A1485" s="41" t="s">
        <v>1506</v>
      </c>
      <c r="B1485" s="41">
        <f>VLOOKUP($A:$A,'Youth Skills Data'!$A$1:$E$2403,2,FALSE)</f>
        <v>21</v>
      </c>
      <c r="C1485" s="41" t="str">
        <f t="shared" si="116"/>
        <v>20 - 24 yrs</v>
      </c>
      <c r="D1485" s="41" t="s">
        <v>3</v>
      </c>
      <c r="E1485" s="41" t="str">
        <f>HLOOKUP($A1485,'Sheet 4'!$A$2:$CNK$3,2,FALSE)</f>
        <v>Single</v>
      </c>
      <c r="F1485" s="41" t="s">
        <v>117</v>
      </c>
      <c r="G1485" s="41" t="str">
        <f t="shared" si="115"/>
        <v>Male/Single/Kaabong</v>
      </c>
      <c r="H1485" s="41">
        <f>VLOOKUP($A1485,'Youth Skills Data'!$A$1:$E$2403,5,FALSE)</f>
        <v>7.53</v>
      </c>
      <c r="I1485" s="41">
        <f>VLOOKUP($A1485,'Youth Skills Data'!$A$1:$E$2403,4,FALSE)</f>
        <v>1.85</v>
      </c>
      <c r="J1485" s="41">
        <f>VLOOKUP($A1485,'Youth Skills Data'!$A$1:$E$2403,3,FALSE)</f>
        <v>6.81</v>
      </c>
      <c r="K1485" s="41">
        <f t="shared" si="117"/>
        <v>16.190000000000001</v>
      </c>
      <c r="L1485" s="41" t="s">
        <v>6</v>
      </c>
      <c r="M1485" s="41" t="s">
        <v>6</v>
      </c>
      <c r="N1485" s="41" t="str">
        <f t="shared" si="118"/>
        <v>No Impact at all</v>
      </c>
      <c r="O1485" s="42"/>
      <c r="P1485" s="42"/>
      <c r="Q1485" s="42">
        <f t="shared" si="119"/>
        <v>0</v>
      </c>
    </row>
    <row r="1486" spans="1:17" x14ac:dyDescent="0.35">
      <c r="A1486" s="41" t="s">
        <v>1507</v>
      </c>
      <c r="B1486" s="41">
        <f>VLOOKUP($A:$A,'Youth Skills Data'!$A$1:$E$2403,2,FALSE)</f>
        <v>24</v>
      </c>
      <c r="C1486" s="41" t="str">
        <f t="shared" si="116"/>
        <v>20 - 24 yrs</v>
      </c>
      <c r="D1486" s="41" t="s">
        <v>8</v>
      </c>
      <c r="E1486" s="41" t="str">
        <f>HLOOKUP($A1486,'Sheet 4'!$A$2:$CNK$3,2,FALSE)</f>
        <v>Single</v>
      </c>
      <c r="F1486" s="41" t="s">
        <v>117</v>
      </c>
      <c r="G1486" s="41" t="str">
        <f t="shared" si="115"/>
        <v>Female/Single/Kaabong</v>
      </c>
      <c r="H1486" s="41">
        <f>VLOOKUP($A1486,'Youth Skills Data'!$A$1:$E$2403,5,FALSE)</f>
        <v>8.42</v>
      </c>
      <c r="I1486" s="41">
        <f>VLOOKUP($A1486,'Youth Skills Data'!$A$1:$E$2403,4,FALSE)</f>
        <v>3.68</v>
      </c>
      <c r="J1486" s="41">
        <f>VLOOKUP($A1486,'Youth Skills Data'!$A$1:$E$2403,3,FALSE)</f>
        <v>0.54</v>
      </c>
      <c r="K1486" s="41">
        <f t="shared" si="117"/>
        <v>12.64</v>
      </c>
      <c r="L1486" s="41" t="s">
        <v>6</v>
      </c>
      <c r="M1486" s="41" t="s">
        <v>6</v>
      </c>
      <c r="N1486" s="41" t="str">
        <f t="shared" si="118"/>
        <v>No Impact at all</v>
      </c>
      <c r="O1486" s="42"/>
      <c r="P1486" s="42"/>
      <c r="Q1486" s="42">
        <f t="shared" si="119"/>
        <v>0</v>
      </c>
    </row>
    <row r="1487" spans="1:17" x14ac:dyDescent="0.35">
      <c r="A1487" s="41" t="s">
        <v>1508</v>
      </c>
      <c r="B1487" s="41">
        <f>VLOOKUP($A:$A,'Youth Skills Data'!$A$1:$E$2403,2,FALSE)</f>
        <v>21</v>
      </c>
      <c r="C1487" s="41" t="str">
        <f t="shared" si="116"/>
        <v>20 - 24 yrs</v>
      </c>
      <c r="D1487" s="41" t="s">
        <v>8</v>
      </c>
      <c r="E1487" s="41" t="str">
        <f>HLOOKUP($A1487,'Sheet 4'!$A$2:$CNK$3,2,FALSE)</f>
        <v>Separated</v>
      </c>
      <c r="F1487" s="41" t="s">
        <v>117</v>
      </c>
      <c r="G1487" s="41" t="str">
        <f t="shared" si="115"/>
        <v>Female/Separated/Kaabong</v>
      </c>
      <c r="H1487" s="41">
        <f>VLOOKUP($A1487,'Youth Skills Data'!$A$1:$E$2403,5,FALSE)</f>
        <v>7.74</v>
      </c>
      <c r="I1487" s="41">
        <f>VLOOKUP($A1487,'Youth Skills Data'!$A$1:$E$2403,4,FALSE)</f>
        <v>5.57</v>
      </c>
      <c r="J1487" s="41">
        <f>VLOOKUP($A1487,'Youth Skills Data'!$A$1:$E$2403,3,FALSE)</f>
        <v>8.99</v>
      </c>
      <c r="K1487" s="41">
        <f t="shared" si="117"/>
        <v>22.3</v>
      </c>
      <c r="L1487" s="41" t="s">
        <v>5</v>
      </c>
      <c r="M1487" s="41" t="s">
        <v>6</v>
      </c>
      <c r="N1487" s="41" t="str">
        <f t="shared" si="118"/>
        <v>Moderate Impact</v>
      </c>
      <c r="O1487" s="42">
        <v>9000</v>
      </c>
      <c r="P1487" s="42"/>
      <c r="Q1487" s="42">
        <f t="shared" si="119"/>
        <v>9000</v>
      </c>
    </row>
    <row r="1488" spans="1:17" x14ac:dyDescent="0.35">
      <c r="A1488" s="41" t="s">
        <v>1509</v>
      </c>
      <c r="B1488" s="41">
        <f>VLOOKUP($A:$A,'Youth Skills Data'!$A$1:$E$2403,2,FALSE)</f>
        <v>23</v>
      </c>
      <c r="C1488" s="41" t="str">
        <f t="shared" si="116"/>
        <v>20 - 24 yrs</v>
      </c>
      <c r="D1488" s="41" t="s">
        <v>8</v>
      </c>
      <c r="E1488" s="41" t="str">
        <f>HLOOKUP($A1488,'Sheet 4'!$A$2:$CNK$3,2,FALSE)</f>
        <v>Married</v>
      </c>
      <c r="F1488" s="41" t="s">
        <v>117</v>
      </c>
      <c r="G1488" s="41" t="str">
        <f t="shared" si="115"/>
        <v>Female/Married/Kaabong</v>
      </c>
      <c r="H1488" s="41">
        <f>VLOOKUP($A1488,'Youth Skills Data'!$A$1:$E$2403,5,FALSE)</f>
        <v>0.74</v>
      </c>
      <c r="I1488" s="41">
        <f>VLOOKUP($A1488,'Youth Skills Data'!$A$1:$E$2403,4,FALSE)</f>
        <v>4.91</v>
      </c>
      <c r="J1488" s="41">
        <f>VLOOKUP($A1488,'Youth Skills Data'!$A$1:$E$2403,3,FALSE)</f>
        <v>1.95</v>
      </c>
      <c r="K1488" s="41">
        <f t="shared" si="117"/>
        <v>7.6000000000000005</v>
      </c>
      <c r="L1488" s="41" t="s">
        <v>5</v>
      </c>
      <c r="M1488" s="41" t="s">
        <v>6</v>
      </c>
      <c r="N1488" s="41" t="str">
        <f t="shared" si="118"/>
        <v>Moderate Impact</v>
      </c>
      <c r="O1488" s="42">
        <v>85200</v>
      </c>
      <c r="P1488" s="42"/>
      <c r="Q1488" s="42">
        <f t="shared" si="119"/>
        <v>85200</v>
      </c>
    </row>
    <row r="1489" spans="1:17" x14ac:dyDescent="0.35">
      <c r="A1489" s="41" t="s">
        <v>1510</v>
      </c>
      <c r="B1489" s="41">
        <f>VLOOKUP($A:$A,'Youth Skills Data'!$A$1:$E$2403,2,FALSE)</f>
        <v>19</v>
      </c>
      <c r="C1489" s="41" t="str">
        <f t="shared" si="116"/>
        <v>20 - 24 yrs</v>
      </c>
      <c r="D1489" s="41" t="s">
        <v>3</v>
      </c>
      <c r="E1489" s="41" t="str">
        <f>HLOOKUP($A1489,'Sheet 4'!$A$2:$CNK$3,2,FALSE)</f>
        <v>Single</v>
      </c>
      <c r="F1489" s="41" t="s">
        <v>117</v>
      </c>
      <c r="G1489" s="41" t="str">
        <f t="shared" si="115"/>
        <v>Male/Single/Kaabong</v>
      </c>
      <c r="H1489" s="41">
        <f>VLOOKUP($A1489,'Youth Skills Data'!$A$1:$E$2403,5,FALSE)</f>
        <v>2.34</v>
      </c>
      <c r="I1489" s="41">
        <f>VLOOKUP($A1489,'Youth Skills Data'!$A$1:$E$2403,4,FALSE)</f>
        <v>4.0199999999999996</v>
      </c>
      <c r="J1489" s="41">
        <f>VLOOKUP($A1489,'Youth Skills Data'!$A$1:$E$2403,3,FALSE)</f>
        <v>8.5399999999999991</v>
      </c>
      <c r="K1489" s="41">
        <f t="shared" si="117"/>
        <v>14.899999999999999</v>
      </c>
      <c r="L1489" s="41" t="s">
        <v>6</v>
      </c>
      <c r="M1489" s="41" t="s">
        <v>6</v>
      </c>
      <c r="N1489" s="41" t="str">
        <f t="shared" si="118"/>
        <v>No Impact at all</v>
      </c>
      <c r="O1489" s="42"/>
      <c r="P1489" s="42"/>
      <c r="Q1489" s="42">
        <f t="shared" si="119"/>
        <v>0</v>
      </c>
    </row>
    <row r="1490" spans="1:17" x14ac:dyDescent="0.35">
      <c r="A1490" s="41" t="s">
        <v>1511</v>
      </c>
      <c r="B1490" s="41">
        <f>VLOOKUP($A:$A,'Youth Skills Data'!$A$1:$E$2403,2,FALSE)</f>
        <v>29</v>
      </c>
      <c r="C1490" s="41" t="str">
        <f t="shared" si="116"/>
        <v>25 yrs or more</v>
      </c>
      <c r="D1490" s="41" t="s">
        <v>3</v>
      </c>
      <c r="E1490" s="41" t="str">
        <f>HLOOKUP($A1490,'Sheet 4'!$A$2:$CNK$3,2,FALSE)</f>
        <v>Single</v>
      </c>
      <c r="F1490" s="41" t="s">
        <v>117</v>
      </c>
      <c r="G1490" s="41" t="str">
        <f t="shared" si="115"/>
        <v>Male/Single/Kaabong</v>
      </c>
      <c r="H1490" s="41">
        <f>VLOOKUP($A1490,'Youth Skills Data'!$A$1:$E$2403,5,FALSE)</f>
        <v>8.42</v>
      </c>
      <c r="I1490" s="41">
        <f>VLOOKUP($A1490,'Youth Skills Data'!$A$1:$E$2403,4,FALSE)</f>
        <v>3.68</v>
      </c>
      <c r="J1490" s="41">
        <f>VLOOKUP($A1490,'Youth Skills Data'!$A$1:$E$2403,3,FALSE)</f>
        <v>0.54</v>
      </c>
      <c r="K1490" s="41">
        <f t="shared" si="117"/>
        <v>12.64</v>
      </c>
      <c r="L1490" s="41" t="s">
        <v>5</v>
      </c>
      <c r="M1490" s="41" t="s">
        <v>6</v>
      </c>
      <c r="N1490" s="41" t="str">
        <f t="shared" si="118"/>
        <v>Moderate Impact</v>
      </c>
      <c r="O1490" s="42">
        <v>6198</v>
      </c>
      <c r="P1490" s="42"/>
      <c r="Q1490" s="42">
        <f t="shared" si="119"/>
        <v>6198</v>
      </c>
    </row>
    <row r="1491" spans="1:17" x14ac:dyDescent="0.35">
      <c r="A1491" s="41" t="s">
        <v>1512</v>
      </c>
      <c r="B1491" s="41">
        <f>VLOOKUP($A:$A,'Youth Skills Data'!$A$1:$E$2403,2,FALSE)</f>
        <v>23</v>
      </c>
      <c r="C1491" s="41" t="str">
        <f t="shared" si="116"/>
        <v>20 - 24 yrs</v>
      </c>
      <c r="D1491" s="41" t="s">
        <v>3</v>
      </c>
      <c r="E1491" s="41" t="str">
        <f>HLOOKUP($A1491,'Sheet 4'!$A$2:$CNK$3,2,FALSE)</f>
        <v>Single</v>
      </c>
      <c r="F1491" s="41" t="s">
        <v>120</v>
      </c>
      <c r="G1491" s="41" t="str">
        <f t="shared" si="115"/>
        <v>Male/Single/Nakapiripiriti</v>
      </c>
      <c r="H1491" s="41">
        <f>VLOOKUP($A1491,'Youth Skills Data'!$A$1:$E$2403,5,FALSE)</f>
        <v>1.87</v>
      </c>
      <c r="I1491" s="41">
        <f>VLOOKUP($A1491,'Youth Skills Data'!$A$1:$E$2403,4,FALSE)</f>
        <v>2.88</v>
      </c>
      <c r="J1491" s="41">
        <f>VLOOKUP($A1491,'Youth Skills Data'!$A$1:$E$2403,3,FALSE)</f>
        <v>5.23</v>
      </c>
      <c r="K1491" s="41">
        <f t="shared" si="117"/>
        <v>9.98</v>
      </c>
      <c r="L1491" s="41" t="s">
        <v>6</v>
      </c>
      <c r="M1491" s="41" t="s">
        <v>6</v>
      </c>
      <c r="N1491" s="41" t="str">
        <f t="shared" si="118"/>
        <v>No Impact at all</v>
      </c>
      <c r="O1491" s="42"/>
      <c r="P1491" s="42"/>
      <c r="Q1491" s="42">
        <f t="shared" si="119"/>
        <v>0</v>
      </c>
    </row>
    <row r="1492" spans="1:17" x14ac:dyDescent="0.35">
      <c r="A1492" s="41" t="s">
        <v>1513</v>
      </c>
      <c r="B1492" s="41">
        <f>VLOOKUP($A:$A,'Youth Skills Data'!$A$1:$E$2403,2,FALSE)</f>
        <v>21</v>
      </c>
      <c r="C1492" s="41" t="str">
        <f t="shared" si="116"/>
        <v>20 - 24 yrs</v>
      </c>
      <c r="D1492" s="41" t="s">
        <v>3</v>
      </c>
      <c r="E1492" s="41" t="str">
        <f>HLOOKUP($A1492,'Sheet 4'!$A$2:$CNK$3,2,FALSE)</f>
        <v>Single</v>
      </c>
      <c r="F1492" s="41" t="s">
        <v>120</v>
      </c>
      <c r="G1492" s="41" t="str">
        <f t="shared" si="115"/>
        <v>Male/Single/Nakapiripiriti</v>
      </c>
      <c r="H1492" s="41">
        <f>VLOOKUP($A1492,'Youth Skills Data'!$A$1:$E$2403,5,FALSE)</f>
        <v>3.26</v>
      </c>
      <c r="I1492" s="41">
        <f>VLOOKUP($A1492,'Youth Skills Data'!$A$1:$E$2403,4,FALSE)</f>
        <v>9.7200000000000006</v>
      </c>
      <c r="J1492" s="41">
        <f>VLOOKUP($A1492,'Youth Skills Data'!$A$1:$E$2403,3,FALSE)</f>
        <v>2</v>
      </c>
      <c r="K1492" s="41">
        <f t="shared" si="117"/>
        <v>14.98</v>
      </c>
      <c r="L1492" s="41" t="s">
        <v>5</v>
      </c>
      <c r="M1492" s="41" t="s">
        <v>6</v>
      </c>
      <c r="N1492" s="41" t="str">
        <f t="shared" si="118"/>
        <v>Moderate Impact</v>
      </c>
      <c r="O1492" s="42">
        <v>23500</v>
      </c>
      <c r="P1492" s="42"/>
      <c r="Q1492" s="42">
        <f t="shared" si="119"/>
        <v>23500</v>
      </c>
    </row>
    <row r="1493" spans="1:17" x14ac:dyDescent="0.35">
      <c r="A1493" s="41" t="s">
        <v>1514</v>
      </c>
      <c r="B1493" s="41">
        <f>VLOOKUP($A:$A,'Youth Skills Data'!$A$1:$E$2403,2,FALSE)</f>
        <v>17</v>
      </c>
      <c r="C1493" s="41" t="str">
        <f t="shared" si="116"/>
        <v>15 - 19 yrs</v>
      </c>
      <c r="D1493" s="41" t="s">
        <v>3</v>
      </c>
      <c r="E1493" s="41" t="str">
        <f>HLOOKUP($A1493,'Sheet 4'!$A$2:$CNK$3,2,FALSE)</f>
        <v>Single</v>
      </c>
      <c r="F1493" s="41" t="s">
        <v>120</v>
      </c>
      <c r="G1493" s="41" t="str">
        <f t="shared" si="115"/>
        <v>Male/Single/Nakapiripiriti</v>
      </c>
      <c r="H1493" s="41">
        <f>VLOOKUP($A1493,'Youth Skills Data'!$A$1:$E$2403,5,FALSE)</f>
        <v>2.15</v>
      </c>
      <c r="I1493" s="41">
        <f>VLOOKUP($A1493,'Youth Skills Data'!$A$1:$E$2403,4,FALSE)</f>
        <v>7.24</v>
      </c>
      <c r="J1493" s="41">
        <f>VLOOKUP($A1493,'Youth Skills Data'!$A$1:$E$2403,3,FALSE)</f>
        <v>5.42</v>
      </c>
      <c r="K1493" s="41">
        <f t="shared" si="117"/>
        <v>14.81</v>
      </c>
      <c r="L1493" s="41" t="s">
        <v>5</v>
      </c>
      <c r="M1493" s="41" t="s">
        <v>6</v>
      </c>
      <c r="N1493" s="41" t="str">
        <f t="shared" si="118"/>
        <v>Moderate Impact</v>
      </c>
      <c r="O1493" s="42">
        <v>80100</v>
      </c>
      <c r="P1493" s="42"/>
      <c r="Q1493" s="42">
        <f t="shared" si="119"/>
        <v>80100</v>
      </c>
    </row>
    <row r="1494" spans="1:17" x14ac:dyDescent="0.35">
      <c r="A1494" s="41" t="s">
        <v>1515</v>
      </c>
      <c r="B1494" s="41">
        <f>VLOOKUP($A:$A,'Youth Skills Data'!$A$1:$E$2403,2,FALSE)</f>
        <v>21</v>
      </c>
      <c r="C1494" s="41" t="str">
        <f t="shared" si="116"/>
        <v>20 - 24 yrs</v>
      </c>
      <c r="D1494" s="41" t="s">
        <v>3</v>
      </c>
      <c r="E1494" s="41" t="str">
        <f>HLOOKUP($A1494,'Sheet 4'!$A$2:$CNK$3,2,FALSE)</f>
        <v>Separated</v>
      </c>
      <c r="F1494" s="41" t="s">
        <v>120</v>
      </c>
      <c r="G1494" s="41" t="str">
        <f t="shared" si="115"/>
        <v>Male/Separated/Nakapiripiriti</v>
      </c>
      <c r="H1494" s="41">
        <f>VLOOKUP($A1494,'Youth Skills Data'!$A$1:$E$2403,5,FALSE)</f>
        <v>8.52</v>
      </c>
      <c r="I1494" s="41">
        <f>VLOOKUP($A1494,'Youth Skills Data'!$A$1:$E$2403,4,FALSE)</f>
        <v>2.89</v>
      </c>
      <c r="J1494" s="41">
        <f>VLOOKUP($A1494,'Youth Skills Data'!$A$1:$E$2403,3,FALSE)</f>
        <v>7.93</v>
      </c>
      <c r="K1494" s="41">
        <f t="shared" si="117"/>
        <v>19.34</v>
      </c>
      <c r="L1494" s="41" t="s">
        <v>5</v>
      </c>
      <c r="M1494" s="41" t="s">
        <v>5</v>
      </c>
      <c r="N1494" s="41" t="str">
        <f t="shared" si="118"/>
        <v>High Impact</v>
      </c>
      <c r="O1494" s="42">
        <v>60198</v>
      </c>
      <c r="P1494" s="42">
        <v>980000</v>
      </c>
      <c r="Q1494" s="42">
        <f t="shared" si="119"/>
        <v>1040198</v>
      </c>
    </row>
    <row r="1495" spans="1:17" x14ac:dyDescent="0.35">
      <c r="A1495" s="41" t="s">
        <v>1516</v>
      </c>
      <c r="B1495" s="41">
        <f>VLOOKUP($A:$A,'Youth Skills Data'!$A$1:$E$2403,2,FALSE)</f>
        <v>23</v>
      </c>
      <c r="C1495" s="41" t="str">
        <f t="shared" si="116"/>
        <v>20 - 24 yrs</v>
      </c>
      <c r="D1495" s="41" t="s">
        <v>8</v>
      </c>
      <c r="E1495" s="41" t="str">
        <f>HLOOKUP($A1495,'Sheet 4'!$A$2:$CNK$3,2,FALSE)</f>
        <v>Single</v>
      </c>
      <c r="F1495" s="41" t="s">
        <v>120</v>
      </c>
      <c r="G1495" s="41" t="str">
        <f t="shared" si="115"/>
        <v>Female/Single/Nakapiripiriti</v>
      </c>
      <c r="H1495" s="41">
        <f>VLOOKUP($A1495,'Youth Skills Data'!$A$1:$E$2403,5,FALSE)</f>
        <v>8.9499999999999993</v>
      </c>
      <c r="I1495" s="41">
        <f>VLOOKUP($A1495,'Youth Skills Data'!$A$1:$E$2403,4,FALSE)</f>
        <v>9.2799999999999994</v>
      </c>
      <c r="J1495" s="41">
        <f>VLOOKUP($A1495,'Youth Skills Data'!$A$1:$E$2403,3,FALSE)</f>
        <v>7.99</v>
      </c>
      <c r="K1495" s="41">
        <f t="shared" si="117"/>
        <v>26.22</v>
      </c>
      <c r="L1495" s="41" t="s">
        <v>5</v>
      </c>
      <c r="M1495" s="41" t="s">
        <v>5</v>
      </c>
      <c r="N1495" s="41" t="str">
        <f t="shared" si="118"/>
        <v>High Impact</v>
      </c>
      <c r="O1495" s="42">
        <v>1500198</v>
      </c>
      <c r="P1495" s="42">
        <v>870000</v>
      </c>
      <c r="Q1495" s="42">
        <f t="shared" si="119"/>
        <v>2370198</v>
      </c>
    </row>
    <row r="1496" spans="1:17" x14ac:dyDescent="0.35">
      <c r="A1496" s="41" t="s">
        <v>1517</v>
      </c>
      <c r="B1496" s="41">
        <f>VLOOKUP($A:$A,'Youth Skills Data'!$A$1:$E$2403,2,FALSE)</f>
        <v>15</v>
      </c>
      <c r="C1496" s="41" t="str">
        <f t="shared" si="116"/>
        <v>15 - 19 yrs</v>
      </c>
      <c r="D1496" s="41" t="s">
        <v>3</v>
      </c>
      <c r="E1496" s="41" t="str">
        <f>HLOOKUP($A1496,'Sheet 4'!$A$2:$CNK$3,2,FALSE)</f>
        <v>Married</v>
      </c>
      <c r="F1496" s="41" t="s">
        <v>120</v>
      </c>
      <c r="G1496" s="41" t="str">
        <f t="shared" si="115"/>
        <v>Male/Married/Nakapiripiriti</v>
      </c>
      <c r="H1496" s="41">
        <f>VLOOKUP($A1496,'Youth Skills Data'!$A$1:$E$2403,5,FALSE)</f>
        <v>4.3499999999999996</v>
      </c>
      <c r="I1496" s="41">
        <f>VLOOKUP($A1496,'Youth Skills Data'!$A$1:$E$2403,4,FALSE)</f>
        <v>7.84</v>
      </c>
      <c r="J1496" s="41">
        <f>VLOOKUP($A1496,'Youth Skills Data'!$A$1:$E$2403,3,FALSE)</f>
        <v>6.4</v>
      </c>
      <c r="K1496" s="41">
        <f t="shared" si="117"/>
        <v>18.59</v>
      </c>
      <c r="L1496" s="41" t="s">
        <v>5</v>
      </c>
      <c r="M1496" s="41" t="s">
        <v>5</v>
      </c>
      <c r="N1496" s="41" t="str">
        <f t="shared" si="118"/>
        <v>High Impact</v>
      </c>
      <c r="O1496" s="42">
        <v>35000</v>
      </c>
      <c r="P1496" s="42">
        <v>100000</v>
      </c>
      <c r="Q1496" s="42">
        <f t="shared" si="119"/>
        <v>135000</v>
      </c>
    </row>
    <row r="1497" spans="1:17" x14ac:dyDescent="0.35">
      <c r="A1497" s="41" t="s">
        <v>1518</v>
      </c>
      <c r="B1497" s="41">
        <f>VLOOKUP($A:$A,'Youth Skills Data'!$A$1:$E$2403,2,FALSE)</f>
        <v>21</v>
      </c>
      <c r="C1497" s="41" t="str">
        <f t="shared" si="116"/>
        <v>20 - 24 yrs</v>
      </c>
      <c r="D1497" s="41" t="s">
        <v>3</v>
      </c>
      <c r="E1497" s="41" t="str">
        <f>HLOOKUP($A1497,'Sheet 4'!$A$2:$CNK$3,2,FALSE)</f>
        <v>Separated</v>
      </c>
      <c r="F1497" s="41" t="s">
        <v>120</v>
      </c>
      <c r="G1497" s="41" t="str">
        <f t="shared" si="115"/>
        <v>Male/Separated/Nakapiripiriti</v>
      </c>
      <c r="H1497" s="41">
        <f>VLOOKUP($A1497,'Youth Skills Data'!$A$1:$E$2403,5,FALSE)</f>
        <v>2.91</v>
      </c>
      <c r="I1497" s="41">
        <f>VLOOKUP($A1497,'Youth Skills Data'!$A$1:$E$2403,4,FALSE)</f>
        <v>2.04</v>
      </c>
      <c r="J1497" s="41">
        <f>VLOOKUP($A1497,'Youth Skills Data'!$A$1:$E$2403,3,FALSE)</f>
        <v>2.82</v>
      </c>
      <c r="K1497" s="41">
        <f t="shared" si="117"/>
        <v>7.77</v>
      </c>
      <c r="L1497" s="41" t="s">
        <v>5</v>
      </c>
      <c r="M1497" s="41" t="s">
        <v>5</v>
      </c>
      <c r="N1497" s="41" t="str">
        <f t="shared" si="118"/>
        <v>High Impact</v>
      </c>
      <c r="O1497" s="42">
        <v>218500</v>
      </c>
      <c r="P1497" s="42">
        <v>35500</v>
      </c>
      <c r="Q1497" s="42">
        <f t="shared" si="119"/>
        <v>254000</v>
      </c>
    </row>
    <row r="1498" spans="1:17" x14ac:dyDescent="0.35">
      <c r="A1498" s="41" t="s">
        <v>1519</v>
      </c>
      <c r="B1498" s="41">
        <f>VLOOKUP($A:$A,'Youth Skills Data'!$A$1:$E$2403,2,FALSE)</f>
        <v>23</v>
      </c>
      <c r="C1498" s="41" t="str">
        <f t="shared" si="116"/>
        <v>20 - 24 yrs</v>
      </c>
      <c r="D1498" s="41" t="s">
        <v>3</v>
      </c>
      <c r="E1498" s="41" t="str">
        <f>HLOOKUP($A1498,'Sheet 4'!$A$2:$CNK$3,2,FALSE)</f>
        <v>Single</v>
      </c>
      <c r="F1498" s="41" t="s">
        <v>120</v>
      </c>
      <c r="G1498" s="41" t="str">
        <f t="shared" si="115"/>
        <v>Male/Single/Nakapiripiriti</v>
      </c>
      <c r="H1498" s="41">
        <f>VLOOKUP($A1498,'Youth Skills Data'!$A$1:$E$2403,5,FALSE)</f>
        <v>1.87</v>
      </c>
      <c r="I1498" s="41">
        <f>VLOOKUP($A1498,'Youth Skills Data'!$A$1:$E$2403,4,FALSE)</f>
        <v>2.88</v>
      </c>
      <c r="J1498" s="41">
        <f>VLOOKUP($A1498,'Youth Skills Data'!$A$1:$E$2403,3,FALSE)</f>
        <v>5.23</v>
      </c>
      <c r="K1498" s="41">
        <f t="shared" si="117"/>
        <v>9.98</v>
      </c>
      <c r="L1498" s="41" t="s">
        <v>5</v>
      </c>
      <c r="M1498" s="41" t="s">
        <v>5</v>
      </c>
      <c r="N1498" s="41" t="str">
        <f t="shared" si="118"/>
        <v>High Impact</v>
      </c>
      <c r="O1498" s="42">
        <v>1500198</v>
      </c>
      <c r="P1498" s="42">
        <v>72099</v>
      </c>
      <c r="Q1498" s="42">
        <f t="shared" si="119"/>
        <v>1572297</v>
      </c>
    </row>
    <row r="1499" spans="1:17" x14ac:dyDescent="0.35">
      <c r="A1499" s="41" t="s">
        <v>1520</v>
      </c>
      <c r="B1499" s="41">
        <f>VLOOKUP($A:$A,'Youth Skills Data'!$A$1:$E$2403,2,FALSE)</f>
        <v>15</v>
      </c>
      <c r="C1499" s="41" t="str">
        <f t="shared" si="116"/>
        <v>15 - 19 yrs</v>
      </c>
      <c r="D1499" s="41" t="s">
        <v>8</v>
      </c>
      <c r="E1499" s="41" t="str">
        <f>HLOOKUP($A1499,'Sheet 4'!$A$2:$CNK$3,2,FALSE)</f>
        <v>Married</v>
      </c>
      <c r="F1499" s="41" t="s">
        <v>120</v>
      </c>
      <c r="G1499" s="41" t="str">
        <f t="shared" si="115"/>
        <v>Female/Married/Nakapiripiriti</v>
      </c>
      <c r="H1499" s="41">
        <f>VLOOKUP($A1499,'Youth Skills Data'!$A$1:$E$2403,5,FALSE)</f>
        <v>4.3499999999999996</v>
      </c>
      <c r="I1499" s="41">
        <f>VLOOKUP($A1499,'Youth Skills Data'!$A$1:$E$2403,4,FALSE)</f>
        <v>7.84</v>
      </c>
      <c r="J1499" s="41">
        <f>VLOOKUP($A1499,'Youth Skills Data'!$A$1:$E$2403,3,FALSE)</f>
        <v>6.4</v>
      </c>
      <c r="K1499" s="41">
        <f t="shared" si="117"/>
        <v>18.59</v>
      </c>
      <c r="L1499" s="41" t="s">
        <v>5</v>
      </c>
      <c r="M1499" s="41" t="s">
        <v>5</v>
      </c>
      <c r="N1499" s="41" t="str">
        <f t="shared" si="118"/>
        <v>High Impact</v>
      </c>
      <c r="O1499" s="42">
        <v>157000</v>
      </c>
      <c r="P1499" s="42">
        <v>400000</v>
      </c>
      <c r="Q1499" s="42">
        <f t="shared" si="119"/>
        <v>557000</v>
      </c>
    </row>
    <row r="1500" spans="1:17" x14ac:dyDescent="0.35">
      <c r="A1500" s="41" t="s">
        <v>1521</v>
      </c>
      <c r="B1500" s="41">
        <f>VLOOKUP($A:$A,'Youth Skills Data'!$A$1:$E$2403,2,FALSE)</f>
        <v>23</v>
      </c>
      <c r="C1500" s="41" t="str">
        <f t="shared" si="116"/>
        <v>20 - 24 yrs</v>
      </c>
      <c r="D1500" s="41" t="s">
        <v>8</v>
      </c>
      <c r="E1500" s="41" t="str">
        <f>HLOOKUP($A1500,'Sheet 4'!$A$2:$CNK$3,2,FALSE)</f>
        <v>Married</v>
      </c>
      <c r="F1500" s="41" t="s">
        <v>120</v>
      </c>
      <c r="G1500" s="41" t="str">
        <f t="shared" si="115"/>
        <v>Female/Married/Nakapiripiriti</v>
      </c>
      <c r="H1500" s="41">
        <f>VLOOKUP($A1500,'Youth Skills Data'!$A$1:$E$2403,5,FALSE)</f>
        <v>8.42</v>
      </c>
      <c r="I1500" s="41">
        <f>VLOOKUP($A1500,'Youth Skills Data'!$A$1:$E$2403,4,FALSE)</f>
        <v>3.68</v>
      </c>
      <c r="J1500" s="41">
        <f>VLOOKUP($A1500,'Youth Skills Data'!$A$1:$E$2403,3,FALSE)</f>
        <v>0.54</v>
      </c>
      <c r="K1500" s="41">
        <f t="shared" si="117"/>
        <v>12.64</v>
      </c>
      <c r="L1500" s="41" t="s">
        <v>5</v>
      </c>
      <c r="M1500" s="41" t="s">
        <v>5</v>
      </c>
      <c r="N1500" s="41" t="str">
        <f t="shared" si="118"/>
        <v>High Impact</v>
      </c>
      <c r="O1500" s="42">
        <v>82200</v>
      </c>
      <c r="P1500" s="42">
        <v>2800000</v>
      </c>
      <c r="Q1500" s="42">
        <f t="shared" si="119"/>
        <v>2882200</v>
      </c>
    </row>
    <row r="1501" spans="1:17" x14ac:dyDescent="0.35">
      <c r="A1501" s="41" t="s">
        <v>1522</v>
      </c>
      <c r="B1501" s="41">
        <f>VLOOKUP($A:$A,'Youth Skills Data'!$A$1:$E$2403,2,FALSE)</f>
        <v>15</v>
      </c>
      <c r="C1501" s="41" t="str">
        <f t="shared" si="116"/>
        <v>15 - 19 yrs</v>
      </c>
      <c r="D1501" s="41" t="s">
        <v>3</v>
      </c>
      <c r="E1501" s="41" t="str">
        <f>HLOOKUP($A1501,'Sheet 4'!$A$2:$CNK$3,2,FALSE)</f>
        <v>Separated</v>
      </c>
      <c r="F1501" s="41" t="s">
        <v>120</v>
      </c>
      <c r="G1501" s="41" t="str">
        <f t="shared" si="115"/>
        <v>Male/Separated/Nakapiripiriti</v>
      </c>
      <c r="H1501" s="41">
        <f>VLOOKUP($A1501,'Youth Skills Data'!$A$1:$E$2403,5,FALSE)</f>
        <v>4.3499999999999996</v>
      </c>
      <c r="I1501" s="41">
        <f>VLOOKUP($A1501,'Youth Skills Data'!$A$1:$E$2403,4,FALSE)</f>
        <v>7.84</v>
      </c>
      <c r="J1501" s="41">
        <f>VLOOKUP($A1501,'Youth Skills Data'!$A$1:$E$2403,3,FALSE)</f>
        <v>6.4</v>
      </c>
      <c r="K1501" s="41">
        <f t="shared" si="117"/>
        <v>18.59</v>
      </c>
      <c r="L1501" s="41" t="s">
        <v>5</v>
      </c>
      <c r="M1501" s="41" t="s">
        <v>5</v>
      </c>
      <c r="N1501" s="41" t="str">
        <f t="shared" si="118"/>
        <v>High Impact</v>
      </c>
      <c r="O1501" s="42">
        <v>310000</v>
      </c>
      <c r="P1501" s="42">
        <v>400000</v>
      </c>
      <c r="Q1501" s="42">
        <f t="shared" si="119"/>
        <v>710000</v>
      </c>
    </row>
    <row r="1502" spans="1:17" x14ac:dyDescent="0.35">
      <c r="A1502" s="41" t="s">
        <v>1523</v>
      </c>
      <c r="B1502" s="41">
        <f>VLOOKUP($A:$A,'Youth Skills Data'!$A$1:$E$2403,2,FALSE)</f>
        <v>25</v>
      </c>
      <c r="C1502" s="41" t="str">
        <f t="shared" si="116"/>
        <v>25 yrs or more</v>
      </c>
      <c r="D1502" s="41" t="s">
        <v>3</v>
      </c>
      <c r="E1502" s="41" t="str">
        <f>HLOOKUP($A1502,'Sheet 4'!$A$2:$CNK$3,2,FALSE)</f>
        <v>Single</v>
      </c>
      <c r="F1502" s="41" t="s">
        <v>121</v>
      </c>
      <c r="G1502" s="41" t="str">
        <f t="shared" si="115"/>
        <v>Male/Single/Amudat</v>
      </c>
      <c r="H1502" s="41">
        <f>VLOOKUP($A1502,'Youth Skills Data'!$A$1:$E$2403,5,FALSE)</f>
        <v>5.3</v>
      </c>
      <c r="I1502" s="41">
        <f>VLOOKUP($A1502,'Youth Skills Data'!$A$1:$E$2403,4,FALSE)</f>
        <v>2.52</v>
      </c>
      <c r="J1502" s="41">
        <f>VLOOKUP($A1502,'Youth Skills Data'!$A$1:$E$2403,3,FALSE)</f>
        <v>5.59</v>
      </c>
      <c r="K1502" s="41">
        <f t="shared" si="117"/>
        <v>13.41</v>
      </c>
      <c r="L1502" s="41" t="s">
        <v>5</v>
      </c>
      <c r="M1502" s="41" t="s">
        <v>5</v>
      </c>
      <c r="N1502" s="41" t="str">
        <f t="shared" si="118"/>
        <v>High Impact</v>
      </c>
      <c r="O1502" s="42">
        <v>475000</v>
      </c>
      <c r="P1502" s="42">
        <v>620000</v>
      </c>
      <c r="Q1502" s="42">
        <f t="shared" si="119"/>
        <v>1095000</v>
      </c>
    </row>
    <row r="1503" spans="1:17" x14ac:dyDescent="0.35">
      <c r="A1503" s="41" t="s">
        <v>1524</v>
      </c>
      <c r="B1503" s="41">
        <f>VLOOKUP($A:$A,'Youth Skills Data'!$A$1:$E$2403,2,FALSE)</f>
        <v>14</v>
      </c>
      <c r="C1503" s="41" t="str">
        <f t="shared" si="116"/>
        <v>15 - 19 yrs</v>
      </c>
      <c r="D1503" s="41" t="s">
        <v>3</v>
      </c>
      <c r="E1503" s="41" t="str">
        <f>HLOOKUP($A1503,'Sheet 4'!$A$2:$CNK$3,2,FALSE)</f>
        <v>Separated</v>
      </c>
      <c r="F1503" s="41" t="s">
        <v>121</v>
      </c>
      <c r="G1503" s="41" t="str">
        <f t="shared" si="115"/>
        <v>Male/Separated/Amudat</v>
      </c>
      <c r="H1503" s="41">
        <f>VLOOKUP($A1503,'Youth Skills Data'!$A$1:$E$2403,5,FALSE)</f>
        <v>7.84</v>
      </c>
      <c r="I1503" s="41">
        <f>VLOOKUP($A1503,'Youth Skills Data'!$A$1:$E$2403,4,FALSE)</f>
        <v>6.23</v>
      </c>
      <c r="J1503" s="41">
        <f>VLOOKUP($A1503,'Youth Skills Data'!$A$1:$E$2403,3,FALSE)</f>
        <v>5.87</v>
      </c>
      <c r="K1503" s="41">
        <f t="shared" si="117"/>
        <v>19.940000000000001</v>
      </c>
      <c r="L1503" s="41" t="s">
        <v>5</v>
      </c>
      <c r="M1503" s="41" t="s">
        <v>6</v>
      </c>
      <c r="N1503" s="41" t="str">
        <f t="shared" si="118"/>
        <v>Moderate Impact</v>
      </c>
      <c r="O1503" s="42">
        <v>30297</v>
      </c>
      <c r="P1503" s="42"/>
      <c r="Q1503" s="42">
        <f t="shared" si="119"/>
        <v>30297</v>
      </c>
    </row>
    <row r="1504" spans="1:17" x14ac:dyDescent="0.35">
      <c r="A1504" s="41" t="s">
        <v>1525</v>
      </c>
      <c r="B1504" s="41">
        <f>VLOOKUP($A:$A,'Youth Skills Data'!$A$1:$E$2403,2,FALSE)</f>
        <v>15</v>
      </c>
      <c r="C1504" s="41" t="str">
        <f t="shared" si="116"/>
        <v>15 - 19 yrs</v>
      </c>
      <c r="D1504" s="41" t="s">
        <v>3</v>
      </c>
      <c r="E1504" s="41" t="str">
        <f>HLOOKUP($A1504,'Sheet 4'!$A$2:$CNK$3,2,FALSE)</f>
        <v>Single</v>
      </c>
      <c r="F1504" s="41" t="s">
        <v>121</v>
      </c>
      <c r="G1504" s="41" t="str">
        <f t="shared" si="115"/>
        <v>Male/Single/Amudat</v>
      </c>
      <c r="H1504" s="41">
        <f>VLOOKUP($A1504,'Youth Skills Data'!$A$1:$E$2403,5,FALSE)</f>
        <v>8.42</v>
      </c>
      <c r="I1504" s="41">
        <f>VLOOKUP($A1504,'Youth Skills Data'!$A$1:$E$2403,4,FALSE)</f>
        <v>3.68</v>
      </c>
      <c r="J1504" s="41">
        <f>VLOOKUP($A1504,'Youth Skills Data'!$A$1:$E$2403,3,FALSE)</f>
        <v>0.54</v>
      </c>
      <c r="K1504" s="41">
        <f t="shared" si="117"/>
        <v>12.64</v>
      </c>
      <c r="L1504" s="41" t="s">
        <v>5</v>
      </c>
      <c r="M1504" s="41" t="s">
        <v>6</v>
      </c>
      <c r="N1504" s="41" t="str">
        <f t="shared" si="118"/>
        <v>Moderate Impact</v>
      </c>
      <c r="O1504" s="42">
        <v>47099</v>
      </c>
      <c r="P1504" s="42"/>
      <c r="Q1504" s="42">
        <f t="shared" si="119"/>
        <v>47099</v>
      </c>
    </row>
    <row r="1505" spans="1:17" x14ac:dyDescent="0.35">
      <c r="A1505" s="41" t="s">
        <v>1526</v>
      </c>
      <c r="B1505" s="41">
        <f>VLOOKUP($A:$A,'Youth Skills Data'!$A$1:$E$2403,2,FALSE)</f>
        <v>17</v>
      </c>
      <c r="C1505" s="41" t="str">
        <f t="shared" si="116"/>
        <v>15 - 19 yrs</v>
      </c>
      <c r="D1505" s="41" t="s">
        <v>3</v>
      </c>
      <c r="E1505" s="41" t="str">
        <f>HLOOKUP($A1505,'Sheet 4'!$A$2:$CNK$3,2,FALSE)</f>
        <v>Single</v>
      </c>
      <c r="F1505" s="41" t="s">
        <v>121</v>
      </c>
      <c r="G1505" s="41" t="str">
        <f t="shared" si="115"/>
        <v>Male/Single/Amudat</v>
      </c>
      <c r="H1505" s="41">
        <f>VLOOKUP($A1505,'Youth Skills Data'!$A$1:$E$2403,5,FALSE)</f>
        <v>8.42</v>
      </c>
      <c r="I1505" s="41">
        <f>VLOOKUP($A1505,'Youth Skills Data'!$A$1:$E$2403,4,FALSE)</f>
        <v>3.68</v>
      </c>
      <c r="J1505" s="41">
        <f>VLOOKUP($A1505,'Youth Skills Data'!$A$1:$E$2403,3,FALSE)</f>
        <v>0.54</v>
      </c>
      <c r="K1505" s="41">
        <f t="shared" si="117"/>
        <v>12.64</v>
      </c>
      <c r="L1505" s="41" t="s">
        <v>5</v>
      </c>
      <c r="M1505" s="41" t="s">
        <v>6</v>
      </c>
      <c r="N1505" s="41" t="str">
        <f t="shared" si="118"/>
        <v>Moderate Impact</v>
      </c>
      <c r="O1505" s="42">
        <v>120099</v>
      </c>
      <c r="P1505" s="42"/>
      <c r="Q1505" s="42">
        <f t="shared" si="119"/>
        <v>120099</v>
      </c>
    </row>
    <row r="1506" spans="1:17" x14ac:dyDescent="0.35">
      <c r="A1506" s="41" t="s">
        <v>1527</v>
      </c>
      <c r="B1506" s="41">
        <f>VLOOKUP($A:$A,'Youth Skills Data'!$A$1:$E$2403,2,FALSE)</f>
        <v>19</v>
      </c>
      <c r="C1506" s="41" t="str">
        <f t="shared" si="116"/>
        <v>20 - 24 yrs</v>
      </c>
      <c r="D1506" s="41" t="s">
        <v>3</v>
      </c>
      <c r="E1506" s="41" t="str">
        <f>HLOOKUP($A1506,'Sheet 4'!$A$2:$CNK$3,2,FALSE)</f>
        <v>Single</v>
      </c>
      <c r="F1506" s="41" t="s">
        <v>121</v>
      </c>
      <c r="G1506" s="41" t="str">
        <f t="shared" si="115"/>
        <v>Male/Single/Amudat</v>
      </c>
      <c r="H1506" s="41">
        <f>VLOOKUP($A1506,'Youth Skills Data'!$A$1:$E$2403,5,FALSE)</f>
        <v>3.76</v>
      </c>
      <c r="I1506" s="41">
        <f>VLOOKUP($A1506,'Youth Skills Data'!$A$1:$E$2403,4,FALSE)</f>
        <v>0.56000000000000005</v>
      </c>
      <c r="J1506" s="41">
        <f>VLOOKUP($A1506,'Youth Skills Data'!$A$1:$E$2403,3,FALSE)</f>
        <v>9.81</v>
      </c>
      <c r="K1506" s="41">
        <f t="shared" si="117"/>
        <v>14.13</v>
      </c>
      <c r="L1506" s="41" t="s">
        <v>5</v>
      </c>
      <c r="M1506" s="41" t="s">
        <v>6</v>
      </c>
      <c r="N1506" s="41" t="str">
        <f t="shared" si="118"/>
        <v>Moderate Impact</v>
      </c>
      <c r="O1506" s="42">
        <v>55198</v>
      </c>
      <c r="P1506" s="42"/>
      <c r="Q1506" s="42">
        <f t="shared" si="119"/>
        <v>55198</v>
      </c>
    </row>
    <row r="1507" spans="1:17" x14ac:dyDescent="0.35">
      <c r="A1507" s="41" t="s">
        <v>1528</v>
      </c>
      <c r="B1507" s="41">
        <f>VLOOKUP($A:$A,'Youth Skills Data'!$A$1:$E$2403,2,FALSE)</f>
        <v>21</v>
      </c>
      <c r="C1507" s="41" t="str">
        <f t="shared" si="116"/>
        <v>20 - 24 yrs</v>
      </c>
      <c r="D1507" s="41" t="s">
        <v>3</v>
      </c>
      <c r="E1507" s="41" t="str">
        <f>HLOOKUP($A1507,'Sheet 4'!$A$2:$CNK$3,2,FALSE)</f>
        <v>Single</v>
      </c>
      <c r="F1507" s="41" t="s">
        <v>121</v>
      </c>
      <c r="G1507" s="41" t="str">
        <f t="shared" si="115"/>
        <v>Male/Single/Amudat</v>
      </c>
      <c r="H1507" s="41">
        <f>VLOOKUP($A1507,'Youth Skills Data'!$A$1:$E$2403,5,FALSE)</f>
        <v>8.3000000000000007</v>
      </c>
      <c r="I1507" s="41">
        <f>VLOOKUP($A1507,'Youth Skills Data'!$A$1:$E$2403,4,FALSE)</f>
        <v>6.79</v>
      </c>
      <c r="J1507" s="41">
        <f>VLOOKUP($A1507,'Youth Skills Data'!$A$1:$E$2403,3,FALSE)</f>
        <v>1.88</v>
      </c>
      <c r="K1507" s="41">
        <f t="shared" si="117"/>
        <v>16.97</v>
      </c>
      <c r="L1507" s="41" t="s">
        <v>5</v>
      </c>
      <c r="M1507" s="41" t="s">
        <v>5</v>
      </c>
      <c r="N1507" s="41" t="str">
        <f t="shared" si="118"/>
        <v>High Impact</v>
      </c>
      <c r="O1507" s="42">
        <v>73000</v>
      </c>
      <c r="P1507" s="42">
        <v>12198</v>
      </c>
      <c r="Q1507" s="42">
        <f t="shared" si="119"/>
        <v>85198</v>
      </c>
    </row>
    <row r="1508" spans="1:17" x14ac:dyDescent="0.35">
      <c r="A1508" s="41" t="s">
        <v>1529</v>
      </c>
      <c r="B1508" s="41">
        <f>VLOOKUP($A:$A,'Youth Skills Data'!$A$1:$E$2403,2,FALSE)</f>
        <v>24</v>
      </c>
      <c r="C1508" s="41" t="str">
        <f t="shared" si="116"/>
        <v>20 - 24 yrs</v>
      </c>
      <c r="D1508" s="41" t="s">
        <v>3</v>
      </c>
      <c r="E1508" s="41" t="str">
        <f>HLOOKUP($A1508,'Sheet 4'!$A$2:$CNK$3,2,FALSE)</f>
        <v>Married</v>
      </c>
      <c r="F1508" s="41" t="s">
        <v>121</v>
      </c>
      <c r="G1508" s="41" t="str">
        <f t="shared" si="115"/>
        <v>Male/Married/Amudat</v>
      </c>
      <c r="H1508" s="41">
        <f>VLOOKUP($A1508,'Youth Skills Data'!$A$1:$E$2403,5,FALSE)</f>
        <v>8.9499999999999993</v>
      </c>
      <c r="I1508" s="41">
        <f>VLOOKUP($A1508,'Youth Skills Data'!$A$1:$E$2403,4,FALSE)</f>
        <v>9.2799999999999994</v>
      </c>
      <c r="J1508" s="41">
        <f>VLOOKUP($A1508,'Youth Skills Data'!$A$1:$E$2403,3,FALSE)</f>
        <v>7.99</v>
      </c>
      <c r="K1508" s="41">
        <f t="shared" si="117"/>
        <v>26.22</v>
      </c>
      <c r="L1508" s="41" t="s">
        <v>5</v>
      </c>
      <c r="M1508" s="41" t="s">
        <v>6</v>
      </c>
      <c r="N1508" s="41" t="str">
        <f t="shared" si="118"/>
        <v>Moderate Impact</v>
      </c>
      <c r="O1508" s="42">
        <v>90198</v>
      </c>
      <c r="P1508" s="42"/>
      <c r="Q1508" s="42">
        <f t="shared" si="119"/>
        <v>90198</v>
      </c>
    </row>
    <row r="1509" spans="1:17" x14ac:dyDescent="0.35">
      <c r="A1509" s="41" t="s">
        <v>1530</v>
      </c>
      <c r="B1509" s="41">
        <f>VLOOKUP($A:$A,'Youth Skills Data'!$A$1:$E$2403,2,FALSE)</f>
        <v>21</v>
      </c>
      <c r="C1509" s="41" t="str">
        <f t="shared" si="116"/>
        <v>20 - 24 yrs</v>
      </c>
      <c r="D1509" s="41" t="s">
        <v>3</v>
      </c>
      <c r="E1509" s="41" t="str">
        <f>HLOOKUP($A1509,'Sheet 4'!$A$2:$CNK$3,2,FALSE)</f>
        <v>Single</v>
      </c>
      <c r="F1509" s="41" t="s">
        <v>121</v>
      </c>
      <c r="G1509" s="41" t="str">
        <f t="shared" si="115"/>
        <v>Male/Single/Amudat</v>
      </c>
      <c r="H1509" s="41">
        <f>VLOOKUP($A1509,'Youth Skills Data'!$A$1:$E$2403,5,FALSE)</f>
        <v>7.74</v>
      </c>
      <c r="I1509" s="41">
        <f>VLOOKUP($A1509,'Youth Skills Data'!$A$1:$E$2403,4,FALSE)</f>
        <v>5.57</v>
      </c>
      <c r="J1509" s="41">
        <f>VLOOKUP($A1509,'Youth Skills Data'!$A$1:$E$2403,3,FALSE)</f>
        <v>8.99</v>
      </c>
      <c r="K1509" s="41">
        <f t="shared" si="117"/>
        <v>22.3</v>
      </c>
      <c r="L1509" s="41" t="s">
        <v>5</v>
      </c>
      <c r="M1509" s="41" t="s">
        <v>5</v>
      </c>
      <c r="N1509" s="41" t="str">
        <f t="shared" si="118"/>
        <v>High Impact</v>
      </c>
      <c r="O1509" s="42">
        <v>35198</v>
      </c>
      <c r="P1509" s="42">
        <v>335000</v>
      </c>
      <c r="Q1509" s="42">
        <f t="shared" si="119"/>
        <v>370198</v>
      </c>
    </row>
    <row r="1510" spans="1:17" x14ac:dyDescent="0.35">
      <c r="A1510" s="41" t="s">
        <v>1531</v>
      </c>
      <c r="B1510" s="41">
        <f>VLOOKUP($A:$A,'Youth Skills Data'!$A$1:$E$2403,2,FALSE)</f>
        <v>23</v>
      </c>
      <c r="C1510" s="41" t="str">
        <f t="shared" si="116"/>
        <v>20 - 24 yrs</v>
      </c>
      <c r="D1510" s="41" t="s">
        <v>3</v>
      </c>
      <c r="E1510" s="41" t="str">
        <f>HLOOKUP($A1510,'Sheet 4'!$A$2:$CNK$3,2,FALSE)</f>
        <v>Separated</v>
      </c>
      <c r="F1510" s="41" t="s">
        <v>121</v>
      </c>
      <c r="G1510" s="41" t="str">
        <f t="shared" si="115"/>
        <v>Male/Separated/Amudat</v>
      </c>
      <c r="H1510" s="41">
        <f>VLOOKUP($A1510,'Youth Skills Data'!$A$1:$E$2403,5,FALSE)</f>
        <v>7.53</v>
      </c>
      <c r="I1510" s="41">
        <f>VLOOKUP($A1510,'Youth Skills Data'!$A$1:$E$2403,4,FALSE)</f>
        <v>1.85</v>
      </c>
      <c r="J1510" s="41">
        <f>VLOOKUP($A1510,'Youth Skills Data'!$A$1:$E$2403,3,FALSE)</f>
        <v>6.81</v>
      </c>
      <c r="K1510" s="41">
        <f t="shared" si="117"/>
        <v>16.190000000000001</v>
      </c>
      <c r="L1510" s="41" t="s">
        <v>5</v>
      </c>
      <c r="M1510" s="41" t="s">
        <v>5</v>
      </c>
      <c r="N1510" s="41" t="str">
        <f t="shared" si="118"/>
        <v>High Impact</v>
      </c>
      <c r="O1510" s="42">
        <v>55099</v>
      </c>
      <c r="P1510" s="42">
        <v>16200</v>
      </c>
      <c r="Q1510" s="42">
        <f t="shared" si="119"/>
        <v>71299</v>
      </c>
    </row>
    <row r="1511" spans="1:17" x14ac:dyDescent="0.35">
      <c r="A1511" s="41" t="s">
        <v>1532</v>
      </c>
      <c r="B1511" s="41">
        <f>VLOOKUP($A:$A,'Youth Skills Data'!$A$1:$E$2403,2,FALSE)</f>
        <v>19</v>
      </c>
      <c r="C1511" s="41" t="str">
        <f t="shared" si="116"/>
        <v>20 - 24 yrs</v>
      </c>
      <c r="D1511" s="41" t="s">
        <v>8</v>
      </c>
      <c r="E1511" s="41" t="str">
        <f>HLOOKUP($A1511,'Sheet 4'!$A$2:$CNK$3,2,FALSE)</f>
        <v>Separated</v>
      </c>
      <c r="F1511" s="41" t="s">
        <v>121</v>
      </c>
      <c r="G1511" s="41" t="str">
        <f t="shared" si="115"/>
        <v>Female/Separated/Amudat</v>
      </c>
      <c r="H1511" s="41">
        <f>VLOOKUP($A1511,'Youth Skills Data'!$A$1:$E$2403,5,FALSE)</f>
        <v>4.43</v>
      </c>
      <c r="I1511" s="41">
        <f>VLOOKUP($A1511,'Youth Skills Data'!$A$1:$E$2403,4,FALSE)</f>
        <v>7.64</v>
      </c>
      <c r="J1511" s="41">
        <f>VLOOKUP($A1511,'Youth Skills Data'!$A$1:$E$2403,3,FALSE)</f>
        <v>6.39</v>
      </c>
      <c r="K1511" s="41">
        <f t="shared" si="117"/>
        <v>18.46</v>
      </c>
      <c r="L1511" s="41" t="s">
        <v>5</v>
      </c>
      <c r="M1511" s="41" t="s">
        <v>5</v>
      </c>
      <c r="N1511" s="41" t="str">
        <f t="shared" si="118"/>
        <v>High Impact</v>
      </c>
      <c r="O1511" s="42">
        <v>85000</v>
      </c>
      <c r="P1511" s="42">
        <v>38000</v>
      </c>
      <c r="Q1511" s="42">
        <f t="shared" si="119"/>
        <v>123000</v>
      </c>
    </row>
    <row r="1512" spans="1:17" x14ac:dyDescent="0.35">
      <c r="A1512" s="41" t="s">
        <v>1533</v>
      </c>
      <c r="B1512" s="41">
        <f>VLOOKUP($A:$A,'Youth Skills Data'!$A$1:$E$2403,2,FALSE)</f>
        <v>29</v>
      </c>
      <c r="C1512" s="41" t="str">
        <f t="shared" si="116"/>
        <v>25 yrs or more</v>
      </c>
      <c r="D1512" s="41" t="s">
        <v>3</v>
      </c>
      <c r="E1512" s="41" t="str">
        <f>HLOOKUP($A1512,'Sheet 4'!$A$2:$CNK$3,2,FALSE)</f>
        <v>Single</v>
      </c>
      <c r="F1512" s="41" t="s">
        <v>121</v>
      </c>
      <c r="G1512" s="41" t="str">
        <f t="shared" si="115"/>
        <v>Male/Single/Amudat</v>
      </c>
      <c r="H1512" s="41">
        <f>VLOOKUP($A1512,'Youth Skills Data'!$A$1:$E$2403,5,FALSE)</f>
        <v>8.9499999999999993</v>
      </c>
      <c r="I1512" s="41">
        <f>VLOOKUP($A1512,'Youth Skills Data'!$A$1:$E$2403,4,FALSE)</f>
        <v>9.2799999999999994</v>
      </c>
      <c r="J1512" s="41">
        <f>VLOOKUP($A1512,'Youth Skills Data'!$A$1:$E$2403,3,FALSE)</f>
        <v>7.99</v>
      </c>
      <c r="K1512" s="41">
        <f t="shared" si="117"/>
        <v>26.22</v>
      </c>
      <c r="L1512" s="41" t="s">
        <v>5</v>
      </c>
      <c r="M1512" s="41" t="s">
        <v>5</v>
      </c>
      <c r="N1512" s="41" t="str">
        <f t="shared" si="118"/>
        <v>High Impact</v>
      </c>
      <c r="O1512" s="42">
        <v>41000</v>
      </c>
      <c r="P1512" s="42">
        <v>3200</v>
      </c>
      <c r="Q1512" s="42">
        <f t="shared" si="119"/>
        <v>44200</v>
      </c>
    </row>
    <row r="1513" spans="1:17" x14ac:dyDescent="0.35">
      <c r="A1513" s="41" t="s">
        <v>1534</v>
      </c>
      <c r="B1513" s="41">
        <f>VLOOKUP($A:$A,'Youth Skills Data'!$A$1:$E$2403,2,FALSE)</f>
        <v>23</v>
      </c>
      <c r="C1513" s="41" t="str">
        <f t="shared" si="116"/>
        <v>20 - 24 yrs</v>
      </c>
      <c r="D1513" s="41" t="s">
        <v>3</v>
      </c>
      <c r="E1513" s="41" t="str">
        <f>HLOOKUP($A1513,'Sheet 4'!$A$2:$CNK$3,2,FALSE)</f>
        <v>Married</v>
      </c>
      <c r="F1513" s="41" t="s">
        <v>121</v>
      </c>
      <c r="G1513" s="41" t="str">
        <f t="shared" si="115"/>
        <v>Male/Married/Amudat</v>
      </c>
      <c r="H1513" s="41">
        <f>VLOOKUP($A1513,'Youth Skills Data'!$A$1:$E$2403,5,FALSE)</f>
        <v>8.42</v>
      </c>
      <c r="I1513" s="41">
        <f>VLOOKUP($A1513,'Youth Skills Data'!$A$1:$E$2403,4,FALSE)</f>
        <v>3.68</v>
      </c>
      <c r="J1513" s="41">
        <f>VLOOKUP($A1513,'Youth Skills Data'!$A$1:$E$2403,3,FALSE)</f>
        <v>0.54</v>
      </c>
      <c r="K1513" s="41">
        <f t="shared" si="117"/>
        <v>12.64</v>
      </c>
      <c r="L1513" s="41" t="s">
        <v>5</v>
      </c>
      <c r="M1513" s="41" t="s">
        <v>5</v>
      </c>
      <c r="N1513" s="41" t="str">
        <f t="shared" si="118"/>
        <v>High Impact</v>
      </c>
      <c r="O1513" s="42">
        <v>32500</v>
      </c>
      <c r="P1513" s="42">
        <v>130000</v>
      </c>
      <c r="Q1513" s="42">
        <f t="shared" si="119"/>
        <v>162500</v>
      </c>
    </row>
    <row r="1514" spans="1:17" x14ac:dyDescent="0.35">
      <c r="A1514" s="41" t="s">
        <v>1535</v>
      </c>
      <c r="B1514" s="41">
        <f>VLOOKUP($A:$A,'Youth Skills Data'!$A$1:$E$2403,2,FALSE)</f>
        <v>21</v>
      </c>
      <c r="C1514" s="41" t="str">
        <f t="shared" si="116"/>
        <v>20 - 24 yrs</v>
      </c>
      <c r="D1514" s="41" t="s">
        <v>8</v>
      </c>
      <c r="E1514" s="41" t="str">
        <f>HLOOKUP($A1514,'Sheet 4'!$A$2:$CNK$3,2,FALSE)</f>
        <v>Single</v>
      </c>
      <c r="F1514" s="41" t="s">
        <v>121</v>
      </c>
      <c r="G1514" s="41" t="str">
        <f t="shared" si="115"/>
        <v>Female/Single/Amudat</v>
      </c>
      <c r="H1514" s="41">
        <f>VLOOKUP($A1514,'Youth Skills Data'!$A$1:$E$2403,5,FALSE)</f>
        <v>3.26</v>
      </c>
      <c r="I1514" s="41">
        <f>VLOOKUP($A1514,'Youth Skills Data'!$A$1:$E$2403,4,FALSE)</f>
        <v>9.7200000000000006</v>
      </c>
      <c r="J1514" s="41">
        <f>VLOOKUP($A1514,'Youth Skills Data'!$A$1:$E$2403,3,FALSE)</f>
        <v>2</v>
      </c>
      <c r="K1514" s="41">
        <f t="shared" si="117"/>
        <v>14.98</v>
      </c>
      <c r="L1514" s="41" t="s">
        <v>5</v>
      </c>
      <c r="M1514" s="41" t="s">
        <v>6</v>
      </c>
      <c r="N1514" s="41" t="str">
        <f t="shared" si="118"/>
        <v>Moderate Impact</v>
      </c>
      <c r="O1514" s="42">
        <v>18000</v>
      </c>
      <c r="P1514" s="42"/>
      <c r="Q1514" s="42">
        <f t="shared" si="119"/>
        <v>18000</v>
      </c>
    </row>
    <row r="1515" spans="1:17" x14ac:dyDescent="0.35">
      <c r="A1515" s="41" t="s">
        <v>1536</v>
      </c>
      <c r="B1515" s="41">
        <f>VLOOKUP($A:$A,'Youth Skills Data'!$A$1:$E$2403,2,FALSE)</f>
        <v>17</v>
      </c>
      <c r="C1515" s="41" t="str">
        <f t="shared" si="116"/>
        <v>15 - 19 yrs</v>
      </c>
      <c r="D1515" s="41" t="s">
        <v>3</v>
      </c>
      <c r="E1515" s="41" t="str">
        <f>HLOOKUP($A1515,'Sheet 4'!$A$2:$CNK$3,2,FALSE)</f>
        <v>Separated</v>
      </c>
      <c r="F1515" s="41" t="s">
        <v>121</v>
      </c>
      <c r="G1515" s="41" t="str">
        <f t="shared" si="115"/>
        <v>Male/Separated/Amudat</v>
      </c>
      <c r="H1515" s="41">
        <f>VLOOKUP($A1515,'Youth Skills Data'!$A$1:$E$2403,5,FALSE)</f>
        <v>5.15</v>
      </c>
      <c r="I1515" s="41">
        <f>VLOOKUP($A1515,'Youth Skills Data'!$A$1:$E$2403,4,FALSE)</f>
        <v>4.2300000000000004</v>
      </c>
      <c r="J1515" s="41">
        <f>VLOOKUP($A1515,'Youth Skills Data'!$A$1:$E$2403,3,FALSE)</f>
        <v>3.55</v>
      </c>
      <c r="K1515" s="41">
        <f t="shared" si="117"/>
        <v>12.93</v>
      </c>
      <c r="L1515" s="41" t="s">
        <v>5</v>
      </c>
      <c r="M1515" s="41" t="s">
        <v>5</v>
      </c>
      <c r="N1515" s="41" t="str">
        <f t="shared" si="118"/>
        <v>High Impact</v>
      </c>
      <c r="O1515" s="42">
        <v>55099</v>
      </c>
      <c r="P1515" s="42">
        <v>30297</v>
      </c>
      <c r="Q1515" s="42">
        <f t="shared" si="119"/>
        <v>85396</v>
      </c>
    </row>
    <row r="1516" spans="1:17" x14ac:dyDescent="0.35">
      <c r="A1516" s="41" t="s">
        <v>1537</v>
      </c>
      <c r="B1516" s="41">
        <f>VLOOKUP($A:$A,'Youth Skills Data'!$A$1:$E$2403,2,FALSE)</f>
        <v>21</v>
      </c>
      <c r="C1516" s="41" t="str">
        <f t="shared" si="116"/>
        <v>20 - 24 yrs</v>
      </c>
      <c r="D1516" s="41" t="s">
        <v>3</v>
      </c>
      <c r="E1516" s="41" t="str">
        <f>HLOOKUP($A1516,'Sheet 4'!$A$2:$CNK$3,2,FALSE)</f>
        <v>Separated</v>
      </c>
      <c r="F1516" s="41" t="s">
        <v>120</v>
      </c>
      <c r="G1516" s="41" t="str">
        <f t="shared" si="115"/>
        <v>Male/Separated/Nakapiripiriti</v>
      </c>
      <c r="H1516" s="41">
        <f>VLOOKUP($A1516,'Youth Skills Data'!$A$1:$E$2403,5,FALSE)</f>
        <v>2.34</v>
      </c>
      <c r="I1516" s="41">
        <f>VLOOKUP($A1516,'Youth Skills Data'!$A$1:$E$2403,4,FALSE)</f>
        <v>4.0199999999999996</v>
      </c>
      <c r="J1516" s="41">
        <f>VLOOKUP($A1516,'Youth Skills Data'!$A$1:$E$2403,3,FALSE)</f>
        <v>8.5399999999999991</v>
      </c>
      <c r="K1516" s="41">
        <f t="shared" si="117"/>
        <v>14.899999999999999</v>
      </c>
      <c r="L1516" s="41" t="s">
        <v>5</v>
      </c>
      <c r="M1516" s="41" t="s">
        <v>5</v>
      </c>
      <c r="N1516" s="41" t="str">
        <f t="shared" si="118"/>
        <v>High Impact</v>
      </c>
      <c r="O1516" s="42">
        <v>70198</v>
      </c>
      <c r="P1516" s="42">
        <v>17099</v>
      </c>
      <c r="Q1516" s="42">
        <f t="shared" si="119"/>
        <v>87297</v>
      </c>
    </row>
    <row r="1517" spans="1:17" x14ac:dyDescent="0.35">
      <c r="A1517" s="41" t="s">
        <v>1538</v>
      </c>
      <c r="B1517" s="41">
        <f>VLOOKUP($A:$A,'Youth Skills Data'!$A$1:$E$2403,2,FALSE)</f>
        <v>23</v>
      </c>
      <c r="C1517" s="41" t="str">
        <f t="shared" si="116"/>
        <v>20 - 24 yrs</v>
      </c>
      <c r="D1517" s="41" t="s">
        <v>3</v>
      </c>
      <c r="E1517" s="41" t="str">
        <f>HLOOKUP($A1517,'Sheet 4'!$A$2:$CNK$3,2,FALSE)</f>
        <v>Separated</v>
      </c>
      <c r="F1517" s="41" t="s">
        <v>120</v>
      </c>
      <c r="G1517" s="41" t="str">
        <f t="shared" si="115"/>
        <v>Male/Separated/Nakapiripiriti</v>
      </c>
      <c r="H1517" s="41">
        <f>VLOOKUP($A1517,'Youth Skills Data'!$A$1:$E$2403,5,FALSE)</f>
        <v>8.9499999999999993</v>
      </c>
      <c r="I1517" s="41">
        <f>VLOOKUP($A1517,'Youth Skills Data'!$A$1:$E$2403,4,FALSE)</f>
        <v>9.2799999999999994</v>
      </c>
      <c r="J1517" s="41">
        <f>VLOOKUP($A1517,'Youth Skills Data'!$A$1:$E$2403,3,FALSE)</f>
        <v>7.99</v>
      </c>
      <c r="K1517" s="41">
        <f t="shared" si="117"/>
        <v>26.22</v>
      </c>
      <c r="L1517" s="41" t="s">
        <v>5</v>
      </c>
      <c r="M1517" s="41" t="s">
        <v>5</v>
      </c>
      <c r="N1517" s="41" t="str">
        <f t="shared" si="118"/>
        <v>High Impact</v>
      </c>
      <c r="O1517" s="42">
        <v>10297</v>
      </c>
      <c r="P1517" s="42">
        <v>15198</v>
      </c>
      <c r="Q1517" s="42">
        <f t="shared" si="119"/>
        <v>25495</v>
      </c>
    </row>
    <row r="1518" spans="1:17" x14ac:dyDescent="0.35">
      <c r="A1518" s="41" t="s">
        <v>1539</v>
      </c>
      <c r="B1518" s="41">
        <f>VLOOKUP($A:$A,'Youth Skills Data'!$A$1:$E$2403,2,FALSE)</f>
        <v>15</v>
      </c>
      <c r="C1518" s="41" t="str">
        <f t="shared" si="116"/>
        <v>15 - 19 yrs</v>
      </c>
      <c r="D1518" s="41" t="s">
        <v>8</v>
      </c>
      <c r="E1518" s="41" t="str">
        <f>HLOOKUP($A1518,'Sheet 4'!$A$2:$CNK$3,2,FALSE)</f>
        <v>Single</v>
      </c>
      <c r="F1518" s="41" t="s">
        <v>120</v>
      </c>
      <c r="G1518" s="41" t="str">
        <f t="shared" si="115"/>
        <v>Female/Single/Nakapiripiriti</v>
      </c>
      <c r="H1518" s="41">
        <f>VLOOKUP($A1518,'Youth Skills Data'!$A$1:$E$2403,5,FALSE)</f>
        <v>4.3499999999999996</v>
      </c>
      <c r="I1518" s="41">
        <f>VLOOKUP($A1518,'Youth Skills Data'!$A$1:$E$2403,4,FALSE)</f>
        <v>7.84</v>
      </c>
      <c r="J1518" s="41">
        <f>VLOOKUP($A1518,'Youth Skills Data'!$A$1:$E$2403,3,FALSE)</f>
        <v>6.4</v>
      </c>
      <c r="K1518" s="41">
        <f t="shared" si="117"/>
        <v>18.59</v>
      </c>
      <c r="L1518" s="41" t="s">
        <v>7</v>
      </c>
      <c r="M1518" s="41" t="s">
        <v>7</v>
      </c>
      <c r="N1518" s="41" t="str">
        <f t="shared" si="118"/>
        <v>No Impact at all</v>
      </c>
      <c r="O1518" s="42"/>
      <c r="P1518" s="42"/>
      <c r="Q1518" s="42">
        <f t="shared" si="119"/>
        <v>0</v>
      </c>
    </row>
    <row r="1519" spans="1:17" x14ac:dyDescent="0.35">
      <c r="A1519" s="41" t="s">
        <v>1540</v>
      </c>
      <c r="B1519" s="41">
        <f>VLOOKUP($A:$A,'Youth Skills Data'!$A$1:$E$2403,2,FALSE)</f>
        <v>23</v>
      </c>
      <c r="C1519" s="41" t="str">
        <f t="shared" si="116"/>
        <v>20 - 24 yrs</v>
      </c>
      <c r="D1519" s="41" t="s">
        <v>3</v>
      </c>
      <c r="E1519" s="41" t="str">
        <f>HLOOKUP($A1519,'Sheet 4'!$A$2:$CNK$3,2,FALSE)</f>
        <v>Single</v>
      </c>
      <c r="F1519" s="41" t="s">
        <v>120</v>
      </c>
      <c r="G1519" s="41" t="str">
        <f t="shared" si="115"/>
        <v>Male/Single/Nakapiripiriti</v>
      </c>
      <c r="H1519" s="41">
        <f>VLOOKUP($A1519,'Youth Skills Data'!$A$1:$E$2403,5,FALSE)</f>
        <v>1.87</v>
      </c>
      <c r="I1519" s="41">
        <f>VLOOKUP($A1519,'Youth Skills Data'!$A$1:$E$2403,4,FALSE)</f>
        <v>2.88</v>
      </c>
      <c r="J1519" s="41">
        <f>VLOOKUP($A1519,'Youth Skills Data'!$A$1:$E$2403,3,FALSE)</f>
        <v>5.23</v>
      </c>
      <c r="K1519" s="41">
        <f t="shared" si="117"/>
        <v>9.98</v>
      </c>
      <c r="L1519" s="41" t="s">
        <v>5</v>
      </c>
      <c r="M1519" s="41" t="s">
        <v>5</v>
      </c>
      <c r="N1519" s="41" t="str">
        <f t="shared" si="118"/>
        <v>High Impact</v>
      </c>
      <c r="O1519" s="42">
        <v>22599</v>
      </c>
      <c r="P1519" s="42">
        <v>48000</v>
      </c>
      <c r="Q1519" s="42">
        <f t="shared" si="119"/>
        <v>70599</v>
      </c>
    </row>
    <row r="1520" spans="1:17" x14ac:dyDescent="0.35">
      <c r="A1520" s="41" t="s">
        <v>1541</v>
      </c>
      <c r="B1520" s="41">
        <f>VLOOKUP($A:$A,'Youth Skills Data'!$A$1:$E$2403,2,FALSE)</f>
        <v>15</v>
      </c>
      <c r="C1520" s="41" t="str">
        <f t="shared" si="116"/>
        <v>15 - 19 yrs</v>
      </c>
      <c r="D1520" s="41" t="s">
        <v>8</v>
      </c>
      <c r="E1520" s="41" t="str">
        <f>HLOOKUP($A1520,'Sheet 4'!$A$2:$CNK$3,2,FALSE)</f>
        <v>Single</v>
      </c>
      <c r="F1520" s="41" t="s">
        <v>120</v>
      </c>
      <c r="G1520" s="41" t="str">
        <f t="shared" si="115"/>
        <v>Female/Single/Nakapiripiriti</v>
      </c>
      <c r="H1520" s="41">
        <f>VLOOKUP($A1520,'Youth Skills Data'!$A$1:$E$2403,5,FALSE)</f>
        <v>4.3499999999999996</v>
      </c>
      <c r="I1520" s="41">
        <f>VLOOKUP($A1520,'Youth Skills Data'!$A$1:$E$2403,4,FALSE)</f>
        <v>7.84</v>
      </c>
      <c r="J1520" s="41">
        <f>VLOOKUP($A1520,'Youth Skills Data'!$A$1:$E$2403,3,FALSE)</f>
        <v>6.4</v>
      </c>
      <c r="K1520" s="41">
        <f t="shared" si="117"/>
        <v>18.59</v>
      </c>
      <c r="L1520" s="41" t="s">
        <v>5</v>
      </c>
      <c r="M1520" s="41" t="s">
        <v>5</v>
      </c>
      <c r="N1520" s="41" t="str">
        <f t="shared" si="118"/>
        <v>High Impact</v>
      </c>
      <c r="O1520" s="42">
        <v>45198</v>
      </c>
      <c r="P1520" s="42">
        <v>235000</v>
      </c>
      <c r="Q1520" s="42">
        <f t="shared" si="119"/>
        <v>280198</v>
      </c>
    </row>
    <row r="1521" spans="1:17" x14ac:dyDescent="0.35">
      <c r="A1521" s="41" t="s">
        <v>1542</v>
      </c>
      <c r="B1521" s="41">
        <f>VLOOKUP($A:$A,'Youth Skills Data'!$A$1:$E$2403,2,FALSE)</f>
        <v>25</v>
      </c>
      <c r="C1521" s="41" t="str">
        <f t="shared" si="116"/>
        <v>25 yrs or more</v>
      </c>
      <c r="D1521" s="41" t="s">
        <v>8</v>
      </c>
      <c r="E1521" s="41" t="str">
        <f>HLOOKUP($A1521,'Sheet 4'!$A$2:$CNK$3,2,FALSE)</f>
        <v>Separated</v>
      </c>
      <c r="F1521" s="41" t="s">
        <v>120</v>
      </c>
      <c r="G1521" s="41" t="str">
        <f t="shared" si="115"/>
        <v>Female/Separated/Nakapiripiriti</v>
      </c>
      <c r="H1521" s="41">
        <f>VLOOKUP($A1521,'Youth Skills Data'!$A$1:$E$2403,5,FALSE)</f>
        <v>5.3</v>
      </c>
      <c r="I1521" s="41">
        <f>VLOOKUP($A1521,'Youth Skills Data'!$A$1:$E$2403,4,FALSE)</f>
        <v>2.52</v>
      </c>
      <c r="J1521" s="41">
        <f>VLOOKUP($A1521,'Youth Skills Data'!$A$1:$E$2403,3,FALSE)</f>
        <v>5.59</v>
      </c>
      <c r="K1521" s="41">
        <f t="shared" si="117"/>
        <v>13.41</v>
      </c>
      <c r="L1521" s="41" t="s">
        <v>5</v>
      </c>
      <c r="M1521" s="41" t="s">
        <v>5</v>
      </c>
      <c r="N1521" s="41" t="str">
        <f t="shared" si="118"/>
        <v>High Impact</v>
      </c>
      <c r="O1521" s="42">
        <v>136000</v>
      </c>
      <c r="P1521" s="42">
        <v>11000</v>
      </c>
      <c r="Q1521" s="42">
        <f t="shared" si="119"/>
        <v>147000</v>
      </c>
    </row>
    <row r="1522" spans="1:17" x14ac:dyDescent="0.35">
      <c r="A1522" s="41" t="s">
        <v>1543</v>
      </c>
      <c r="B1522" s="41">
        <f>VLOOKUP($A:$A,'Youth Skills Data'!$A$1:$E$2403,2,FALSE)</f>
        <v>14</v>
      </c>
      <c r="C1522" s="41" t="str">
        <f t="shared" si="116"/>
        <v>15 - 19 yrs</v>
      </c>
      <c r="D1522" s="41" t="s">
        <v>8</v>
      </c>
      <c r="E1522" s="41" t="str">
        <f>HLOOKUP($A1522,'Sheet 4'!$A$2:$CNK$3,2,FALSE)</f>
        <v>Single</v>
      </c>
      <c r="F1522" s="41" t="s">
        <v>120</v>
      </c>
      <c r="G1522" s="41" t="str">
        <f t="shared" si="115"/>
        <v>Female/Single/Nakapiripiriti</v>
      </c>
      <c r="H1522" s="41">
        <f>VLOOKUP($A1522,'Youth Skills Data'!$A$1:$E$2403,5,FALSE)</f>
        <v>3.76</v>
      </c>
      <c r="I1522" s="41">
        <f>VLOOKUP($A1522,'Youth Skills Data'!$A$1:$E$2403,4,FALSE)</f>
        <v>0.56000000000000005</v>
      </c>
      <c r="J1522" s="41">
        <f>VLOOKUP($A1522,'Youth Skills Data'!$A$1:$E$2403,3,FALSE)</f>
        <v>9.81</v>
      </c>
      <c r="K1522" s="41">
        <f t="shared" si="117"/>
        <v>14.13</v>
      </c>
      <c r="L1522" s="41" t="s">
        <v>5</v>
      </c>
      <c r="M1522" s="41" t="s">
        <v>5</v>
      </c>
      <c r="N1522" s="41" t="str">
        <f t="shared" si="118"/>
        <v>High Impact</v>
      </c>
      <c r="O1522" s="42">
        <v>90500</v>
      </c>
      <c r="P1522" s="42">
        <v>60000</v>
      </c>
      <c r="Q1522" s="42">
        <f t="shared" si="119"/>
        <v>150500</v>
      </c>
    </row>
    <row r="1523" spans="1:17" x14ac:dyDescent="0.35">
      <c r="A1523" s="41" t="s">
        <v>1544</v>
      </c>
      <c r="B1523" s="41">
        <f>VLOOKUP($A:$A,'Youth Skills Data'!$A$1:$E$2403,2,FALSE)</f>
        <v>15</v>
      </c>
      <c r="C1523" s="41" t="str">
        <f t="shared" si="116"/>
        <v>15 - 19 yrs</v>
      </c>
      <c r="D1523" s="41" t="s">
        <v>3</v>
      </c>
      <c r="E1523" s="41" t="str">
        <f>HLOOKUP($A1523,'Sheet 4'!$A$2:$CNK$3,2,FALSE)</f>
        <v>Single</v>
      </c>
      <c r="F1523" s="41" t="s">
        <v>120</v>
      </c>
      <c r="G1523" s="41" t="str">
        <f t="shared" si="115"/>
        <v>Male/Single/Nakapiripiriti</v>
      </c>
      <c r="H1523" s="41">
        <f>VLOOKUP($A1523,'Youth Skills Data'!$A$1:$E$2403,5,FALSE)</f>
        <v>8.9499999999999993</v>
      </c>
      <c r="I1523" s="41">
        <f>VLOOKUP($A1523,'Youth Skills Data'!$A$1:$E$2403,4,FALSE)</f>
        <v>9.2799999999999994</v>
      </c>
      <c r="J1523" s="41">
        <f>VLOOKUP($A1523,'Youth Skills Data'!$A$1:$E$2403,3,FALSE)</f>
        <v>7.99</v>
      </c>
      <c r="K1523" s="41">
        <f t="shared" si="117"/>
        <v>26.22</v>
      </c>
      <c r="L1523" s="41" t="s">
        <v>5</v>
      </c>
      <c r="M1523" s="41" t="s">
        <v>5</v>
      </c>
      <c r="N1523" s="41" t="str">
        <f t="shared" si="118"/>
        <v>High Impact</v>
      </c>
      <c r="O1523" s="42">
        <v>4650</v>
      </c>
      <c r="P1523" s="42">
        <v>35198</v>
      </c>
      <c r="Q1523" s="42">
        <f t="shared" si="119"/>
        <v>39848</v>
      </c>
    </row>
    <row r="1524" spans="1:17" x14ac:dyDescent="0.35">
      <c r="A1524" s="41" t="s">
        <v>1545</v>
      </c>
      <c r="B1524" s="41">
        <f>VLOOKUP($A:$A,'Youth Skills Data'!$A$1:$E$2403,2,FALSE)</f>
        <v>17</v>
      </c>
      <c r="C1524" s="41" t="str">
        <f t="shared" si="116"/>
        <v>15 - 19 yrs</v>
      </c>
      <c r="D1524" s="41" t="s">
        <v>3</v>
      </c>
      <c r="E1524" s="41" t="str">
        <f>HLOOKUP($A1524,'Sheet 4'!$A$2:$CNK$3,2,FALSE)</f>
        <v>Single</v>
      </c>
      <c r="F1524" s="41" t="s">
        <v>120</v>
      </c>
      <c r="G1524" s="41" t="str">
        <f t="shared" si="115"/>
        <v>Male/Single/Nakapiripiriti</v>
      </c>
      <c r="H1524" s="41">
        <f>VLOOKUP($A1524,'Youth Skills Data'!$A$1:$E$2403,5,FALSE)</f>
        <v>8.9499999999999993</v>
      </c>
      <c r="I1524" s="41">
        <f>VLOOKUP($A1524,'Youth Skills Data'!$A$1:$E$2403,4,FALSE)</f>
        <v>9.2799999999999994</v>
      </c>
      <c r="J1524" s="41">
        <f>VLOOKUP($A1524,'Youth Skills Data'!$A$1:$E$2403,3,FALSE)</f>
        <v>7.99</v>
      </c>
      <c r="K1524" s="41">
        <f t="shared" si="117"/>
        <v>26.22</v>
      </c>
      <c r="L1524" s="41" t="s">
        <v>5</v>
      </c>
      <c r="M1524" s="41" t="s">
        <v>5</v>
      </c>
      <c r="N1524" s="41" t="str">
        <f t="shared" si="118"/>
        <v>High Impact</v>
      </c>
      <c r="O1524" s="42">
        <v>130000</v>
      </c>
      <c r="P1524" s="42">
        <v>41000</v>
      </c>
      <c r="Q1524" s="42">
        <f t="shared" si="119"/>
        <v>171000</v>
      </c>
    </row>
    <row r="1525" spans="1:17" x14ac:dyDescent="0.35">
      <c r="A1525" s="41" t="s">
        <v>1546</v>
      </c>
      <c r="B1525" s="41">
        <f>VLOOKUP($A:$A,'Youth Skills Data'!$A$1:$E$2403,2,FALSE)</f>
        <v>19</v>
      </c>
      <c r="C1525" s="41" t="str">
        <f t="shared" si="116"/>
        <v>20 - 24 yrs</v>
      </c>
      <c r="D1525" s="41" t="s">
        <v>3</v>
      </c>
      <c r="E1525" s="41" t="str">
        <f>HLOOKUP($A1525,'Sheet 4'!$A$2:$CNK$3,2,FALSE)</f>
        <v>Single</v>
      </c>
      <c r="F1525" s="41" t="s">
        <v>120</v>
      </c>
      <c r="G1525" s="41" t="str">
        <f t="shared" si="115"/>
        <v>Male/Single/Nakapiripiriti</v>
      </c>
      <c r="H1525" s="41">
        <f>VLOOKUP($A1525,'Youth Skills Data'!$A$1:$E$2403,5,FALSE)</f>
        <v>5.3</v>
      </c>
      <c r="I1525" s="41">
        <f>VLOOKUP($A1525,'Youth Skills Data'!$A$1:$E$2403,4,FALSE)</f>
        <v>2.52</v>
      </c>
      <c r="J1525" s="41">
        <f>VLOOKUP($A1525,'Youth Skills Data'!$A$1:$E$2403,3,FALSE)</f>
        <v>5.59</v>
      </c>
      <c r="K1525" s="41">
        <f t="shared" si="117"/>
        <v>13.41</v>
      </c>
      <c r="L1525" s="41" t="s">
        <v>5</v>
      </c>
      <c r="M1525" s="41" t="s">
        <v>5</v>
      </c>
      <c r="N1525" s="41" t="str">
        <f t="shared" si="118"/>
        <v>High Impact</v>
      </c>
      <c r="O1525" s="42">
        <v>30200</v>
      </c>
      <c r="P1525" s="42">
        <v>15198</v>
      </c>
      <c r="Q1525" s="42">
        <f t="shared" si="119"/>
        <v>45398</v>
      </c>
    </row>
    <row r="1526" spans="1:17" x14ac:dyDescent="0.35">
      <c r="A1526" s="41" t="s">
        <v>1547</v>
      </c>
      <c r="B1526" s="41">
        <f>VLOOKUP($A:$A,'Youth Skills Data'!$A$1:$E$2403,2,FALSE)</f>
        <v>21</v>
      </c>
      <c r="C1526" s="41" t="str">
        <f t="shared" si="116"/>
        <v>20 - 24 yrs</v>
      </c>
      <c r="D1526" s="41" t="s">
        <v>3</v>
      </c>
      <c r="E1526" s="41" t="str">
        <f>HLOOKUP($A1526,'Sheet 4'!$A$2:$CNK$3,2,FALSE)</f>
        <v>Single</v>
      </c>
      <c r="F1526" s="41" t="s">
        <v>118</v>
      </c>
      <c r="G1526" s="41" t="str">
        <f t="shared" si="115"/>
        <v>Male/Single/Kotido</v>
      </c>
      <c r="H1526" s="41">
        <f>VLOOKUP($A1526,'Youth Skills Data'!$A$1:$E$2403,5,FALSE)</f>
        <v>4.43</v>
      </c>
      <c r="I1526" s="41">
        <f>VLOOKUP($A1526,'Youth Skills Data'!$A$1:$E$2403,4,FALSE)</f>
        <v>7.64</v>
      </c>
      <c r="J1526" s="41">
        <f>VLOOKUP($A1526,'Youth Skills Data'!$A$1:$E$2403,3,FALSE)</f>
        <v>6.39</v>
      </c>
      <c r="K1526" s="41">
        <f t="shared" si="117"/>
        <v>18.46</v>
      </c>
      <c r="L1526" s="41" t="s">
        <v>5</v>
      </c>
      <c r="M1526" s="41" t="s">
        <v>5</v>
      </c>
      <c r="N1526" s="41" t="str">
        <f t="shared" si="118"/>
        <v>High Impact</v>
      </c>
      <c r="O1526" s="42">
        <v>60297</v>
      </c>
      <c r="P1526" s="42">
        <v>40198</v>
      </c>
      <c r="Q1526" s="42">
        <f t="shared" si="119"/>
        <v>100495</v>
      </c>
    </row>
    <row r="1527" spans="1:17" x14ac:dyDescent="0.35">
      <c r="A1527" s="41" t="s">
        <v>1548</v>
      </c>
      <c r="B1527" s="41">
        <f>VLOOKUP($A:$A,'Youth Skills Data'!$A$1:$E$2403,2,FALSE)</f>
        <v>24</v>
      </c>
      <c r="C1527" s="41" t="str">
        <f t="shared" si="116"/>
        <v>20 - 24 yrs</v>
      </c>
      <c r="D1527" s="41" t="s">
        <v>8</v>
      </c>
      <c r="E1527" s="41" t="str">
        <f>HLOOKUP($A1527,'Sheet 4'!$A$2:$CNK$3,2,FALSE)</f>
        <v>Single</v>
      </c>
      <c r="F1527" s="41" t="s">
        <v>118</v>
      </c>
      <c r="G1527" s="41" t="str">
        <f t="shared" si="115"/>
        <v>Female/Single/Kotido</v>
      </c>
      <c r="H1527" s="41">
        <f>VLOOKUP($A1527,'Youth Skills Data'!$A$1:$E$2403,5,FALSE)</f>
        <v>1.87</v>
      </c>
      <c r="I1527" s="41">
        <f>VLOOKUP($A1527,'Youth Skills Data'!$A$1:$E$2403,4,FALSE)</f>
        <v>2.88</v>
      </c>
      <c r="J1527" s="41">
        <f>VLOOKUP($A1527,'Youth Skills Data'!$A$1:$E$2403,3,FALSE)</f>
        <v>5.23</v>
      </c>
      <c r="K1527" s="41">
        <f t="shared" si="117"/>
        <v>9.98</v>
      </c>
      <c r="L1527" s="41" t="s">
        <v>5</v>
      </c>
      <c r="M1527" s="41" t="s">
        <v>5</v>
      </c>
      <c r="N1527" s="41" t="str">
        <f t="shared" si="118"/>
        <v>High Impact</v>
      </c>
      <c r="O1527" s="42">
        <v>11500</v>
      </c>
      <c r="P1527" s="42">
        <v>67000</v>
      </c>
      <c r="Q1527" s="42">
        <f t="shared" si="119"/>
        <v>78500</v>
      </c>
    </row>
    <row r="1528" spans="1:17" x14ac:dyDescent="0.35">
      <c r="A1528" s="41" t="s">
        <v>1549</v>
      </c>
      <c r="B1528" s="41">
        <f>VLOOKUP($A:$A,'Youth Skills Data'!$A$1:$E$2403,2,FALSE)</f>
        <v>21</v>
      </c>
      <c r="C1528" s="41" t="str">
        <f t="shared" si="116"/>
        <v>20 - 24 yrs</v>
      </c>
      <c r="D1528" s="41" t="s">
        <v>8</v>
      </c>
      <c r="E1528" s="41" t="str">
        <f>HLOOKUP($A1528,'Sheet 4'!$A$2:$CNK$3,2,FALSE)</f>
        <v>Married</v>
      </c>
      <c r="F1528" s="41" t="s">
        <v>118</v>
      </c>
      <c r="G1528" s="41" t="str">
        <f t="shared" si="115"/>
        <v>Female/Married/Kotido</v>
      </c>
      <c r="H1528" s="41">
        <f>VLOOKUP($A1528,'Youth Skills Data'!$A$1:$E$2403,5,FALSE)</f>
        <v>7.74</v>
      </c>
      <c r="I1528" s="41">
        <f>VLOOKUP($A1528,'Youth Skills Data'!$A$1:$E$2403,4,FALSE)</f>
        <v>5.57</v>
      </c>
      <c r="J1528" s="41">
        <f>VLOOKUP($A1528,'Youth Skills Data'!$A$1:$E$2403,3,FALSE)</f>
        <v>8.99</v>
      </c>
      <c r="K1528" s="41">
        <f t="shared" si="117"/>
        <v>22.3</v>
      </c>
      <c r="L1528" s="41" t="s">
        <v>5</v>
      </c>
      <c r="M1528" s="41" t="s">
        <v>5</v>
      </c>
      <c r="N1528" s="41" t="str">
        <f t="shared" si="118"/>
        <v>High Impact</v>
      </c>
      <c r="O1528" s="42">
        <v>37000</v>
      </c>
      <c r="P1528" s="42">
        <v>7198</v>
      </c>
      <c r="Q1528" s="42">
        <f t="shared" si="119"/>
        <v>44198</v>
      </c>
    </row>
    <row r="1529" spans="1:17" x14ac:dyDescent="0.35">
      <c r="A1529" s="41" t="s">
        <v>1550</v>
      </c>
      <c r="B1529" s="41">
        <f>VLOOKUP($A:$A,'Youth Skills Data'!$A$1:$E$2403,2,FALSE)</f>
        <v>23</v>
      </c>
      <c r="C1529" s="41" t="str">
        <f t="shared" si="116"/>
        <v>20 - 24 yrs</v>
      </c>
      <c r="D1529" s="41" t="s">
        <v>3</v>
      </c>
      <c r="E1529" s="41" t="str">
        <f>HLOOKUP($A1529,'Sheet 4'!$A$2:$CNK$3,2,FALSE)</f>
        <v>Single</v>
      </c>
      <c r="F1529" s="41" t="s">
        <v>118</v>
      </c>
      <c r="G1529" s="41" t="str">
        <f t="shared" si="115"/>
        <v>Male/Single/Kotido</v>
      </c>
      <c r="H1529" s="41">
        <f>VLOOKUP($A1529,'Youth Skills Data'!$A$1:$E$2403,5,FALSE)</f>
        <v>2.34</v>
      </c>
      <c r="I1529" s="41">
        <f>VLOOKUP($A1529,'Youth Skills Data'!$A$1:$E$2403,4,FALSE)</f>
        <v>4.0199999999999996</v>
      </c>
      <c r="J1529" s="41">
        <f>VLOOKUP($A1529,'Youth Skills Data'!$A$1:$E$2403,3,FALSE)</f>
        <v>8.5399999999999991</v>
      </c>
      <c r="K1529" s="41">
        <f t="shared" si="117"/>
        <v>14.899999999999999</v>
      </c>
      <c r="L1529" s="41" t="s">
        <v>5</v>
      </c>
      <c r="M1529" s="41" t="s">
        <v>5</v>
      </c>
      <c r="N1529" s="41" t="str">
        <f t="shared" si="118"/>
        <v>High Impact</v>
      </c>
      <c r="O1529" s="42">
        <v>49599</v>
      </c>
      <c r="P1529" s="42">
        <v>12200</v>
      </c>
      <c r="Q1529" s="42">
        <f t="shared" si="119"/>
        <v>61799</v>
      </c>
    </row>
    <row r="1530" spans="1:17" x14ac:dyDescent="0.35">
      <c r="A1530" s="41" t="s">
        <v>1551</v>
      </c>
      <c r="B1530" s="41">
        <f>VLOOKUP($A:$A,'Youth Skills Data'!$A$1:$E$2403,2,FALSE)</f>
        <v>19</v>
      </c>
      <c r="C1530" s="41" t="str">
        <f t="shared" si="116"/>
        <v>20 - 24 yrs</v>
      </c>
      <c r="D1530" s="41" t="s">
        <v>3</v>
      </c>
      <c r="E1530" s="41" t="str">
        <f>HLOOKUP($A1530,'Sheet 4'!$A$2:$CNK$3,2,FALSE)</f>
        <v>Married</v>
      </c>
      <c r="F1530" s="41" t="s">
        <v>118</v>
      </c>
      <c r="G1530" s="41" t="str">
        <f t="shared" si="115"/>
        <v>Male/Married/Kotido</v>
      </c>
      <c r="H1530" s="41">
        <f>VLOOKUP($A1530,'Youth Skills Data'!$A$1:$E$2403,5,FALSE)</f>
        <v>8.76</v>
      </c>
      <c r="I1530" s="41">
        <f>VLOOKUP($A1530,'Youth Skills Data'!$A$1:$E$2403,4,FALSE)</f>
        <v>3.81</v>
      </c>
      <c r="J1530" s="41">
        <f>VLOOKUP($A1530,'Youth Skills Data'!$A$1:$E$2403,3,FALSE)</f>
        <v>7.33</v>
      </c>
      <c r="K1530" s="41">
        <f t="shared" si="117"/>
        <v>19.899999999999999</v>
      </c>
      <c r="L1530" s="41" t="s">
        <v>5</v>
      </c>
      <c r="M1530" s="41" t="s">
        <v>5</v>
      </c>
      <c r="N1530" s="41" t="str">
        <f t="shared" si="118"/>
        <v>High Impact</v>
      </c>
      <c r="O1530" s="42">
        <v>29500</v>
      </c>
      <c r="P1530" s="42">
        <v>71500</v>
      </c>
      <c r="Q1530" s="42">
        <f t="shared" si="119"/>
        <v>101000</v>
      </c>
    </row>
    <row r="1531" spans="1:17" x14ac:dyDescent="0.35">
      <c r="A1531" s="41" t="s">
        <v>1552</v>
      </c>
      <c r="B1531" s="41">
        <f>VLOOKUP($A:$A,'Youth Skills Data'!$A$1:$E$2403,2,FALSE)</f>
        <v>29</v>
      </c>
      <c r="C1531" s="41" t="str">
        <f t="shared" si="116"/>
        <v>25 yrs or more</v>
      </c>
      <c r="D1531" s="41" t="s">
        <v>3</v>
      </c>
      <c r="E1531" s="41" t="str">
        <f>HLOOKUP($A1531,'Sheet 4'!$A$2:$CNK$3,2,FALSE)</f>
        <v>Single</v>
      </c>
      <c r="F1531" s="41" t="s">
        <v>118</v>
      </c>
      <c r="G1531" s="41" t="str">
        <f t="shared" si="115"/>
        <v>Male/Single/Kotido</v>
      </c>
      <c r="H1531" s="41">
        <f>VLOOKUP($A1531,'Youth Skills Data'!$A$1:$E$2403,5,FALSE)</f>
        <v>1.87</v>
      </c>
      <c r="I1531" s="41">
        <f>VLOOKUP($A1531,'Youth Skills Data'!$A$1:$E$2403,4,FALSE)</f>
        <v>2.88</v>
      </c>
      <c r="J1531" s="41">
        <f>VLOOKUP($A1531,'Youth Skills Data'!$A$1:$E$2403,3,FALSE)</f>
        <v>5.23</v>
      </c>
      <c r="K1531" s="41">
        <f t="shared" si="117"/>
        <v>9.98</v>
      </c>
      <c r="L1531" s="41" t="s">
        <v>5</v>
      </c>
      <c r="M1531" s="41" t="s">
        <v>5</v>
      </c>
      <c r="N1531" s="41" t="str">
        <f t="shared" si="118"/>
        <v>High Impact</v>
      </c>
      <c r="O1531" s="42">
        <v>670500</v>
      </c>
      <c r="P1531" s="42">
        <v>18099</v>
      </c>
      <c r="Q1531" s="42">
        <f t="shared" si="119"/>
        <v>688599</v>
      </c>
    </row>
    <row r="1532" spans="1:17" x14ac:dyDescent="0.35">
      <c r="A1532" s="41" t="s">
        <v>1553</v>
      </c>
      <c r="B1532" s="41">
        <f>VLOOKUP($A:$A,'Youth Skills Data'!$A$1:$E$2403,2,FALSE)</f>
        <v>23</v>
      </c>
      <c r="C1532" s="41" t="str">
        <f t="shared" si="116"/>
        <v>20 - 24 yrs</v>
      </c>
      <c r="D1532" s="41" t="s">
        <v>3</v>
      </c>
      <c r="E1532" s="41" t="str">
        <f>HLOOKUP($A1532,'Sheet 4'!$A$2:$CNK$3,2,FALSE)</f>
        <v>Married</v>
      </c>
      <c r="F1532" s="41" t="s">
        <v>118</v>
      </c>
      <c r="G1532" s="41" t="str">
        <f t="shared" si="115"/>
        <v>Male/Married/Kotido</v>
      </c>
      <c r="H1532" s="41">
        <f>VLOOKUP($A1532,'Youth Skills Data'!$A$1:$E$2403,5,FALSE)</f>
        <v>8.9499999999999993</v>
      </c>
      <c r="I1532" s="41">
        <f>VLOOKUP($A1532,'Youth Skills Data'!$A$1:$E$2403,4,FALSE)</f>
        <v>9.2799999999999994</v>
      </c>
      <c r="J1532" s="41">
        <f>VLOOKUP($A1532,'Youth Skills Data'!$A$1:$E$2403,3,FALSE)</f>
        <v>7.99</v>
      </c>
      <c r="K1532" s="41">
        <f t="shared" si="117"/>
        <v>26.22</v>
      </c>
      <c r="L1532" s="41" t="s">
        <v>5</v>
      </c>
      <c r="M1532" s="41" t="s">
        <v>5</v>
      </c>
      <c r="N1532" s="41" t="str">
        <f t="shared" si="118"/>
        <v>High Impact</v>
      </c>
      <c r="O1532" s="42">
        <v>63000</v>
      </c>
      <c r="P1532" s="42">
        <v>192099</v>
      </c>
      <c r="Q1532" s="42">
        <f t="shared" si="119"/>
        <v>255099</v>
      </c>
    </row>
    <row r="1533" spans="1:17" x14ac:dyDescent="0.35">
      <c r="A1533" s="41" t="s">
        <v>1554</v>
      </c>
      <c r="B1533" s="41">
        <f>VLOOKUP($A:$A,'Youth Skills Data'!$A$1:$E$2403,2,FALSE)</f>
        <v>21</v>
      </c>
      <c r="C1533" s="41" t="str">
        <f t="shared" si="116"/>
        <v>20 - 24 yrs</v>
      </c>
      <c r="D1533" s="41" t="s">
        <v>3</v>
      </c>
      <c r="E1533" s="41" t="str">
        <f>HLOOKUP($A1533,'Sheet 4'!$A$2:$CNK$3,2,FALSE)</f>
        <v>Single</v>
      </c>
      <c r="F1533" s="41" t="s">
        <v>118</v>
      </c>
      <c r="G1533" s="41" t="str">
        <f t="shared" si="115"/>
        <v>Male/Single/Kotido</v>
      </c>
      <c r="H1533" s="41">
        <f>VLOOKUP($A1533,'Youth Skills Data'!$A$1:$E$2403,5,FALSE)</f>
        <v>3.26</v>
      </c>
      <c r="I1533" s="41">
        <f>VLOOKUP($A1533,'Youth Skills Data'!$A$1:$E$2403,4,FALSE)</f>
        <v>9.7200000000000006</v>
      </c>
      <c r="J1533" s="41">
        <f>VLOOKUP($A1533,'Youth Skills Data'!$A$1:$E$2403,3,FALSE)</f>
        <v>2</v>
      </c>
      <c r="K1533" s="41">
        <f t="shared" si="117"/>
        <v>14.98</v>
      </c>
      <c r="L1533" s="41" t="s">
        <v>6</v>
      </c>
      <c r="M1533" s="41" t="s">
        <v>6</v>
      </c>
      <c r="N1533" s="41" t="str">
        <f t="shared" si="118"/>
        <v>No Impact at all</v>
      </c>
      <c r="O1533" s="42"/>
      <c r="P1533" s="42"/>
      <c r="Q1533" s="42">
        <f t="shared" si="119"/>
        <v>0</v>
      </c>
    </row>
    <row r="1534" spans="1:17" x14ac:dyDescent="0.35">
      <c r="A1534" s="41" t="s">
        <v>1555</v>
      </c>
      <c r="B1534" s="41">
        <f>VLOOKUP($A:$A,'Youth Skills Data'!$A$1:$E$2403,2,FALSE)</f>
        <v>17</v>
      </c>
      <c r="C1534" s="41" t="str">
        <f t="shared" si="116"/>
        <v>15 - 19 yrs</v>
      </c>
      <c r="D1534" s="41" t="s">
        <v>3</v>
      </c>
      <c r="E1534" s="41" t="str">
        <f>HLOOKUP($A1534,'Sheet 4'!$A$2:$CNK$3,2,FALSE)</f>
        <v>Single</v>
      </c>
      <c r="F1534" s="41" t="s">
        <v>118</v>
      </c>
      <c r="G1534" s="41" t="str">
        <f t="shared" si="115"/>
        <v>Male/Single/Kotido</v>
      </c>
      <c r="H1534" s="41">
        <f>VLOOKUP($A1534,'Youth Skills Data'!$A$1:$E$2403,5,FALSE)</f>
        <v>6.31</v>
      </c>
      <c r="I1534" s="41">
        <f>VLOOKUP($A1534,'Youth Skills Data'!$A$1:$E$2403,4,FALSE)</f>
        <v>1.92</v>
      </c>
      <c r="J1534" s="41">
        <f>VLOOKUP($A1534,'Youth Skills Data'!$A$1:$E$2403,3,FALSE)</f>
        <v>4.67</v>
      </c>
      <c r="K1534" s="41">
        <f t="shared" si="117"/>
        <v>12.9</v>
      </c>
      <c r="L1534" s="41" t="s">
        <v>7</v>
      </c>
      <c r="M1534" s="41" t="s">
        <v>5</v>
      </c>
      <c r="N1534" s="41" t="str">
        <f t="shared" si="118"/>
        <v>Low Impact</v>
      </c>
      <c r="O1534" s="42"/>
      <c r="P1534" s="42">
        <v>75099</v>
      </c>
      <c r="Q1534" s="42">
        <f t="shared" si="119"/>
        <v>75099</v>
      </c>
    </row>
    <row r="1535" spans="1:17" x14ac:dyDescent="0.35">
      <c r="A1535" s="41" t="s">
        <v>1556</v>
      </c>
      <c r="B1535" s="41">
        <f>VLOOKUP($A:$A,'Youth Skills Data'!$A$1:$E$2403,2,FALSE)</f>
        <v>21</v>
      </c>
      <c r="C1535" s="41" t="str">
        <f t="shared" si="116"/>
        <v>20 - 24 yrs</v>
      </c>
      <c r="D1535" s="41" t="s">
        <v>3</v>
      </c>
      <c r="E1535" s="41" t="str">
        <f>HLOOKUP($A1535,'Sheet 4'!$A$2:$CNK$3,2,FALSE)</f>
        <v>Single</v>
      </c>
      <c r="F1535" s="41" t="s">
        <v>118</v>
      </c>
      <c r="G1535" s="41" t="str">
        <f t="shared" si="115"/>
        <v>Male/Single/Kotido</v>
      </c>
      <c r="H1535" s="41">
        <f>VLOOKUP($A1535,'Youth Skills Data'!$A$1:$E$2403,5,FALSE)</f>
        <v>8.76</v>
      </c>
      <c r="I1535" s="41">
        <f>VLOOKUP($A1535,'Youth Skills Data'!$A$1:$E$2403,4,FALSE)</f>
        <v>3.81</v>
      </c>
      <c r="J1535" s="41">
        <f>VLOOKUP($A1535,'Youth Skills Data'!$A$1:$E$2403,3,FALSE)</f>
        <v>7.33</v>
      </c>
      <c r="K1535" s="41">
        <f t="shared" si="117"/>
        <v>19.899999999999999</v>
      </c>
      <c r="L1535" s="41" t="s">
        <v>7</v>
      </c>
      <c r="M1535" s="41" t="s">
        <v>5</v>
      </c>
      <c r="N1535" s="41" t="str">
        <f t="shared" si="118"/>
        <v>Low Impact</v>
      </c>
      <c r="O1535" s="42"/>
      <c r="P1535" s="42">
        <v>1398</v>
      </c>
      <c r="Q1535" s="42">
        <f t="shared" si="119"/>
        <v>1398</v>
      </c>
    </row>
    <row r="1536" spans="1:17" x14ac:dyDescent="0.35">
      <c r="A1536" s="41" t="s">
        <v>1557</v>
      </c>
      <c r="B1536" s="41">
        <f>VLOOKUP($A:$A,'Youth Skills Data'!$A$1:$E$2403,2,FALSE)</f>
        <v>23</v>
      </c>
      <c r="C1536" s="41" t="str">
        <f t="shared" si="116"/>
        <v>20 - 24 yrs</v>
      </c>
      <c r="D1536" s="41" t="s">
        <v>3</v>
      </c>
      <c r="E1536" s="41" t="str">
        <f>HLOOKUP($A1536,'Sheet 4'!$A$2:$CNK$3,2,FALSE)</f>
        <v>Single</v>
      </c>
      <c r="F1536" s="41" t="s">
        <v>118</v>
      </c>
      <c r="G1536" s="41" t="str">
        <f t="shared" si="115"/>
        <v>Male/Single/Kotido</v>
      </c>
      <c r="H1536" s="41">
        <f>VLOOKUP($A1536,'Youth Skills Data'!$A$1:$E$2403,5,FALSE)</f>
        <v>8.42</v>
      </c>
      <c r="I1536" s="41">
        <f>VLOOKUP($A1536,'Youth Skills Data'!$A$1:$E$2403,4,FALSE)</f>
        <v>3.68</v>
      </c>
      <c r="J1536" s="41">
        <f>VLOOKUP($A1536,'Youth Skills Data'!$A$1:$E$2403,3,FALSE)</f>
        <v>0.54</v>
      </c>
      <c r="K1536" s="41">
        <f t="shared" si="117"/>
        <v>12.64</v>
      </c>
      <c r="L1536" s="41" t="s">
        <v>6</v>
      </c>
      <c r="M1536" s="41" t="s">
        <v>6</v>
      </c>
      <c r="N1536" s="41" t="str">
        <f t="shared" si="118"/>
        <v>No Impact at all</v>
      </c>
      <c r="O1536" s="42"/>
      <c r="P1536" s="42"/>
      <c r="Q1536" s="42">
        <f t="shared" si="119"/>
        <v>0</v>
      </c>
    </row>
    <row r="1537" spans="1:17" x14ac:dyDescent="0.35">
      <c r="A1537" s="41" t="s">
        <v>1558</v>
      </c>
      <c r="B1537" s="41">
        <f>VLOOKUP($A:$A,'Youth Skills Data'!$A$1:$E$2403,2,FALSE)</f>
        <v>15</v>
      </c>
      <c r="C1537" s="41" t="str">
        <f t="shared" si="116"/>
        <v>15 - 19 yrs</v>
      </c>
      <c r="D1537" s="41" t="s">
        <v>3</v>
      </c>
      <c r="E1537" s="41" t="str">
        <f>HLOOKUP($A1537,'Sheet 4'!$A$2:$CNK$3,2,FALSE)</f>
        <v>Single</v>
      </c>
      <c r="F1537" s="41" t="s">
        <v>118</v>
      </c>
      <c r="G1537" s="41" t="str">
        <f t="shared" si="115"/>
        <v>Male/Single/Kotido</v>
      </c>
      <c r="H1537" s="41">
        <f>VLOOKUP($A1537,'Youth Skills Data'!$A$1:$E$2403,5,FALSE)</f>
        <v>4.3499999999999996</v>
      </c>
      <c r="I1537" s="41">
        <f>VLOOKUP($A1537,'Youth Skills Data'!$A$1:$E$2403,4,FALSE)</f>
        <v>7.84</v>
      </c>
      <c r="J1537" s="41">
        <f>VLOOKUP($A1537,'Youth Skills Data'!$A$1:$E$2403,3,FALSE)</f>
        <v>6.4</v>
      </c>
      <c r="K1537" s="41">
        <f t="shared" si="117"/>
        <v>18.59</v>
      </c>
      <c r="L1537" s="41" t="s">
        <v>7</v>
      </c>
      <c r="M1537" s="41" t="s">
        <v>5</v>
      </c>
      <c r="N1537" s="41" t="str">
        <f t="shared" si="118"/>
        <v>Low Impact</v>
      </c>
      <c r="O1537" s="42"/>
      <c r="P1537" s="42">
        <v>12198</v>
      </c>
      <c r="Q1537" s="42">
        <f t="shared" si="119"/>
        <v>12198</v>
      </c>
    </row>
    <row r="1538" spans="1:17" x14ac:dyDescent="0.35">
      <c r="A1538" s="41" t="s">
        <v>1559</v>
      </c>
      <c r="B1538" s="41">
        <f>VLOOKUP($A:$A,'Youth Skills Data'!$A$1:$E$2403,2,FALSE)</f>
        <v>23</v>
      </c>
      <c r="C1538" s="41" t="str">
        <f t="shared" si="116"/>
        <v>20 - 24 yrs</v>
      </c>
      <c r="D1538" s="41" t="s">
        <v>3</v>
      </c>
      <c r="E1538" s="41" t="str">
        <f>HLOOKUP($A1538,'Sheet 4'!$A$2:$CNK$3,2,FALSE)</f>
        <v>Single</v>
      </c>
      <c r="F1538" s="41" t="s">
        <v>120</v>
      </c>
      <c r="G1538" s="41" t="str">
        <f t="shared" ref="G1538:G1601" si="120">CONCATENATE(D1538,"/",E1538,"/",F1538,)</f>
        <v>Male/Single/Nakapiripiriti</v>
      </c>
      <c r="H1538" s="41">
        <f>VLOOKUP($A1538,'Youth Skills Data'!$A$1:$E$2403,5,FALSE)</f>
        <v>3.26</v>
      </c>
      <c r="I1538" s="41">
        <f>VLOOKUP($A1538,'Youth Skills Data'!$A$1:$E$2403,4,FALSE)</f>
        <v>9.7200000000000006</v>
      </c>
      <c r="J1538" s="41">
        <f>VLOOKUP($A1538,'Youth Skills Data'!$A$1:$E$2403,3,FALSE)</f>
        <v>2</v>
      </c>
      <c r="K1538" s="41">
        <f t="shared" si="117"/>
        <v>14.98</v>
      </c>
      <c r="L1538" s="41" t="s">
        <v>7</v>
      </c>
      <c r="M1538" s="41" t="s">
        <v>5</v>
      </c>
      <c r="N1538" s="41" t="str">
        <f t="shared" si="118"/>
        <v>Low Impact</v>
      </c>
      <c r="O1538" s="42"/>
      <c r="P1538" s="42">
        <v>60500</v>
      </c>
      <c r="Q1538" s="42">
        <f t="shared" si="119"/>
        <v>60500</v>
      </c>
    </row>
    <row r="1539" spans="1:17" x14ac:dyDescent="0.35">
      <c r="A1539" s="41" t="s">
        <v>1560</v>
      </c>
      <c r="B1539" s="41">
        <f>VLOOKUP($A:$A,'Youth Skills Data'!$A$1:$E$2403,2,FALSE)</f>
        <v>15</v>
      </c>
      <c r="C1539" s="41" t="str">
        <f t="shared" ref="C1539:C1602" si="121">IF(B1539&lt;=10,"Below 10 yrs",IF(B1539&lt;14,"10-14 yrs",IF(B1539&lt;19,"15 - 19 yrs",IF(B1539&lt;=24,"20 - 24 yrs",IF(B1539&gt;=25,"25 yrs or more")))))</f>
        <v>15 - 19 yrs</v>
      </c>
      <c r="D1539" s="41" t="s">
        <v>3</v>
      </c>
      <c r="E1539" s="41" t="str">
        <f>HLOOKUP($A1539,'Sheet 4'!$A$2:$CNK$3,2,FALSE)</f>
        <v>Single</v>
      </c>
      <c r="F1539" s="41" t="s">
        <v>120</v>
      </c>
      <c r="G1539" s="41" t="str">
        <f t="shared" si="120"/>
        <v>Male/Single/Nakapiripiriti</v>
      </c>
      <c r="H1539" s="41">
        <f>VLOOKUP($A1539,'Youth Skills Data'!$A$1:$E$2403,5,FALSE)</f>
        <v>4.3499999999999996</v>
      </c>
      <c r="I1539" s="41">
        <f>VLOOKUP($A1539,'Youth Skills Data'!$A$1:$E$2403,4,FALSE)</f>
        <v>7.84</v>
      </c>
      <c r="J1539" s="41">
        <f>VLOOKUP($A1539,'Youth Skills Data'!$A$1:$E$2403,3,FALSE)</f>
        <v>6.4</v>
      </c>
      <c r="K1539" s="41">
        <f t="shared" ref="K1539:K1602" si="122">H1539+I1539+J1539</f>
        <v>18.59</v>
      </c>
      <c r="L1539" s="41" t="s">
        <v>7</v>
      </c>
      <c r="M1539" s="41" t="s">
        <v>7</v>
      </c>
      <c r="N1539" s="41" t="str">
        <f t="shared" ref="N1539:N1602" si="123">IF(AND(L1539="Yes",M1539="Yes"),"High Impact",IF(AND(L1539="Yes",M1539="No"),"Moderate Impact",IF(AND(L1539="No",M1539="Yes"),"Low Impact","No Impact at all")))</f>
        <v>No Impact at all</v>
      </c>
      <c r="O1539" s="42"/>
      <c r="P1539" s="42"/>
      <c r="Q1539" s="42">
        <f t="shared" ref="Q1539:Q1602" si="124">P1539+O1539</f>
        <v>0</v>
      </c>
    </row>
    <row r="1540" spans="1:17" x14ac:dyDescent="0.35">
      <c r="A1540" s="41" t="s">
        <v>1561</v>
      </c>
      <c r="B1540" s="41">
        <f>VLOOKUP($A:$A,'Youth Skills Data'!$A$1:$E$2403,2,FALSE)</f>
        <v>25</v>
      </c>
      <c r="C1540" s="41" t="str">
        <f t="shared" si="121"/>
        <v>25 yrs or more</v>
      </c>
      <c r="D1540" s="41" t="s">
        <v>3</v>
      </c>
      <c r="E1540" s="41" t="str">
        <f>HLOOKUP($A1540,'Sheet 4'!$A$2:$CNK$3,2,FALSE)</f>
        <v>Single</v>
      </c>
      <c r="F1540" s="41" t="s">
        <v>120</v>
      </c>
      <c r="G1540" s="41" t="str">
        <f t="shared" si="120"/>
        <v>Male/Single/Nakapiripiriti</v>
      </c>
      <c r="H1540" s="41">
        <f>VLOOKUP($A1540,'Youth Skills Data'!$A$1:$E$2403,5,FALSE)</f>
        <v>5.3</v>
      </c>
      <c r="I1540" s="41">
        <f>VLOOKUP($A1540,'Youth Skills Data'!$A$1:$E$2403,4,FALSE)</f>
        <v>2.52</v>
      </c>
      <c r="J1540" s="41">
        <f>VLOOKUP($A1540,'Youth Skills Data'!$A$1:$E$2403,3,FALSE)</f>
        <v>5.59</v>
      </c>
      <c r="K1540" s="41">
        <f t="shared" si="122"/>
        <v>13.41</v>
      </c>
      <c r="L1540" s="41" t="s">
        <v>5</v>
      </c>
      <c r="M1540" s="41" t="s">
        <v>5</v>
      </c>
      <c r="N1540" s="41" t="str">
        <f t="shared" si="123"/>
        <v>High Impact</v>
      </c>
      <c r="O1540" s="42">
        <v>396</v>
      </c>
      <c r="P1540" s="42">
        <v>176198</v>
      </c>
      <c r="Q1540" s="42">
        <f t="shared" si="124"/>
        <v>176594</v>
      </c>
    </row>
    <row r="1541" spans="1:17" x14ac:dyDescent="0.35">
      <c r="A1541" s="41" t="s">
        <v>1562</v>
      </c>
      <c r="B1541" s="41">
        <f>VLOOKUP($A:$A,'Youth Skills Data'!$A$1:$E$2403,2,FALSE)</f>
        <v>14</v>
      </c>
      <c r="C1541" s="41" t="str">
        <f t="shared" si="121"/>
        <v>15 - 19 yrs</v>
      </c>
      <c r="D1541" s="41" t="s">
        <v>3</v>
      </c>
      <c r="E1541" s="41" t="str">
        <f>HLOOKUP($A1541,'Sheet 4'!$A$2:$CNK$3,2,FALSE)</f>
        <v>Separated</v>
      </c>
      <c r="F1541" s="41" t="s">
        <v>120</v>
      </c>
      <c r="G1541" s="41" t="str">
        <f t="shared" si="120"/>
        <v>Male/Separated/Nakapiripiriti</v>
      </c>
      <c r="H1541" s="41">
        <f>VLOOKUP($A1541,'Youth Skills Data'!$A$1:$E$2403,5,FALSE)</f>
        <v>7.84</v>
      </c>
      <c r="I1541" s="41">
        <f>VLOOKUP($A1541,'Youth Skills Data'!$A$1:$E$2403,4,FALSE)</f>
        <v>6.23</v>
      </c>
      <c r="J1541" s="41">
        <f>VLOOKUP($A1541,'Youth Skills Data'!$A$1:$E$2403,3,FALSE)</f>
        <v>5.87</v>
      </c>
      <c r="K1541" s="41">
        <f t="shared" si="122"/>
        <v>19.940000000000001</v>
      </c>
      <c r="L1541" s="41" t="s">
        <v>5</v>
      </c>
      <c r="M1541" s="41" t="s">
        <v>5</v>
      </c>
      <c r="N1541" s="41" t="str">
        <f t="shared" si="123"/>
        <v>High Impact</v>
      </c>
      <c r="O1541" s="42">
        <v>30300</v>
      </c>
      <c r="P1541" s="42">
        <v>1600</v>
      </c>
      <c r="Q1541" s="42">
        <f t="shared" si="124"/>
        <v>31900</v>
      </c>
    </row>
    <row r="1542" spans="1:17" x14ac:dyDescent="0.35">
      <c r="A1542" s="41" t="s">
        <v>1563</v>
      </c>
      <c r="B1542" s="41">
        <f>VLOOKUP($A:$A,'Youth Skills Data'!$A$1:$E$2403,2,FALSE)</f>
        <v>15</v>
      </c>
      <c r="C1542" s="41" t="str">
        <f t="shared" si="121"/>
        <v>15 - 19 yrs</v>
      </c>
      <c r="D1542" s="41" t="s">
        <v>8</v>
      </c>
      <c r="E1542" s="41" t="str">
        <f>HLOOKUP($A1542,'Sheet 4'!$A$2:$CNK$3,2,FALSE)</f>
        <v>Separated</v>
      </c>
      <c r="F1542" s="41" t="s">
        <v>120</v>
      </c>
      <c r="G1542" s="41" t="str">
        <f t="shared" si="120"/>
        <v>Female/Separated/Nakapiripiriti</v>
      </c>
      <c r="H1542" s="41">
        <f>VLOOKUP($A1542,'Youth Skills Data'!$A$1:$E$2403,5,FALSE)</f>
        <v>1.87</v>
      </c>
      <c r="I1542" s="41">
        <f>VLOOKUP($A1542,'Youth Skills Data'!$A$1:$E$2403,4,FALSE)</f>
        <v>2.88</v>
      </c>
      <c r="J1542" s="41">
        <f>VLOOKUP($A1542,'Youth Skills Data'!$A$1:$E$2403,3,FALSE)</f>
        <v>5.23</v>
      </c>
      <c r="K1542" s="41">
        <f t="shared" si="122"/>
        <v>9.98</v>
      </c>
      <c r="L1542" s="41" t="s">
        <v>6</v>
      </c>
      <c r="M1542" s="41" t="s">
        <v>6</v>
      </c>
      <c r="N1542" s="41" t="str">
        <f t="shared" si="123"/>
        <v>No Impact at all</v>
      </c>
      <c r="O1542" s="42"/>
      <c r="P1542" s="42"/>
      <c r="Q1542" s="42">
        <f t="shared" si="124"/>
        <v>0</v>
      </c>
    </row>
    <row r="1543" spans="1:17" x14ac:dyDescent="0.35">
      <c r="A1543" s="41" t="s">
        <v>1564</v>
      </c>
      <c r="B1543" s="41">
        <f>VLOOKUP($A:$A,'Youth Skills Data'!$A$1:$E$2403,2,FALSE)</f>
        <v>17</v>
      </c>
      <c r="C1543" s="41" t="str">
        <f t="shared" si="121"/>
        <v>15 - 19 yrs</v>
      </c>
      <c r="D1543" s="41" t="s">
        <v>8</v>
      </c>
      <c r="E1543" s="41" t="str">
        <f>HLOOKUP($A1543,'Sheet 4'!$A$2:$CNK$3,2,FALSE)</f>
        <v>Single</v>
      </c>
      <c r="F1543" s="41" t="s">
        <v>120</v>
      </c>
      <c r="G1543" s="41" t="str">
        <f t="shared" si="120"/>
        <v>Female/Single/Nakapiripiriti</v>
      </c>
      <c r="H1543" s="41">
        <f>VLOOKUP($A1543,'Youth Skills Data'!$A$1:$E$2403,5,FALSE)</f>
        <v>1.87</v>
      </c>
      <c r="I1543" s="41">
        <f>VLOOKUP($A1543,'Youth Skills Data'!$A$1:$E$2403,4,FALSE)</f>
        <v>2.88</v>
      </c>
      <c r="J1543" s="41">
        <f>VLOOKUP($A1543,'Youth Skills Data'!$A$1:$E$2403,3,FALSE)</f>
        <v>5.23</v>
      </c>
      <c r="K1543" s="41">
        <f t="shared" si="122"/>
        <v>9.98</v>
      </c>
      <c r="L1543" s="41" t="s">
        <v>6</v>
      </c>
      <c r="M1543" s="41" t="s">
        <v>6</v>
      </c>
      <c r="N1543" s="41" t="str">
        <f t="shared" si="123"/>
        <v>No Impact at all</v>
      </c>
      <c r="O1543" s="42"/>
      <c r="P1543" s="42"/>
      <c r="Q1543" s="42">
        <f t="shared" si="124"/>
        <v>0</v>
      </c>
    </row>
    <row r="1544" spans="1:17" x14ac:dyDescent="0.35">
      <c r="A1544" s="41" t="s">
        <v>1565</v>
      </c>
      <c r="B1544" s="41">
        <f>VLOOKUP($A:$A,'Youth Skills Data'!$A$1:$E$2403,2,FALSE)</f>
        <v>19</v>
      </c>
      <c r="C1544" s="41" t="str">
        <f t="shared" si="121"/>
        <v>20 - 24 yrs</v>
      </c>
      <c r="D1544" s="41" t="s">
        <v>8</v>
      </c>
      <c r="E1544" s="41" t="str">
        <f>HLOOKUP($A1544,'Sheet 4'!$A$2:$CNK$3,2,FALSE)</f>
        <v>Married</v>
      </c>
      <c r="F1544" s="41" t="s">
        <v>120</v>
      </c>
      <c r="G1544" s="41" t="str">
        <f t="shared" si="120"/>
        <v>Female/Married/Nakapiripiriti</v>
      </c>
      <c r="H1544" s="41">
        <f>VLOOKUP($A1544,'Youth Skills Data'!$A$1:$E$2403,5,FALSE)</f>
        <v>5.3</v>
      </c>
      <c r="I1544" s="41">
        <f>VLOOKUP($A1544,'Youth Skills Data'!$A$1:$E$2403,4,FALSE)</f>
        <v>2.52</v>
      </c>
      <c r="J1544" s="41">
        <f>VLOOKUP($A1544,'Youth Skills Data'!$A$1:$E$2403,3,FALSE)</f>
        <v>5.59</v>
      </c>
      <c r="K1544" s="41">
        <f t="shared" si="122"/>
        <v>13.41</v>
      </c>
      <c r="L1544" s="41" t="s">
        <v>5</v>
      </c>
      <c r="M1544" s="41" t="s">
        <v>5</v>
      </c>
      <c r="N1544" s="41" t="str">
        <f t="shared" si="123"/>
        <v>High Impact</v>
      </c>
      <c r="O1544" s="42">
        <v>38700</v>
      </c>
      <c r="P1544" s="42">
        <v>50198</v>
      </c>
      <c r="Q1544" s="42">
        <f t="shared" si="124"/>
        <v>88898</v>
      </c>
    </row>
    <row r="1545" spans="1:17" x14ac:dyDescent="0.35">
      <c r="A1545" s="41" t="s">
        <v>1566</v>
      </c>
      <c r="B1545" s="41">
        <f>VLOOKUP($A:$A,'Youth Skills Data'!$A$1:$E$2403,2,FALSE)</f>
        <v>21</v>
      </c>
      <c r="C1545" s="41" t="str">
        <f t="shared" si="121"/>
        <v>20 - 24 yrs</v>
      </c>
      <c r="D1545" s="41" t="s">
        <v>8</v>
      </c>
      <c r="E1545" s="41" t="str">
        <f>HLOOKUP($A1545,'Sheet 4'!$A$2:$CNK$3,2,FALSE)</f>
        <v>Single</v>
      </c>
      <c r="F1545" s="41" t="s">
        <v>120</v>
      </c>
      <c r="G1545" s="41" t="str">
        <f t="shared" si="120"/>
        <v>Female/Single/Nakapiripiriti</v>
      </c>
      <c r="H1545" s="41">
        <f>VLOOKUP($A1545,'Youth Skills Data'!$A$1:$E$2403,5,FALSE)</f>
        <v>5.76</v>
      </c>
      <c r="I1545" s="41">
        <f>VLOOKUP($A1545,'Youth Skills Data'!$A$1:$E$2403,4,FALSE)</f>
        <v>6.34</v>
      </c>
      <c r="J1545" s="41">
        <f>VLOOKUP($A1545,'Youth Skills Data'!$A$1:$E$2403,3,FALSE)</f>
        <v>1.01</v>
      </c>
      <c r="K1545" s="41">
        <f t="shared" si="122"/>
        <v>13.11</v>
      </c>
      <c r="L1545" s="41" t="s">
        <v>5</v>
      </c>
      <c r="M1545" s="41" t="s">
        <v>5</v>
      </c>
      <c r="N1545" s="41" t="str">
        <f t="shared" si="123"/>
        <v>High Impact</v>
      </c>
      <c r="O1545" s="42">
        <v>29000</v>
      </c>
      <c r="P1545" s="42">
        <v>30200</v>
      </c>
      <c r="Q1545" s="42">
        <f t="shared" si="124"/>
        <v>59200</v>
      </c>
    </row>
    <row r="1546" spans="1:17" x14ac:dyDescent="0.35">
      <c r="A1546" s="41" t="s">
        <v>1567</v>
      </c>
      <c r="B1546" s="41">
        <f>VLOOKUP($A:$A,'Youth Skills Data'!$A$1:$E$2403,2,FALSE)</f>
        <v>24</v>
      </c>
      <c r="C1546" s="41" t="str">
        <f t="shared" si="121"/>
        <v>20 - 24 yrs</v>
      </c>
      <c r="D1546" s="41" t="s">
        <v>8</v>
      </c>
      <c r="E1546" s="41" t="str">
        <f>HLOOKUP($A1546,'Sheet 4'!$A$2:$CNK$3,2,FALSE)</f>
        <v>Separated</v>
      </c>
      <c r="F1546" s="41" t="s">
        <v>120</v>
      </c>
      <c r="G1546" s="41" t="str">
        <f t="shared" si="120"/>
        <v>Female/Separated/Nakapiripiriti</v>
      </c>
      <c r="H1546" s="41">
        <f>VLOOKUP($A1546,'Youth Skills Data'!$A$1:$E$2403,5,FALSE)</f>
        <v>8.42</v>
      </c>
      <c r="I1546" s="41">
        <f>VLOOKUP($A1546,'Youth Skills Data'!$A$1:$E$2403,4,FALSE)</f>
        <v>3.68</v>
      </c>
      <c r="J1546" s="41">
        <f>VLOOKUP($A1546,'Youth Skills Data'!$A$1:$E$2403,3,FALSE)</f>
        <v>0.54</v>
      </c>
      <c r="K1546" s="41">
        <f t="shared" si="122"/>
        <v>12.64</v>
      </c>
      <c r="L1546" s="41" t="s">
        <v>5</v>
      </c>
      <c r="M1546" s="41" t="s">
        <v>5</v>
      </c>
      <c r="N1546" s="41" t="str">
        <f t="shared" si="123"/>
        <v>High Impact</v>
      </c>
      <c r="O1546" s="42">
        <v>7200</v>
      </c>
      <c r="P1546" s="42">
        <v>21000</v>
      </c>
      <c r="Q1546" s="42">
        <f t="shared" si="124"/>
        <v>28200</v>
      </c>
    </row>
    <row r="1547" spans="1:17" x14ac:dyDescent="0.35">
      <c r="A1547" s="41" t="s">
        <v>1568</v>
      </c>
      <c r="B1547" s="41">
        <f>VLOOKUP($A:$A,'Youth Skills Data'!$A$1:$E$2403,2,FALSE)</f>
        <v>21</v>
      </c>
      <c r="C1547" s="41" t="str">
        <f t="shared" si="121"/>
        <v>20 - 24 yrs</v>
      </c>
      <c r="D1547" s="41" t="s">
        <v>8</v>
      </c>
      <c r="E1547" s="41" t="str">
        <f>HLOOKUP($A1547,'Sheet 4'!$A$2:$CNK$3,2,FALSE)</f>
        <v>Married</v>
      </c>
      <c r="F1547" s="41" t="s">
        <v>120</v>
      </c>
      <c r="G1547" s="41" t="str">
        <f t="shared" si="120"/>
        <v>Female/Married/Nakapiripiriti</v>
      </c>
      <c r="H1547" s="41">
        <f>VLOOKUP($A1547,'Youth Skills Data'!$A$1:$E$2403,5,FALSE)</f>
        <v>7.74</v>
      </c>
      <c r="I1547" s="41">
        <f>VLOOKUP($A1547,'Youth Skills Data'!$A$1:$E$2403,4,FALSE)</f>
        <v>5.57</v>
      </c>
      <c r="J1547" s="41">
        <f>VLOOKUP($A1547,'Youth Skills Data'!$A$1:$E$2403,3,FALSE)</f>
        <v>8.99</v>
      </c>
      <c r="K1547" s="41">
        <f t="shared" si="122"/>
        <v>22.3</v>
      </c>
      <c r="L1547" s="41" t="s">
        <v>5</v>
      </c>
      <c r="M1547" s="41" t="s">
        <v>5</v>
      </c>
      <c r="N1547" s="41" t="str">
        <f t="shared" si="123"/>
        <v>High Impact</v>
      </c>
      <c r="O1547" s="42">
        <v>28000</v>
      </c>
      <c r="P1547" s="42">
        <v>17099</v>
      </c>
      <c r="Q1547" s="42">
        <f t="shared" si="124"/>
        <v>45099</v>
      </c>
    </row>
    <row r="1548" spans="1:17" x14ac:dyDescent="0.35">
      <c r="A1548" s="41" t="s">
        <v>1569</v>
      </c>
      <c r="B1548" s="41">
        <f>VLOOKUP($A:$A,'Youth Skills Data'!$A$1:$E$2403,2,FALSE)</f>
        <v>23</v>
      </c>
      <c r="C1548" s="41" t="str">
        <f t="shared" si="121"/>
        <v>20 - 24 yrs</v>
      </c>
      <c r="D1548" s="41" t="s">
        <v>8</v>
      </c>
      <c r="E1548" s="41" t="str">
        <f>HLOOKUP($A1548,'Sheet 4'!$A$2:$CNK$3,2,FALSE)</f>
        <v>Single</v>
      </c>
      <c r="F1548" s="41" t="s">
        <v>120</v>
      </c>
      <c r="G1548" s="41" t="str">
        <f t="shared" si="120"/>
        <v>Female/Single/Nakapiripiriti</v>
      </c>
      <c r="H1548" s="41">
        <f>VLOOKUP($A1548,'Youth Skills Data'!$A$1:$E$2403,5,FALSE)</f>
        <v>8.52</v>
      </c>
      <c r="I1548" s="41">
        <f>VLOOKUP($A1548,'Youth Skills Data'!$A$1:$E$2403,4,FALSE)</f>
        <v>2.89</v>
      </c>
      <c r="J1548" s="41">
        <f>VLOOKUP($A1548,'Youth Skills Data'!$A$1:$E$2403,3,FALSE)</f>
        <v>7.93</v>
      </c>
      <c r="K1548" s="41">
        <f t="shared" si="122"/>
        <v>19.34</v>
      </c>
      <c r="L1548" s="41" t="s">
        <v>5</v>
      </c>
      <c r="M1548" s="41" t="s">
        <v>7</v>
      </c>
      <c r="N1548" s="41" t="str">
        <f t="shared" si="123"/>
        <v>Moderate Impact</v>
      </c>
      <c r="O1548" s="42">
        <v>7700</v>
      </c>
      <c r="P1548" s="42"/>
      <c r="Q1548" s="42">
        <f t="shared" si="124"/>
        <v>7700</v>
      </c>
    </row>
    <row r="1549" spans="1:17" x14ac:dyDescent="0.35">
      <c r="A1549" s="41" t="s">
        <v>1570</v>
      </c>
      <c r="B1549" s="41">
        <f>VLOOKUP($A:$A,'Youth Skills Data'!$A$1:$E$2403,2,FALSE)</f>
        <v>19</v>
      </c>
      <c r="C1549" s="41" t="str">
        <f t="shared" si="121"/>
        <v>20 - 24 yrs</v>
      </c>
      <c r="D1549" s="41" t="s">
        <v>3</v>
      </c>
      <c r="E1549" s="41" t="str">
        <f>HLOOKUP($A1549,'Sheet 4'!$A$2:$CNK$3,2,FALSE)</f>
        <v>Single</v>
      </c>
      <c r="F1549" s="41" t="s">
        <v>120</v>
      </c>
      <c r="G1549" s="41" t="str">
        <f t="shared" si="120"/>
        <v>Male/Single/Nakapiripiriti</v>
      </c>
      <c r="H1549" s="41">
        <f>VLOOKUP($A1549,'Youth Skills Data'!$A$1:$E$2403,5,FALSE)</f>
        <v>5.76</v>
      </c>
      <c r="I1549" s="41">
        <f>VLOOKUP($A1549,'Youth Skills Data'!$A$1:$E$2403,4,FALSE)</f>
        <v>6.34</v>
      </c>
      <c r="J1549" s="41">
        <f>VLOOKUP($A1549,'Youth Skills Data'!$A$1:$E$2403,3,FALSE)</f>
        <v>1.01</v>
      </c>
      <c r="K1549" s="41">
        <f t="shared" si="122"/>
        <v>13.11</v>
      </c>
      <c r="L1549" s="41" t="s">
        <v>5</v>
      </c>
      <c r="M1549" s="41" t="s">
        <v>7</v>
      </c>
      <c r="N1549" s="41" t="str">
        <f t="shared" si="123"/>
        <v>Moderate Impact</v>
      </c>
      <c r="O1549" s="42">
        <v>25500</v>
      </c>
      <c r="P1549" s="42"/>
      <c r="Q1549" s="42">
        <f t="shared" si="124"/>
        <v>25500</v>
      </c>
    </row>
    <row r="1550" spans="1:17" x14ac:dyDescent="0.35">
      <c r="A1550" s="41" t="s">
        <v>1571</v>
      </c>
      <c r="B1550" s="41">
        <f>VLOOKUP($A:$A,'Youth Skills Data'!$A$1:$E$2403,2,FALSE)</f>
        <v>29</v>
      </c>
      <c r="C1550" s="41" t="str">
        <f t="shared" si="121"/>
        <v>25 yrs or more</v>
      </c>
      <c r="D1550" s="41" t="s">
        <v>8</v>
      </c>
      <c r="E1550" s="41" t="str">
        <f>HLOOKUP($A1550,'Sheet 4'!$A$2:$CNK$3,2,FALSE)</f>
        <v>Single</v>
      </c>
      <c r="F1550" s="41" t="s">
        <v>120</v>
      </c>
      <c r="G1550" s="41" t="str">
        <f t="shared" si="120"/>
        <v>Female/Single/Nakapiripiriti</v>
      </c>
      <c r="H1550" s="41">
        <f>VLOOKUP($A1550,'Youth Skills Data'!$A$1:$E$2403,5,FALSE)</f>
        <v>8.42</v>
      </c>
      <c r="I1550" s="41">
        <f>VLOOKUP($A1550,'Youth Skills Data'!$A$1:$E$2403,4,FALSE)</f>
        <v>3.68</v>
      </c>
      <c r="J1550" s="41">
        <f>VLOOKUP($A1550,'Youth Skills Data'!$A$1:$E$2403,3,FALSE)</f>
        <v>0.54</v>
      </c>
      <c r="K1550" s="41">
        <f t="shared" si="122"/>
        <v>12.64</v>
      </c>
      <c r="L1550" s="41" t="s">
        <v>5</v>
      </c>
      <c r="M1550" s="41" t="s">
        <v>7</v>
      </c>
      <c r="N1550" s="41" t="str">
        <f t="shared" si="123"/>
        <v>Moderate Impact</v>
      </c>
      <c r="O1550" s="42">
        <v>7000</v>
      </c>
      <c r="P1550" s="42"/>
      <c r="Q1550" s="42">
        <f t="shared" si="124"/>
        <v>7000</v>
      </c>
    </row>
    <row r="1551" spans="1:17" x14ac:dyDescent="0.35">
      <c r="A1551" s="41" t="s">
        <v>1572</v>
      </c>
      <c r="B1551" s="41">
        <f>VLOOKUP($A:$A,'Youth Skills Data'!$A$1:$E$2403,2,FALSE)</f>
        <v>23</v>
      </c>
      <c r="C1551" s="41" t="str">
        <f t="shared" si="121"/>
        <v>20 - 24 yrs</v>
      </c>
      <c r="D1551" s="41" t="s">
        <v>8</v>
      </c>
      <c r="E1551" s="41" t="str">
        <f>HLOOKUP($A1551,'Sheet 4'!$A$2:$CNK$3,2,FALSE)</f>
        <v>Single</v>
      </c>
      <c r="F1551" s="41" t="s">
        <v>119</v>
      </c>
      <c r="G1551" s="41" t="str">
        <f t="shared" si="120"/>
        <v>Female/Single/Napak</v>
      </c>
      <c r="H1551" s="41">
        <f>VLOOKUP($A1551,'Youth Skills Data'!$A$1:$E$2403,5,FALSE)</f>
        <v>1.87</v>
      </c>
      <c r="I1551" s="41">
        <f>VLOOKUP($A1551,'Youth Skills Data'!$A$1:$E$2403,4,FALSE)</f>
        <v>2.88</v>
      </c>
      <c r="J1551" s="41">
        <f>VLOOKUP($A1551,'Youth Skills Data'!$A$1:$E$2403,3,FALSE)</f>
        <v>5.23</v>
      </c>
      <c r="K1551" s="41">
        <f t="shared" si="122"/>
        <v>9.98</v>
      </c>
      <c r="L1551" s="41" t="s">
        <v>5</v>
      </c>
      <c r="M1551" s="41" t="s">
        <v>7</v>
      </c>
      <c r="N1551" s="41" t="str">
        <f t="shared" si="123"/>
        <v>Moderate Impact</v>
      </c>
      <c r="O1551" s="42">
        <v>10398</v>
      </c>
      <c r="P1551" s="42"/>
      <c r="Q1551" s="42">
        <f t="shared" si="124"/>
        <v>10398</v>
      </c>
    </row>
    <row r="1552" spans="1:17" x14ac:dyDescent="0.35">
      <c r="A1552" s="41" t="s">
        <v>1573</v>
      </c>
      <c r="B1552" s="41">
        <f>VLOOKUP($A:$A,'Youth Skills Data'!$A$1:$E$2403,2,FALSE)</f>
        <v>21</v>
      </c>
      <c r="C1552" s="41" t="str">
        <f t="shared" si="121"/>
        <v>20 - 24 yrs</v>
      </c>
      <c r="D1552" s="41" t="s">
        <v>8</v>
      </c>
      <c r="E1552" s="41" t="str">
        <f>HLOOKUP($A1552,'Sheet 4'!$A$2:$CNK$3,2,FALSE)</f>
        <v>Married</v>
      </c>
      <c r="F1552" s="41" t="s">
        <v>119</v>
      </c>
      <c r="G1552" s="41" t="str">
        <f t="shared" si="120"/>
        <v>Female/Married/Napak</v>
      </c>
      <c r="H1552" s="41">
        <f>VLOOKUP($A1552,'Youth Skills Data'!$A$1:$E$2403,5,FALSE)</f>
        <v>1.1000000000000001</v>
      </c>
      <c r="I1552" s="41">
        <f>VLOOKUP($A1552,'Youth Skills Data'!$A$1:$E$2403,4,FALSE)</f>
        <v>7.12</v>
      </c>
      <c r="J1552" s="41">
        <f>VLOOKUP($A1552,'Youth Skills Data'!$A$1:$E$2403,3,FALSE)</f>
        <v>1.62</v>
      </c>
      <c r="K1552" s="41">
        <f t="shared" si="122"/>
        <v>9.84</v>
      </c>
      <c r="L1552" s="41" t="s">
        <v>5</v>
      </c>
      <c r="M1552" s="41" t="s">
        <v>5</v>
      </c>
      <c r="N1552" s="41" t="str">
        <f t="shared" si="123"/>
        <v>High Impact</v>
      </c>
      <c r="O1552" s="42">
        <v>797</v>
      </c>
      <c r="P1552" s="42">
        <v>278000</v>
      </c>
      <c r="Q1552" s="42">
        <f t="shared" si="124"/>
        <v>278797</v>
      </c>
    </row>
    <row r="1553" spans="1:17" x14ac:dyDescent="0.35">
      <c r="A1553" s="41" t="s">
        <v>1574</v>
      </c>
      <c r="B1553" s="41">
        <f>VLOOKUP($A:$A,'Youth Skills Data'!$A$1:$E$2403,2,FALSE)</f>
        <v>17</v>
      </c>
      <c r="C1553" s="41" t="str">
        <f t="shared" si="121"/>
        <v>15 - 19 yrs</v>
      </c>
      <c r="D1553" s="41" t="s">
        <v>8</v>
      </c>
      <c r="E1553" s="41" t="str">
        <f>HLOOKUP($A1553,'Sheet 4'!$A$2:$CNK$3,2,FALSE)</f>
        <v>Single</v>
      </c>
      <c r="F1553" s="41" t="s">
        <v>119</v>
      </c>
      <c r="G1553" s="41" t="str">
        <f t="shared" si="120"/>
        <v>Female/Single/Napak</v>
      </c>
      <c r="H1553" s="41">
        <f>VLOOKUP($A1553,'Youth Skills Data'!$A$1:$E$2403,5,FALSE)</f>
        <v>0.74</v>
      </c>
      <c r="I1553" s="41">
        <f>VLOOKUP($A1553,'Youth Skills Data'!$A$1:$E$2403,4,FALSE)</f>
        <v>4.91</v>
      </c>
      <c r="J1553" s="41">
        <f>VLOOKUP($A1553,'Youth Skills Data'!$A$1:$E$2403,3,FALSE)</f>
        <v>1.95</v>
      </c>
      <c r="K1553" s="41">
        <f t="shared" si="122"/>
        <v>7.6000000000000005</v>
      </c>
      <c r="L1553" s="41" t="s">
        <v>7</v>
      </c>
      <c r="M1553" s="41" t="s">
        <v>5</v>
      </c>
      <c r="N1553" s="41" t="str">
        <f t="shared" si="123"/>
        <v>Low Impact</v>
      </c>
      <c r="O1553" s="42"/>
      <c r="P1553" s="42">
        <v>31099</v>
      </c>
      <c r="Q1553" s="42">
        <f t="shared" si="124"/>
        <v>31099</v>
      </c>
    </row>
    <row r="1554" spans="1:17" x14ac:dyDescent="0.35">
      <c r="A1554" s="41" t="s">
        <v>1575</v>
      </c>
      <c r="B1554" s="41">
        <f>VLOOKUP($A:$A,'Youth Skills Data'!$A$1:$E$2403,2,FALSE)</f>
        <v>21</v>
      </c>
      <c r="C1554" s="41" t="str">
        <f t="shared" si="121"/>
        <v>20 - 24 yrs</v>
      </c>
      <c r="D1554" s="41" t="s">
        <v>8</v>
      </c>
      <c r="E1554" s="41" t="str">
        <f>HLOOKUP($A1554,'Sheet 4'!$A$2:$CNK$3,2,FALSE)</f>
        <v>Single</v>
      </c>
      <c r="F1554" s="41" t="s">
        <v>119</v>
      </c>
      <c r="G1554" s="41" t="str">
        <f t="shared" si="120"/>
        <v>Female/Single/Napak</v>
      </c>
      <c r="H1554" s="41">
        <f>VLOOKUP($A1554,'Youth Skills Data'!$A$1:$E$2403,5,FALSE)</f>
        <v>4.3499999999999996</v>
      </c>
      <c r="I1554" s="41">
        <f>VLOOKUP($A1554,'Youth Skills Data'!$A$1:$E$2403,4,FALSE)</f>
        <v>7.84</v>
      </c>
      <c r="J1554" s="41">
        <f>VLOOKUP($A1554,'Youth Skills Data'!$A$1:$E$2403,3,FALSE)</f>
        <v>6.4</v>
      </c>
      <c r="K1554" s="41">
        <f t="shared" si="122"/>
        <v>18.59</v>
      </c>
      <c r="L1554" s="41" t="s">
        <v>7</v>
      </c>
      <c r="M1554" s="41" t="s">
        <v>5</v>
      </c>
      <c r="N1554" s="41" t="str">
        <f t="shared" si="123"/>
        <v>Low Impact</v>
      </c>
      <c r="O1554" s="42"/>
      <c r="P1554" s="42">
        <v>77500</v>
      </c>
      <c r="Q1554" s="42">
        <f t="shared" si="124"/>
        <v>77500</v>
      </c>
    </row>
    <row r="1555" spans="1:17" x14ac:dyDescent="0.35">
      <c r="A1555" s="41" t="s">
        <v>1576</v>
      </c>
      <c r="B1555" s="41">
        <f>VLOOKUP($A:$A,'Youth Skills Data'!$A$1:$E$2403,2,FALSE)</f>
        <v>23</v>
      </c>
      <c r="C1555" s="41" t="str">
        <f t="shared" si="121"/>
        <v>20 - 24 yrs</v>
      </c>
      <c r="D1555" s="41" t="s">
        <v>8</v>
      </c>
      <c r="E1555" s="41" t="str">
        <f>HLOOKUP($A1555,'Sheet 4'!$A$2:$CNK$3,2,FALSE)</f>
        <v>Single</v>
      </c>
      <c r="F1555" s="41" t="s">
        <v>119</v>
      </c>
      <c r="G1555" s="41" t="str">
        <f t="shared" si="120"/>
        <v>Female/Single/Napak</v>
      </c>
      <c r="H1555" s="41">
        <f>VLOOKUP($A1555,'Youth Skills Data'!$A$1:$E$2403,5,FALSE)</f>
        <v>3.26</v>
      </c>
      <c r="I1555" s="41">
        <f>VLOOKUP($A1555,'Youth Skills Data'!$A$1:$E$2403,4,FALSE)</f>
        <v>9.7200000000000006</v>
      </c>
      <c r="J1555" s="41">
        <f>VLOOKUP($A1555,'Youth Skills Data'!$A$1:$E$2403,3,FALSE)</f>
        <v>2</v>
      </c>
      <c r="K1555" s="41">
        <f t="shared" si="122"/>
        <v>14.98</v>
      </c>
      <c r="L1555" s="41" t="s">
        <v>7</v>
      </c>
      <c r="M1555" s="41" t="s">
        <v>5</v>
      </c>
      <c r="N1555" s="41" t="str">
        <f t="shared" si="123"/>
        <v>Low Impact</v>
      </c>
      <c r="O1555" s="42"/>
      <c r="P1555" s="42">
        <v>800000</v>
      </c>
      <c r="Q1555" s="42">
        <f t="shared" si="124"/>
        <v>800000</v>
      </c>
    </row>
    <row r="1556" spans="1:17" x14ac:dyDescent="0.35">
      <c r="A1556" s="41" t="s">
        <v>1577</v>
      </c>
      <c r="B1556" s="41">
        <f>VLOOKUP($A:$A,'Youth Skills Data'!$A$1:$E$2403,2,FALSE)</f>
        <v>16</v>
      </c>
      <c r="C1556" s="41" t="str">
        <f t="shared" si="121"/>
        <v>15 - 19 yrs</v>
      </c>
      <c r="D1556" s="41" t="s">
        <v>8</v>
      </c>
      <c r="E1556" s="41" t="str">
        <f>HLOOKUP($A1556,'Sheet 4'!$A$2:$CNK$3,2,FALSE)</f>
        <v>Single</v>
      </c>
      <c r="F1556" s="41" t="s">
        <v>119</v>
      </c>
      <c r="G1556" s="41" t="str">
        <f t="shared" si="120"/>
        <v>Female/Single/Napak</v>
      </c>
      <c r="H1556" s="41">
        <f>VLOOKUP($A1556,'Youth Skills Data'!$A$1:$E$2403,5,FALSE)</f>
        <v>4.3499999999999996</v>
      </c>
      <c r="I1556" s="41">
        <f>VLOOKUP($A1556,'Youth Skills Data'!$A$1:$E$2403,4,FALSE)</f>
        <v>7.84</v>
      </c>
      <c r="J1556" s="41">
        <f>VLOOKUP($A1556,'Youth Skills Data'!$A$1:$E$2403,3,FALSE)</f>
        <v>6.4</v>
      </c>
      <c r="K1556" s="41">
        <f t="shared" si="122"/>
        <v>18.59</v>
      </c>
      <c r="L1556" s="41" t="s">
        <v>7</v>
      </c>
      <c r="M1556" s="41" t="s">
        <v>5</v>
      </c>
      <c r="N1556" s="41" t="str">
        <f t="shared" si="123"/>
        <v>Low Impact</v>
      </c>
      <c r="O1556" s="42"/>
      <c r="P1556" s="42">
        <v>6240000</v>
      </c>
      <c r="Q1556" s="42">
        <f t="shared" si="124"/>
        <v>6240000</v>
      </c>
    </row>
    <row r="1557" spans="1:17" x14ac:dyDescent="0.35">
      <c r="A1557" s="41" t="s">
        <v>1578</v>
      </c>
      <c r="B1557" s="41">
        <f>VLOOKUP($A:$A,'Youth Skills Data'!$A$1:$E$2403,2,FALSE)</f>
        <v>21</v>
      </c>
      <c r="C1557" s="41" t="str">
        <f t="shared" si="121"/>
        <v>20 - 24 yrs</v>
      </c>
      <c r="D1557" s="41" t="s">
        <v>8</v>
      </c>
      <c r="E1557" s="41" t="str">
        <f>HLOOKUP($A1557,'Sheet 4'!$A$2:$CNK$3,2,FALSE)</f>
        <v>Married</v>
      </c>
      <c r="F1557" s="41" t="s">
        <v>119</v>
      </c>
      <c r="G1557" s="41" t="str">
        <f t="shared" si="120"/>
        <v>Female/Married/Napak</v>
      </c>
      <c r="H1557" s="41">
        <f>VLOOKUP($A1557,'Youth Skills Data'!$A$1:$E$2403,5,FALSE)</f>
        <v>4.3499999999999996</v>
      </c>
      <c r="I1557" s="41">
        <f>VLOOKUP($A1557,'Youth Skills Data'!$A$1:$E$2403,4,FALSE)</f>
        <v>7.84</v>
      </c>
      <c r="J1557" s="41">
        <f>VLOOKUP($A1557,'Youth Skills Data'!$A$1:$E$2403,3,FALSE)</f>
        <v>6.4</v>
      </c>
      <c r="K1557" s="41">
        <f t="shared" si="122"/>
        <v>18.59</v>
      </c>
      <c r="L1557" s="41" t="s">
        <v>7</v>
      </c>
      <c r="M1557" s="41" t="s">
        <v>5</v>
      </c>
      <c r="N1557" s="41" t="str">
        <f t="shared" si="123"/>
        <v>Low Impact</v>
      </c>
      <c r="O1557" s="42"/>
      <c r="P1557" s="42">
        <v>125000</v>
      </c>
      <c r="Q1557" s="42">
        <f t="shared" si="124"/>
        <v>125000</v>
      </c>
    </row>
    <row r="1558" spans="1:17" x14ac:dyDescent="0.35">
      <c r="A1558" s="41" t="s">
        <v>1579</v>
      </c>
      <c r="B1558" s="41">
        <f>VLOOKUP($A:$A,'Youth Skills Data'!$A$1:$E$2403,2,FALSE)</f>
        <v>23</v>
      </c>
      <c r="C1558" s="41" t="str">
        <f t="shared" si="121"/>
        <v>20 - 24 yrs</v>
      </c>
      <c r="D1558" s="41" t="s">
        <v>8</v>
      </c>
      <c r="E1558" s="41" t="str">
        <f>HLOOKUP($A1558,'Sheet 4'!$A$2:$CNK$3,2,FALSE)</f>
        <v>Single</v>
      </c>
      <c r="F1558" s="41" t="s">
        <v>119</v>
      </c>
      <c r="G1558" s="41" t="str">
        <f t="shared" si="120"/>
        <v>Female/Single/Napak</v>
      </c>
      <c r="H1558" s="41">
        <f>VLOOKUP($A1558,'Youth Skills Data'!$A$1:$E$2403,5,FALSE)</f>
        <v>3.26</v>
      </c>
      <c r="I1558" s="41">
        <f>VLOOKUP($A1558,'Youth Skills Data'!$A$1:$E$2403,4,FALSE)</f>
        <v>9.7200000000000006</v>
      </c>
      <c r="J1558" s="41">
        <f>VLOOKUP($A1558,'Youth Skills Data'!$A$1:$E$2403,3,FALSE)</f>
        <v>2</v>
      </c>
      <c r="K1558" s="41">
        <f t="shared" si="122"/>
        <v>14.98</v>
      </c>
      <c r="L1558" s="41" t="s">
        <v>5</v>
      </c>
      <c r="M1558" s="41" t="s">
        <v>5</v>
      </c>
      <c r="N1558" s="41" t="str">
        <f t="shared" si="123"/>
        <v>High Impact</v>
      </c>
      <c r="O1558" s="42">
        <v>552050</v>
      </c>
      <c r="P1558" s="42">
        <v>1050000</v>
      </c>
      <c r="Q1558" s="42">
        <f t="shared" si="124"/>
        <v>1602050</v>
      </c>
    </row>
    <row r="1559" spans="1:17" x14ac:dyDescent="0.35">
      <c r="A1559" s="41" t="s">
        <v>1580</v>
      </c>
      <c r="B1559" s="41">
        <f>VLOOKUP($A:$A,'Youth Skills Data'!$A$1:$E$2403,2,FALSE)</f>
        <v>16</v>
      </c>
      <c r="C1559" s="41" t="str">
        <f t="shared" si="121"/>
        <v>15 - 19 yrs</v>
      </c>
      <c r="D1559" s="41" t="s">
        <v>8</v>
      </c>
      <c r="E1559" s="41" t="str">
        <f>HLOOKUP($A1559,'Sheet 4'!$A$2:$CNK$3,2,FALSE)</f>
        <v>Single</v>
      </c>
      <c r="F1559" s="41" t="s">
        <v>119</v>
      </c>
      <c r="G1559" s="41" t="str">
        <f t="shared" si="120"/>
        <v>Female/Single/Napak</v>
      </c>
      <c r="H1559" s="41">
        <f>VLOOKUP($A1559,'Youth Skills Data'!$A$1:$E$2403,5,FALSE)</f>
        <v>7.84</v>
      </c>
      <c r="I1559" s="41">
        <f>VLOOKUP($A1559,'Youth Skills Data'!$A$1:$E$2403,4,FALSE)</f>
        <v>6.23</v>
      </c>
      <c r="J1559" s="41">
        <f>VLOOKUP($A1559,'Youth Skills Data'!$A$1:$E$2403,3,FALSE)</f>
        <v>5.87</v>
      </c>
      <c r="K1559" s="41">
        <f t="shared" si="122"/>
        <v>19.940000000000001</v>
      </c>
      <c r="L1559" s="41" t="s">
        <v>5</v>
      </c>
      <c r="M1559" s="41" t="s">
        <v>7</v>
      </c>
      <c r="N1559" s="41" t="str">
        <f t="shared" si="123"/>
        <v>Moderate Impact</v>
      </c>
      <c r="O1559" s="42">
        <v>2005600</v>
      </c>
      <c r="P1559" s="42"/>
      <c r="Q1559" s="42">
        <f t="shared" si="124"/>
        <v>2005600</v>
      </c>
    </row>
    <row r="1560" spans="1:17" x14ac:dyDescent="0.35">
      <c r="A1560" s="41" t="s">
        <v>1581</v>
      </c>
      <c r="B1560" s="41">
        <f>VLOOKUP($A:$A,'Youth Skills Data'!$A$1:$E$2403,2,FALSE)</f>
        <v>23</v>
      </c>
      <c r="C1560" s="41" t="str">
        <f t="shared" si="121"/>
        <v>20 - 24 yrs</v>
      </c>
      <c r="D1560" s="41" t="s">
        <v>8</v>
      </c>
      <c r="E1560" s="41" t="str">
        <f>HLOOKUP($A1560,'Sheet 4'!$A$2:$CNK$3,2,FALSE)</f>
        <v>Single</v>
      </c>
      <c r="F1560" s="41" t="s">
        <v>119</v>
      </c>
      <c r="G1560" s="41" t="str">
        <f t="shared" si="120"/>
        <v>Female/Single/Napak</v>
      </c>
      <c r="H1560" s="41">
        <f>VLOOKUP($A1560,'Youth Skills Data'!$A$1:$E$2403,5,FALSE)</f>
        <v>3.26</v>
      </c>
      <c r="I1560" s="41">
        <f>VLOOKUP($A1560,'Youth Skills Data'!$A$1:$E$2403,4,FALSE)</f>
        <v>9.7200000000000006</v>
      </c>
      <c r="J1560" s="41">
        <f>VLOOKUP($A1560,'Youth Skills Data'!$A$1:$E$2403,3,FALSE)</f>
        <v>2</v>
      </c>
      <c r="K1560" s="41">
        <f t="shared" si="122"/>
        <v>14.98</v>
      </c>
      <c r="L1560" s="41" t="s">
        <v>5</v>
      </c>
      <c r="M1560" s="41" t="s">
        <v>5</v>
      </c>
      <c r="N1560" s="41" t="str">
        <f t="shared" si="123"/>
        <v>High Impact</v>
      </c>
      <c r="O1560" s="42">
        <v>48000</v>
      </c>
      <c r="P1560" s="42">
        <v>480000</v>
      </c>
      <c r="Q1560" s="42">
        <f t="shared" si="124"/>
        <v>528000</v>
      </c>
    </row>
    <row r="1561" spans="1:17" x14ac:dyDescent="0.35">
      <c r="A1561" s="41" t="s">
        <v>1582</v>
      </c>
      <c r="B1561" s="41">
        <f>VLOOKUP($A:$A,'Youth Skills Data'!$A$1:$E$2403,2,FALSE)</f>
        <v>16</v>
      </c>
      <c r="C1561" s="41" t="str">
        <f t="shared" si="121"/>
        <v>15 - 19 yrs</v>
      </c>
      <c r="D1561" s="41" t="s">
        <v>8</v>
      </c>
      <c r="E1561" s="41" t="str">
        <f>HLOOKUP($A1561,'Sheet 4'!$A$2:$CNK$3,2,FALSE)</f>
        <v>Separated</v>
      </c>
      <c r="F1561" s="41" t="s">
        <v>116</v>
      </c>
      <c r="G1561" s="41" t="str">
        <f t="shared" si="120"/>
        <v>Female/Separated/Moroto</v>
      </c>
      <c r="H1561" s="41">
        <f>VLOOKUP($A1561,'Youth Skills Data'!$A$1:$E$2403,5,FALSE)</f>
        <v>3.76</v>
      </c>
      <c r="I1561" s="41">
        <f>VLOOKUP($A1561,'Youth Skills Data'!$A$1:$E$2403,4,FALSE)</f>
        <v>0.56000000000000005</v>
      </c>
      <c r="J1561" s="41">
        <f>VLOOKUP($A1561,'Youth Skills Data'!$A$1:$E$2403,3,FALSE)</f>
        <v>9.81</v>
      </c>
      <c r="K1561" s="41">
        <f t="shared" si="122"/>
        <v>14.13</v>
      </c>
      <c r="L1561" s="41" t="s">
        <v>5</v>
      </c>
      <c r="M1561" s="41" t="s">
        <v>7</v>
      </c>
      <c r="N1561" s="41" t="str">
        <f t="shared" si="123"/>
        <v>Moderate Impact</v>
      </c>
      <c r="O1561" s="42">
        <v>21000</v>
      </c>
      <c r="P1561" s="42"/>
      <c r="Q1561" s="42">
        <f t="shared" si="124"/>
        <v>21000</v>
      </c>
    </row>
    <row r="1562" spans="1:17" x14ac:dyDescent="0.35">
      <c r="A1562" s="41" t="s">
        <v>1583</v>
      </c>
      <c r="B1562" s="41">
        <f>VLOOKUP($A:$A,'Youth Skills Data'!$A$1:$E$2403,2,FALSE)</f>
        <v>25</v>
      </c>
      <c r="C1562" s="41" t="str">
        <f t="shared" si="121"/>
        <v>25 yrs or more</v>
      </c>
      <c r="D1562" s="41" t="s">
        <v>8</v>
      </c>
      <c r="E1562" s="41" t="str">
        <f>HLOOKUP($A1562,'Sheet 4'!$A$2:$CNK$3,2,FALSE)</f>
        <v>Single</v>
      </c>
      <c r="F1562" s="41" t="s">
        <v>116</v>
      </c>
      <c r="G1562" s="41" t="str">
        <f t="shared" si="120"/>
        <v>Female/Single/Moroto</v>
      </c>
      <c r="H1562" s="41">
        <f>VLOOKUP($A1562,'Youth Skills Data'!$A$1:$E$2403,5,FALSE)</f>
        <v>8.9499999999999993</v>
      </c>
      <c r="I1562" s="41">
        <f>VLOOKUP($A1562,'Youth Skills Data'!$A$1:$E$2403,4,FALSE)</f>
        <v>9.2799999999999994</v>
      </c>
      <c r="J1562" s="41">
        <f>VLOOKUP($A1562,'Youth Skills Data'!$A$1:$E$2403,3,FALSE)</f>
        <v>7.99</v>
      </c>
      <c r="K1562" s="41">
        <f t="shared" si="122"/>
        <v>26.22</v>
      </c>
      <c r="L1562" s="41" t="s">
        <v>5</v>
      </c>
      <c r="M1562" s="41" t="s">
        <v>7</v>
      </c>
      <c r="N1562" s="41" t="str">
        <f t="shared" si="123"/>
        <v>Moderate Impact</v>
      </c>
      <c r="O1562" s="42">
        <v>45500</v>
      </c>
      <c r="P1562" s="42"/>
      <c r="Q1562" s="42">
        <f t="shared" si="124"/>
        <v>45500</v>
      </c>
    </row>
    <row r="1563" spans="1:17" x14ac:dyDescent="0.35">
      <c r="A1563" s="41" t="s">
        <v>1584</v>
      </c>
      <c r="B1563" s="41">
        <f>VLOOKUP($A:$A,'Youth Skills Data'!$A$1:$E$2403,2,FALSE)</f>
        <v>14</v>
      </c>
      <c r="C1563" s="41" t="str">
        <f t="shared" si="121"/>
        <v>15 - 19 yrs</v>
      </c>
      <c r="D1563" s="41" t="s">
        <v>8</v>
      </c>
      <c r="E1563" s="41" t="str">
        <f>HLOOKUP($A1563,'Sheet 4'!$A$2:$CNK$3,2,FALSE)</f>
        <v>Single</v>
      </c>
      <c r="F1563" s="41" t="s">
        <v>116</v>
      </c>
      <c r="G1563" s="41" t="str">
        <f t="shared" si="120"/>
        <v>Female/Single/Moroto</v>
      </c>
      <c r="H1563" s="41">
        <f>VLOOKUP($A1563,'Youth Skills Data'!$A$1:$E$2403,5,FALSE)</f>
        <v>3.76</v>
      </c>
      <c r="I1563" s="41">
        <f>VLOOKUP($A1563,'Youth Skills Data'!$A$1:$E$2403,4,FALSE)</f>
        <v>0.56000000000000005</v>
      </c>
      <c r="J1563" s="41">
        <f>VLOOKUP($A1563,'Youth Skills Data'!$A$1:$E$2403,3,FALSE)</f>
        <v>9.81</v>
      </c>
      <c r="K1563" s="41">
        <f t="shared" si="122"/>
        <v>14.13</v>
      </c>
      <c r="L1563" s="41" t="s">
        <v>5</v>
      </c>
      <c r="M1563" s="41" t="s">
        <v>7</v>
      </c>
      <c r="N1563" s="41" t="str">
        <f t="shared" si="123"/>
        <v>Moderate Impact</v>
      </c>
      <c r="O1563" s="42">
        <v>37500</v>
      </c>
      <c r="P1563" s="42"/>
      <c r="Q1563" s="42">
        <f t="shared" si="124"/>
        <v>37500</v>
      </c>
    </row>
    <row r="1564" spans="1:17" x14ac:dyDescent="0.35">
      <c r="A1564" s="41" t="s">
        <v>1585</v>
      </c>
      <c r="B1564" s="41">
        <f>VLOOKUP($A:$A,'Youth Skills Data'!$A$1:$E$2403,2,FALSE)</f>
        <v>15</v>
      </c>
      <c r="C1564" s="41" t="str">
        <f t="shared" si="121"/>
        <v>15 - 19 yrs</v>
      </c>
      <c r="D1564" s="41" t="s">
        <v>8</v>
      </c>
      <c r="E1564" s="41" t="str">
        <f>HLOOKUP($A1564,'Sheet 4'!$A$2:$CNK$3,2,FALSE)</f>
        <v>Single</v>
      </c>
      <c r="F1564" s="41" t="s">
        <v>116</v>
      </c>
      <c r="G1564" s="41" t="str">
        <f t="shared" si="120"/>
        <v>Female/Single/Moroto</v>
      </c>
      <c r="H1564" s="41">
        <f>VLOOKUP($A1564,'Youth Skills Data'!$A$1:$E$2403,5,FALSE)</f>
        <v>8.42</v>
      </c>
      <c r="I1564" s="41">
        <f>VLOOKUP($A1564,'Youth Skills Data'!$A$1:$E$2403,4,FALSE)</f>
        <v>3.68</v>
      </c>
      <c r="J1564" s="41">
        <f>VLOOKUP($A1564,'Youth Skills Data'!$A$1:$E$2403,3,FALSE)</f>
        <v>0.54</v>
      </c>
      <c r="K1564" s="41">
        <f t="shared" si="122"/>
        <v>12.64</v>
      </c>
      <c r="L1564" s="41" t="s">
        <v>5</v>
      </c>
      <c r="M1564" s="41" t="s">
        <v>7</v>
      </c>
      <c r="N1564" s="41" t="str">
        <f t="shared" si="123"/>
        <v>Moderate Impact</v>
      </c>
      <c r="O1564" s="42">
        <v>37000</v>
      </c>
      <c r="P1564" s="42"/>
      <c r="Q1564" s="42">
        <f t="shared" si="124"/>
        <v>37000</v>
      </c>
    </row>
    <row r="1565" spans="1:17" x14ac:dyDescent="0.35">
      <c r="A1565" s="41" t="s">
        <v>1586</v>
      </c>
      <c r="B1565" s="41">
        <f>VLOOKUP($A:$A,'Youth Skills Data'!$A$1:$E$2403,2,FALSE)</f>
        <v>17</v>
      </c>
      <c r="C1565" s="41" t="str">
        <f t="shared" si="121"/>
        <v>15 - 19 yrs</v>
      </c>
      <c r="D1565" s="41" t="s">
        <v>8</v>
      </c>
      <c r="E1565" s="41" t="str">
        <f>HLOOKUP($A1565,'Sheet 4'!$A$2:$CNK$3,2,FALSE)</f>
        <v>Single</v>
      </c>
      <c r="F1565" s="41" t="s">
        <v>116</v>
      </c>
      <c r="G1565" s="41" t="str">
        <f t="shared" si="120"/>
        <v>Female/Single/Moroto</v>
      </c>
      <c r="H1565" s="41">
        <f>VLOOKUP($A1565,'Youth Skills Data'!$A$1:$E$2403,5,FALSE)</f>
        <v>8.42</v>
      </c>
      <c r="I1565" s="41">
        <f>VLOOKUP($A1565,'Youth Skills Data'!$A$1:$E$2403,4,FALSE)</f>
        <v>3.68</v>
      </c>
      <c r="J1565" s="41">
        <f>VLOOKUP($A1565,'Youth Skills Data'!$A$1:$E$2403,3,FALSE)</f>
        <v>0.54</v>
      </c>
      <c r="K1565" s="41">
        <f t="shared" si="122"/>
        <v>12.64</v>
      </c>
      <c r="L1565" s="41" t="s">
        <v>5</v>
      </c>
      <c r="M1565" s="41" t="s">
        <v>7</v>
      </c>
      <c r="N1565" s="41" t="str">
        <f t="shared" si="123"/>
        <v>Moderate Impact</v>
      </c>
      <c r="O1565" s="42">
        <v>396000</v>
      </c>
      <c r="P1565" s="42"/>
      <c r="Q1565" s="42">
        <f t="shared" si="124"/>
        <v>396000</v>
      </c>
    </row>
    <row r="1566" spans="1:17" x14ac:dyDescent="0.35">
      <c r="A1566" s="41" t="s">
        <v>1587</v>
      </c>
      <c r="B1566" s="41">
        <f>VLOOKUP($A:$A,'Youth Skills Data'!$A$1:$E$2403,2,FALSE)</f>
        <v>19</v>
      </c>
      <c r="C1566" s="41" t="str">
        <f t="shared" si="121"/>
        <v>20 - 24 yrs</v>
      </c>
      <c r="D1566" s="41" t="s">
        <v>3</v>
      </c>
      <c r="E1566" s="41" t="str">
        <f>HLOOKUP($A1566,'Sheet 4'!$A$2:$CNK$3,2,FALSE)</f>
        <v>Married</v>
      </c>
      <c r="F1566" s="41" t="s">
        <v>116</v>
      </c>
      <c r="G1566" s="41" t="str">
        <f t="shared" si="120"/>
        <v>Male/Married/Moroto</v>
      </c>
      <c r="H1566" s="41">
        <f>VLOOKUP($A1566,'Youth Skills Data'!$A$1:$E$2403,5,FALSE)</f>
        <v>5.3</v>
      </c>
      <c r="I1566" s="41">
        <f>VLOOKUP($A1566,'Youth Skills Data'!$A$1:$E$2403,4,FALSE)</f>
        <v>2.52</v>
      </c>
      <c r="J1566" s="41">
        <f>VLOOKUP($A1566,'Youth Skills Data'!$A$1:$E$2403,3,FALSE)</f>
        <v>5.59</v>
      </c>
      <c r="K1566" s="41">
        <f t="shared" si="122"/>
        <v>13.41</v>
      </c>
      <c r="L1566" s="41" t="s">
        <v>5</v>
      </c>
      <c r="M1566" s="41" t="s">
        <v>5</v>
      </c>
      <c r="N1566" s="41" t="str">
        <f t="shared" si="123"/>
        <v>High Impact</v>
      </c>
      <c r="O1566" s="42">
        <v>32000</v>
      </c>
      <c r="P1566" s="42">
        <v>190000</v>
      </c>
      <c r="Q1566" s="42">
        <f t="shared" si="124"/>
        <v>222000</v>
      </c>
    </row>
    <row r="1567" spans="1:17" x14ac:dyDescent="0.35">
      <c r="A1567" s="41" t="s">
        <v>1588</v>
      </c>
      <c r="B1567" s="41">
        <f>VLOOKUP($A:$A,'Youth Skills Data'!$A$1:$E$2403,2,FALSE)</f>
        <v>21</v>
      </c>
      <c r="C1567" s="41" t="str">
        <f t="shared" si="121"/>
        <v>20 - 24 yrs</v>
      </c>
      <c r="D1567" s="41" t="s">
        <v>3</v>
      </c>
      <c r="E1567" s="41" t="str">
        <f>HLOOKUP($A1567,'Sheet 4'!$A$2:$CNK$3,2,FALSE)</f>
        <v>Married</v>
      </c>
      <c r="F1567" s="41" t="s">
        <v>116</v>
      </c>
      <c r="G1567" s="41" t="str">
        <f t="shared" si="120"/>
        <v>Male/Married/Moroto</v>
      </c>
      <c r="H1567" s="41">
        <f>VLOOKUP($A1567,'Youth Skills Data'!$A$1:$E$2403,5,FALSE)</f>
        <v>4.3499999999999996</v>
      </c>
      <c r="I1567" s="41">
        <f>VLOOKUP($A1567,'Youth Skills Data'!$A$1:$E$2403,4,FALSE)</f>
        <v>7.84</v>
      </c>
      <c r="J1567" s="41">
        <f>VLOOKUP($A1567,'Youth Skills Data'!$A$1:$E$2403,3,FALSE)</f>
        <v>6.4</v>
      </c>
      <c r="K1567" s="41">
        <f t="shared" si="122"/>
        <v>18.59</v>
      </c>
      <c r="L1567" s="41" t="s">
        <v>7</v>
      </c>
      <c r="M1567" s="41" t="s">
        <v>5</v>
      </c>
      <c r="N1567" s="41" t="str">
        <f t="shared" si="123"/>
        <v>Low Impact</v>
      </c>
      <c r="O1567" s="42"/>
      <c r="P1567" s="42">
        <v>280000</v>
      </c>
      <c r="Q1567" s="42">
        <f t="shared" si="124"/>
        <v>280000</v>
      </c>
    </row>
    <row r="1568" spans="1:17" x14ac:dyDescent="0.35">
      <c r="A1568" s="41" t="s">
        <v>1589</v>
      </c>
      <c r="B1568" s="41">
        <f>VLOOKUP($A:$A,'Youth Skills Data'!$A$1:$E$2403,2,FALSE)</f>
        <v>24</v>
      </c>
      <c r="C1568" s="41" t="str">
        <f t="shared" si="121"/>
        <v>20 - 24 yrs</v>
      </c>
      <c r="D1568" s="41" t="s">
        <v>8</v>
      </c>
      <c r="E1568" s="41" t="str">
        <f>HLOOKUP($A1568,'Sheet 4'!$A$2:$CNK$3,2,FALSE)</f>
        <v>Single</v>
      </c>
      <c r="F1568" s="41" t="s">
        <v>116</v>
      </c>
      <c r="G1568" s="41" t="str">
        <f t="shared" si="120"/>
        <v>Female/Single/Moroto</v>
      </c>
      <c r="H1568" s="41">
        <f>VLOOKUP($A1568,'Youth Skills Data'!$A$1:$E$2403,5,FALSE)</f>
        <v>8.9499999999999993</v>
      </c>
      <c r="I1568" s="41">
        <f>VLOOKUP($A1568,'Youth Skills Data'!$A$1:$E$2403,4,FALSE)</f>
        <v>9.2799999999999994</v>
      </c>
      <c r="J1568" s="41">
        <f>VLOOKUP($A1568,'Youth Skills Data'!$A$1:$E$2403,3,FALSE)</f>
        <v>7.99</v>
      </c>
      <c r="K1568" s="41">
        <f t="shared" si="122"/>
        <v>26.22</v>
      </c>
      <c r="L1568" s="41" t="s">
        <v>7</v>
      </c>
      <c r="M1568" s="41" t="s">
        <v>5</v>
      </c>
      <c r="N1568" s="41" t="str">
        <f t="shared" si="123"/>
        <v>Low Impact</v>
      </c>
      <c r="O1568" s="42"/>
      <c r="P1568" s="42">
        <v>295000</v>
      </c>
      <c r="Q1568" s="42">
        <f t="shared" si="124"/>
        <v>295000</v>
      </c>
    </row>
    <row r="1569" spans="1:17" x14ac:dyDescent="0.35">
      <c r="A1569" s="41" t="s">
        <v>1590</v>
      </c>
      <c r="B1569" s="41">
        <f>VLOOKUP($A:$A,'Youth Skills Data'!$A$1:$E$2403,2,FALSE)</f>
        <v>21</v>
      </c>
      <c r="C1569" s="41" t="str">
        <f t="shared" si="121"/>
        <v>20 - 24 yrs</v>
      </c>
      <c r="D1569" s="41" t="s">
        <v>3</v>
      </c>
      <c r="E1569" s="41" t="str">
        <f>HLOOKUP($A1569,'Sheet 4'!$A$2:$CNK$3,2,FALSE)</f>
        <v>Single</v>
      </c>
      <c r="F1569" s="41" t="s">
        <v>116</v>
      </c>
      <c r="G1569" s="41" t="str">
        <f t="shared" si="120"/>
        <v>Male/Single/Moroto</v>
      </c>
      <c r="H1569" s="41">
        <f>VLOOKUP($A1569,'Youth Skills Data'!$A$1:$E$2403,5,FALSE)</f>
        <v>7.74</v>
      </c>
      <c r="I1569" s="41">
        <f>VLOOKUP($A1569,'Youth Skills Data'!$A$1:$E$2403,4,FALSE)</f>
        <v>5.57</v>
      </c>
      <c r="J1569" s="41">
        <f>VLOOKUP($A1569,'Youth Skills Data'!$A$1:$E$2403,3,FALSE)</f>
        <v>8.99</v>
      </c>
      <c r="K1569" s="41">
        <f t="shared" si="122"/>
        <v>22.3</v>
      </c>
      <c r="L1569" s="41" t="s">
        <v>7</v>
      </c>
      <c r="M1569" s="41" t="s">
        <v>5</v>
      </c>
      <c r="N1569" s="41" t="str">
        <f t="shared" si="123"/>
        <v>Low Impact</v>
      </c>
      <c r="O1569" s="42"/>
      <c r="P1569" s="42">
        <v>0</v>
      </c>
      <c r="Q1569" s="42">
        <f t="shared" si="124"/>
        <v>0</v>
      </c>
    </row>
    <row r="1570" spans="1:17" x14ac:dyDescent="0.35">
      <c r="A1570" s="41" t="s">
        <v>1591</v>
      </c>
      <c r="B1570" s="41">
        <f>VLOOKUP($A:$A,'Youth Skills Data'!$A$1:$E$2403,2,FALSE)</f>
        <v>23</v>
      </c>
      <c r="C1570" s="41" t="str">
        <f t="shared" si="121"/>
        <v>20 - 24 yrs</v>
      </c>
      <c r="D1570" s="41" t="s">
        <v>3</v>
      </c>
      <c r="E1570" s="41" t="str">
        <f>HLOOKUP($A1570,'Sheet 4'!$A$2:$CNK$3,2,FALSE)</f>
        <v>Single</v>
      </c>
      <c r="F1570" s="41" t="s">
        <v>116</v>
      </c>
      <c r="G1570" s="41" t="str">
        <f t="shared" si="120"/>
        <v>Male/Single/Moroto</v>
      </c>
      <c r="H1570" s="41">
        <f>VLOOKUP($A1570,'Youth Skills Data'!$A$1:$E$2403,5,FALSE)</f>
        <v>1.36</v>
      </c>
      <c r="I1570" s="41">
        <f>VLOOKUP($A1570,'Youth Skills Data'!$A$1:$E$2403,4,FALSE)</f>
        <v>1.74</v>
      </c>
      <c r="J1570" s="41">
        <f>VLOOKUP($A1570,'Youth Skills Data'!$A$1:$E$2403,3,FALSE)</f>
        <v>7.67</v>
      </c>
      <c r="K1570" s="41">
        <f t="shared" si="122"/>
        <v>10.77</v>
      </c>
      <c r="L1570" s="41" t="s">
        <v>5</v>
      </c>
      <c r="M1570" s="41" t="s">
        <v>5</v>
      </c>
      <c r="N1570" s="41" t="str">
        <f t="shared" si="123"/>
        <v>High Impact</v>
      </c>
      <c r="O1570" s="42">
        <v>55000</v>
      </c>
      <c r="P1570" s="42">
        <v>23000</v>
      </c>
      <c r="Q1570" s="42">
        <f t="shared" si="124"/>
        <v>78000</v>
      </c>
    </row>
    <row r="1571" spans="1:17" x14ac:dyDescent="0.35">
      <c r="A1571" s="41" t="s">
        <v>1592</v>
      </c>
      <c r="B1571" s="41">
        <f>VLOOKUP($A:$A,'Youth Skills Data'!$A$1:$E$2403,2,FALSE)</f>
        <v>19</v>
      </c>
      <c r="C1571" s="41" t="str">
        <f t="shared" si="121"/>
        <v>20 - 24 yrs</v>
      </c>
      <c r="D1571" s="41" t="s">
        <v>3</v>
      </c>
      <c r="E1571" s="41" t="str">
        <f>HLOOKUP($A1571,'Sheet 4'!$A$2:$CNK$3,2,FALSE)</f>
        <v>Single</v>
      </c>
      <c r="F1571" s="41" t="s">
        <v>116</v>
      </c>
      <c r="G1571" s="41" t="str">
        <f t="shared" si="120"/>
        <v>Male/Single/Moroto</v>
      </c>
      <c r="H1571" s="41">
        <f>VLOOKUP($A1571,'Youth Skills Data'!$A$1:$E$2403,5,FALSE)</f>
        <v>4.3499999999999996</v>
      </c>
      <c r="I1571" s="41">
        <f>VLOOKUP($A1571,'Youth Skills Data'!$A$1:$E$2403,4,FALSE)</f>
        <v>7.84</v>
      </c>
      <c r="J1571" s="41">
        <f>VLOOKUP($A1571,'Youth Skills Data'!$A$1:$E$2403,3,FALSE)</f>
        <v>6.4</v>
      </c>
      <c r="K1571" s="41">
        <f t="shared" si="122"/>
        <v>18.59</v>
      </c>
      <c r="L1571" s="41" t="s">
        <v>6</v>
      </c>
      <c r="M1571" s="41" t="s">
        <v>6</v>
      </c>
      <c r="N1571" s="41" t="str">
        <f t="shared" si="123"/>
        <v>No Impact at all</v>
      </c>
      <c r="O1571" s="42"/>
      <c r="P1571" s="42"/>
      <c r="Q1571" s="42">
        <f t="shared" si="124"/>
        <v>0</v>
      </c>
    </row>
    <row r="1572" spans="1:17" x14ac:dyDescent="0.35">
      <c r="A1572" s="41" t="s">
        <v>1593</v>
      </c>
      <c r="B1572" s="41">
        <f>VLOOKUP($A:$A,'Youth Skills Data'!$A$1:$E$2403,2,FALSE)</f>
        <v>29</v>
      </c>
      <c r="C1572" s="41" t="str">
        <f t="shared" si="121"/>
        <v>25 yrs or more</v>
      </c>
      <c r="D1572" s="41" t="s">
        <v>3</v>
      </c>
      <c r="E1572" s="41" t="str">
        <f>HLOOKUP($A1572,'Sheet 4'!$A$2:$CNK$3,2,FALSE)</f>
        <v>Single</v>
      </c>
      <c r="F1572" s="41" t="s">
        <v>117</v>
      </c>
      <c r="G1572" s="41" t="str">
        <f t="shared" si="120"/>
        <v>Male/Single/Kaabong</v>
      </c>
      <c r="H1572" s="41">
        <f>VLOOKUP($A1572,'Youth Skills Data'!$A$1:$E$2403,5,FALSE)</f>
        <v>8.9499999999999993</v>
      </c>
      <c r="I1572" s="41">
        <f>VLOOKUP($A1572,'Youth Skills Data'!$A$1:$E$2403,4,FALSE)</f>
        <v>9.2799999999999994</v>
      </c>
      <c r="J1572" s="41">
        <f>VLOOKUP($A1572,'Youth Skills Data'!$A$1:$E$2403,3,FALSE)</f>
        <v>7.99</v>
      </c>
      <c r="K1572" s="41">
        <f t="shared" si="122"/>
        <v>26.22</v>
      </c>
      <c r="L1572" s="41" t="s">
        <v>5</v>
      </c>
      <c r="M1572" s="41" t="s">
        <v>6</v>
      </c>
      <c r="N1572" s="41" t="str">
        <f t="shared" si="123"/>
        <v>Moderate Impact</v>
      </c>
      <c r="O1572" s="42">
        <v>261000</v>
      </c>
      <c r="P1572" s="42"/>
      <c r="Q1572" s="42">
        <f t="shared" si="124"/>
        <v>261000</v>
      </c>
    </row>
    <row r="1573" spans="1:17" x14ac:dyDescent="0.35">
      <c r="A1573" s="41" t="s">
        <v>1594</v>
      </c>
      <c r="B1573" s="41">
        <f>VLOOKUP($A:$A,'Youth Skills Data'!$A$1:$E$2403,2,FALSE)</f>
        <v>23</v>
      </c>
      <c r="C1573" s="41" t="str">
        <f t="shared" si="121"/>
        <v>20 - 24 yrs</v>
      </c>
      <c r="D1573" s="41" t="s">
        <v>8</v>
      </c>
      <c r="E1573" s="41" t="str">
        <f>HLOOKUP($A1573,'Sheet 4'!$A$2:$CNK$3,2,FALSE)</f>
        <v>Single</v>
      </c>
      <c r="F1573" s="41" t="s">
        <v>118</v>
      </c>
      <c r="G1573" s="41" t="str">
        <f t="shared" si="120"/>
        <v>Female/Single/Kotido</v>
      </c>
      <c r="H1573" s="41">
        <f>VLOOKUP($A1573,'Youth Skills Data'!$A$1:$E$2403,5,FALSE)</f>
        <v>8.42</v>
      </c>
      <c r="I1573" s="41">
        <f>VLOOKUP($A1573,'Youth Skills Data'!$A$1:$E$2403,4,FALSE)</f>
        <v>3.68</v>
      </c>
      <c r="J1573" s="41">
        <f>VLOOKUP($A1573,'Youth Skills Data'!$A$1:$E$2403,3,FALSE)</f>
        <v>0.54</v>
      </c>
      <c r="K1573" s="41">
        <f t="shared" si="122"/>
        <v>12.64</v>
      </c>
      <c r="L1573" s="41" t="s">
        <v>6</v>
      </c>
      <c r="M1573" s="41" t="s">
        <v>6</v>
      </c>
      <c r="N1573" s="41" t="str">
        <f t="shared" si="123"/>
        <v>No Impact at all</v>
      </c>
      <c r="O1573" s="42"/>
      <c r="P1573" s="42"/>
      <c r="Q1573" s="42">
        <f t="shared" si="124"/>
        <v>0</v>
      </c>
    </row>
    <row r="1574" spans="1:17" x14ac:dyDescent="0.35">
      <c r="A1574" s="41" t="s">
        <v>1595</v>
      </c>
      <c r="B1574" s="41">
        <f>VLOOKUP($A:$A,'Youth Skills Data'!$A$1:$E$2403,2,FALSE)</f>
        <v>21</v>
      </c>
      <c r="C1574" s="41" t="str">
        <f t="shared" si="121"/>
        <v>20 - 24 yrs</v>
      </c>
      <c r="D1574" s="41" t="s">
        <v>8</v>
      </c>
      <c r="E1574" s="41" t="str">
        <f>HLOOKUP($A1574,'Sheet 4'!$A$2:$CNK$3,2,FALSE)</f>
        <v>Separated</v>
      </c>
      <c r="F1574" s="41" t="s">
        <v>119</v>
      </c>
      <c r="G1574" s="41" t="str">
        <f t="shared" si="120"/>
        <v>Female/Separated/Napak</v>
      </c>
      <c r="H1574" s="41">
        <f>VLOOKUP($A1574,'Youth Skills Data'!$A$1:$E$2403,5,FALSE)</f>
        <v>0.68</v>
      </c>
      <c r="I1574" s="41">
        <f>VLOOKUP($A1574,'Youth Skills Data'!$A$1:$E$2403,4,FALSE)</f>
        <v>1.57</v>
      </c>
      <c r="J1574" s="41">
        <f>VLOOKUP($A1574,'Youth Skills Data'!$A$1:$E$2403,3,FALSE)</f>
        <v>6.72</v>
      </c>
      <c r="K1574" s="41">
        <f t="shared" si="122"/>
        <v>8.9699999999999989</v>
      </c>
      <c r="L1574" s="41" t="s">
        <v>7</v>
      </c>
      <c r="M1574" s="41" t="s">
        <v>7</v>
      </c>
      <c r="N1574" s="41" t="str">
        <f t="shared" si="123"/>
        <v>No Impact at all</v>
      </c>
      <c r="O1574" s="42"/>
      <c r="P1574" s="42"/>
      <c r="Q1574" s="42">
        <f t="shared" si="124"/>
        <v>0</v>
      </c>
    </row>
    <row r="1575" spans="1:17" x14ac:dyDescent="0.35">
      <c r="A1575" s="41" t="s">
        <v>1596</v>
      </c>
      <c r="B1575" s="41">
        <f>VLOOKUP($A:$A,'Youth Skills Data'!$A$1:$E$2403,2,FALSE)</f>
        <v>17</v>
      </c>
      <c r="C1575" s="41" t="str">
        <f t="shared" si="121"/>
        <v>15 - 19 yrs</v>
      </c>
      <c r="D1575" s="41" t="s">
        <v>8</v>
      </c>
      <c r="E1575" s="41" t="str">
        <f>HLOOKUP($A1575,'Sheet 4'!$A$2:$CNK$3,2,FALSE)</f>
        <v>Separated</v>
      </c>
      <c r="F1575" s="41" t="s">
        <v>120</v>
      </c>
      <c r="G1575" s="41" t="str">
        <f t="shared" si="120"/>
        <v>Female/Separated/Nakapiripiriti</v>
      </c>
      <c r="H1575" s="41">
        <f>VLOOKUP($A1575,'Youth Skills Data'!$A$1:$E$2403,5,FALSE)</f>
        <v>7.53</v>
      </c>
      <c r="I1575" s="41">
        <f>VLOOKUP($A1575,'Youth Skills Data'!$A$1:$E$2403,4,FALSE)</f>
        <v>1.85</v>
      </c>
      <c r="J1575" s="41">
        <f>VLOOKUP($A1575,'Youth Skills Data'!$A$1:$E$2403,3,FALSE)</f>
        <v>6.81</v>
      </c>
      <c r="K1575" s="41">
        <f t="shared" si="122"/>
        <v>16.190000000000001</v>
      </c>
      <c r="L1575" s="41" t="s">
        <v>5</v>
      </c>
      <c r="M1575" s="41" t="s">
        <v>6</v>
      </c>
      <c r="N1575" s="41" t="str">
        <f t="shared" si="123"/>
        <v>Moderate Impact</v>
      </c>
      <c r="O1575" s="42">
        <v>159000</v>
      </c>
      <c r="P1575" s="42"/>
      <c r="Q1575" s="42">
        <f t="shared" si="124"/>
        <v>159000</v>
      </c>
    </row>
    <row r="1576" spans="1:17" x14ac:dyDescent="0.35">
      <c r="A1576" s="41" t="s">
        <v>1597</v>
      </c>
      <c r="B1576" s="41">
        <f>VLOOKUP($A:$A,'Youth Skills Data'!$A$1:$E$2403,2,FALSE)</f>
        <v>21</v>
      </c>
      <c r="C1576" s="41" t="str">
        <f t="shared" si="121"/>
        <v>20 - 24 yrs</v>
      </c>
      <c r="D1576" s="41" t="s">
        <v>8</v>
      </c>
      <c r="E1576" s="41" t="str">
        <f>HLOOKUP($A1576,'Sheet 4'!$A$2:$CNK$3,2,FALSE)</f>
        <v>Single</v>
      </c>
      <c r="F1576" s="41" t="s">
        <v>121</v>
      </c>
      <c r="G1576" s="41" t="str">
        <f t="shared" si="120"/>
        <v>Female/Single/Amudat</v>
      </c>
      <c r="H1576" s="41">
        <f>VLOOKUP($A1576,'Youth Skills Data'!$A$1:$E$2403,5,FALSE)</f>
        <v>4.3499999999999996</v>
      </c>
      <c r="I1576" s="41">
        <f>VLOOKUP($A1576,'Youth Skills Data'!$A$1:$E$2403,4,FALSE)</f>
        <v>7.84</v>
      </c>
      <c r="J1576" s="41">
        <f>VLOOKUP($A1576,'Youth Skills Data'!$A$1:$E$2403,3,FALSE)</f>
        <v>6.4</v>
      </c>
      <c r="K1576" s="41">
        <f t="shared" si="122"/>
        <v>18.59</v>
      </c>
      <c r="L1576" s="41" t="s">
        <v>5</v>
      </c>
      <c r="M1576" s="41" t="s">
        <v>5</v>
      </c>
      <c r="N1576" s="41" t="str">
        <f t="shared" si="123"/>
        <v>High Impact</v>
      </c>
      <c r="O1576" s="42">
        <v>129099</v>
      </c>
      <c r="P1576" s="42">
        <v>125000</v>
      </c>
      <c r="Q1576" s="42">
        <f t="shared" si="124"/>
        <v>254099</v>
      </c>
    </row>
    <row r="1577" spans="1:17" x14ac:dyDescent="0.35">
      <c r="A1577" s="41" t="s">
        <v>1598</v>
      </c>
      <c r="B1577" s="41">
        <f>VLOOKUP($A:$A,'Youth Skills Data'!$A$1:$E$2403,2,FALSE)</f>
        <v>23</v>
      </c>
      <c r="C1577" s="41" t="str">
        <f t="shared" si="121"/>
        <v>20 - 24 yrs</v>
      </c>
      <c r="D1577" s="41" t="s">
        <v>8</v>
      </c>
      <c r="E1577" s="41" t="str">
        <f>HLOOKUP($A1577,'Sheet 4'!$A$2:$CNK$3,2,FALSE)</f>
        <v>Single</v>
      </c>
      <c r="F1577" s="41" t="s">
        <v>122</v>
      </c>
      <c r="G1577" s="41" t="str">
        <f t="shared" si="120"/>
        <v>Female/Single/Abim</v>
      </c>
      <c r="H1577" s="41">
        <f>VLOOKUP($A1577,'Youth Skills Data'!$A$1:$E$2403,5,FALSE)</f>
        <v>3.26</v>
      </c>
      <c r="I1577" s="41">
        <f>VLOOKUP($A1577,'Youth Skills Data'!$A$1:$E$2403,4,FALSE)</f>
        <v>9.7200000000000006</v>
      </c>
      <c r="J1577" s="41">
        <f>VLOOKUP($A1577,'Youth Skills Data'!$A$1:$E$2403,3,FALSE)</f>
        <v>2</v>
      </c>
      <c r="K1577" s="41">
        <f t="shared" si="122"/>
        <v>14.98</v>
      </c>
      <c r="L1577" s="41" t="s">
        <v>5</v>
      </c>
      <c r="M1577" s="41" t="s">
        <v>5</v>
      </c>
      <c r="N1577" s="41" t="str">
        <f t="shared" si="123"/>
        <v>High Impact</v>
      </c>
      <c r="O1577" s="42">
        <v>33000</v>
      </c>
      <c r="P1577" s="42">
        <v>2100000</v>
      </c>
      <c r="Q1577" s="42">
        <f t="shared" si="124"/>
        <v>2133000</v>
      </c>
    </row>
    <row r="1578" spans="1:17" x14ac:dyDescent="0.35">
      <c r="A1578" s="41" t="s">
        <v>1599</v>
      </c>
      <c r="B1578" s="41">
        <f>VLOOKUP($A:$A,'Youth Skills Data'!$A$1:$E$2403,2,FALSE)</f>
        <v>16</v>
      </c>
      <c r="C1578" s="41" t="str">
        <f t="shared" si="121"/>
        <v>15 - 19 yrs</v>
      </c>
      <c r="D1578" s="41" t="s">
        <v>8</v>
      </c>
      <c r="E1578" s="41" t="str">
        <f>HLOOKUP($A1578,'Sheet 4'!$A$2:$CNK$3,2,FALSE)</f>
        <v>Married</v>
      </c>
      <c r="F1578" s="41" t="s">
        <v>122</v>
      </c>
      <c r="G1578" s="41" t="str">
        <f t="shared" si="120"/>
        <v>Female/Married/Abim</v>
      </c>
      <c r="H1578" s="41">
        <f>VLOOKUP($A1578,'Youth Skills Data'!$A$1:$E$2403,5,FALSE)</f>
        <v>7.84</v>
      </c>
      <c r="I1578" s="41">
        <f>VLOOKUP($A1578,'Youth Skills Data'!$A$1:$E$2403,4,FALSE)</f>
        <v>6.23</v>
      </c>
      <c r="J1578" s="41">
        <f>VLOOKUP($A1578,'Youth Skills Data'!$A$1:$E$2403,3,FALSE)</f>
        <v>5.87</v>
      </c>
      <c r="K1578" s="41">
        <f t="shared" si="122"/>
        <v>19.940000000000001</v>
      </c>
      <c r="L1578" s="41" t="s">
        <v>5</v>
      </c>
      <c r="M1578" s="41" t="s">
        <v>5</v>
      </c>
      <c r="N1578" s="41" t="str">
        <f t="shared" si="123"/>
        <v>High Impact</v>
      </c>
      <c r="O1578" s="42">
        <v>1123698</v>
      </c>
      <c r="P1578" s="42">
        <v>51000</v>
      </c>
      <c r="Q1578" s="42">
        <f t="shared" si="124"/>
        <v>1174698</v>
      </c>
    </row>
    <row r="1579" spans="1:17" x14ac:dyDescent="0.35">
      <c r="A1579" s="41" t="s">
        <v>1600</v>
      </c>
      <c r="B1579" s="41">
        <f>VLOOKUP($A:$A,'Youth Skills Data'!$A$1:$E$2403,2,FALSE)</f>
        <v>23</v>
      </c>
      <c r="C1579" s="41" t="str">
        <f t="shared" si="121"/>
        <v>20 - 24 yrs</v>
      </c>
      <c r="D1579" s="41" t="s">
        <v>8</v>
      </c>
      <c r="E1579" s="41" t="str">
        <f>HLOOKUP($A1579,'Sheet 4'!$A$2:$CNK$3,2,FALSE)</f>
        <v>Married</v>
      </c>
      <c r="F1579" s="41" t="s">
        <v>122</v>
      </c>
      <c r="G1579" s="41" t="str">
        <f t="shared" si="120"/>
        <v>Female/Married/Abim</v>
      </c>
      <c r="H1579" s="41">
        <f>VLOOKUP($A1579,'Youth Skills Data'!$A$1:$E$2403,5,FALSE)</f>
        <v>3.26</v>
      </c>
      <c r="I1579" s="41">
        <f>VLOOKUP($A1579,'Youth Skills Data'!$A$1:$E$2403,4,FALSE)</f>
        <v>9.7200000000000006</v>
      </c>
      <c r="J1579" s="41">
        <f>VLOOKUP($A1579,'Youth Skills Data'!$A$1:$E$2403,3,FALSE)</f>
        <v>2</v>
      </c>
      <c r="K1579" s="41">
        <f t="shared" si="122"/>
        <v>14.98</v>
      </c>
      <c r="L1579" s="41" t="s">
        <v>6</v>
      </c>
      <c r="M1579" s="41" t="s">
        <v>6</v>
      </c>
      <c r="N1579" s="41" t="str">
        <f t="shared" si="123"/>
        <v>No Impact at all</v>
      </c>
      <c r="O1579" s="42"/>
      <c r="P1579" s="42"/>
      <c r="Q1579" s="42">
        <f t="shared" si="124"/>
        <v>0</v>
      </c>
    </row>
    <row r="1580" spans="1:17" x14ac:dyDescent="0.35">
      <c r="A1580" s="41" t="s">
        <v>1601</v>
      </c>
      <c r="B1580" s="41">
        <f>VLOOKUP($A:$A,'Youth Skills Data'!$A$1:$E$2403,2,FALSE)</f>
        <v>16</v>
      </c>
      <c r="C1580" s="41" t="str">
        <f t="shared" si="121"/>
        <v>15 - 19 yrs</v>
      </c>
      <c r="D1580" s="41" t="s">
        <v>3</v>
      </c>
      <c r="E1580" s="41" t="str">
        <f>HLOOKUP($A1580,'Sheet 4'!$A$2:$CNK$3,2,FALSE)</f>
        <v>Single</v>
      </c>
      <c r="F1580" s="41" t="s">
        <v>122</v>
      </c>
      <c r="G1580" s="41" t="str">
        <f t="shared" si="120"/>
        <v>Male/Single/Abim</v>
      </c>
      <c r="H1580" s="41">
        <f>VLOOKUP($A1580,'Youth Skills Data'!$A$1:$E$2403,5,FALSE)</f>
        <v>3.76</v>
      </c>
      <c r="I1580" s="41">
        <f>VLOOKUP($A1580,'Youth Skills Data'!$A$1:$E$2403,4,FALSE)</f>
        <v>0.56000000000000005</v>
      </c>
      <c r="J1580" s="41">
        <f>VLOOKUP($A1580,'Youth Skills Data'!$A$1:$E$2403,3,FALSE)</f>
        <v>9.81</v>
      </c>
      <c r="K1580" s="41">
        <f t="shared" si="122"/>
        <v>14.13</v>
      </c>
      <c r="L1580" s="41" t="s">
        <v>5</v>
      </c>
      <c r="M1580" s="41" t="s">
        <v>5</v>
      </c>
      <c r="N1580" s="41" t="str">
        <f t="shared" si="123"/>
        <v>High Impact</v>
      </c>
      <c r="O1580" s="42">
        <v>3198</v>
      </c>
      <c r="P1580" s="42">
        <v>175000</v>
      </c>
      <c r="Q1580" s="42">
        <f t="shared" si="124"/>
        <v>178198</v>
      </c>
    </row>
    <row r="1581" spans="1:17" x14ac:dyDescent="0.35">
      <c r="A1581" s="41" t="s">
        <v>1602</v>
      </c>
      <c r="B1581" s="41">
        <f>VLOOKUP($A:$A,'Youth Skills Data'!$A$1:$E$2403,2,FALSE)</f>
        <v>25</v>
      </c>
      <c r="C1581" s="41" t="str">
        <f t="shared" si="121"/>
        <v>25 yrs or more</v>
      </c>
      <c r="D1581" s="41" t="s">
        <v>3</v>
      </c>
      <c r="E1581" s="41" t="str">
        <f>HLOOKUP($A1581,'Sheet 4'!$A$2:$CNK$3,2,FALSE)</f>
        <v>Single</v>
      </c>
      <c r="F1581" s="41" t="s">
        <v>122</v>
      </c>
      <c r="G1581" s="41" t="str">
        <f t="shared" si="120"/>
        <v>Male/Single/Abim</v>
      </c>
      <c r="H1581" s="41">
        <f>VLOOKUP($A1581,'Youth Skills Data'!$A$1:$E$2403,5,FALSE)</f>
        <v>1.87</v>
      </c>
      <c r="I1581" s="41">
        <f>VLOOKUP($A1581,'Youth Skills Data'!$A$1:$E$2403,4,FALSE)</f>
        <v>2.88</v>
      </c>
      <c r="J1581" s="41">
        <f>VLOOKUP($A1581,'Youth Skills Data'!$A$1:$E$2403,3,FALSE)</f>
        <v>5.23</v>
      </c>
      <c r="K1581" s="41">
        <f t="shared" si="122"/>
        <v>9.98</v>
      </c>
      <c r="L1581" s="41" t="s">
        <v>6</v>
      </c>
      <c r="M1581" s="41" t="s">
        <v>5</v>
      </c>
      <c r="N1581" s="41" t="str">
        <f t="shared" si="123"/>
        <v>Low Impact</v>
      </c>
      <c r="O1581" s="42"/>
      <c r="P1581" s="42">
        <v>22500</v>
      </c>
      <c r="Q1581" s="42">
        <f t="shared" si="124"/>
        <v>22500</v>
      </c>
    </row>
    <row r="1582" spans="1:17" x14ac:dyDescent="0.35">
      <c r="A1582" s="41" t="s">
        <v>1603</v>
      </c>
      <c r="B1582" s="41">
        <f>VLOOKUP($A:$A,'Youth Skills Data'!$A$1:$E$2403,2,FALSE)</f>
        <v>14</v>
      </c>
      <c r="C1582" s="41" t="str">
        <f t="shared" si="121"/>
        <v>15 - 19 yrs</v>
      </c>
      <c r="D1582" s="41" t="s">
        <v>3</v>
      </c>
      <c r="E1582" s="41" t="str">
        <f>HLOOKUP($A1582,'Sheet 4'!$A$2:$CNK$3,2,FALSE)</f>
        <v>Separated</v>
      </c>
      <c r="F1582" s="41" t="s">
        <v>122</v>
      </c>
      <c r="G1582" s="41" t="str">
        <f t="shared" si="120"/>
        <v>Male/Separated/Abim</v>
      </c>
      <c r="H1582" s="41">
        <f>VLOOKUP($A1582,'Youth Skills Data'!$A$1:$E$2403,5,FALSE)</f>
        <v>7.84</v>
      </c>
      <c r="I1582" s="41">
        <f>VLOOKUP($A1582,'Youth Skills Data'!$A$1:$E$2403,4,FALSE)</f>
        <v>6.23</v>
      </c>
      <c r="J1582" s="41">
        <f>VLOOKUP($A1582,'Youth Skills Data'!$A$1:$E$2403,3,FALSE)</f>
        <v>5.87</v>
      </c>
      <c r="K1582" s="41">
        <f t="shared" si="122"/>
        <v>19.940000000000001</v>
      </c>
      <c r="L1582" s="41" t="s">
        <v>6</v>
      </c>
      <c r="M1582" s="41" t="s">
        <v>6</v>
      </c>
      <c r="N1582" s="41" t="str">
        <f t="shared" si="123"/>
        <v>No Impact at all</v>
      </c>
      <c r="O1582" s="42"/>
      <c r="P1582" s="42"/>
      <c r="Q1582" s="42">
        <f t="shared" si="124"/>
        <v>0</v>
      </c>
    </row>
    <row r="1583" spans="1:17" x14ac:dyDescent="0.35">
      <c r="A1583" s="41" t="s">
        <v>1604</v>
      </c>
      <c r="B1583" s="41">
        <f>VLOOKUP($A:$A,'Youth Skills Data'!$A$1:$E$2403,2,FALSE)</f>
        <v>15</v>
      </c>
      <c r="C1583" s="41" t="str">
        <f t="shared" si="121"/>
        <v>15 - 19 yrs</v>
      </c>
      <c r="D1583" s="41" t="s">
        <v>3</v>
      </c>
      <c r="E1583" s="41" t="str">
        <f>HLOOKUP($A1583,'Sheet 4'!$A$2:$CNK$3,2,FALSE)</f>
        <v>Married</v>
      </c>
      <c r="F1583" s="41" t="s">
        <v>122</v>
      </c>
      <c r="G1583" s="41" t="str">
        <f t="shared" si="120"/>
        <v>Male/Married/Abim</v>
      </c>
      <c r="H1583" s="41">
        <f>VLOOKUP($A1583,'Youth Skills Data'!$A$1:$E$2403,5,FALSE)</f>
        <v>8.9499999999999993</v>
      </c>
      <c r="I1583" s="41">
        <f>VLOOKUP($A1583,'Youth Skills Data'!$A$1:$E$2403,4,FALSE)</f>
        <v>9.2799999999999994</v>
      </c>
      <c r="J1583" s="41">
        <f>VLOOKUP($A1583,'Youth Skills Data'!$A$1:$E$2403,3,FALSE)</f>
        <v>7.99</v>
      </c>
      <c r="K1583" s="41">
        <f t="shared" si="122"/>
        <v>26.22</v>
      </c>
      <c r="L1583" s="41" t="s">
        <v>6</v>
      </c>
      <c r="M1583" s="41" t="s">
        <v>6</v>
      </c>
      <c r="N1583" s="41" t="str">
        <f t="shared" si="123"/>
        <v>No Impact at all</v>
      </c>
      <c r="O1583" s="42"/>
      <c r="P1583" s="42"/>
      <c r="Q1583" s="42">
        <f t="shared" si="124"/>
        <v>0</v>
      </c>
    </row>
    <row r="1584" spans="1:17" x14ac:dyDescent="0.35">
      <c r="A1584" s="41" t="s">
        <v>1605</v>
      </c>
      <c r="B1584" s="41">
        <f>VLOOKUP($A:$A,'Youth Skills Data'!$A$1:$E$2403,2,FALSE)</f>
        <v>17</v>
      </c>
      <c r="C1584" s="41" t="str">
        <f t="shared" si="121"/>
        <v>15 - 19 yrs</v>
      </c>
      <c r="D1584" s="41" t="s">
        <v>3</v>
      </c>
      <c r="E1584" s="41" t="str">
        <f>HLOOKUP($A1584,'Sheet 4'!$A$2:$CNK$3,2,FALSE)</f>
        <v>Separated</v>
      </c>
      <c r="F1584" s="41" t="s">
        <v>122</v>
      </c>
      <c r="G1584" s="41" t="str">
        <f t="shared" si="120"/>
        <v>Male/Separated/Abim</v>
      </c>
      <c r="H1584" s="41">
        <f>VLOOKUP($A1584,'Youth Skills Data'!$A$1:$E$2403,5,FALSE)</f>
        <v>8.9499999999999993</v>
      </c>
      <c r="I1584" s="41">
        <f>VLOOKUP($A1584,'Youth Skills Data'!$A$1:$E$2403,4,FALSE)</f>
        <v>9.2799999999999994</v>
      </c>
      <c r="J1584" s="41">
        <f>VLOOKUP($A1584,'Youth Skills Data'!$A$1:$E$2403,3,FALSE)</f>
        <v>7.99</v>
      </c>
      <c r="K1584" s="41">
        <f t="shared" si="122"/>
        <v>26.22</v>
      </c>
      <c r="L1584" s="41" t="s">
        <v>6</v>
      </c>
      <c r="M1584" s="41" t="s">
        <v>6</v>
      </c>
      <c r="N1584" s="41" t="str">
        <f t="shared" si="123"/>
        <v>No Impact at all</v>
      </c>
      <c r="O1584" s="42"/>
      <c r="P1584" s="42"/>
      <c r="Q1584" s="42">
        <f t="shared" si="124"/>
        <v>0</v>
      </c>
    </row>
    <row r="1585" spans="1:17" x14ac:dyDescent="0.35">
      <c r="A1585" s="41" t="s">
        <v>1606</v>
      </c>
      <c r="B1585" s="41">
        <f>VLOOKUP($A:$A,'Youth Skills Data'!$A$1:$E$2403,2,FALSE)</f>
        <v>19</v>
      </c>
      <c r="C1585" s="41" t="str">
        <f t="shared" si="121"/>
        <v>20 - 24 yrs</v>
      </c>
      <c r="D1585" s="41" t="s">
        <v>3</v>
      </c>
      <c r="E1585" s="41" t="str">
        <f>HLOOKUP($A1585,'Sheet 4'!$A$2:$CNK$3,2,FALSE)</f>
        <v>Single</v>
      </c>
      <c r="F1585" s="41" t="s">
        <v>122</v>
      </c>
      <c r="G1585" s="41" t="str">
        <f t="shared" si="120"/>
        <v>Male/Single/Abim</v>
      </c>
      <c r="H1585" s="41">
        <f>VLOOKUP($A1585,'Youth Skills Data'!$A$1:$E$2403,5,FALSE)</f>
        <v>5.3</v>
      </c>
      <c r="I1585" s="41">
        <f>VLOOKUP($A1585,'Youth Skills Data'!$A$1:$E$2403,4,FALSE)</f>
        <v>2.52</v>
      </c>
      <c r="J1585" s="41">
        <f>VLOOKUP($A1585,'Youth Skills Data'!$A$1:$E$2403,3,FALSE)</f>
        <v>5.59</v>
      </c>
      <c r="K1585" s="41">
        <f t="shared" si="122"/>
        <v>13.41</v>
      </c>
      <c r="L1585" s="41" t="s">
        <v>6</v>
      </c>
      <c r="M1585" s="41" t="s">
        <v>6</v>
      </c>
      <c r="N1585" s="41" t="str">
        <f t="shared" si="123"/>
        <v>No Impact at all</v>
      </c>
      <c r="O1585" s="42"/>
      <c r="P1585" s="42"/>
      <c r="Q1585" s="42">
        <f t="shared" si="124"/>
        <v>0</v>
      </c>
    </row>
    <row r="1586" spans="1:17" x14ac:dyDescent="0.35">
      <c r="A1586" s="41" t="s">
        <v>1607</v>
      </c>
      <c r="B1586" s="41">
        <f>VLOOKUP($A:$A,'Youth Skills Data'!$A$1:$E$2403,2,FALSE)</f>
        <v>21</v>
      </c>
      <c r="C1586" s="41" t="str">
        <f t="shared" si="121"/>
        <v>20 - 24 yrs</v>
      </c>
      <c r="D1586" s="41" t="s">
        <v>8</v>
      </c>
      <c r="E1586" s="41" t="str">
        <f>HLOOKUP($A1586,'Sheet 4'!$A$2:$CNK$3,2,FALSE)</f>
        <v>Married</v>
      </c>
      <c r="F1586" s="41" t="s">
        <v>122</v>
      </c>
      <c r="G1586" s="41" t="str">
        <f t="shared" si="120"/>
        <v>Female/Married/Abim</v>
      </c>
      <c r="H1586" s="41">
        <f>VLOOKUP($A1586,'Youth Skills Data'!$A$1:$E$2403,5,FALSE)</f>
        <v>4.3499999999999996</v>
      </c>
      <c r="I1586" s="41">
        <f>VLOOKUP($A1586,'Youth Skills Data'!$A$1:$E$2403,4,FALSE)</f>
        <v>7.84</v>
      </c>
      <c r="J1586" s="41">
        <f>VLOOKUP($A1586,'Youth Skills Data'!$A$1:$E$2403,3,FALSE)</f>
        <v>6.4</v>
      </c>
      <c r="K1586" s="41">
        <f t="shared" si="122"/>
        <v>18.59</v>
      </c>
      <c r="L1586" s="41" t="s">
        <v>6</v>
      </c>
      <c r="M1586" s="41" t="s">
        <v>6</v>
      </c>
      <c r="N1586" s="41" t="str">
        <f t="shared" si="123"/>
        <v>No Impact at all</v>
      </c>
      <c r="O1586" s="42"/>
      <c r="P1586" s="42"/>
      <c r="Q1586" s="42">
        <f t="shared" si="124"/>
        <v>0</v>
      </c>
    </row>
    <row r="1587" spans="1:17" x14ac:dyDescent="0.35">
      <c r="A1587" s="41" t="s">
        <v>1608</v>
      </c>
      <c r="B1587" s="41">
        <f>VLOOKUP($A:$A,'Youth Skills Data'!$A$1:$E$2403,2,FALSE)</f>
        <v>24</v>
      </c>
      <c r="C1587" s="41" t="str">
        <f t="shared" si="121"/>
        <v>20 - 24 yrs</v>
      </c>
      <c r="D1587" s="41" t="s">
        <v>3</v>
      </c>
      <c r="E1587" s="41" t="str">
        <f>HLOOKUP($A1587,'Sheet 4'!$A$2:$CNK$3,2,FALSE)</f>
        <v>Married</v>
      </c>
      <c r="F1587" s="41" t="s">
        <v>122</v>
      </c>
      <c r="G1587" s="41" t="str">
        <f t="shared" si="120"/>
        <v>Male/Married/Abim</v>
      </c>
      <c r="H1587" s="41">
        <f>VLOOKUP($A1587,'Youth Skills Data'!$A$1:$E$2403,5,FALSE)</f>
        <v>1.87</v>
      </c>
      <c r="I1587" s="41">
        <f>VLOOKUP($A1587,'Youth Skills Data'!$A$1:$E$2403,4,FALSE)</f>
        <v>2.88</v>
      </c>
      <c r="J1587" s="41">
        <f>VLOOKUP($A1587,'Youth Skills Data'!$A$1:$E$2403,3,FALSE)</f>
        <v>5.23</v>
      </c>
      <c r="K1587" s="41">
        <f t="shared" si="122"/>
        <v>9.98</v>
      </c>
      <c r="L1587" s="41" t="s">
        <v>6</v>
      </c>
      <c r="M1587" s="41" t="s">
        <v>6</v>
      </c>
      <c r="N1587" s="41" t="str">
        <f t="shared" si="123"/>
        <v>No Impact at all</v>
      </c>
      <c r="O1587" s="42"/>
      <c r="P1587" s="42"/>
      <c r="Q1587" s="42">
        <f t="shared" si="124"/>
        <v>0</v>
      </c>
    </row>
    <row r="1588" spans="1:17" x14ac:dyDescent="0.35">
      <c r="A1588" s="41" t="s">
        <v>1609</v>
      </c>
      <c r="B1588" s="41">
        <f>VLOOKUP($A:$A,'Youth Skills Data'!$A$1:$E$2403,2,FALSE)</f>
        <v>21</v>
      </c>
      <c r="C1588" s="41" t="str">
        <f t="shared" si="121"/>
        <v>20 - 24 yrs</v>
      </c>
      <c r="D1588" s="41" t="s">
        <v>3</v>
      </c>
      <c r="E1588" s="41" t="str">
        <f>HLOOKUP($A1588,'Sheet 4'!$A$2:$CNK$3,2,FALSE)</f>
        <v>Single</v>
      </c>
      <c r="F1588" s="41" t="s">
        <v>122</v>
      </c>
      <c r="G1588" s="41" t="str">
        <f t="shared" si="120"/>
        <v>Male/Single/Abim</v>
      </c>
      <c r="H1588" s="41">
        <f>VLOOKUP($A1588,'Youth Skills Data'!$A$1:$E$2403,5,FALSE)</f>
        <v>7.74</v>
      </c>
      <c r="I1588" s="41">
        <f>VLOOKUP($A1588,'Youth Skills Data'!$A$1:$E$2403,4,FALSE)</f>
        <v>5.57</v>
      </c>
      <c r="J1588" s="41">
        <f>VLOOKUP($A1588,'Youth Skills Data'!$A$1:$E$2403,3,FALSE)</f>
        <v>8.99</v>
      </c>
      <c r="K1588" s="41">
        <f t="shared" si="122"/>
        <v>22.3</v>
      </c>
      <c r="L1588" s="41" t="s">
        <v>6</v>
      </c>
      <c r="M1588" s="41" t="s">
        <v>6</v>
      </c>
      <c r="N1588" s="41" t="str">
        <f t="shared" si="123"/>
        <v>No Impact at all</v>
      </c>
      <c r="O1588" s="42"/>
      <c r="P1588" s="42"/>
      <c r="Q1588" s="42">
        <f t="shared" si="124"/>
        <v>0</v>
      </c>
    </row>
    <row r="1589" spans="1:17" x14ac:dyDescent="0.35">
      <c r="A1589" s="41" t="s">
        <v>1610</v>
      </c>
      <c r="B1589" s="41">
        <f>VLOOKUP($A:$A,'Youth Skills Data'!$A$1:$E$2403,2,FALSE)</f>
        <v>23</v>
      </c>
      <c r="C1589" s="41" t="str">
        <f t="shared" si="121"/>
        <v>20 - 24 yrs</v>
      </c>
      <c r="D1589" s="41" t="s">
        <v>8</v>
      </c>
      <c r="E1589" s="41" t="str">
        <f>HLOOKUP($A1589,'Sheet 4'!$A$2:$CNK$3,2,FALSE)</f>
        <v>Married</v>
      </c>
      <c r="F1589" s="41" t="s">
        <v>122</v>
      </c>
      <c r="G1589" s="41" t="str">
        <f t="shared" si="120"/>
        <v>Female/Married/Abim</v>
      </c>
      <c r="H1589" s="41">
        <f>VLOOKUP($A1589,'Youth Skills Data'!$A$1:$E$2403,5,FALSE)</f>
        <v>2.91</v>
      </c>
      <c r="I1589" s="41">
        <f>VLOOKUP($A1589,'Youth Skills Data'!$A$1:$E$2403,4,FALSE)</f>
        <v>2.04</v>
      </c>
      <c r="J1589" s="41">
        <f>VLOOKUP($A1589,'Youth Skills Data'!$A$1:$E$2403,3,FALSE)</f>
        <v>2.82</v>
      </c>
      <c r="K1589" s="41">
        <f t="shared" si="122"/>
        <v>7.77</v>
      </c>
      <c r="L1589" s="41" t="s">
        <v>6</v>
      </c>
      <c r="M1589" s="41" t="s">
        <v>6</v>
      </c>
      <c r="N1589" s="41" t="str">
        <f t="shared" si="123"/>
        <v>No Impact at all</v>
      </c>
      <c r="O1589" s="42"/>
      <c r="P1589" s="42"/>
      <c r="Q1589" s="42">
        <f t="shared" si="124"/>
        <v>0</v>
      </c>
    </row>
    <row r="1590" spans="1:17" x14ac:dyDescent="0.35">
      <c r="A1590" s="41" t="s">
        <v>1611</v>
      </c>
      <c r="B1590" s="41">
        <f>VLOOKUP($A:$A,'Youth Skills Data'!$A$1:$E$2403,2,FALSE)</f>
        <v>19</v>
      </c>
      <c r="C1590" s="41" t="str">
        <f t="shared" si="121"/>
        <v>20 - 24 yrs</v>
      </c>
      <c r="D1590" s="41" t="s">
        <v>3</v>
      </c>
      <c r="E1590" s="41" t="str">
        <f>HLOOKUP($A1590,'Sheet 4'!$A$2:$CNK$3,2,FALSE)</f>
        <v>Single</v>
      </c>
      <c r="F1590" s="41" t="s">
        <v>117</v>
      </c>
      <c r="G1590" s="41" t="str">
        <f t="shared" si="120"/>
        <v>Male/Single/Kaabong</v>
      </c>
      <c r="H1590" s="41">
        <f>VLOOKUP($A1590,'Youth Skills Data'!$A$1:$E$2403,5,FALSE)</f>
        <v>4.3499999999999996</v>
      </c>
      <c r="I1590" s="41">
        <f>VLOOKUP($A1590,'Youth Skills Data'!$A$1:$E$2403,4,FALSE)</f>
        <v>7.84</v>
      </c>
      <c r="J1590" s="41">
        <f>VLOOKUP($A1590,'Youth Skills Data'!$A$1:$E$2403,3,FALSE)</f>
        <v>6.4</v>
      </c>
      <c r="K1590" s="41">
        <f t="shared" si="122"/>
        <v>18.59</v>
      </c>
      <c r="L1590" s="41" t="s">
        <v>6</v>
      </c>
      <c r="M1590" s="41" t="s">
        <v>6</v>
      </c>
      <c r="N1590" s="41" t="str">
        <f t="shared" si="123"/>
        <v>No Impact at all</v>
      </c>
      <c r="O1590" s="42"/>
      <c r="P1590" s="42"/>
      <c r="Q1590" s="42">
        <f t="shared" si="124"/>
        <v>0</v>
      </c>
    </row>
    <row r="1591" spans="1:17" x14ac:dyDescent="0.35">
      <c r="A1591" s="41" t="s">
        <v>1612</v>
      </c>
      <c r="B1591" s="41">
        <f>VLOOKUP($A:$A,'Youth Skills Data'!$A$1:$E$2403,2,FALSE)</f>
        <v>29</v>
      </c>
      <c r="C1591" s="41" t="str">
        <f t="shared" si="121"/>
        <v>25 yrs or more</v>
      </c>
      <c r="D1591" s="41" t="s">
        <v>8</v>
      </c>
      <c r="E1591" s="41" t="str">
        <f>HLOOKUP($A1591,'Sheet 4'!$A$2:$CNK$3,2,FALSE)</f>
        <v>Single</v>
      </c>
      <c r="F1591" s="41" t="s">
        <v>117</v>
      </c>
      <c r="G1591" s="41" t="str">
        <f t="shared" si="120"/>
        <v>Female/Single/Kaabong</v>
      </c>
      <c r="H1591" s="41">
        <f>VLOOKUP($A1591,'Youth Skills Data'!$A$1:$E$2403,5,FALSE)</f>
        <v>1.87</v>
      </c>
      <c r="I1591" s="41">
        <f>VLOOKUP($A1591,'Youth Skills Data'!$A$1:$E$2403,4,FALSE)</f>
        <v>2.88</v>
      </c>
      <c r="J1591" s="41">
        <f>VLOOKUP($A1591,'Youth Skills Data'!$A$1:$E$2403,3,FALSE)</f>
        <v>5.23</v>
      </c>
      <c r="K1591" s="41">
        <f t="shared" si="122"/>
        <v>9.98</v>
      </c>
      <c r="L1591" s="41" t="s">
        <v>6</v>
      </c>
      <c r="M1591" s="41" t="s">
        <v>6</v>
      </c>
      <c r="N1591" s="41" t="str">
        <f t="shared" si="123"/>
        <v>No Impact at all</v>
      </c>
      <c r="O1591" s="42"/>
      <c r="P1591" s="42"/>
      <c r="Q1591" s="42">
        <f t="shared" si="124"/>
        <v>0</v>
      </c>
    </row>
    <row r="1592" spans="1:17" x14ac:dyDescent="0.35">
      <c r="A1592" s="41" t="s">
        <v>1613</v>
      </c>
      <c r="B1592" s="41">
        <f>VLOOKUP($A:$A,'Youth Skills Data'!$A$1:$E$2403,2,FALSE)</f>
        <v>23</v>
      </c>
      <c r="C1592" s="41" t="str">
        <f t="shared" si="121"/>
        <v>20 - 24 yrs</v>
      </c>
      <c r="D1592" s="41" t="s">
        <v>8</v>
      </c>
      <c r="E1592" s="41" t="str">
        <f>HLOOKUP($A1592,'Sheet 4'!$A$2:$CNK$3,2,FALSE)</f>
        <v>Separated</v>
      </c>
      <c r="F1592" s="41" t="s">
        <v>117</v>
      </c>
      <c r="G1592" s="41" t="str">
        <f t="shared" si="120"/>
        <v>Female/Separated/Kaabong</v>
      </c>
      <c r="H1592" s="41">
        <f>VLOOKUP($A1592,'Youth Skills Data'!$A$1:$E$2403,5,FALSE)</f>
        <v>8.9499999999999993</v>
      </c>
      <c r="I1592" s="41">
        <f>VLOOKUP($A1592,'Youth Skills Data'!$A$1:$E$2403,4,FALSE)</f>
        <v>9.2799999999999994</v>
      </c>
      <c r="J1592" s="41">
        <f>VLOOKUP($A1592,'Youth Skills Data'!$A$1:$E$2403,3,FALSE)</f>
        <v>7.99</v>
      </c>
      <c r="K1592" s="41">
        <f t="shared" si="122"/>
        <v>26.22</v>
      </c>
      <c r="L1592" s="41" t="s">
        <v>5</v>
      </c>
      <c r="M1592" s="41" t="s">
        <v>6</v>
      </c>
      <c r="N1592" s="41" t="str">
        <f t="shared" si="123"/>
        <v>Moderate Impact</v>
      </c>
      <c r="O1592" s="42">
        <v>9000</v>
      </c>
      <c r="P1592" s="42"/>
      <c r="Q1592" s="42">
        <f t="shared" si="124"/>
        <v>9000</v>
      </c>
    </row>
    <row r="1593" spans="1:17" x14ac:dyDescent="0.35">
      <c r="A1593" s="41" t="s">
        <v>1614</v>
      </c>
      <c r="B1593" s="41">
        <f>VLOOKUP($A:$A,'Youth Skills Data'!$A$1:$E$2403,2,FALSE)</f>
        <v>21</v>
      </c>
      <c r="C1593" s="41" t="str">
        <f t="shared" si="121"/>
        <v>20 - 24 yrs</v>
      </c>
      <c r="D1593" s="41" t="s">
        <v>8</v>
      </c>
      <c r="E1593" s="41" t="str">
        <f>HLOOKUP($A1593,'Sheet 4'!$A$2:$CNK$3,2,FALSE)</f>
        <v>Married</v>
      </c>
      <c r="F1593" s="41" t="s">
        <v>117</v>
      </c>
      <c r="G1593" s="41" t="str">
        <f t="shared" si="120"/>
        <v>Female/Married/Kaabong</v>
      </c>
      <c r="H1593" s="41">
        <f>VLOOKUP($A1593,'Youth Skills Data'!$A$1:$E$2403,5,FALSE)</f>
        <v>3.88</v>
      </c>
      <c r="I1593" s="41">
        <f>VLOOKUP($A1593,'Youth Skills Data'!$A$1:$E$2403,4,FALSE)</f>
        <v>1.29</v>
      </c>
      <c r="J1593" s="41">
        <f>VLOOKUP($A1593,'Youth Skills Data'!$A$1:$E$2403,3,FALSE)</f>
        <v>9.16</v>
      </c>
      <c r="K1593" s="41">
        <f t="shared" si="122"/>
        <v>14.33</v>
      </c>
      <c r="L1593" s="41" t="s">
        <v>5</v>
      </c>
      <c r="M1593" s="41" t="s">
        <v>6</v>
      </c>
      <c r="N1593" s="41" t="str">
        <f t="shared" si="123"/>
        <v>Moderate Impact</v>
      </c>
      <c r="O1593" s="42">
        <v>85200</v>
      </c>
      <c r="P1593" s="42"/>
      <c r="Q1593" s="42">
        <f t="shared" si="124"/>
        <v>85200</v>
      </c>
    </row>
    <row r="1594" spans="1:17" x14ac:dyDescent="0.35">
      <c r="A1594" s="41" t="s">
        <v>1615</v>
      </c>
      <c r="B1594" s="41">
        <f>VLOOKUP($A:$A,'Youth Skills Data'!$A$1:$E$2403,2,FALSE)</f>
        <v>17</v>
      </c>
      <c r="C1594" s="41" t="str">
        <f t="shared" si="121"/>
        <v>15 - 19 yrs</v>
      </c>
      <c r="D1594" s="41" t="s">
        <v>3</v>
      </c>
      <c r="E1594" s="41" t="str">
        <f>HLOOKUP($A1594,'Sheet 4'!$A$2:$CNK$3,2,FALSE)</f>
        <v>Single</v>
      </c>
      <c r="F1594" s="41" t="s">
        <v>117</v>
      </c>
      <c r="G1594" s="41" t="str">
        <f t="shared" si="120"/>
        <v>Male/Single/Kaabong</v>
      </c>
      <c r="H1594" s="41">
        <f>VLOOKUP($A1594,'Youth Skills Data'!$A$1:$E$2403,5,FALSE)</f>
        <v>2.34</v>
      </c>
      <c r="I1594" s="41">
        <f>VLOOKUP($A1594,'Youth Skills Data'!$A$1:$E$2403,4,FALSE)</f>
        <v>4.0199999999999996</v>
      </c>
      <c r="J1594" s="41">
        <f>VLOOKUP($A1594,'Youth Skills Data'!$A$1:$E$2403,3,FALSE)</f>
        <v>8.5399999999999991</v>
      </c>
      <c r="K1594" s="41">
        <f t="shared" si="122"/>
        <v>14.899999999999999</v>
      </c>
      <c r="L1594" s="41" t="s">
        <v>6</v>
      </c>
      <c r="M1594" s="41" t="s">
        <v>6</v>
      </c>
      <c r="N1594" s="41" t="str">
        <f t="shared" si="123"/>
        <v>No Impact at all</v>
      </c>
      <c r="O1594" s="42"/>
      <c r="P1594" s="42"/>
      <c r="Q1594" s="42">
        <f t="shared" si="124"/>
        <v>0</v>
      </c>
    </row>
    <row r="1595" spans="1:17" x14ac:dyDescent="0.35">
      <c r="A1595" s="41" t="s">
        <v>1616</v>
      </c>
      <c r="B1595" s="41">
        <f>VLOOKUP($A:$A,'Youth Skills Data'!$A$1:$E$2403,2,FALSE)</f>
        <v>21</v>
      </c>
      <c r="C1595" s="41" t="str">
        <f t="shared" si="121"/>
        <v>20 - 24 yrs</v>
      </c>
      <c r="D1595" s="41" t="s">
        <v>3</v>
      </c>
      <c r="E1595" s="41" t="str">
        <f>HLOOKUP($A1595,'Sheet 4'!$A$2:$CNK$3,2,FALSE)</f>
        <v>Single</v>
      </c>
      <c r="F1595" s="41" t="s">
        <v>117</v>
      </c>
      <c r="G1595" s="41" t="str">
        <f t="shared" si="120"/>
        <v>Male/Single/Kaabong</v>
      </c>
      <c r="H1595" s="41">
        <f>VLOOKUP($A1595,'Youth Skills Data'!$A$1:$E$2403,5,FALSE)</f>
        <v>4.3499999999999996</v>
      </c>
      <c r="I1595" s="41">
        <f>VLOOKUP($A1595,'Youth Skills Data'!$A$1:$E$2403,4,FALSE)</f>
        <v>7.84</v>
      </c>
      <c r="J1595" s="41">
        <f>VLOOKUP($A1595,'Youth Skills Data'!$A$1:$E$2403,3,FALSE)</f>
        <v>6.4</v>
      </c>
      <c r="K1595" s="41">
        <f t="shared" si="122"/>
        <v>18.59</v>
      </c>
      <c r="L1595" s="41" t="s">
        <v>5</v>
      </c>
      <c r="M1595" s="41" t="s">
        <v>6</v>
      </c>
      <c r="N1595" s="41" t="str">
        <f t="shared" si="123"/>
        <v>Moderate Impact</v>
      </c>
      <c r="O1595" s="42">
        <v>6198</v>
      </c>
      <c r="P1595" s="42"/>
      <c r="Q1595" s="42">
        <f t="shared" si="124"/>
        <v>6198</v>
      </c>
    </row>
    <row r="1596" spans="1:17" x14ac:dyDescent="0.35">
      <c r="A1596" s="41" t="s">
        <v>1617</v>
      </c>
      <c r="B1596" s="41">
        <f>VLOOKUP($A:$A,'Youth Skills Data'!$A$1:$E$2403,2,FALSE)</f>
        <v>23</v>
      </c>
      <c r="C1596" s="41" t="str">
        <f t="shared" si="121"/>
        <v>20 - 24 yrs</v>
      </c>
      <c r="D1596" s="41" t="s">
        <v>3</v>
      </c>
      <c r="E1596" s="41" t="str">
        <f>HLOOKUP($A1596,'Sheet 4'!$A$2:$CNK$3,2,FALSE)</f>
        <v>Single</v>
      </c>
      <c r="F1596" s="41" t="s">
        <v>120</v>
      </c>
      <c r="G1596" s="41" t="str">
        <f t="shared" si="120"/>
        <v>Male/Single/Nakapiripiriti</v>
      </c>
      <c r="H1596" s="41">
        <f>VLOOKUP($A1596,'Youth Skills Data'!$A$1:$E$2403,5,FALSE)</f>
        <v>3.26</v>
      </c>
      <c r="I1596" s="41">
        <f>VLOOKUP($A1596,'Youth Skills Data'!$A$1:$E$2403,4,FALSE)</f>
        <v>9.7200000000000006</v>
      </c>
      <c r="J1596" s="41">
        <f>VLOOKUP($A1596,'Youth Skills Data'!$A$1:$E$2403,3,FALSE)</f>
        <v>2</v>
      </c>
      <c r="K1596" s="41">
        <f t="shared" si="122"/>
        <v>14.98</v>
      </c>
      <c r="L1596" s="41" t="s">
        <v>6</v>
      </c>
      <c r="M1596" s="41" t="s">
        <v>6</v>
      </c>
      <c r="N1596" s="41" t="str">
        <f t="shared" si="123"/>
        <v>No Impact at all</v>
      </c>
      <c r="O1596" s="42"/>
      <c r="P1596" s="42"/>
      <c r="Q1596" s="42">
        <f t="shared" si="124"/>
        <v>0</v>
      </c>
    </row>
    <row r="1597" spans="1:17" x14ac:dyDescent="0.35">
      <c r="A1597" s="41" t="s">
        <v>1618</v>
      </c>
      <c r="B1597" s="41">
        <f>VLOOKUP($A:$A,'Youth Skills Data'!$A$1:$E$2403,2,FALSE)</f>
        <v>16</v>
      </c>
      <c r="C1597" s="41" t="str">
        <f t="shared" si="121"/>
        <v>15 - 19 yrs</v>
      </c>
      <c r="D1597" s="41" t="s">
        <v>3</v>
      </c>
      <c r="E1597" s="41" t="str">
        <f>HLOOKUP($A1597,'Sheet 4'!$A$2:$CNK$3,2,FALSE)</f>
        <v>Single</v>
      </c>
      <c r="F1597" s="41" t="s">
        <v>120</v>
      </c>
      <c r="G1597" s="41" t="str">
        <f t="shared" si="120"/>
        <v>Male/Single/Nakapiripiriti</v>
      </c>
      <c r="H1597" s="41">
        <f>VLOOKUP($A1597,'Youth Skills Data'!$A$1:$E$2403,5,FALSE)</f>
        <v>7.84</v>
      </c>
      <c r="I1597" s="41">
        <f>VLOOKUP($A1597,'Youth Skills Data'!$A$1:$E$2403,4,FALSE)</f>
        <v>6.23</v>
      </c>
      <c r="J1597" s="41">
        <f>VLOOKUP($A1597,'Youth Skills Data'!$A$1:$E$2403,3,FALSE)</f>
        <v>5.87</v>
      </c>
      <c r="K1597" s="41">
        <f t="shared" si="122"/>
        <v>19.940000000000001</v>
      </c>
      <c r="L1597" s="41" t="s">
        <v>5</v>
      </c>
      <c r="M1597" s="41" t="s">
        <v>6</v>
      </c>
      <c r="N1597" s="41" t="str">
        <f t="shared" si="123"/>
        <v>Moderate Impact</v>
      </c>
      <c r="O1597" s="42">
        <v>23500</v>
      </c>
      <c r="P1597" s="42"/>
      <c r="Q1597" s="42">
        <f t="shared" si="124"/>
        <v>23500</v>
      </c>
    </row>
    <row r="1598" spans="1:17" x14ac:dyDescent="0.35">
      <c r="A1598" s="41" t="s">
        <v>1619</v>
      </c>
      <c r="B1598" s="41">
        <f>VLOOKUP($A:$A,'Youth Skills Data'!$A$1:$E$2403,2,FALSE)</f>
        <v>23</v>
      </c>
      <c r="C1598" s="41" t="str">
        <f t="shared" si="121"/>
        <v>20 - 24 yrs</v>
      </c>
      <c r="D1598" s="41" t="s">
        <v>3</v>
      </c>
      <c r="E1598" s="41" t="str">
        <f>HLOOKUP($A1598,'Sheet 4'!$A$2:$CNK$3,2,FALSE)</f>
        <v>Single</v>
      </c>
      <c r="F1598" s="41" t="s">
        <v>120</v>
      </c>
      <c r="G1598" s="41" t="str">
        <f t="shared" si="120"/>
        <v>Male/Single/Nakapiripiriti</v>
      </c>
      <c r="H1598" s="41">
        <f>VLOOKUP($A1598,'Youth Skills Data'!$A$1:$E$2403,5,FALSE)</f>
        <v>3.26</v>
      </c>
      <c r="I1598" s="41">
        <f>VLOOKUP($A1598,'Youth Skills Data'!$A$1:$E$2403,4,FALSE)</f>
        <v>9.7200000000000006</v>
      </c>
      <c r="J1598" s="41">
        <f>VLOOKUP($A1598,'Youth Skills Data'!$A$1:$E$2403,3,FALSE)</f>
        <v>2</v>
      </c>
      <c r="K1598" s="41">
        <f t="shared" si="122"/>
        <v>14.98</v>
      </c>
      <c r="L1598" s="41" t="s">
        <v>5</v>
      </c>
      <c r="M1598" s="41" t="s">
        <v>6</v>
      </c>
      <c r="N1598" s="41" t="str">
        <f t="shared" si="123"/>
        <v>Moderate Impact</v>
      </c>
      <c r="O1598" s="42">
        <v>80100</v>
      </c>
      <c r="P1598" s="42"/>
      <c r="Q1598" s="42">
        <f t="shared" si="124"/>
        <v>80100</v>
      </c>
    </row>
    <row r="1599" spans="1:17" x14ac:dyDescent="0.35">
      <c r="A1599" s="41" t="s">
        <v>1620</v>
      </c>
      <c r="B1599" s="41">
        <f>VLOOKUP($A:$A,'Youth Skills Data'!$A$1:$E$2403,2,FALSE)</f>
        <v>16</v>
      </c>
      <c r="C1599" s="41" t="str">
        <f t="shared" si="121"/>
        <v>15 - 19 yrs</v>
      </c>
      <c r="D1599" s="41" t="s">
        <v>3</v>
      </c>
      <c r="E1599" s="41" t="str">
        <f>HLOOKUP($A1599,'Sheet 4'!$A$2:$CNK$3,2,FALSE)</f>
        <v>Separated</v>
      </c>
      <c r="F1599" s="41" t="s">
        <v>120</v>
      </c>
      <c r="G1599" s="41" t="str">
        <f t="shared" si="120"/>
        <v>Male/Separated/Nakapiripiriti</v>
      </c>
      <c r="H1599" s="41">
        <f>VLOOKUP($A1599,'Youth Skills Data'!$A$1:$E$2403,5,FALSE)</f>
        <v>3.76</v>
      </c>
      <c r="I1599" s="41">
        <f>VLOOKUP($A1599,'Youth Skills Data'!$A$1:$E$2403,4,FALSE)</f>
        <v>0.56000000000000005</v>
      </c>
      <c r="J1599" s="41">
        <f>VLOOKUP($A1599,'Youth Skills Data'!$A$1:$E$2403,3,FALSE)</f>
        <v>9.81</v>
      </c>
      <c r="K1599" s="41">
        <f t="shared" si="122"/>
        <v>14.13</v>
      </c>
      <c r="L1599" s="41" t="s">
        <v>5</v>
      </c>
      <c r="M1599" s="41" t="s">
        <v>5</v>
      </c>
      <c r="N1599" s="41" t="str">
        <f t="shared" si="123"/>
        <v>High Impact</v>
      </c>
      <c r="O1599" s="42">
        <v>60198</v>
      </c>
      <c r="P1599" s="42">
        <v>980000</v>
      </c>
      <c r="Q1599" s="42">
        <f t="shared" si="124"/>
        <v>1040198</v>
      </c>
    </row>
    <row r="1600" spans="1:17" x14ac:dyDescent="0.35">
      <c r="A1600" s="41" t="s">
        <v>1621</v>
      </c>
      <c r="B1600" s="41">
        <f>VLOOKUP($A:$A,'Youth Skills Data'!$A$1:$E$2403,2,FALSE)</f>
        <v>25</v>
      </c>
      <c r="C1600" s="41" t="str">
        <f t="shared" si="121"/>
        <v>25 yrs or more</v>
      </c>
      <c r="D1600" s="41" t="s">
        <v>8</v>
      </c>
      <c r="E1600" s="41" t="str">
        <f>HLOOKUP($A1600,'Sheet 4'!$A$2:$CNK$3,2,FALSE)</f>
        <v>Single</v>
      </c>
      <c r="F1600" s="41" t="s">
        <v>120</v>
      </c>
      <c r="G1600" s="41" t="str">
        <f t="shared" si="120"/>
        <v>Female/Single/Nakapiripiriti</v>
      </c>
      <c r="H1600" s="41">
        <f>VLOOKUP($A1600,'Youth Skills Data'!$A$1:$E$2403,5,FALSE)</f>
        <v>8.42</v>
      </c>
      <c r="I1600" s="41">
        <f>VLOOKUP($A1600,'Youth Skills Data'!$A$1:$E$2403,4,FALSE)</f>
        <v>3.68</v>
      </c>
      <c r="J1600" s="41">
        <f>VLOOKUP($A1600,'Youth Skills Data'!$A$1:$E$2403,3,FALSE)</f>
        <v>0.54</v>
      </c>
      <c r="K1600" s="41">
        <f t="shared" si="122"/>
        <v>12.64</v>
      </c>
      <c r="L1600" s="41" t="s">
        <v>5</v>
      </c>
      <c r="M1600" s="41" t="s">
        <v>5</v>
      </c>
      <c r="N1600" s="41" t="str">
        <f t="shared" si="123"/>
        <v>High Impact</v>
      </c>
      <c r="O1600" s="42">
        <v>1500198</v>
      </c>
      <c r="P1600" s="42">
        <v>870000</v>
      </c>
      <c r="Q1600" s="42">
        <f t="shared" si="124"/>
        <v>2370198</v>
      </c>
    </row>
    <row r="1601" spans="1:17" x14ac:dyDescent="0.35">
      <c r="A1601" s="41" t="s">
        <v>1622</v>
      </c>
      <c r="B1601" s="41">
        <f>VLOOKUP($A:$A,'Youth Skills Data'!$A$1:$E$2403,2,FALSE)</f>
        <v>14</v>
      </c>
      <c r="C1601" s="41" t="str">
        <f t="shared" si="121"/>
        <v>15 - 19 yrs</v>
      </c>
      <c r="D1601" s="41" t="s">
        <v>3</v>
      </c>
      <c r="E1601" s="41" t="str">
        <f>HLOOKUP($A1601,'Sheet 4'!$A$2:$CNK$3,2,FALSE)</f>
        <v>Married</v>
      </c>
      <c r="F1601" s="41" t="s">
        <v>120</v>
      </c>
      <c r="G1601" s="41" t="str">
        <f t="shared" si="120"/>
        <v>Male/Married/Nakapiripiriti</v>
      </c>
      <c r="H1601" s="41">
        <f>VLOOKUP($A1601,'Youth Skills Data'!$A$1:$E$2403,5,FALSE)</f>
        <v>3.76</v>
      </c>
      <c r="I1601" s="41">
        <f>VLOOKUP($A1601,'Youth Skills Data'!$A$1:$E$2403,4,FALSE)</f>
        <v>0.56000000000000005</v>
      </c>
      <c r="J1601" s="41">
        <f>VLOOKUP($A1601,'Youth Skills Data'!$A$1:$E$2403,3,FALSE)</f>
        <v>9.81</v>
      </c>
      <c r="K1601" s="41">
        <f t="shared" si="122"/>
        <v>14.13</v>
      </c>
      <c r="L1601" s="41" t="s">
        <v>5</v>
      </c>
      <c r="M1601" s="41" t="s">
        <v>5</v>
      </c>
      <c r="N1601" s="41" t="str">
        <f t="shared" si="123"/>
        <v>High Impact</v>
      </c>
      <c r="O1601" s="42">
        <v>35000</v>
      </c>
      <c r="P1601" s="42">
        <v>100000</v>
      </c>
      <c r="Q1601" s="42">
        <f t="shared" si="124"/>
        <v>135000</v>
      </c>
    </row>
    <row r="1602" spans="1:17" x14ac:dyDescent="0.35">
      <c r="A1602" s="41" t="s">
        <v>1623</v>
      </c>
      <c r="B1602" s="41">
        <f>VLOOKUP($A:$A,'Youth Skills Data'!$A$1:$E$2403,2,FALSE)</f>
        <v>15</v>
      </c>
      <c r="C1602" s="41" t="str">
        <f t="shared" si="121"/>
        <v>15 - 19 yrs</v>
      </c>
      <c r="D1602" s="41" t="s">
        <v>3</v>
      </c>
      <c r="E1602" s="41" t="str">
        <f>HLOOKUP($A1602,'Sheet 4'!$A$2:$CNK$3,2,FALSE)</f>
        <v>Separated</v>
      </c>
      <c r="F1602" s="41" t="s">
        <v>120</v>
      </c>
      <c r="G1602" s="41" t="str">
        <f t="shared" ref="G1602:G1665" si="125">CONCATENATE(D1602,"/",E1602,"/",F1602,)</f>
        <v>Male/Separated/Nakapiripiriti</v>
      </c>
      <c r="H1602" s="41">
        <f>VLOOKUP($A1602,'Youth Skills Data'!$A$1:$E$2403,5,FALSE)</f>
        <v>1.87</v>
      </c>
      <c r="I1602" s="41">
        <f>VLOOKUP($A1602,'Youth Skills Data'!$A$1:$E$2403,4,FALSE)</f>
        <v>2.88</v>
      </c>
      <c r="J1602" s="41">
        <f>VLOOKUP($A1602,'Youth Skills Data'!$A$1:$E$2403,3,FALSE)</f>
        <v>5.23</v>
      </c>
      <c r="K1602" s="41">
        <f t="shared" si="122"/>
        <v>9.98</v>
      </c>
      <c r="L1602" s="41" t="s">
        <v>5</v>
      </c>
      <c r="M1602" s="41" t="s">
        <v>5</v>
      </c>
      <c r="N1602" s="41" t="str">
        <f t="shared" si="123"/>
        <v>High Impact</v>
      </c>
      <c r="O1602" s="42">
        <v>218500</v>
      </c>
      <c r="P1602" s="42">
        <v>35500</v>
      </c>
      <c r="Q1602" s="42">
        <f t="shared" si="124"/>
        <v>254000</v>
      </c>
    </row>
    <row r="1603" spans="1:17" x14ac:dyDescent="0.35">
      <c r="A1603" s="41" t="s">
        <v>1624</v>
      </c>
      <c r="B1603" s="41">
        <f>VLOOKUP($A:$A,'Youth Skills Data'!$A$1:$E$2403,2,FALSE)</f>
        <v>17</v>
      </c>
      <c r="C1603" s="41" t="str">
        <f t="shared" ref="C1603:C1666" si="126">IF(B1603&lt;=10,"Below 10 yrs",IF(B1603&lt;14,"10-14 yrs",IF(B1603&lt;19,"15 - 19 yrs",IF(B1603&lt;=24,"20 - 24 yrs",IF(B1603&gt;=25,"25 yrs or more")))))</f>
        <v>15 - 19 yrs</v>
      </c>
      <c r="D1603" s="41" t="s">
        <v>3</v>
      </c>
      <c r="E1603" s="41" t="str">
        <f>HLOOKUP($A1603,'Sheet 4'!$A$2:$CNK$3,2,FALSE)</f>
        <v>Single</v>
      </c>
      <c r="F1603" s="41" t="s">
        <v>120</v>
      </c>
      <c r="G1603" s="41" t="str">
        <f t="shared" si="125"/>
        <v>Male/Single/Nakapiripiriti</v>
      </c>
      <c r="H1603" s="41">
        <f>VLOOKUP($A1603,'Youth Skills Data'!$A$1:$E$2403,5,FALSE)</f>
        <v>1.87</v>
      </c>
      <c r="I1603" s="41">
        <f>VLOOKUP($A1603,'Youth Skills Data'!$A$1:$E$2403,4,FALSE)</f>
        <v>2.88</v>
      </c>
      <c r="J1603" s="41">
        <f>VLOOKUP($A1603,'Youth Skills Data'!$A$1:$E$2403,3,FALSE)</f>
        <v>5.23</v>
      </c>
      <c r="K1603" s="41">
        <f t="shared" ref="K1603:K1666" si="127">H1603+I1603+J1603</f>
        <v>9.98</v>
      </c>
      <c r="L1603" s="41" t="s">
        <v>5</v>
      </c>
      <c r="M1603" s="41" t="s">
        <v>5</v>
      </c>
      <c r="N1603" s="41" t="str">
        <f t="shared" ref="N1603:N1666" si="128">IF(AND(L1603="Yes",M1603="Yes"),"High Impact",IF(AND(L1603="Yes",M1603="No"),"Moderate Impact",IF(AND(L1603="No",M1603="Yes"),"Low Impact","No Impact at all")))</f>
        <v>High Impact</v>
      </c>
      <c r="O1603" s="42">
        <v>1500198</v>
      </c>
      <c r="P1603" s="42">
        <v>72099</v>
      </c>
      <c r="Q1603" s="42">
        <f t="shared" ref="Q1603:Q1666" si="129">P1603+O1603</f>
        <v>1572297</v>
      </c>
    </row>
    <row r="1604" spans="1:17" x14ac:dyDescent="0.35">
      <c r="A1604" s="41" t="s">
        <v>1625</v>
      </c>
      <c r="B1604" s="41">
        <f>VLOOKUP($A:$A,'Youth Skills Data'!$A$1:$E$2403,2,FALSE)</f>
        <v>19</v>
      </c>
      <c r="C1604" s="41" t="str">
        <f t="shared" si="126"/>
        <v>20 - 24 yrs</v>
      </c>
      <c r="D1604" s="41" t="s">
        <v>8</v>
      </c>
      <c r="E1604" s="41" t="str">
        <f>HLOOKUP($A1604,'Sheet 4'!$A$2:$CNK$3,2,FALSE)</f>
        <v>Married</v>
      </c>
      <c r="F1604" s="41" t="s">
        <v>120</v>
      </c>
      <c r="G1604" s="41" t="str">
        <f t="shared" si="125"/>
        <v>Female/Married/Nakapiripiriti</v>
      </c>
      <c r="H1604" s="41">
        <f>VLOOKUP($A1604,'Youth Skills Data'!$A$1:$E$2403,5,FALSE)</f>
        <v>5.3</v>
      </c>
      <c r="I1604" s="41">
        <f>VLOOKUP($A1604,'Youth Skills Data'!$A$1:$E$2403,4,FALSE)</f>
        <v>2.52</v>
      </c>
      <c r="J1604" s="41">
        <f>VLOOKUP($A1604,'Youth Skills Data'!$A$1:$E$2403,3,FALSE)</f>
        <v>5.59</v>
      </c>
      <c r="K1604" s="41">
        <f t="shared" si="127"/>
        <v>13.41</v>
      </c>
      <c r="L1604" s="41" t="s">
        <v>5</v>
      </c>
      <c r="M1604" s="41" t="s">
        <v>5</v>
      </c>
      <c r="N1604" s="41" t="str">
        <f t="shared" si="128"/>
        <v>High Impact</v>
      </c>
      <c r="O1604" s="42">
        <v>157000</v>
      </c>
      <c r="P1604" s="42">
        <v>400000</v>
      </c>
      <c r="Q1604" s="42">
        <f t="shared" si="129"/>
        <v>557000</v>
      </c>
    </row>
    <row r="1605" spans="1:17" x14ac:dyDescent="0.35">
      <c r="A1605" s="41" t="s">
        <v>1626</v>
      </c>
      <c r="B1605" s="41">
        <f>VLOOKUP($A:$A,'Youth Skills Data'!$A$1:$E$2403,2,FALSE)</f>
        <v>21</v>
      </c>
      <c r="C1605" s="41" t="str">
        <f t="shared" si="126"/>
        <v>20 - 24 yrs</v>
      </c>
      <c r="D1605" s="41" t="s">
        <v>8</v>
      </c>
      <c r="E1605" s="41" t="str">
        <f>HLOOKUP($A1605,'Sheet 4'!$A$2:$CNK$3,2,FALSE)</f>
        <v>Married</v>
      </c>
      <c r="F1605" s="41" t="s">
        <v>120</v>
      </c>
      <c r="G1605" s="41" t="str">
        <f t="shared" si="125"/>
        <v>Female/Married/Nakapiripiriti</v>
      </c>
      <c r="H1605" s="41">
        <f>VLOOKUP($A1605,'Youth Skills Data'!$A$1:$E$2403,5,FALSE)</f>
        <v>4.3499999999999996</v>
      </c>
      <c r="I1605" s="41">
        <f>VLOOKUP($A1605,'Youth Skills Data'!$A$1:$E$2403,4,FALSE)</f>
        <v>7.84</v>
      </c>
      <c r="J1605" s="41">
        <f>VLOOKUP($A1605,'Youth Skills Data'!$A$1:$E$2403,3,FALSE)</f>
        <v>6.4</v>
      </c>
      <c r="K1605" s="41">
        <f t="shared" si="127"/>
        <v>18.59</v>
      </c>
      <c r="L1605" s="41" t="s">
        <v>5</v>
      </c>
      <c r="M1605" s="41" t="s">
        <v>5</v>
      </c>
      <c r="N1605" s="41" t="str">
        <f t="shared" si="128"/>
        <v>High Impact</v>
      </c>
      <c r="O1605" s="42">
        <v>82200</v>
      </c>
      <c r="P1605" s="42">
        <v>2800000</v>
      </c>
      <c r="Q1605" s="42">
        <f t="shared" si="129"/>
        <v>2882200</v>
      </c>
    </row>
    <row r="1606" spans="1:17" x14ac:dyDescent="0.35">
      <c r="A1606" s="41" t="s">
        <v>1627</v>
      </c>
      <c r="B1606" s="41">
        <f>VLOOKUP($A:$A,'Youth Skills Data'!$A$1:$E$2403,2,FALSE)</f>
        <v>24</v>
      </c>
      <c r="C1606" s="41" t="str">
        <f t="shared" si="126"/>
        <v>20 - 24 yrs</v>
      </c>
      <c r="D1606" s="41" t="s">
        <v>3</v>
      </c>
      <c r="E1606" s="41" t="str">
        <f>HLOOKUP($A1606,'Sheet 4'!$A$2:$CNK$3,2,FALSE)</f>
        <v>Separated</v>
      </c>
      <c r="F1606" s="41" t="s">
        <v>120</v>
      </c>
      <c r="G1606" s="41" t="str">
        <f t="shared" si="125"/>
        <v>Male/Separated/Nakapiripiriti</v>
      </c>
      <c r="H1606" s="41">
        <f>VLOOKUP($A1606,'Youth Skills Data'!$A$1:$E$2403,5,FALSE)</f>
        <v>8.42</v>
      </c>
      <c r="I1606" s="41">
        <f>VLOOKUP($A1606,'Youth Skills Data'!$A$1:$E$2403,4,FALSE)</f>
        <v>3.68</v>
      </c>
      <c r="J1606" s="41">
        <f>VLOOKUP($A1606,'Youth Skills Data'!$A$1:$E$2403,3,FALSE)</f>
        <v>0.54</v>
      </c>
      <c r="K1606" s="41">
        <f t="shared" si="127"/>
        <v>12.64</v>
      </c>
      <c r="L1606" s="41" t="s">
        <v>5</v>
      </c>
      <c r="M1606" s="41" t="s">
        <v>5</v>
      </c>
      <c r="N1606" s="41" t="str">
        <f t="shared" si="128"/>
        <v>High Impact</v>
      </c>
      <c r="O1606" s="42">
        <v>310000</v>
      </c>
      <c r="P1606" s="42">
        <v>400000</v>
      </c>
      <c r="Q1606" s="42">
        <f t="shared" si="129"/>
        <v>710000</v>
      </c>
    </row>
    <row r="1607" spans="1:17" x14ac:dyDescent="0.35">
      <c r="A1607" s="41" t="s">
        <v>1628</v>
      </c>
      <c r="B1607" s="41">
        <f>VLOOKUP($A:$A,'Youth Skills Data'!$A$1:$E$2403,2,FALSE)</f>
        <v>21</v>
      </c>
      <c r="C1607" s="41" t="str">
        <f t="shared" si="126"/>
        <v>20 - 24 yrs</v>
      </c>
      <c r="D1607" s="41" t="s">
        <v>3</v>
      </c>
      <c r="E1607" s="41" t="str">
        <f>HLOOKUP($A1607,'Sheet 4'!$A$2:$CNK$3,2,FALSE)</f>
        <v>Single</v>
      </c>
      <c r="F1607" s="41" t="s">
        <v>121</v>
      </c>
      <c r="G1607" s="41" t="str">
        <f t="shared" si="125"/>
        <v>Male/Single/Amudat</v>
      </c>
      <c r="H1607" s="41">
        <f>VLOOKUP($A1607,'Youth Skills Data'!$A$1:$E$2403,5,FALSE)</f>
        <v>7.74</v>
      </c>
      <c r="I1607" s="41">
        <f>VLOOKUP($A1607,'Youth Skills Data'!$A$1:$E$2403,4,FALSE)</f>
        <v>5.57</v>
      </c>
      <c r="J1607" s="41">
        <f>VLOOKUP($A1607,'Youth Skills Data'!$A$1:$E$2403,3,FALSE)</f>
        <v>8.99</v>
      </c>
      <c r="K1607" s="41">
        <f t="shared" si="127"/>
        <v>22.3</v>
      </c>
      <c r="L1607" s="41" t="s">
        <v>5</v>
      </c>
      <c r="M1607" s="41" t="s">
        <v>5</v>
      </c>
      <c r="N1607" s="41" t="str">
        <f t="shared" si="128"/>
        <v>High Impact</v>
      </c>
      <c r="O1607" s="42">
        <v>475000</v>
      </c>
      <c r="P1607" s="42">
        <v>620000</v>
      </c>
      <c r="Q1607" s="42">
        <f t="shared" si="129"/>
        <v>1095000</v>
      </c>
    </row>
    <row r="1608" spans="1:17" x14ac:dyDescent="0.35">
      <c r="A1608" s="41" t="s">
        <v>1629</v>
      </c>
      <c r="B1608" s="41">
        <f>VLOOKUP($A:$A,'Youth Skills Data'!$A$1:$E$2403,2,FALSE)</f>
        <v>23</v>
      </c>
      <c r="C1608" s="41" t="str">
        <f t="shared" si="126"/>
        <v>20 - 24 yrs</v>
      </c>
      <c r="D1608" s="41" t="s">
        <v>3</v>
      </c>
      <c r="E1608" s="41" t="str">
        <f>HLOOKUP($A1608,'Sheet 4'!$A$2:$CNK$3,2,FALSE)</f>
        <v>Separated</v>
      </c>
      <c r="F1608" s="41" t="s">
        <v>121</v>
      </c>
      <c r="G1608" s="41" t="str">
        <f t="shared" si="125"/>
        <v>Male/Separated/Amudat</v>
      </c>
      <c r="H1608" s="41">
        <f>VLOOKUP($A1608,'Youth Skills Data'!$A$1:$E$2403,5,FALSE)</f>
        <v>8.76</v>
      </c>
      <c r="I1608" s="41">
        <f>VLOOKUP($A1608,'Youth Skills Data'!$A$1:$E$2403,4,FALSE)</f>
        <v>3.81</v>
      </c>
      <c r="J1608" s="41">
        <f>VLOOKUP($A1608,'Youth Skills Data'!$A$1:$E$2403,3,FALSE)</f>
        <v>7.33</v>
      </c>
      <c r="K1608" s="41">
        <f t="shared" si="127"/>
        <v>19.899999999999999</v>
      </c>
      <c r="L1608" s="41" t="s">
        <v>5</v>
      </c>
      <c r="M1608" s="41" t="s">
        <v>6</v>
      </c>
      <c r="N1608" s="41" t="str">
        <f t="shared" si="128"/>
        <v>Moderate Impact</v>
      </c>
      <c r="O1608" s="42">
        <v>30297</v>
      </c>
      <c r="P1608" s="42"/>
      <c r="Q1608" s="42">
        <f t="shared" si="129"/>
        <v>30297</v>
      </c>
    </row>
    <row r="1609" spans="1:17" x14ac:dyDescent="0.35">
      <c r="A1609" s="41" t="s">
        <v>1630</v>
      </c>
      <c r="B1609" s="41">
        <f>VLOOKUP($A:$A,'Youth Skills Data'!$A$1:$E$2403,2,FALSE)</f>
        <v>19</v>
      </c>
      <c r="C1609" s="41" t="str">
        <f t="shared" si="126"/>
        <v>20 - 24 yrs</v>
      </c>
      <c r="D1609" s="41" t="s">
        <v>3</v>
      </c>
      <c r="E1609" s="41" t="str">
        <f>HLOOKUP($A1609,'Sheet 4'!$A$2:$CNK$3,2,FALSE)</f>
        <v>Single</v>
      </c>
      <c r="F1609" s="41" t="s">
        <v>121</v>
      </c>
      <c r="G1609" s="41" t="str">
        <f t="shared" si="125"/>
        <v>Male/Single/Amudat</v>
      </c>
      <c r="H1609" s="41">
        <f>VLOOKUP($A1609,'Youth Skills Data'!$A$1:$E$2403,5,FALSE)</f>
        <v>4.3499999999999996</v>
      </c>
      <c r="I1609" s="41">
        <f>VLOOKUP($A1609,'Youth Skills Data'!$A$1:$E$2403,4,FALSE)</f>
        <v>7.84</v>
      </c>
      <c r="J1609" s="41">
        <f>VLOOKUP($A1609,'Youth Skills Data'!$A$1:$E$2403,3,FALSE)</f>
        <v>6.4</v>
      </c>
      <c r="K1609" s="41">
        <f t="shared" si="127"/>
        <v>18.59</v>
      </c>
      <c r="L1609" s="41" t="s">
        <v>5</v>
      </c>
      <c r="M1609" s="41" t="s">
        <v>6</v>
      </c>
      <c r="N1609" s="41" t="str">
        <f t="shared" si="128"/>
        <v>Moderate Impact</v>
      </c>
      <c r="O1609" s="42">
        <v>47099</v>
      </c>
      <c r="P1609" s="42"/>
      <c r="Q1609" s="42">
        <f t="shared" si="129"/>
        <v>47099</v>
      </c>
    </row>
    <row r="1610" spans="1:17" x14ac:dyDescent="0.35">
      <c r="A1610" s="41" t="s">
        <v>1631</v>
      </c>
      <c r="B1610" s="41">
        <f>VLOOKUP($A:$A,'Youth Skills Data'!$A$1:$E$2403,2,FALSE)</f>
        <v>29</v>
      </c>
      <c r="C1610" s="41" t="str">
        <f t="shared" si="126"/>
        <v>25 yrs or more</v>
      </c>
      <c r="D1610" s="41" t="s">
        <v>3</v>
      </c>
      <c r="E1610" s="41" t="str">
        <f>HLOOKUP($A1610,'Sheet 4'!$A$2:$CNK$3,2,FALSE)</f>
        <v>Single</v>
      </c>
      <c r="F1610" s="41" t="s">
        <v>121</v>
      </c>
      <c r="G1610" s="41" t="str">
        <f t="shared" si="125"/>
        <v>Male/Single/Amudat</v>
      </c>
      <c r="H1610" s="41">
        <f>VLOOKUP($A1610,'Youth Skills Data'!$A$1:$E$2403,5,FALSE)</f>
        <v>8.42</v>
      </c>
      <c r="I1610" s="41">
        <f>VLOOKUP($A1610,'Youth Skills Data'!$A$1:$E$2403,4,FALSE)</f>
        <v>3.68</v>
      </c>
      <c r="J1610" s="41">
        <f>VLOOKUP($A1610,'Youth Skills Data'!$A$1:$E$2403,3,FALSE)</f>
        <v>0.54</v>
      </c>
      <c r="K1610" s="41">
        <f t="shared" si="127"/>
        <v>12.64</v>
      </c>
      <c r="L1610" s="41" t="s">
        <v>5</v>
      </c>
      <c r="M1610" s="41" t="s">
        <v>6</v>
      </c>
      <c r="N1610" s="41" t="str">
        <f t="shared" si="128"/>
        <v>Moderate Impact</v>
      </c>
      <c r="O1610" s="42">
        <v>120099</v>
      </c>
      <c r="P1610" s="42"/>
      <c r="Q1610" s="42">
        <f t="shared" si="129"/>
        <v>120099</v>
      </c>
    </row>
    <row r="1611" spans="1:17" x14ac:dyDescent="0.35">
      <c r="A1611" s="41" t="s">
        <v>1632</v>
      </c>
      <c r="B1611" s="41">
        <f>VLOOKUP($A:$A,'Youth Skills Data'!$A$1:$E$2403,2,FALSE)</f>
        <v>23</v>
      </c>
      <c r="C1611" s="41" t="str">
        <f t="shared" si="126"/>
        <v>20 - 24 yrs</v>
      </c>
      <c r="D1611" s="41" t="s">
        <v>3</v>
      </c>
      <c r="E1611" s="41" t="str">
        <f>HLOOKUP($A1611,'Sheet 4'!$A$2:$CNK$3,2,FALSE)</f>
        <v>Single</v>
      </c>
      <c r="F1611" s="41" t="s">
        <v>121</v>
      </c>
      <c r="G1611" s="41" t="str">
        <f t="shared" si="125"/>
        <v>Male/Single/Amudat</v>
      </c>
      <c r="H1611" s="41">
        <f>VLOOKUP($A1611,'Youth Skills Data'!$A$1:$E$2403,5,FALSE)</f>
        <v>1.87</v>
      </c>
      <c r="I1611" s="41">
        <f>VLOOKUP($A1611,'Youth Skills Data'!$A$1:$E$2403,4,FALSE)</f>
        <v>2.88</v>
      </c>
      <c r="J1611" s="41">
        <f>VLOOKUP($A1611,'Youth Skills Data'!$A$1:$E$2403,3,FALSE)</f>
        <v>5.23</v>
      </c>
      <c r="K1611" s="41">
        <f t="shared" si="127"/>
        <v>9.98</v>
      </c>
      <c r="L1611" s="41" t="s">
        <v>5</v>
      </c>
      <c r="M1611" s="41" t="s">
        <v>6</v>
      </c>
      <c r="N1611" s="41" t="str">
        <f t="shared" si="128"/>
        <v>Moderate Impact</v>
      </c>
      <c r="O1611" s="42">
        <v>55198</v>
      </c>
      <c r="P1611" s="42"/>
      <c r="Q1611" s="42">
        <f t="shared" si="129"/>
        <v>55198</v>
      </c>
    </row>
    <row r="1612" spans="1:17" x14ac:dyDescent="0.35">
      <c r="A1612" s="41" t="s">
        <v>1633</v>
      </c>
      <c r="B1612" s="41">
        <f>VLOOKUP($A:$A,'Youth Skills Data'!$A$1:$E$2403,2,FALSE)</f>
        <v>21</v>
      </c>
      <c r="C1612" s="41" t="str">
        <f t="shared" si="126"/>
        <v>20 - 24 yrs</v>
      </c>
      <c r="D1612" s="41" t="s">
        <v>3</v>
      </c>
      <c r="E1612" s="41" t="str">
        <f>HLOOKUP($A1612,'Sheet 4'!$A$2:$CNK$3,2,FALSE)</f>
        <v>Single</v>
      </c>
      <c r="F1612" s="41" t="s">
        <v>121</v>
      </c>
      <c r="G1612" s="41" t="str">
        <f t="shared" si="125"/>
        <v>Male/Single/Amudat</v>
      </c>
      <c r="H1612" s="41">
        <f>VLOOKUP($A1612,'Youth Skills Data'!$A$1:$E$2403,5,FALSE)</f>
        <v>0.7</v>
      </c>
      <c r="I1612" s="41">
        <f>VLOOKUP($A1612,'Youth Skills Data'!$A$1:$E$2403,4,FALSE)</f>
        <v>1.79</v>
      </c>
      <c r="J1612" s="41">
        <f>VLOOKUP($A1612,'Youth Skills Data'!$A$1:$E$2403,3,FALSE)</f>
        <v>6.8</v>
      </c>
      <c r="K1612" s="41">
        <f t="shared" si="127"/>
        <v>9.2899999999999991</v>
      </c>
      <c r="L1612" s="41" t="s">
        <v>5</v>
      </c>
      <c r="M1612" s="41" t="s">
        <v>5</v>
      </c>
      <c r="N1612" s="41" t="str">
        <f t="shared" si="128"/>
        <v>High Impact</v>
      </c>
      <c r="O1612" s="42">
        <v>73000</v>
      </c>
      <c r="P1612" s="42">
        <v>12198</v>
      </c>
      <c r="Q1612" s="42">
        <f t="shared" si="129"/>
        <v>85198</v>
      </c>
    </row>
    <row r="1613" spans="1:17" x14ac:dyDescent="0.35">
      <c r="A1613" s="41" t="s">
        <v>1634</v>
      </c>
      <c r="B1613" s="41">
        <f>VLOOKUP($A:$A,'Youth Skills Data'!$A$1:$E$2403,2,FALSE)</f>
        <v>17</v>
      </c>
      <c r="C1613" s="41" t="str">
        <f t="shared" si="126"/>
        <v>15 - 19 yrs</v>
      </c>
      <c r="D1613" s="41" t="s">
        <v>3</v>
      </c>
      <c r="E1613" s="41" t="str">
        <f>HLOOKUP($A1613,'Sheet 4'!$A$2:$CNK$3,2,FALSE)</f>
        <v>Married</v>
      </c>
      <c r="F1613" s="41" t="s">
        <v>121</v>
      </c>
      <c r="G1613" s="41" t="str">
        <f t="shared" si="125"/>
        <v>Male/Married/Amudat</v>
      </c>
      <c r="H1613" s="41">
        <f>VLOOKUP($A1613,'Youth Skills Data'!$A$1:$E$2403,5,FALSE)</f>
        <v>8.52</v>
      </c>
      <c r="I1613" s="41">
        <f>VLOOKUP($A1613,'Youth Skills Data'!$A$1:$E$2403,4,FALSE)</f>
        <v>2.89</v>
      </c>
      <c r="J1613" s="41">
        <f>VLOOKUP($A1613,'Youth Skills Data'!$A$1:$E$2403,3,FALSE)</f>
        <v>7.93</v>
      </c>
      <c r="K1613" s="41">
        <f t="shared" si="127"/>
        <v>19.34</v>
      </c>
      <c r="L1613" s="41" t="s">
        <v>5</v>
      </c>
      <c r="M1613" s="41" t="s">
        <v>6</v>
      </c>
      <c r="N1613" s="41" t="str">
        <f t="shared" si="128"/>
        <v>Moderate Impact</v>
      </c>
      <c r="O1613" s="42">
        <v>90198</v>
      </c>
      <c r="P1613" s="42"/>
      <c r="Q1613" s="42">
        <f t="shared" si="129"/>
        <v>90198</v>
      </c>
    </row>
    <row r="1614" spans="1:17" x14ac:dyDescent="0.35">
      <c r="A1614" s="41" t="s">
        <v>1635</v>
      </c>
      <c r="B1614" s="41">
        <f>VLOOKUP($A:$A,'Youth Skills Data'!$A$1:$E$2403,2,FALSE)</f>
        <v>21</v>
      </c>
      <c r="C1614" s="41" t="str">
        <f t="shared" si="126"/>
        <v>20 - 24 yrs</v>
      </c>
      <c r="D1614" s="41" t="s">
        <v>3</v>
      </c>
      <c r="E1614" s="41" t="str">
        <f>HLOOKUP($A1614,'Sheet 4'!$A$2:$CNK$3,2,FALSE)</f>
        <v>Single</v>
      </c>
      <c r="F1614" s="41" t="s">
        <v>121</v>
      </c>
      <c r="G1614" s="41" t="str">
        <f t="shared" si="125"/>
        <v>Male/Single/Amudat</v>
      </c>
      <c r="H1614" s="41">
        <f>VLOOKUP($A1614,'Youth Skills Data'!$A$1:$E$2403,5,FALSE)</f>
        <v>4.3499999999999996</v>
      </c>
      <c r="I1614" s="41">
        <f>VLOOKUP($A1614,'Youth Skills Data'!$A$1:$E$2403,4,FALSE)</f>
        <v>7.84</v>
      </c>
      <c r="J1614" s="41">
        <f>VLOOKUP($A1614,'Youth Skills Data'!$A$1:$E$2403,3,FALSE)</f>
        <v>6.4</v>
      </c>
      <c r="K1614" s="41">
        <f t="shared" si="127"/>
        <v>18.59</v>
      </c>
      <c r="L1614" s="41" t="s">
        <v>5</v>
      </c>
      <c r="M1614" s="41" t="s">
        <v>5</v>
      </c>
      <c r="N1614" s="41" t="str">
        <f t="shared" si="128"/>
        <v>High Impact</v>
      </c>
      <c r="O1614" s="42">
        <v>35198</v>
      </c>
      <c r="P1614" s="42">
        <v>335000</v>
      </c>
      <c r="Q1614" s="42">
        <f t="shared" si="129"/>
        <v>370198</v>
      </c>
    </row>
    <row r="1615" spans="1:17" x14ac:dyDescent="0.35">
      <c r="A1615" s="41" t="s">
        <v>1636</v>
      </c>
      <c r="B1615" s="41">
        <f>VLOOKUP($A:$A,'Youth Skills Data'!$A$1:$E$2403,2,FALSE)</f>
        <v>23</v>
      </c>
      <c r="C1615" s="41" t="str">
        <f t="shared" si="126"/>
        <v>20 - 24 yrs</v>
      </c>
      <c r="D1615" s="41" t="s">
        <v>3</v>
      </c>
      <c r="E1615" s="41" t="str">
        <f>HLOOKUP($A1615,'Sheet 4'!$A$2:$CNK$3,2,FALSE)</f>
        <v>Separated</v>
      </c>
      <c r="F1615" s="41" t="s">
        <v>121</v>
      </c>
      <c r="G1615" s="41" t="str">
        <f t="shared" si="125"/>
        <v>Male/Separated/Amudat</v>
      </c>
      <c r="H1615" s="41">
        <f>VLOOKUP($A1615,'Youth Skills Data'!$A$1:$E$2403,5,FALSE)</f>
        <v>3.26</v>
      </c>
      <c r="I1615" s="41">
        <f>VLOOKUP($A1615,'Youth Skills Data'!$A$1:$E$2403,4,FALSE)</f>
        <v>9.7200000000000006</v>
      </c>
      <c r="J1615" s="41">
        <f>VLOOKUP($A1615,'Youth Skills Data'!$A$1:$E$2403,3,FALSE)</f>
        <v>2</v>
      </c>
      <c r="K1615" s="41">
        <f t="shared" si="127"/>
        <v>14.98</v>
      </c>
      <c r="L1615" s="41" t="s">
        <v>5</v>
      </c>
      <c r="M1615" s="41" t="s">
        <v>5</v>
      </c>
      <c r="N1615" s="41" t="str">
        <f t="shared" si="128"/>
        <v>High Impact</v>
      </c>
      <c r="O1615" s="42">
        <v>55099</v>
      </c>
      <c r="P1615" s="42">
        <v>16200</v>
      </c>
      <c r="Q1615" s="42">
        <f t="shared" si="129"/>
        <v>71299</v>
      </c>
    </row>
    <row r="1616" spans="1:17" x14ac:dyDescent="0.35">
      <c r="A1616" s="41" t="s">
        <v>1637</v>
      </c>
      <c r="B1616" s="41">
        <f>VLOOKUP($A:$A,'Youth Skills Data'!$A$1:$E$2403,2,FALSE)</f>
        <v>16</v>
      </c>
      <c r="C1616" s="41" t="str">
        <f t="shared" si="126"/>
        <v>15 - 19 yrs</v>
      </c>
      <c r="D1616" s="41" t="s">
        <v>8</v>
      </c>
      <c r="E1616" s="41" t="str">
        <f>HLOOKUP($A1616,'Sheet 4'!$A$2:$CNK$3,2,FALSE)</f>
        <v>Separated</v>
      </c>
      <c r="F1616" s="41" t="s">
        <v>121</v>
      </c>
      <c r="G1616" s="41" t="str">
        <f t="shared" si="125"/>
        <v>Female/Separated/Amudat</v>
      </c>
      <c r="H1616" s="41">
        <f>VLOOKUP($A1616,'Youth Skills Data'!$A$1:$E$2403,5,FALSE)</f>
        <v>7.84</v>
      </c>
      <c r="I1616" s="41">
        <f>VLOOKUP($A1616,'Youth Skills Data'!$A$1:$E$2403,4,FALSE)</f>
        <v>6.23</v>
      </c>
      <c r="J1616" s="41">
        <f>VLOOKUP($A1616,'Youth Skills Data'!$A$1:$E$2403,3,FALSE)</f>
        <v>5.87</v>
      </c>
      <c r="K1616" s="41">
        <f t="shared" si="127"/>
        <v>19.940000000000001</v>
      </c>
      <c r="L1616" s="41" t="s">
        <v>5</v>
      </c>
      <c r="M1616" s="41" t="s">
        <v>5</v>
      </c>
      <c r="N1616" s="41" t="str">
        <f t="shared" si="128"/>
        <v>High Impact</v>
      </c>
      <c r="O1616" s="42">
        <v>85000</v>
      </c>
      <c r="P1616" s="42">
        <v>38000</v>
      </c>
      <c r="Q1616" s="42">
        <f t="shared" si="129"/>
        <v>123000</v>
      </c>
    </row>
    <row r="1617" spans="1:17" x14ac:dyDescent="0.35">
      <c r="A1617" s="41" t="s">
        <v>1638</v>
      </c>
      <c r="B1617" s="41">
        <f>VLOOKUP($A:$A,'Youth Skills Data'!$A$1:$E$2403,2,FALSE)</f>
        <v>21</v>
      </c>
      <c r="C1617" s="41" t="str">
        <f t="shared" si="126"/>
        <v>20 - 24 yrs</v>
      </c>
      <c r="D1617" s="41" t="s">
        <v>3</v>
      </c>
      <c r="E1617" s="41" t="str">
        <f>HLOOKUP($A1617,'Sheet 4'!$A$2:$CNK$3,2,FALSE)</f>
        <v>Single</v>
      </c>
      <c r="F1617" s="41" t="s">
        <v>121</v>
      </c>
      <c r="G1617" s="41" t="str">
        <f t="shared" si="125"/>
        <v>Male/Single/Amudat</v>
      </c>
      <c r="H1617" s="41">
        <f>VLOOKUP($A1617,'Youth Skills Data'!$A$1:$E$2403,5,FALSE)</f>
        <v>4.3499999999999996</v>
      </c>
      <c r="I1617" s="41">
        <f>VLOOKUP($A1617,'Youth Skills Data'!$A$1:$E$2403,4,FALSE)</f>
        <v>7.84</v>
      </c>
      <c r="J1617" s="41">
        <f>VLOOKUP($A1617,'Youth Skills Data'!$A$1:$E$2403,3,FALSE)</f>
        <v>6.4</v>
      </c>
      <c r="K1617" s="41">
        <f t="shared" si="127"/>
        <v>18.59</v>
      </c>
      <c r="L1617" s="41" t="s">
        <v>5</v>
      </c>
      <c r="M1617" s="41" t="s">
        <v>5</v>
      </c>
      <c r="N1617" s="41" t="str">
        <f t="shared" si="128"/>
        <v>High Impact</v>
      </c>
      <c r="O1617" s="42">
        <v>41000</v>
      </c>
      <c r="P1617" s="42">
        <v>3200</v>
      </c>
      <c r="Q1617" s="42">
        <f t="shared" si="129"/>
        <v>44200</v>
      </c>
    </row>
    <row r="1618" spans="1:17" x14ac:dyDescent="0.35">
      <c r="A1618" s="41" t="s">
        <v>1639</v>
      </c>
      <c r="B1618" s="41">
        <f>VLOOKUP($A:$A,'Youth Skills Data'!$A$1:$E$2403,2,FALSE)</f>
        <v>23</v>
      </c>
      <c r="C1618" s="41" t="str">
        <f t="shared" si="126"/>
        <v>20 - 24 yrs</v>
      </c>
      <c r="D1618" s="41" t="s">
        <v>3</v>
      </c>
      <c r="E1618" s="41" t="str">
        <f>HLOOKUP($A1618,'Sheet 4'!$A$2:$CNK$3,2,FALSE)</f>
        <v>Married</v>
      </c>
      <c r="F1618" s="41" t="s">
        <v>121</v>
      </c>
      <c r="G1618" s="41" t="str">
        <f t="shared" si="125"/>
        <v>Male/Married/Amudat</v>
      </c>
      <c r="H1618" s="41">
        <f>VLOOKUP($A1618,'Youth Skills Data'!$A$1:$E$2403,5,FALSE)</f>
        <v>3.26</v>
      </c>
      <c r="I1618" s="41">
        <f>VLOOKUP($A1618,'Youth Skills Data'!$A$1:$E$2403,4,FALSE)</f>
        <v>9.7200000000000006</v>
      </c>
      <c r="J1618" s="41">
        <f>VLOOKUP($A1618,'Youth Skills Data'!$A$1:$E$2403,3,FALSE)</f>
        <v>2</v>
      </c>
      <c r="K1618" s="41">
        <f t="shared" si="127"/>
        <v>14.98</v>
      </c>
      <c r="L1618" s="41" t="s">
        <v>5</v>
      </c>
      <c r="M1618" s="41" t="s">
        <v>5</v>
      </c>
      <c r="N1618" s="41" t="str">
        <f t="shared" si="128"/>
        <v>High Impact</v>
      </c>
      <c r="O1618" s="42">
        <v>32500</v>
      </c>
      <c r="P1618" s="42">
        <v>130000</v>
      </c>
      <c r="Q1618" s="42">
        <f t="shared" si="129"/>
        <v>162500</v>
      </c>
    </row>
    <row r="1619" spans="1:17" x14ac:dyDescent="0.35">
      <c r="A1619" s="41" t="s">
        <v>1640</v>
      </c>
      <c r="B1619" s="41">
        <f>VLOOKUP($A:$A,'Youth Skills Data'!$A$1:$E$2403,2,FALSE)</f>
        <v>16</v>
      </c>
      <c r="C1619" s="41" t="str">
        <f t="shared" si="126"/>
        <v>15 - 19 yrs</v>
      </c>
      <c r="D1619" s="41" t="s">
        <v>8</v>
      </c>
      <c r="E1619" s="41" t="str">
        <f>HLOOKUP($A1619,'Sheet 4'!$A$2:$CNK$3,2,FALSE)</f>
        <v>Single</v>
      </c>
      <c r="F1619" s="41" t="s">
        <v>121</v>
      </c>
      <c r="G1619" s="41" t="str">
        <f t="shared" si="125"/>
        <v>Female/Single/Amudat</v>
      </c>
      <c r="H1619" s="41">
        <f>VLOOKUP($A1619,'Youth Skills Data'!$A$1:$E$2403,5,FALSE)</f>
        <v>3.76</v>
      </c>
      <c r="I1619" s="41">
        <f>VLOOKUP($A1619,'Youth Skills Data'!$A$1:$E$2403,4,FALSE)</f>
        <v>0.56000000000000005</v>
      </c>
      <c r="J1619" s="41">
        <f>VLOOKUP($A1619,'Youth Skills Data'!$A$1:$E$2403,3,FALSE)</f>
        <v>9.81</v>
      </c>
      <c r="K1619" s="41">
        <f t="shared" si="127"/>
        <v>14.13</v>
      </c>
      <c r="L1619" s="41" t="s">
        <v>5</v>
      </c>
      <c r="M1619" s="41" t="s">
        <v>6</v>
      </c>
      <c r="N1619" s="41" t="str">
        <f t="shared" si="128"/>
        <v>Moderate Impact</v>
      </c>
      <c r="O1619" s="42">
        <v>18000</v>
      </c>
      <c r="P1619" s="42"/>
      <c r="Q1619" s="42">
        <f t="shared" si="129"/>
        <v>18000</v>
      </c>
    </row>
    <row r="1620" spans="1:17" x14ac:dyDescent="0.35">
      <c r="A1620" s="41" t="s">
        <v>1641</v>
      </c>
      <c r="B1620" s="41">
        <f>VLOOKUP($A:$A,'Youth Skills Data'!$A$1:$E$2403,2,FALSE)</f>
        <v>23</v>
      </c>
      <c r="C1620" s="41" t="str">
        <f t="shared" si="126"/>
        <v>20 - 24 yrs</v>
      </c>
      <c r="D1620" s="41" t="s">
        <v>3</v>
      </c>
      <c r="E1620" s="41" t="str">
        <f>HLOOKUP($A1620,'Sheet 4'!$A$2:$CNK$3,2,FALSE)</f>
        <v>Separated</v>
      </c>
      <c r="F1620" s="41" t="s">
        <v>121</v>
      </c>
      <c r="G1620" s="41" t="str">
        <f t="shared" si="125"/>
        <v>Male/Separated/Amudat</v>
      </c>
      <c r="H1620" s="41">
        <f>VLOOKUP($A1620,'Youth Skills Data'!$A$1:$E$2403,5,FALSE)</f>
        <v>3.26</v>
      </c>
      <c r="I1620" s="41">
        <f>VLOOKUP($A1620,'Youth Skills Data'!$A$1:$E$2403,4,FALSE)</f>
        <v>9.7200000000000006</v>
      </c>
      <c r="J1620" s="41">
        <f>VLOOKUP($A1620,'Youth Skills Data'!$A$1:$E$2403,3,FALSE)</f>
        <v>2</v>
      </c>
      <c r="K1620" s="41">
        <f t="shared" si="127"/>
        <v>14.98</v>
      </c>
      <c r="L1620" s="41" t="s">
        <v>5</v>
      </c>
      <c r="M1620" s="41" t="s">
        <v>5</v>
      </c>
      <c r="N1620" s="41" t="str">
        <f t="shared" si="128"/>
        <v>High Impact</v>
      </c>
      <c r="O1620" s="42">
        <v>55099</v>
      </c>
      <c r="P1620" s="42">
        <v>30297</v>
      </c>
      <c r="Q1620" s="42">
        <f t="shared" si="129"/>
        <v>85396</v>
      </c>
    </row>
    <row r="1621" spans="1:17" x14ac:dyDescent="0.35">
      <c r="A1621" s="41" t="s">
        <v>1642</v>
      </c>
      <c r="B1621" s="41">
        <f>VLOOKUP($A:$A,'Youth Skills Data'!$A$1:$E$2403,2,FALSE)</f>
        <v>16</v>
      </c>
      <c r="C1621" s="41" t="str">
        <f t="shared" si="126"/>
        <v>15 - 19 yrs</v>
      </c>
      <c r="D1621" s="41" t="s">
        <v>3</v>
      </c>
      <c r="E1621" s="41" t="str">
        <f>HLOOKUP($A1621,'Sheet 4'!$A$2:$CNK$3,2,FALSE)</f>
        <v>Separated</v>
      </c>
      <c r="F1621" s="41" t="s">
        <v>120</v>
      </c>
      <c r="G1621" s="41" t="str">
        <f t="shared" si="125"/>
        <v>Male/Separated/Nakapiripiriti</v>
      </c>
      <c r="H1621" s="41">
        <f>VLOOKUP($A1621,'Youth Skills Data'!$A$1:$E$2403,5,FALSE)</f>
        <v>7.84</v>
      </c>
      <c r="I1621" s="41">
        <f>VLOOKUP($A1621,'Youth Skills Data'!$A$1:$E$2403,4,FALSE)</f>
        <v>6.23</v>
      </c>
      <c r="J1621" s="41">
        <f>VLOOKUP($A1621,'Youth Skills Data'!$A$1:$E$2403,3,FALSE)</f>
        <v>5.87</v>
      </c>
      <c r="K1621" s="41">
        <f t="shared" si="127"/>
        <v>19.940000000000001</v>
      </c>
      <c r="L1621" s="41" t="s">
        <v>5</v>
      </c>
      <c r="M1621" s="41" t="s">
        <v>5</v>
      </c>
      <c r="N1621" s="41" t="str">
        <f t="shared" si="128"/>
        <v>High Impact</v>
      </c>
      <c r="O1621" s="42">
        <v>70198</v>
      </c>
      <c r="P1621" s="42">
        <v>17099</v>
      </c>
      <c r="Q1621" s="42">
        <f t="shared" si="129"/>
        <v>87297</v>
      </c>
    </row>
    <row r="1622" spans="1:17" x14ac:dyDescent="0.35">
      <c r="A1622" s="41" t="s">
        <v>1643</v>
      </c>
      <c r="B1622" s="41">
        <f>VLOOKUP($A:$A,'Youth Skills Data'!$A$1:$E$2403,2,FALSE)</f>
        <v>25</v>
      </c>
      <c r="C1622" s="41" t="str">
        <f t="shared" si="126"/>
        <v>25 yrs or more</v>
      </c>
      <c r="D1622" s="41" t="s">
        <v>3</v>
      </c>
      <c r="E1622" s="41" t="str">
        <f>HLOOKUP($A1622,'Sheet 4'!$A$2:$CNK$3,2,FALSE)</f>
        <v>Separated</v>
      </c>
      <c r="F1622" s="41" t="s">
        <v>120</v>
      </c>
      <c r="G1622" s="41" t="str">
        <f t="shared" si="125"/>
        <v>Male/Separated/Nakapiripiriti</v>
      </c>
      <c r="H1622" s="41">
        <f>VLOOKUP($A1622,'Youth Skills Data'!$A$1:$E$2403,5,FALSE)</f>
        <v>8.9499999999999993</v>
      </c>
      <c r="I1622" s="41">
        <f>VLOOKUP($A1622,'Youth Skills Data'!$A$1:$E$2403,4,FALSE)</f>
        <v>9.2799999999999994</v>
      </c>
      <c r="J1622" s="41">
        <f>VLOOKUP($A1622,'Youth Skills Data'!$A$1:$E$2403,3,FALSE)</f>
        <v>7.99</v>
      </c>
      <c r="K1622" s="41">
        <f t="shared" si="127"/>
        <v>26.22</v>
      </c>
      <c r="L1622" s="41" t="s">
        <v>5</v>
      </c>
      <c r="M1622" s="41" t="s">
        <v>5</v>
      </c>
      <c r="N1622" s="41" t="str">
        <f t="shared" si="128"/>
        <v>High Impact</v>
      </c>
      <c r="O1622" s="42">
        <v>10297</v>
      </c>
      <c r="P1622" s="42">
        <v>15198</v>
      </c>
      <c r="Q1622" s="42">
        <f t="shared" si="129"/>
        <v>25495</v>
      </c>
    </row>
    <row r="1623" spans="1:17" x14ac:dyDescent="0.35">
      <c r="A1623" s="41" t="s">
        <v>1644</v>
      </c>
      <c r="B1623" s="41">
        <f>VLOOKUP($A:$A,'Youth Skills Data'!$A$1:$E$2403,2,FALSE)</f>
        <v>14</v>
      </c>
      <c r="C1623" s="41" t="str">
        <f t="shared" si="126"/>
        <v>15 - 19 yrs</v>
      </c>
      <c r="D1623" s="41" t="s">
        <v>8</v>
      </c>
      <c r="E1623" s="41" t="str">
        <f>HLOOKUP($A1623,'Sheet 4'!$A$2:$CNK$3,2,FALSE)</f>
        <v>Single</v>
      </c>
      <c r="F1623" s="41" t="s">
        <v>120</v>
      </c>
      <c r="G1623" s="41" t="str">
        <f t="shared" si="125"/>
        <v>Female/Single/Nakapiripiriti</v>
      </c>
      <c r="H1623" s="41">
        <f>VLOOKUP($A1623,'Youth Skills Data'!$A$1:$E$2403,5,FALSE)</f>
        <v>5.3</v>
      </c>
      <c r="I1623" s="41">
        <f>VLOOKUP($A1623,'Youth Skills Data'!$A$1:$E$2403,4,FALSE)</f>
        <v>2.52</v>
      </c>
      <c r="J1623" s="41">
        <f>VLOOKUP($A1623,'Youth Skills Data'!$A$1:$E$2403,3,FALSE)</f>
        <v>5.59</v>
      </c>
      <c r="K1623" s="41">
        <f t="shared" si="127"/>
        <v>13.41</v>
      </c>
      <c r="L1623" s="41" t="s">
        <v>7</v>
      </c>
      <c r="M1623" s="41" t="s">
        <v>7</v>
      </c>
      <c r="N1623" s="41" t="str">
        <f t="shared" si="128"/>
        <v>No Impact at all</v>
      </c>
      <c r="O1623" s="42"/>
      <c r="P1623" s="42"/>
      <c r="Q1623" s="42">
        <f t="shared" si="129"/>
        <v>0</v>
      </c>
    </row>
    <row r="1624" spans="1:17" x14ac:dyDescent="0.35">
      <c r="A1624" s="41" t="s">
        <v>1645</v>
      </c>
      <c r="B1624" s="41">
        <f>VLOOKUP($A:$A,'Youth Skills Data'!$A$1:$E$2403,2,FALSE)</f>
        <v>15</v>
      </c>
      <c r="C1624" s="41" t="str">
        <f t="shared" si="126"/>
        <v>15 - 19 yrs</v>
      </c>
      <c r="D1624" s="41" t="s">
        <v>3</v>
      </c>
      <c r="E1624" s="41" t="str">
        <f>HLOOKUP($A1624,'Sheet 4'!$A$2:$CNK$3,2,FALSE)</f>
        <v>Single</v>
      </c>
      <c r="F1624" s="41" t="s">
        <v>120</v>
      </c>
      <c r="G1624" s="41" t="str">
        <f t="shared" si="125"/>
        <v>Male/Single/Nakapiripiriti</v>
      </c>
      <c r="H1624" s="41">
        <f>VLOOKUP($A1624,'Youth Skills Data'!$A$1:$E$2403,5,FALSE)</f>
        <v>8.42</v>
      </c>
      <c r="I1624" s="41">
        <f>VLOOKUP($A1624,'Youth Skills Data'!$A$1:$E$2403,4,FALSE)</f>
        <v>3.68</v>
      </c>
      <c r="J1624" s="41">
        <f>VLOOKUP($A1624,'Youth Skills Data'!$A$1:$E$2403,3,FALSE)</f>
        <v>0.54</v>
      </c>
      <c r="K1624" s="41">
        <f t="shared" si="127"/>
        <v>12.64</v>
      </c>
      <c r="L1624" s="41" t="s">
        <v>5</v>
      </c>
      <c r="M1624" s="41" t="s">
        <v>5</v>
      </c>
      <c r="N1624" s="41" t="str">
        <f t="shared" si="128"/>
        <v>High Impact</v>
      </c>
      <c r="O1624" s="42">
        <v>22599</v>
      </c>
      <c r="P1624" s="42">
        <v>48000</v>
      </c>
      <c r="Q1624" s="42">
        <f t="shared" si="129"/>
        <v>70599</v>
      </c>
    </row>
    <row r="1625" spans="1:17" x14ac:dyDescent="0.35">
      <c r="A1625" s="41" t="s">
        <v>1646</v>
      </c>
      <c r="B1625" s="41">
        <f>VLOOKUP($A:$A,'Youth Skills Data'!$A$1:$E$2403,2,FALSE)</f>
        <v>17</v>
      </c>
      <c r="C1625" s="41" t="str">
        <f t="shared" si="126"/>
        <v>15 - 19 yrs</v>
      </c>
      <c r="D1625" s="41" t="s">
        <v>8</v>
      </c>
      <c r="E1625" s="41" t="str">
        <f>HLOOKUP($A1625,'Sheet 4'!$A$2:$CNK$3,2,FALSE)</f>
        <v>Single</v>
      </c>
      <c r="F1625" s="41" t="s">
        <v>120</v>
      </c>
      <c r="G1625" s="41" t="str">
        <f t="shared" si="125"/>
        <v>Female/Single/Nakapiripiriti</v>
      </c>
      <c r="H1625" s="41">
        <f>VLOOKUP($A1625,'Youth Skills Data'!$A$1:$E$2403,5,FALSE)</f>
        <v>8.42</v>
      </c>
      <c r="I1625" s="41">
        <f>VLOOKUP($A1625,'Youth Skills Data'!$A$1:$E$2403,4,FALSE)</f>
        <v>3.68</v>
      </c>
      <c r="J1625" s="41">
        <f>VLOOKUP($A1625,'Youth Skills Data'!$A$1:$E$2403,3,FALSE)</f>
        <v>0.54</v>
      </c>
      <c r="K1625" s="41">
        <f t="shared" si="127"/>
        <v>12.64</v>
      </c>
      <c r="L1625" s="41" t="s">
        <v>5</v>
      </c>
      <c r="M1625" s="41" t="s">
        <v>5</v>
      </c>
      <c r="N1625" s="41" t="str">
        <f t="shared" si="128"/>
        <v>High Impact</v>
      </c>
      <c r="O1625" s="42">
        <v>45198</v>
      </c>
      <c r="P1625" s="42">
        <v>235000</v>
      </c>
      <c r="Q1625" s="42">
        <f t="shared" si="129"/>
        <v>280198</v>
      </c>
    </row>
    <row r="1626" spans="1:17" x14ac:dyDescent="0.35">
      <c r="A1626" s="41" t="s">
        <v>1647</v>
      </c>
      <c r="B1626" s="41">
        <f>VLOOKUP($A:$A,'Youth Skills Data'!$A$1:$E$2403,2,FALSE)</f>
        <v>19</v>
      </c>
      <c r="C1626" s="41" t="str">
        <f t="shared" si="126"/>
        <v>20 - 24 yrs</v>
      </c>
      <c r="D1626" s="41" t="s">
        <v>8</v>
      </c>
      <c r="E1626" s="41" t="str">
        <f>HLOOKUP($A1626,'Sheet 4'!$A$2:$CNK$3,2,FALSE)</f>
        <v>Separated</v>
      </c>
      <c r="F1626" s="41" t="s">
        <v>120</v>
      </c>
      <c r="G1626" s="41" t="str">
        <f t="shared" si="125"/>
        <v>Female/Separated/Nakapiripiriti</v>
      </c>
      <c r="H1626" s="41">
        <f>VLOOKUP($A1626,'Youth Skills Data'!$A$1:$E$2403,5,FALSE)</f>
        <v>5.3</v>
      </c>
      <c r="I1626" s="41">
        <f>VLOOKUP($A1626,'Youth Skills Data'!$A$1:$E$2403,4,FALSE)</f>
        <v>2.52</v>
      </c>
      <c r="J1626" s="41">
        <f>VLOOKUP($A1626,'Youth Skills Data'!$A$1:$E$2403,3,FALSE)</f>
        <v>5.59</v>
      </c>
      <c r="K1626" s="41">
        <f t="shared" si="127"/>
        <v>13.41</v>
      </c>
      <c r="L1626" s="41" t="s">
        <v>5</v>
      </c>
      <c r="M1626" s="41" t="s">
        <v>5</v>
      </c>
      <c r="N1626" s="41" t="str">
        <f t="shared" si="128"/>
        <v>High Impact</v>
      </c>
      <c r="O1626" s="42">
        <v>136000</v>
      </c>
      <c r="P1626" s="42">
        <v>11000</v>
      </c>
      <c r="Q1626" s="42">
        <f t="shared" si="129"/>
        <v>147000</v>
      </c>
    </row>
    <row r="1627" spans="1:17" x14ac:dyDescent="0.35">
      <c r="A1627" s="41" t="s">
        <v>1648</v>
      </c>
      <c r="B1627" s="41">
        <f>VLOOKUP($A:$A,'Youth Skills Data'!$A$1:$E$2403,2,FALSE)</f>
        <v>21</v>
      </c>
      <c r="C1627" s="41" t="str">
        <f t="shared" si="126"/>
        <v>20 - 24 yrs</v>
      </c>
      <c r="D1627" s="41" t="s">
        <v>8</v>
      </c>
      <c r="E1627" s="41" t="str">
        <f>HLOOKUP($A1627,'Sheet 4'!$A$2:$CNK$3,2,FALSE)</f>
        <v>Single</v>
      </c>
      <c r="F1627" s="41" t="s">
        <v>120</v>
      </c>
      <c r="G1627" s="41" t="str">
        <f t="shared" si="125"/>
        <v>Female/Single/Nakapiripiriti</v>
      </c>
      <c r="H1627" s="41">
        <f>VLOOKUP($A1627,'Youth Skills Data'!$A$1:$E$2403,5,FALSE)</f>
        <v>4.3499999999999996</v>
      </c>
      <c r="I1627" s="41">
        <f>VLOOKUP($A1627,'Youth Skills Data'!$A$1:$E$2403,4,FALSE)</f>
        <v>7.84</v>
      </c>
      <c r="J1627" s="41">
        <f>VLOOKUP($A1627,'Youth Skills Data'!$A$1:$E$2403,3,FALSE)</f>
        <v>6.4</v>
      </c>
      <c r="K1627" s="41">
        <f t="shared" si="127"/>
        <v>18.59</v>
      </c>
      <c r="L1627" s="41" t="s">
        <v>5</v>
      </c>
      <c r="M1627" s="41" t="s">
        <v>5</v>
      </c>
      <c r="N1627" s="41" t="str">
        <f t="shared" si="128"/>
        <v>High Impact</v>
      </c>
      <c r="O1627" s="42">
        <v>90500</v>
      </c>
      <c r="P1627" s="42">
        <v>60000</v>
      </c>
      <c r="Q1627" s="42">
        <f t="shared" si="129"/>
        <v>150500</v>
      </c>
    </row>
    <row r="1628" spans="1:17" x14ac:dyDescent="0.35">
      <c r="A1628" s="41" t="s">
        <v>1649</v>
      </c>
      <c r="B1628" s="41">
        <f>VLOOKUP($A:$A,'Youth Skills Data'!$A$1:$E$2403,2,FALSE)</f>
        <v>24</v>
      </c>
      <c r="C1628" s="41" t="str">
        <f t="shared" si="126"/>
        <v>20 - 24 yrs</v>
      </c>
      <c r="D1628" s="41" t="s">
        <v>3</v>
      </c>
      <c r="E1628" s="41" t="str">
        <f>HLOOKUP($A1628,'Sheet 4'!$A$2:$CNK$3,2,FALSE)</f>
        <v>Single</v>
      </c>
      <c r="F1628" s="41" t="s">
        <v>120</v>
      </c>
      <c r="G1628" s="41" t="str">
        <f t="shared" si="125"/>
        <v>Male/Single/Nakapiripiriti</v>
      </c>
      <c r="H1628" s="41">
        <f>VLOOKUP($A1628,'Youth Skills Data'!$A$1:$E$2403,5,FALSE)</f>
        <v>8.9499999999999993</v>
      </c>
      <c r="I1628" s="41">
        <f>VLOOKUP($A1628,'Youth Skills Data'!$A$1:$E$2403,4,FALSE)</f>
        <v>9.2799999999999994</v>
      </c>
      <c r="J1628" s="41">
        <f>VLOOKUP($A1628,'Youth Skills Data'!$A$1:$E$2403,3,FALSE)</f>
        <v>7.99</v>
      </c>
      <c r="K1628" s="41">
        <f t="shared" si="127"/>
        <v>26.22</v>
      </c>
      <c r="L1628" s="41" t="s">
        <v>5</v>
      </c>
      <c r="M1628" s="41" t="s">
        <v>5</v>
      </c>
      <c r="N1628" s="41" t="str">
        <f t="shared" si="128"/>
        <v>High Impact</v>
      </c>
      <c r="O1628" s="42">
        <v>4650</v>
      </c>
      <c r="P1628" s="42">
        <v>35198</v>
      </c>
      <c r="Q1628" s="42">
        <f t="shared" si="129"/>
        <v>39848</v>
      </c>
    </row>
    <row r="1629" spans="1:17" x14ac:dyDescent="0.35">
      <c r="A1629" s="41" t="s">
        <v>1650</v>
      </c>
      <c r="B1629" s="41">
        <f>VLOOKUP($A:$A,'Youth Skills Data'!$A$1:$E$2403,2,FALSE)</f>
        <v>21</v>
      </c>
      <c r="C1629" s="41" t="str">
        <f t="shared" si="126"/>
        <v>20 - 24 yrs</v>
      </c>
      <c r="D1629" s="41" t="s">
        <v>3</v>
      </c>
      <c r="E1629" s="41" t="str">
        <f>HLOOKUP($A1629,'Sheet 4'!$A$2:$CNK$3,2,FALSE)</f>
        <v>Single</v>
      </c>
      <c r="F1629" s="41" t="s">
        <v>120</v>
      </c>
      <c r="G1629" s="41" t="str">
        <f t="shared" si="125"/>
        <v>Male/Single/Nakapiripiriti</v>
      </c>
      <c r="H1629" s="41">
        <f>VLOOKUP($A1629,'Youth Skills Data'!$A$1:$E$2403,5,FALSE)</f>
        <v>7.74</v>
      </c>
      <c r="I1629" s="41">
        <f>VLOOKUP($A1629,'Youth Skills Data'!$A$1:$E$2403,4,FALSE)</f>
        <v>5.57</v>
      </c>
      <c r="J1629" s="41">
        <f>VLOOKUP($A1629,'Youth Skills Data'!$A$1:$E$2403,3,FALSE)</f>
        <v>8.99</v>
      </c>
      <c r="K1629" s="41">
        <f t="shared" si="127"/>
        <v>22.3</v>
      </c>
      <c r="L1629" s="41" t="s">
        <v>5</v>
      </c>
      <c r="M1629" s="41" t="s">
        <v>5</v>
      </c>
      <c r="N1629" s="41" t="str">
        <f t="shared" si="128"/>
        <v>High Impact</v>
      </c>
      <c r="O1629" s="42">
        <v>130000</v>
      </c>
      <c r="P1629" s="42">
        <v>41000</v>
      </c>
      <c r="Q1629" s="42">
        <f t="shared" si="129"/>
        <v>171000</v>
      </c>
    </row>
    <row r="1630" spans="1:17" x14ac:dyDescent="0.35">
      <c r="A1630" s="41" t="s">
        <v>1651</v>
      </c>
      <c r="B1630" s="41">
        <f>VLOOKUP($A:$A,'Youth Skills Data'!$A$1:$E$2403,2,FALSE)</f>
        <v>23</v>
      </c>
      <c r="C1630" s="41" t="str">
        <f t="shared" si="126"/>
        <v>20 - 24 yrs</v>
      </c>
      <c r="D1630" s="41" t="s">
        <v>3</v>
      </c>
      <c r="E1630" s="41" t="str">
        <f>HLOOKUP($A1630,'Sheet 4'!$A$2:$CNK$3,2,FALSE)</f>
        <v>Single</v>
      </c>
      <c r="F1630" s="41" t="s">
        <v>120</v>
      </c>
      <c r="G1630" s="41" t="str">
        <f t="shared" si="125"/>
        <v>Male/Single/Nakapiripiriti</v>
      </c>
      <c r="H1630" s="41">
        <f>VLOOKUP($A1630,'Youth Skills Data'!$A$1:$E$2403,5,FALSE)</f>
        <v>8.3000000000000007</v>
      </c>
      <c r="I1630" s="41">
        <f>VLOOKUP($A1630,'Youth Skills Data'!$A$1:$E$2403,4,FALSE)</f>
        <v>6.79</v>
      </c>
      <c r="J1630" s="41">
        <f>VLOOKUP($A1630,'Youth Skills Data'!$A$1:$E$2403,3,FALSE)</f>
        <v>1.88</v>
      </c>
      <c r="K1630" s="41">
        <f t="shared" si="127"/>
        <v>16.97</v>
      </c>
      <c r="L1630" s="41" t="s">
        <v>5</v>
      </c>
      <c r="M1630" s="41" t="s">
        <v>5</v>
      </c>
      <c r="N1630" s="41" t="str">
        <f t="shared" si="128"/>
        <v>High Impact</v>
      </c>
      <c r="O1630" s="42">
        <v>30200</v>
      </c>
      <c r="P1630" s="42">
        <v>15198</v>
      </c>
      <c r="Q1630" s="42">
        <f t="shared" si="129"/>
        <v>45398</v>
      </c>
    </row>
    <row r="1631" spans="1:17" x14ac:dyDescent="0.35">
      <c r="A1631" s="41" t="s">
        <v>1652</v>
      </c>
      <c r="B1631" s="41">
        <f>VLOOKUP($A:$A,'Youth Skills Data'!$A$1:$E$2403,2,FALSE)</f>
        <v>19</v>
      </c>
      <c r="C1631" s="41" t="str">
        <f t="shared" si="126"/>
        <v>20 - 24 yrs</v>
      </c>
      <c r="D1631" s="41" t="s">
        <v>3</v>
      </c>
      <c r="E1631" s="41" t="str">
        <f>HLOOKUP($A1631,'Sheet 4'!$A$2:$CNK$3,2,FALSE)</f>
        <v>Single</v>
      </c>
      <c r="F1631" s="41" t="s">
        <v>118</v>
      </c>
      <c r="G1631" s="41" t="str">
        <f t="shared" si="125"/>
        <v>Male/Single/Kotido</v>
      </c>
      <c r="H1631" s="41">
        <f>VLOOKUP($A1631,'Youth Skills Data'!$A$1:$E$2403,5,FALSE)</f>
        <v>4.3499999999999996</v>
      </c>
      <c r="I1631" s="41">
        <f>VLOOKUP($A1631,'Youth Skills Data'!$A$1:$E$2403,4,FALSE)</f>
        <v>7.84</v>
      </c>
      <c r="J1631" s="41">
        <f>VLOOKUP($A1631,'Youth Skills Data'!$A$1:$E$2403,3,FALSE)</f>
        <v>6.4</v>
      </c>
      <c r="K1631" s="41">
        <f t="shared" si="127"/>
        <v>18.59</v>
      </c>
      <c r="L1631" s="41" t="s">
        <v>5</v>
      </c>
      <c r="M1631" s="41" t="s">
        <v>5</v>
      </c>
      <c r="N1631" s="41" t="str">
        <f t="shared" si="128"/>
        <v>High Impact</v>
      </c>
      <c r="O1631" s="42">
        <v>60297</v>
      </c>
      <c r="P1631" s="42">
        <v>40198</v>
      </c>
      <c r="Q1631" s="42">
        <f t="shared" si="129"/>
        <v>100495</v>
      </c>
    </row>
    <row r="1632" spans="1:17" x14ac:dyDescent="0.35">
      <c r="A1632" s="41" t="s">
        <v>1653</v>
      </c>
      <c r="B1632" s="41">
        <f>VLOOKUP($A:$A,'Youth Skills Data'!$A$1:$E$2403,2,FALSE)</f>
        <v>29</v>
      </c>
      <c r="C1632" s="41" t="str">
        <f t="shared" si="126"/>
        <v>25 yrs or more</v>
      </c>
      <c r="D1632" s="41" t="s">
        <v>8</v>
      </c>
      <c r="E1632" s="41" t="str">
        <f>HLOOKUP($A1632,'Sheet 4'!$A$2:$CNK$3,2,FALSE)</f>
        <v>Single</v>
      </c>
      <c r="F1632" s="41" t="s">
        <v>118</v>
      </c>
      <c r="G1632" s="41" t="str">
        <f t="shared" si="125"/>
        <v>Female/Single/Kotido</v>
      </c>
      <c r="H1632" s="41">
        <f>VLOOKUP($A1632,'Youth Skills Data'!$A$1:$E$2403,5,FALSE)</f>
        <v>8.9499999999999993</v>
      </c>
      <c r="I1632" s="41">
        <f>VLOOKUP($A1632,'Youth Skills Data'!$A$1:$E$2403,4,FALSE)</f>
        <v>9.2799999999999994</v>
      </c>
      <c r="J1632" s="41">
        <f>VLOOKUP($A1632,'Youth Skills Data'!$A$1:$E$2403,3,FALSE)</f>
        <v>7.99</v>
      </c>
      <c r="K1632" s="41">
        <f t="shared" si="127"/>
        <v>26.22</v>
      </c>
      <c r="L1632" s="41" t="s">
        <v>5</v>
      </c>
      <c r="M1632" s="41" t="s">
        <v>5</v>
      </c>
      <c r="N1632" s="41" t="str">
        <f t="shared" si="128"/>
        <v>High Impact</v>
      </c>
      <c r="O1632" s="42">
        <v>11500</v>
      </c>
      <c r="P1632" s="42">
        <v>67000</v>
      </c>
      <c r="Q1632" s="42">
        <f t="shared" si="129"/>
        <v>78500</v>
      </c>
    </row>
    <row r="1633" spans="1:17" x14ac:dyDescent="0.35">
      <c r="A1633" s="41" t="s">
        <v>1654</v>
      </c>
      <c r="B1633" s="41">
        <f>VLOOKUP($A:$A,'Youth Skills Data'!$A$1:$E$2403,2,FALSE)</f>
        <v>23</v>
      </c>
      <c r="C1633" s="41" t="str">
        <f t="shared" si="126"/>
        <v>20 - 24 yrs</v>
      </c>
      <c r="D1633" s="41" t="s">
        <v>8</v>
      </c>
      <c r="E1633" s="41" t="str">
        <f>HLOOKUP($A1633,'Sheet 4'!$A$2:$CNK$3,2,FALSE)</f>
        <v>Married</v>
      </c>
      <c r="F1633" s="41" t="s">
        <v>118</v>
      </c>
      <c r="G1633" s="41" t="str">
        <f t="shared" si="125"/>
        <v>Female/Married/Kotido</v>
      </c>
      <c r="H1633" s="41">
        <f>VLOOKUP($A1633,'Youth Skills Data'!$A$1:$E$2403,5,FALSE)</f>
        <v>8.42</v>
      </c>
      <c r="I1633" s="41">
        <f>VLOOKUP($A1633,'Youth Skills Data'!$A$1:$E$2403,4,FALSE)</f>
        <v>3.68</v>
      </c>
      <c r="J1633" s="41">
        <f>VLOOKUP($A1633,'Youth Skills Data'!$A$1:$E$2403,3,FALSE)</f>
        <v>0.54</v>
      </c>
      <c r="K1633" s="41">
        <f t="shared" si="127"/>
        <v>12.64</v>
      </c>
      <c r="L1633" s="41" t="s">
        <v>5</v>
      </c>
      <c r="M1633" s="41" t="s">
        <v>5</v>
      </c>
      <c r="N1633" s="41" t="str">
        <f t="shared" si="128"/>
        <v>High Impact</v>
      </c>
      <c r="O1633" s="42">
        <v>37000</v>
      </c>
      <c r="P1633" s="42">
        <v>7198</v>
      </c>
      <c r="Q1633" s="42">
        <f t="shared" si="129"/>
        <v>44198</v>
      </c>
    </row>
    <row r="1634" spans="1:17" x14ac:dyDescent="0.35">
      <c r="A1634" s="41" t="s">
        <v>1655</v>
      </c>
      <c r="B1634" s="41">
        <f>VLOOKUP($A:$A,'Youth Skills Data'!$A$1:$E$2403,2,FALSE)</f>
        <v>21</v>
      </c>
      <c r="C1634" s="41" t="str">
        <f t="shared" si="126"/>
        <v>20 - 24 yrs</v>
      </c>
      <c r="D1634" s="41" t="s">
        <v>3</v>
      </c>
      <c r="E1634" s="41" t="str">
        <f>HLOOKUP($A1634,'Sheet 4'!$A$2:$CNK$3,2,FALSE)</f>
        <v>Single</v>
      </c>
      <c r="F1634" s="41" t="s">
        <v>118</v>
      </c>
      <c r="G1634" s="41" t="str">
        <f t="shared" si="125"/>
        <v>Male/Single/Kotido</v>
      </c>
      <c r="H1634" s="41">
        <f>VLOOKUP($A1634,'Youth Skills Data'!$A$1:$E$2403,5,FALSE)</f>
        <v>5.36</v>
      </c>
      <c r="I1634" s="41">
        <f>VLOOKUP($A1634,'Youth Skills Data'!$A$1:$E$2403,4,FALSE)</f>
        <v>4.3600000000000003</v>
      </c>
      <c r="J1634" s="41">
        <f>VLOOKUP($A1634,'Youth Skills Data'!$A$1:$E$2403,3,FALSE)</f>
        <v>7.46</v>
      </c>
      <c r="K1634" s="41">
        <f t="shared" si="127"/>
        <v>17.18</v>
      </c>
      <c r="L1634" s="41" t="s">
        <v>5</v>
      </c>
      <c r="M1634" s="41" t="s">
        <v>5</v>
      </c>
      <c r="N1634" s="41" t="str">
        <f t="shared" si="128"/>
        <v>High Impact</v>
      </c>
      <c r="O1634" s="42">
        <v>49599</v>
      </c>
      <c r="P1634" s="42">
        <v>12200</v>
      </c>
      <c r="Q1634" s="42">
        <f t="shared" si="129"/>
        <v>61799</v>
      </c>
    </row>
    <row r="1635" spans="1:17" x14ac:dyDescent="0.35">
      <c r="A1635" s="41" t="s">
        <v>1656</v>
      </c>
      <c r="B1635" s="41">
        <f>VLOOKUP($A:$A,'Youth Skills Data'!$A$1:$E$2403,2,FALSE)</f>
        <v>17</v>
      </c>
      <c r="C1635" s="41" t="str">
        <f t="shared" si="126"/>
        <v>15 - 19 yrs</v>
      </c>
      <c r="D1635" s="41" t="s">
        <v>3</v>
      </c>
      <c r="E1635" s="41" t="str">
        <f>HLOOKUP($A1635,'Sheet 4'!$A$2:$CNK$3,2,FALSE)</f>
        <v>Married</v>
      </c>
      <c r="F1635" s="41" t="s">
        <v>118</v>
      </c>
      <c r="G1635" s="41" t="str">
        <f t="shared" si="125"/>
        <v>Male/Married/Kotido</v>
      </c>
      <c r="H1635" s="41">
        <f>VLOOKUP($A1635,'Youth Skills Data'!$A$1:$E$2403,5,FALSE)</f>
        <v>1.36</v>
      </c>
      <c r="I1635" s="41">
        <f>VLOOKUP($A1635,'Youth Skills Data'!$A$1:$E$2403,4,FALSE)</f>
        <v>1.74</v>
      </c>
      <c r="J1635" s="41">
        <f>VLOOKUP($A1635,'Youth Skills Data'!$A$1:$E$2403,3,FALSE)</f>
        <v>7.67</v>
      </c>
      <c r="K1635" s="41">
        <f t="shared" si="127"/>
        <v>10.77</v>
      </c>
      <c r="L1635" s="41" t="s">
        <v>5</v>
      </c>
      <c r="M1635" s="41" t="s">
        <v>5</v>
      </c>
      <c r="N1635" s="41" t="str">
        <f t="shared" si="128"/>
        <v>High Impact</v>
      </c>
      <c r="O1635" s="42">
        <v>29500</v>
      </c>
      <c r="P1635" s="42">
        <v>71500</v>
      </c>
      <c r="Q1635" s="42">
        <f t="shared" si="129"/>
        <v>101000</v>
      </c>
    </row>
    <row r="1636" spans="1:17" x14ac:dyDescent="0.35">
      <c r="A1636" s="41" t="s">
        <v>1657</v>
      </c>
      <c r="B1636" s="41">
        <f>VLOOKUP($A:$A,'Youth Skills Data'!$A$1:$E$2403,2,FALSE)</f>
        <v>21</v>
      </c>
      <c r="C1636" s="41" t="str">
        <f t="shared" si="126"/>
        <v>20 - 24 yrs</v>
      </c>
      <c r="D1636" s="41" t="s">
        <v>3</v>
      </c>
      <c r="E1636" s="41" t="str">
        <f>HLOOKUP($A1636,'Sheet 4'!$A$2:$CNK$3,2,FALSE)</f>
        <v>Single</v>
      </c>
      <c r="F1636" s="41" t="s">
        <v>118</v>
      </c>
      <c r="G1636" s="41" t="str">
        <f t="shared" si="125"/>
        <v>Male/Single/Kotido</v>
      </c>
      <c r="H1636" s="41">
        <f>VLOOKUP($A1636,'Youth Skills Data'!$A$1:$E$2403,5,FALSE)</f>
        <v>4.3499999999999996</v>
      </c>
      <c r="I1636" s="41">
        <f>VLOOKUP($A1636,'Youth Skills Data'!$A$1:$E$2403,4,FALSE)</f>
        <v>7.84</v>
      </c>
      <c r="J1636" s="41">
        <f>VLOOKUP($A1636,'Youth Skills Data'!$A$1:$E$2403,3,FALSE)</f>
        <v>6.4</v>
      </c>
      <c r="K1636" s="41">
        <f t="shared" si="127"/>
        <v>18.59</v>
      </c>
      <c r="L1636" s="41" t="s">
        <v>5</v>
      </c>
      <c r="M1636" s="41" t="s">
        <v>5</v>
      </c>
      <c r="N1636" s="41" t="str">
        <f t="shared" si="128"/>
        <v>High Impact</v>
      </c>
      <c r="O1636" s="42">
        <v>670500</v>
      </c>
      <c r="P1636" s="42">
        <v>18099</v>
      </c>
      <c r="Q1636" s="42">
        <f t="shared" si="129"/>
        <v>688599</v>
      </c>
    </row>
    <row r="1637" spans="1:17" x14ac:dyDescent="0.35">
      <c r="A1637" s="41" t="s">
        <v>1658</v>
      </c>
      <c r="B1637" s="41">
        <f>VLOOKUP($A:$A,'Youth Skills Data'!$A$1:$E$2403,2,FALSE)</f>
        <v>23</v>
      </c>
      <c r="C1637" s="41" t="str">
        <f t="shared" si="126"/>
        <v>20 - 24 yrs</v>
      </c>
      <c r="D1637" s="41" t="s">
        <v>3</v>
      </c>
      <c r="E1637" s="41" t="str">
        <f>HLOOKUP($A1637,'Sheet 4'!$A$2:$CNK$3,2,FALSE)</f>
        <v>Married</v>
      </c>
      <c r="F1637" s="41" t="s">
        <v>118</v>
      </c>
      <c r="G1637" s="41" t="str">
        <f t="shared" si="125"/>
        <v>Male/Married/Kotido</v>
      </c>
      <c r="H1637" s="41">
        <f>VLOOKUP($A1637,'Youth Skills Data'!$A$1:$E$2403,5,FALSE)</f>
        <v>3.26</v>
      </c>
      <c r="I1637" s="41">
        <f>VLOOKUP($A1637,'Youth Skills Data'!$A$1:$E$2403,4,FALSE)</f>
        <v>9.7200000000000006</v>
      </c>
      <c r="J1637" s="41">
        <f>VLOOKUP($A1637,'Youth Skills Data'!$A$1:$E$2403,3,FALSE)</f>
        <v>2</v>
      </c>
      <c r="K1637" s="41">
        <f t="shared" si="127"/>
        <v>14.98</v>
      </c>
      <c r="L1637" s="41" t="s">
        <v>5</v>
      </c>
      <c r="M1637" s="41" t="s">
        <v>5</v>
      </c>
      <c r="N1637" s="41" t="str">
        <f t="shared" si="128"/>
        <v>High Impact</v>
      </c>
      <c r="O1637" s="42">
        <v>63000</v>
      </c>
      <c r="P1637" s="42">
        <v>192099</v>
      </c>
      <c r="Q1637" s="42">
        <f t="shared" si="129"/>
        <v>255099</v>
      </c>
    </row>
    <row r="1638" spans="1:17" x14ac:dyDescent="0.35">
      <c r="A1638" s="41" t="s">
        <v>1659</v>
      </c>
      <c r="B1638" s="41">
        <f>VLOOKUP($A:$A,'Youth Skills Data'!$A$1:$E$2403,2,FALSE)</f>
        <v>16</v>
      </c>
      <c r="C1638" s="41" t="str">
        <f t="shared" si="126"/>
        <v>15 - 19 yrs</v>
      </c>
      <c r="D1638" s="41" t="s">
        <v>3</v>
      </c>
      <c r="E1638" s="41" t="str">
        <f>HLOOKUP($A1638,'Sheet 4'!$A$2:$CNK$3,2,FALSE)</f>
        <v>Single</v>
      </c>
      <c r="F1638" s="41" t="s">
        <v>118</v>
      </c>
      <c r="G1638" s="41" t="str">
        <f t="shared" si="125"/>
        <v>Male/Single/Kotido</v>
      </c>
      <c r="H1638" s="41">
        <f>VLOOKUP($A1638,'Youth Skills Data'!$A$1:$E$2403,5,FALSE)</f>
        <v>3.76</v>
      </c>
      <c r="I1638" s="41">
        <f>VLOOKUP($A1638,'Youth Skills Data'!$A$1:$E$2403,4,FALSE)</f>
        <v>0.56000000000000005</v>
      </c>
      <c r="J1638" s="41">
        <f>VLOOKUP($A1638,'Youth Skills Data'!$A$1:$E$2403,3,FALSE)</f>
        <v>9.81</v>
      </c>
      <c r="K1638" s="41">
        <f t="shared" si="127"/>
        <v>14.13</v>
      </c>
      <c r="L1638" s="41" t="s">
        <v>6</v>
      </c>
      <c r="M1638" s="41" t="s">
        <v>6</v>
      </c>
      <c r="N1638" s="41" t="str">
        <f t="shared" si="128"/>
        <v>No Impact at all</v>
      </c>
      <c r="O1638" s="42"/>
      <c r="P1638" s="42"/>
      <c r="Q1638" s="42">
        <f t="shared" si="129"/>
        <v>0</v>
      </c>
    </row>
    <row r="1639" spans="1:17" x14ac:dyDescent="0.35">
      <c r="A1639" s="41" t="s">
        <v>1660</v>
      </c>
      <c r="B1639" s="41">
        <f>VLOOKUP($A:$A,'Youth Skills Data'!$A$1:$E$2403,2,FALSE)</f>
        <v>23</v>
      </c>
      <c r="C1639" s="41" t="str">
        <f t="shared" si="126"/>
        <v>20 - 24 yrs</v>
      </c>
      <c r="D1639" s="41" t="s">
        <v>3</v>
      </c>
      <c r="E1639" s="41" t="str">
        <f>HLOOKUP($A1639,'Sheet 4'!$A$2:$CNK$3,2,FALSE)</f>
        <v>Single</v>
      </c>
      <c r="F1639" s="41" t="s">
        <v>118</v>
      </c>
      <c r="G1639" s="41" t="str">
        <f t="shared" si="125"/>
        <v>Male/Single/Kotido</v>
      </c>
      <c r="H1639" s="41">
        <f>VLOOKUP($A1639,'Youth Skills Data'!$A$1:$E$2403,5,FALSE)</f>
        <v>1.1000000000000001</v>
      </c>
      <c r="I1639" s="41">
        <f>VLOOKUP($A1639,'Youth Skills Data'!$A$1:$E$2403,4,FALSE)</f>
        <v>7.12</v>
      </c>
      <c r="J1639" s="41">
        <f>VLOOKUP($A1639,'Youth Skills Data'!$A$1:$E$2403,3,FALSE)</f>
        <v>1.62</v>
      </c>
      <c r="K1639" s="41">
        <f t="shared" si="127"/>
        <v>9.84</v>
      </c>
      <c r="L1639" s="41" t="s">
        <v>7</v>
      </c>
      <c r="M1639" s="41" t="s">
        <v>5</v>
      </c>
      <c r="N1639" s="41" t="str">
        <f t="shared" si="128"/>
        <v>Low Impact</v>
      </c>
      <c r="O1639" s="42"/>
      <c r="P1639" s="42">
        <v>75099</v>
      </c>
      <c r="Q1639" s="42">
        <f t="shared" si="129"/>
        <v>75099</v>
      </c>
    </row>
    <row r="1640" spans="1:17" x14ac:dyDescent="0.35">
      <c r="A1640" s="41" t="s">
        <v>1661</v>
      </c>
      <c r="B1640" s="41">
        <f>VLOOKUP($A:$A,'Youth Skills Data'!$A$1:$E$2403,2,FALSE)</f>
        <v>16</v>
      </c>
      <c r="C1640" s="41" t="str">
        <f t="shared" si="126"/>
        <v>15 - 19 yrs</v>
      </c>
      <c r="D1640" s="41" t="s">
        <v>3</v>
      </c>
      <c r="E1640" s="41" t="str">
        <f>HLOOKUP($A1640,'Sheet 4'!$A$2:$CNK$3,2,FALSE)</f>
        <v>Single</v>
      </c>
      <c r="F1640" s="41" t="s">
        <v>118</v>
      </c>
      <c r="G1640" s="41" t="str">
        <f t="shared" si="125"/>
        <v>Male/Single/Kotido</v>
      </c>
      <c r="H1640" s="41">
        <f>VLOOKUP($A1640,'Youth Skills Data'!$A$1:$E$2403,5,FALSE)</f>
        <v>7.84</v>
      </c>
      <c r="I1640" s="41">
        <f>VLOOKUP($A1640,'Youth Skills Data'!$A$1:$E$2403,4,FALSE)</f>
        <v>6.23</v>
      </c>
      <c r="J1640" s="41">
        <f>VLOOKUP($A1640,'Youth Skills Data'!$A$1:$E$2403,3,FALSE)</f>
        <v>5.87</v>
      </c>
      <c r="K1640" s="41">
        <f t="shared" si="127"/>
        <v>19.940000000000001</v>
      </c>
      <c r="L1640" s="41" t="s">
        <v>7</v>
      </c>
      <c r="M1640" s="41" t="s">
        <v>5</v>
      </c>
      <c r="N1640" s="41" t="str">
        <f t="shared" si="128"/>
        <v>Low Impact</v>
      </c>
      <c r="O1640" s="42"/>
      <c r="P1640" s="42">
        <v>1398</v>
      </c>
      <c r="Q1640" s="42">
        <f t="shared" si="129"/>
        <v>1398</v>
      </c>
    </row>
    <row r="1641" spans="1:17" x14ac:dyDescent="0.35">
      <c r="A1641" s="41" t="s">
        <v>1662</v>
      </c>
      <c r="B1641" s="41">
        <f>VLOOKUP($A:$A,'Youth Skills Data'!$A$1:$E$2403,2,FALSE)</f>
        <v>25</v>
      </c>
      <c r="C1641" s="41" t="str">
        <f t="shared" si="126"/>
        <v>25 yrs or more</v>
      </c>
      <c r="D1641" s="41" t="s">
        <v>3</v>
      </c>
      <c r="E1641" s="41" t="str">
        <f>HLOOKUP($A1641,'Sheet 4'!$A$2:$CNK$3,2,FALSE)</f>
        <v>Single</v>
      </c>
      <c r="F1641" s="41" t="s">
        <v>118</v>
      </c>
      <c r="G1641" s="41" t="str">
        <f t="shared" si="125"/>
        <v>Male/Single/Kotido</v>
      </c>
      <c r="H1641" s="41">
        <f>VLOOKUP($A1641,'Youth Skills Data'!$A$1:$E$2403,5,FALSE)</f>
        <v>1.87</v>
      </c>
      <c r="I1641" s="41">
        <f>VLOOKUP($A1641,'Youth Skills Data'!$A$1:$E$2403,4,FALSE)</f>
        <v>2.88</v>
      </c>
      <c r="J1641" s="41">
        <f>VLOOKUP($A1641,'Youth Skills Data'!$A$1:$E$2403,3,FALSE)</f>
        <v>5.23</v>
      </c>
      <c r="K1641" s="41">
        <f t="shared" si="127"/>
        <v>9.98</v>
      </c>
      <c r="L1641" s="41" t="s">
        <v>6</v>
      </c>
      <c r="M1641" s="41" t="s">
        <v>6</v>
      </c>
      <c r="N1641" s="41" t="str">
        <f t="shared" si="128"/>
        <v>No Impact at all</v>
      </c>
      <c r="O1641" s="42"/>
      <c r="P1641" s="42"/>
      <c r="Q1641" s="42">
        <f t="shared" si="129"/>
        <v>0</v>
      </c>
    </row>
    <row r="1642" spans="1:17" x14ac:dyDescent="0.35">
      <c r="A1642" s="41" t="s">
        <v>1663</v>
      </c>
      <c r="B1642" s="41">
        <f>VLOOKUP($A:$A,'Youth Skills Data'!$A$1:$E$2403,2,FALSE)</f>
        <v>14</v>
      </c>
      <c r="C1642" s="41" t="str">
        <f t="shared" si="126"/>
        <v>15 - 19 yrs</v>
      </c>
      <c r="D1642" s="41" t="s">
        <v>3</v>
      </c>
      <c r="E1642" s="41" t="str">
        <f>HLOOKUP($A1642,'Sheet 4'!$A$2:$CNK$3,2,FALSE)</f>
        <v>Single</v>
      </c>
      <c r="F1642" s="41" t="s">
        <v>118</v>
      </c>
      <c r="G1642" s="41" t="str">
        <f t="shared" si="125"/>
        <v>Male/Single/Kotido</v>
      </c>
      <c r="H1642" s="41">
        <f>VLOOKUP($A1642,'Youth Skills Data'!$A$1:$E$2403,5,FALSE)</f>
        <v>5.3</v>
      </c>
      <c r="I1642" s="41">
        <f>VLOOKUP($A1642,'Youth Skills Data'!$A$1:$E$2403,4,FALSE)</f>
        <v>2.52</v>
      </c>
      <c r="J1642" s="41">
        <f>VLOOKUP($A1642,'Youth Skills Data'!$A$1:$E$2403,3,FALSE)</f>
        <v>5.59</v>
      </c>
      <c r="K1642" s="41">
        <f t="shared" si="127"/>
        <v>13.41</v>
      </c>
      <c r="L1642" s="41" t="s">
        <v>7</v>
      </c>
      <c r="M1642" s="41" t="s">
        <v>5</v>
      </c>
      <c r="N1642" s="41" t="str">
        <f t="shared" si="128"/>
        <v>Low Impact</v>
      </c>
      <c r="O1642" s="42"/>
      <c r="P1642" s="42">
        <v>12198</v>
      </c>
      <c r="Q1642" s="42">
        <f t="shared" si="129"/>
        <v>12198</v>
      </c>
    </row>
    <row r="1643" spans="1:17" x14ac:dyDescent="0.35">
      <c r="A1643" s="41" t="s">
        <v>1664</v>
      </c>
      <c r="B1643" s="41">
        <f>VLOOKUP($A:$A,'Youth Skills Data'!$A$1:$E$2403,2,FALSE)</f>
        <v>15</v>
      </c>
      <c r="C1643" s="41" t="str">
        <f t="shared" si="126"/>
        <v>15 - 19 yrs</v>
      </c>
      <c r="D1643" s="41" t="s">
        <v>3</v>
      </c>
      <c r="E1643" s="41" t="str">
        <f>HLOOKUP($A1643,'Sheet 4'!$A$2:$CNK$3,2,FALSE)</f>
        <v>Single</v>
      </c>
      <c r="F1643" s="41" t="s">
        <v>120</v>
      </c>
      <c r="G1643" s="41" t="str">
        <f t="shared" si="125"/>
        <v>Male/Single/Nakapiripiriti</v>
      </c>
      <c r="H1643" s="41">
        <f>VLOOKUP($A1643,'Youth Skills Data'!$A$1:$E$2403,5,FALSE)</f>
        <v>8.9499999999999993</v>
      </c>
      <c r="I1643" s="41">
        <f>VLOOKUP($A1643,'Youth Skills Data'!$A$1:$E$2403,4,FALSE)</f>
        <v>9.2799999999999994</v>
      </c>
      <c r="J1643" s="41">
        <f>VLOOKUP($A1643,'Youth Skills Data'!$A$1:$E$2403,3,FALSE)</f>
        <v>7.99</v>
      </c>
      <c r="K1643" s="41">
        <f t="shared" si="127"/>
        <v>26.22</v>
      </c>
      <c r="L1643" s="41" t="s">
        <v>7</v>
      </c>
      <c r="M1643" s="41" t="s">
        <v>5</v>
      </c>
      <c r="N1643" s="41" t="str">
        <f t="shared" si="128"/>
        <v>Low Impact</v>
      </c>
      <c r="O1643" s="42"/>
      <c r="P1643" s="42">
        <v>60500</v>
      </c>
      <c r="Q1643" s="42">
        <f t="shared" si="129"/>
        <v>60500</v>
      </c>
    </row>
    <row r="1644" spans="1:17" x14ac:dyDescent="0.35">
      <c r="A1644" s="41" t="s">
        <v>1665</v>
      </c>
      <c r="B1644" s="41">
        <f>VLOOKUP($A:$A,'Youth Skills Data'!$A$1:$E$2403,2,FALSE)</f>
        <v>17</v>
      </c>
      <c r="C1644" s="41" t="str">
        <f t="shared" si="126"/>
        <v>15 - 19 yrs</v>
      </c>
      <c r="D1644" s="41" t="s">
        <v>3</v>
      </c>
      <c r="E1644" s="41" t="str">
        <f>HLOOKUP($A1644,'Sheet 4'!$A$2:$CNK$3,2,FALSE)</f>
        <v>Single</v>
      </c>
      <c r="F1644" s="41" t="s">
        <v>120</v>
      </c>
      <c r="G1644" s="41" t="str">
        <f t="shared" si="125"/>
        <v>Male/Single/Nakapiripiriti</v>
      </c>
      <c r="H1644" s="41">
        <f>VLOOKUP($A1644,'Youth Skills Data'!$A$1:$E$2403,5,FALSE)</f>
        <v>8.9499999999999993</v>
      </c>
      <c r="I1644" s="41">
        <f>VLOOKUP($A1644,'Youth Skills Data'!$A$1:$E$2403,4,FALSE)</f>
        <v>9.2799999999999994</v>
      </c>
      <c r="J1644" s="41">
        <f>VLOOKUP($A1644,'Youth Skills Data'!$A$1:$E$2403,3,FALSE)</f>
        <v>7.99</v>
      </c>
      <c r="K1644" s="41">
        <f t="shared" si="127"/>
        <v>26.22</v>
      </c>
      <c r="L1644" s="41" t="s">
        <v>7</v>
      </c>
      <c r="M1644" s="41" t="s">
        <v>7</v>
      </c>
      <c r="N1644" s="41" t="str">
        <f t="shared" si="128"/>
        <v>No Impact at all</v>
      </c>
      <c r="O1644" s="42"/>
      <c r="P1644" s="42"/>
      <c r="Q1644" s="42">
        <f t="shared" si="129"/>
        <v>0</v>
      </c>
    </row>
    <row r="1645" spans="1:17" x14ac:dyDescent="0.35">
      <c r="A1645" s="41" t="s">
        <v>1666</v>
      </c>
      <c r="B1645" s="41">
        <f>VLOOKUP($A:$A,'Youth Skills Data'!$A$1:$E$2403,2,FALSE)</f>
        <v>19</v>
      </c>
      <c r="C1645" s="41" t="str">
        <f t="shared" si="126"/>
        <v>20 - 24 yrs</v>
      </c>
      <c r="D1645" s="41" t="s">
        <v>3</v>
      </c>
      <c r="E1645" s="41" t="str">
        <f>HLOOKUP($A1645,'Sheet 4'!$A$2:$CNK$3,2,FALSE)</f>
        <v>Single</v>
      </c>
      <c r="F1645" s="41" t="s">
        <v>120</v>
      </c>
      <c r="G1645" s="41" t="str">
        <f t="shared" si="125"/>
        <v>Male/Single/Nakapiripiriti</v>
      </c>
      <c r="H1645" s="41">
        <f>VLOOKUP($A1645,'Youth Skills Data'!$A$1:$E$2403,5,FALSE)</f>
        <v>5.3</v>
      </c>
      <c r="I1645" s="41">
        <f>VLOOKUP($A1645,'Youth Skills Data'!$A$1:$E$2403,4,FALSE)</f>
        <v>2.52</v>
      </c>
      <c r="J1645" s="41">
        <f>VLOOKUP($A1645,'Youth Skills Data'!$A$1:$E$2403,3,FALSE)</f>
        <v>5.59</v>
      </c>
      <c r="K1645" s="41">
        <f t="shared" si="127"/>
        <v>13.41</v>
      </c>
      <c r="L1645" s="41" t="s">
        <v>5</v>
      </c>
      <c r="M1645" s="41" t="s">
        <v>5</v>
      </c>
      <c r="N1645" s="41" t="str">
        <f t="shared" si="128"/>
        <v>High Impact</v>
      </c>
      <c r="O1645" s="42">
        <v>396</v>
      </c>
      <c r="P1645" s="42">
        <v>176198</v>
      </c>
      <c r="Q1645" s="42">
        <f t="shared" si="129"/>
        <v>176594</v>
      </c>
    </row>
    <row r="1646" spans="1:17" x14ac:dyDescent="0.35">
      <c r="A1646" s="41" t="s">
        <v>1667</v>
      </c>
      <c r="B1646" s="41">
        <f>VLOOKUP($A:$A,'Youth Skills Data'!$A$1:$E$2403,2,FALSE)</f>
        <v>21</v>
      </c>
      <c r="C1646" s="41" t="str">
        <f t="shared" si="126"/>
        <v>20 - 24 yrs</v>
      </c>
      <c r="D1646" s="41" t="s">
        <v>3</v>
      </c>
      <c r="E1646" s="41" t="str">
        <f>HLOOKUP($A1646,'Sheet 4'!$A$2:$CNK$3,2,FALSE)</f>
        <v>Separated</v>
      </c>
      <c r="F1646" s="41" t="s">
        <v>120</v>
      </c>
      <c r="G1646" s="41" t="str">
        <f t="shared" si="125"/>
        <v>Male/Separated/Nakapiripiriti</v>
      </c>
      <c r="H1646" s="41">
        <f>VLOOKUP($A1646,'Youth Skills Data'!$A$1:$E$2403,5,FALSE)</f>
        <v>4.3499999999999996</v>
      </c>
      <c r="I1646" s="41">
        <f>VLOOKUP($A1646,'Youth Skills Data'!$A$1:$E$2403,4,FALSE)</f>
        <v>7.84</v>
      </c>
      <c r="J1646" s="41">
        <f>VLOOKUP($A1646,'Youth Skills Data'!$A$1:$E$2403,3,FALSE)</f>
        <v>6.4</v>
      </c>
      <c r="K1646" s="41">
        <f t="shared" si="127"/>
        <v>18.59</v>
      </c>
      <c r="L1646" s="41" t="s">
        <v>5</v>
      </c>
      <c r="M1646" s="41" t="s">
        <v>5</v>
      </c>
      <c r="N1646" s="41" t="str">
        <f t="shared" si="128"/>
        <v>High Impact</v>
      </c>
      <c r="O1646" s="42">
        <v>30300</v>
      </c>
      <c r="P1646" s="42">
        <v>1600</v>
      </c>
      <c r="Q1646" s="42">
        <f t="shared" si="129"/>
        <v>31900</v>
      </c>
    </row>
    <row r="1647" spans="1:17" x14ac:dyDescent="0.35">
      <c r="A1647" s="41" t="s">
        <v>1668</v>
      </c>
      <c r="B1647" s="41">
        <f>VLOOKUP($A:$A,'Youth Skills Data'!$A$1:$E$2403,2,FALSE)</f>
        <v>24</v>
      </c>
      <c r="C1647" s="41" t="str">
        <f t="shared" si="126"/>
        <v>20 - 24 yrs</v>
      </c>
      <c r="D1647" s="41" t="s">
        <v>8</v>
      </c>
      <c r="E1647" s="41" t="str">
        <f>HLOOKUP($A1647,'Sheet 4'!$A$2:$CNK$3,2,FALSE)</f>
        <v>Separated</v>
      </c>
      <c r="F1647" s="41" t="s">
        <v>120</v>
      </c>
      <c r="G1647" s="41" t="str">
        <f t="shared" si="125"/>
        <v>Female/Separated/Nakapiripiriti</v>
      </c>
      <c r="H1647" s="41">
        <f>VLOOKUP($A1647,'Youth Skills Data'!$A$1:$E$2403,5,FALSE)</f>
        <v>1.87</v>
      </c>
      <c r="I1647" s="41">
        <f>VLOOKUP($A1647,'Youth Skills Data'!$A$1:$E$2403,4,FALSE)</f>
        <v>2.88</v>
      </c>
      <c r="J1647" s="41">
        <f>VLOOKUP($A1647,'Youth Skills Data'!$A$1:$E$2403,3,FALSE)</f>
        <v>5.23</v>
      </c>
      <c r="K1647" s="41">
        <f t="shared" si="127"/>
        <v>9.98</v>
      </c>
      <c r="L1647" s="41" t="s">
        <v>6</v>
      </c>
      <c r="M1647" s="41" t="s">
        <v>6</v>
      </c>
      <c r="N1647" s="41" t="str">
        <f t="shared" si="128"/>
        <v>No Impact at all</v>
      </c>
      <c r="O1647" s="42"/>
      <c r="P1647" s="42"/>
      <c r="Q1647" s="42">
        <f t="shared" si="129"/>
        <v>0</v>
      </c>
    </row>
    <row r="1648" spans="1:17" x14ac:dyDescent="0.35">
      <c r="A1648" s="41" t="s">
        <v>1669</v>
      </c>
      <c r="B1648" s="41">
        <f>VLOOKUP($A:$A,'Youth Skills Data'!$A$1:$E$2403,2,FALSE)</f>
        <v>21</v>
      </c>
      <c r="C1648" s="41" t="str">
        <f t="shared" si="126"/>
        <v>20 - 24 yrs</v>
      </c>
      <c r="D1648" s="41" t="s">
        <v>8</v>
      </c>
      <c r="E1648" s="41" t="str">
        <f>HLOOKUP($A1648,'Sheet 4'!$A$2:$CNK$3,2,FALSE)</f>
        <v>Single</v>
      </c>
      <c r="F1648" s="41" t="s">
        <v>120</v>
      </c>
      <c r="G1648" s="41" t="str">
        <f t="shared" si="125"/>
        <v>Female/Single/Nakapiripiriti</v>
      </c>
      <c r="H1648" s="41">
        <f>VLOOKUP($A1648,'Youth Skills Data'!$A$1:$E$2403,5,FALSE)</f>
        <v>7.74</v>
      </c>
      <c r="I1648" s="41">
        <f>VLOOKUP($A1648,'Youth Skills Data'!$A$1:$E$2403,4,FALSE)</f>
        <v>5.57</v>
      </c>
      <c r="J1648" s="41">
        <f>VLOOKUP($A1648,'Youth Skills Data'!$A$1:$E$2403,3,FALSE)</f>
        <v>8.99</v>
      </c>
      <c r="K1648" s="41">
        <f t="shared" si="127"/>
        <v>22.3</v>
      </c>
      <c r="L1648" s="41" t="s">
        <v>6</v>
      </c>
      <c r="M1648" s="41" t="s">
        <v>6</v>
      </c>
      <c r="N1648" s="41" t="str">
        <f t="shared" si="128"/>
        <v>No Impact at all</v>
      </c>
      <c r="O1648" s="42"/>
      <c r="P1648" s="42"/>
      <c r="Q1648" s="42">
        <f t="shared" si="129"/>
        <v>0</v>
      </c>
    </row>
    <row r="1649" spans="1:17" x14ac:dyDescent="0.35">
      <c r="A1649" s="41" t="s">
        <v>1670</v>
      </c>
      <c r="B1649" s="41">
        <f>VLOOKUP($A:$A,'Youth Skills Data'!$A$1:$E$2403,2,FALSE)</f>
        <v>23</v>
      </c>
      <c r="C1649" s="41" t="str">
        <f t="shared" si="126"/>
        <v>20 - 24 yrs</v>
      </c>
      <c r="D1649" s="41" t="s">
        <v>8</v>
      </c>
      <c r="E1649" s="41" t="str">
        <f>HLOOKUP($A1649,'Sheet 4'!$A$2:$CNK$3,2,FALSE)</f>
        <v>Married</v>
      </c>
      <c r="F1649" s="41" t="s">
        <v>120</v>
      </c>
      <c r="G1649" s="41" t="str">
        <f t="shared" si="125"/>
        <v>Female/Married/Nakapiripiriti</v>
      </c>
      <c r="H1649" s="41">
        <f>VLOOKUP($A1649,'Youth Skills Data'!$A$1:$E$2403,5,FALSE)</f>
        <v>4.3499999999999996</v>
      </c>
      <c r="I1649" s="41">
        <f>VLOOKUP($A1649,'Youth Skills Data'!$A$1:$E$2403,4,FALSE)</f>
        <v>7.84</v>
      </c>
      <c r="J1649" s="41">
        <f>VLOOKUP($A1649,'Youth Skills Data'!$A$1:$E$2403,3,FALSE)</f>
        <v>6.4</v>
      </c>
      <c r="K1649" s="41">
        <f t="shared" si="127"/>
        <v>18.59</v>
      </c>
      <c r="L1649" s="41" t="s">
        <v>5</v>
      </c>
      <c r="M1649" s="41" t="s">
        <v>5</v>
      </c>
      <c r="N1649" s="41" t="str">
        <f t="shared" si="128"/>
        <v>High Impact</v>
      </c>
      <c r="O1649" s="42">
        <v>38700</v>
      </c>
      <c r="P1649" s="42">
        <v>50198</v>
      </c>
      <c r="Q1649" s="42">
        <f t="shared" si="129"/>
        <v>88898</v>
      </c>
    </row>
    <row r="1650" spans="1:17" x14ac:dyDescent="0.35">
      <c r="A1650" s="41" t="s">
        <v>1671</v>
      </c>
      <c r="B1650" s="41">
        <f>VLOOKUP($A:$A,'Youth Skills Data'!$A$1:$E$2403,2,FALSE)</f>
        <v>19</v>
      </c>
      <c r="C1650" s="41" t="str">
        <f t="shared" si="126"/>
        <v>20 - 24 yrs</v>
      </c>
      <c r="D1650" s="41" t="s">
        <v>8</v>
      </c>
      <c r="E1650" s="41" t="str">
        <f>HLOOKUP($A1650,'Sheet 4'!$A$2:$CNK$3,2,FALSE)</f>
        <v>Single</v>
      </c>
      <c r="F1650" s="41" t="s">
        <v>120</v>
      </c>
      <c r="G1650" s="41" t="str">
        <f t="shared" si="125"/>
        <v>Female/Single/Nakapiripiriti</v>
      </c>
      <c r="H1650" s="41">
        <f>VLOOKUP($A1650,'Youth Skills Data'!$A$1:$E$2403,5,FALSE)</f>
        <v>4.3499999999999996</v>
      </c>
      <c r="I1650" s="41">
        <f>VLOOKUP($A1650,'Youth Skills Data'!$A$1:$E$2403,4,FALSE)</f>
        <v>7.84</v>
      </c>
      <c r="J1650" s="41">
        <f>VLOOKUP($A1650,'Youth Skills Data'!$A$1:$E$2403,3,FALSE)</f>
        <v>6.4</v>
      </c>
      <c r="K1650" s="41">
        <f t="shared" si="127"/>
        <v>18.59</v>
      </c>
      <c r="L1650" s="41" t="s">
        <v>5</v>
      </c>
      <c r="M1650" s="41" t="s">
        <v>5</v>
      </c>
      <c r="N1650" s="41" t="str">
        <f t="shared" si="128"/>
        <v>High Impact</v>
      </c>
      <c r="O1650" s="42">
        <v>29000</v>
      </c>
      <c r="P1650" s="42">
        <v>30200</v>
      </c>
      <c r="Q1650" s="42">
        <f t="shared" si="129"/>
        <v>59200</v>
      </c>
    </row>
    <row r="1651" spans="1:17" x14ac:dyDescent="0.35">
      <c r="A1651" s="41" t="s">
        <v>1672</v>
      </c>
      <c r="B1651" s="41">
        <f>VLOOKUP($A:$A,'Youth Skills Data'!$A$1:$E$2403,2,FALSE)</f>
        <v>29</v>
      </c>
      <c r="C1651" s="41" t="str">
        <f t="shared" si="126"/>
        <v>25 yrs or more</v>
      </c>
      <c r="D1651" s="41" t="s">
        <v>8</v>
      </c>
      <c r="E1651" s="41" t="str">
        <f>HLOOKUP($A1651,'Sheet 4'!$A$2:$CNK$3,2,FALSE)</f>
        <v>Separated</v>
      </c>
      <c r="F1651" s="41" t="s">
        <v>120</v>
      </c>
      <c r="G1651" s="41" t="str">
        <f t="shared" si="125"/>
        <v>Female/Separated/Nakapiripiriti</v>
      </c>
      <c r="H1651" s="41">
        <f>VLOOKUP($A1651,'Youth Skills Data'!$A$1:$E$2403,5,FALSE)</f>
        <v>1.87</v>
      </c>
      <c r="I1651" s="41">
        <f>VLOOKUP($A1651,'Youth Skills Data'!$A$1:$E$2403,4,FALSE)</f>
        <v>2.88</v>
      </c>
      <c r="J1651" s="41">
        <f>VLOOKUP($A1651,'Youth Skills Data'!$A$1:$E$2403,3,FALSE)</f>
        <v>5.23</v>
      </c>
      <c r="K1651" s="41">
        <f t="shared" si="127"/>
        <v>9.98</v>
      </c>
      <c r="L1651" s="41" t="s">
        <v>5</v>
      </c>
      <c r="M1651" s="41" t="s">
        <v>5</v>
      </c>
      <c r="N1651" s="41" t="str">
        <f t="shared" si="128"/>
        <v>High Impact</v>
      </c>
      <c r="O1651" s="42">
        <v>7200</v>
      </c>
      <c r="P1651" s="42">
        <v>21000</v>
      </c>
      <c r="Q1651" s="42">
        <f t="shared" si="129"/>
        <v>28200</v>
      </c>
    </row>
    <row r="1652" spans="1:17" x14ac:dyDescent="0.35">
      <c r="A1652" s="41" t="s">
        <v>1673</v>
      </c>
      <c r="B1652" s="41">
        <f>VLOOKUP($A:$A,'Youth Skills Data'!$A$1:$E$2403,2,FALSE)</f>
        <v>23</v>
      </c>
      <c r="C1652" s="41" t="str">
        <f t="shared" si="126"/>
        <v>20 - 24 yrs</v>
      </c>
      <c r="D1652" s="41" t="s">
        <v>8</v>
      </c>
      <c r="E1652" s="41" t="str">
        <f>HLOOKUP($A1652,'Sheet 4'!$A$2:$CNK$3,2,FALSE)</f>
        <v>Married</v>
      </c>
      <c r="F1652" s="41" t="s">
        <v>120</v>
      </c>
      <c r="G1652" s="41" t="str">
        <f t="shared" si="125"/>
        <v>Female/Married/Nakapiripiriti</v>
      </c>
      <c r="H1652" s="41">
        <f>VLOOKUP($A1652,'Youth Skills Data'!$A$1:$E$2403,5,FALSE)</f>
        <v>8.9499999999999993</v>
      </c>
      <c r="I1652" s="41">
        <f>VLOOKUP($A1652,'Youth Skills Data'!$A$1:$E$2403,4,FALSE)</f>
        <v>9.2799999999999994</v>
      </c>
      <c r="J1652" s="41">
        <f>VLOOKUP($A1652,'Youth Skills Data'!$A$1:$E$2403,3,FALSE)</f>
        <v>7.99</v>
      </c>
      <c r="K1652" s="41">
        <f t="shared" si="127"/>
        <v>26.22</v>
      </c>
      <c r="L1652" s="41" t="s">
        <v>5</v>
      </c>
      <c r="M1652" s="41" t="s">
        <v>5</v>
      </c>
      <c r="N1652" s="41" t="str">
        <f t="shared" si="128"/>
        <v>High Impact</v>
      </c>
      <c r="O1652" s="42">
        <v>28000</v>
      </c>
      <c r="P1652" s="42">
        <v>17099</v>
      </c>
      <c r="Q1652" s="42">
        <f t="shared" si="129"/>
        <v>45099</v>
      </c>
    </row>
    <row r="1653" spans="1:17" x14ac:dyDescent="0.35">
      <c r="A1653" s="41" t="s">
        <v>1674</v>
      </c>
      <c r="B1653" s="41">
        <f>VLOOKUP($A:$A,'Youth Skills Data'!$A$1:$E$2403,2,FALSE)</f>
        <v>21</v>
      </c>
      <c r="C1653" s="41" t="str">
        <f t="shared" si="126"/>
        <v>20 - 24 yrs</v>
      </c>
      <c r="D1653" s="41" t="s">
        <v>8</v>
      </c>
      <c r="E1653" s="41" t="str">
        <f>HLOOKUP($A1653,'Sheet 4'!$A$2:$CNK$3,2,FALSE)</f>
        <v>Single</v>
      </c>
      <c r="F1653" s="41" t="s">
        <v>120</v>
      </c>
      <c r="G1653" s="41" t="str">
        <f t="shared" si="125"/>
        <v>Female/Single/Nakapiripiriti</v>
      </c>
      <c r="H1653" s="41">
        <f>VLOOKUP($A1653,'Youth Skills Data'!$A$1:$E$2403,5,FALSE)</f>
        <v>1.25</v>
      </c>
      <c r="I1653" s="41">
        <f>VLOOKUP($A1653,'Youth Skills Data'!$A$1:$E$2403,4,FALSE)</f>
        <v>1.23</v>
      </c>
      <c r="J1653" s="41">
        <f>VLOOKUP($A1653,'Youth Skills Data'!$A$1:$E$2403,3,FALSE)</f>
        <v>9.6</v>
      </c>
      <c r="K1653" s="41">
        <f t="shared" si="127"/>
        <v>12.08</v>
      </c>
      <c r="L1653" s="41" t="s">
        <v>5</v>
      </c>
      <c r="M1653" s="41" t="s">
        <v>7</v>
      </c>
      <c r="N1653" s="41" t="str">
        <f t="shared" si="128"/>
        <v>Moderate Impact</v>
      </c>
      <c r="O1653" s="42">
        <v>7700</v>
      </c>
      <c r="P1653" s="42"/>
      <c r="Q1653" s="42">
        <f t="shared" si="129"/>
        <v>7700</v>
      </c>
    </row>
    <row r="1654" spans="1:17" x14ac:dyDescent="0.35">
      <c r="A1654" s="41" t="s">
        <v>1675</v>
      </c>
      <c r="B1654" s="41">
        <f>VLOOKUP($A:$A,'Youth Skills Data'!$A$1:$E$2403,2,FALSE)</f>
        <v>18</v>
      </c>
      <c r="C1654" s="41" t="str">
        <f t="shared" si="126"/>
        <v>15 - 19 yrs</v>
      </c>
      <c r="D1654" s="41" t="s">
        <v>3</v>
      </c>
      <c r="E1654" s="41" t="str">
        <f>HLOOKUP($A1654,'Sheet 4'!$A$2:$CNK$3,2,FALSE)</f>
        <v>Single</v>
      </c>
      <c r="F1654" s="41" t="s">
        <v>120</v>
      </c>
      <c r="G1654" s="41" t="str">
        <f t="shared" si="125"/>
        <v>Male/Single/Nakapiripiriti</v>
      </c>
      <c r="H1654" s="41">
        <f>VLOOKUP($A1654,'Youth Skills Data'!$A$1:$E$2403,5,FALSE)</f>
        <v>2.91</v>
      </c>
      <c r="I1654" s="41">
        <f>VLOOKUP($A1654,'Youth Skills Data'!$A$1:$E$2403,4,FALSE)</f>
        <v>2.04</v>
      </c>
      <c r="J1654" s="41">
        <f>VLOOKUP($A1654,'Youth Skills Data'!$A$1:$E$2403,3,FALSE)</f>
        <v>2.82</v>
      </c>
      <c r="K1654" s="41">
        <f t="shared" si="127"/>
        <v>7.77</v>
      </c>
      <c r="L1654" s="41" t="s">
        <v>5</v>
      </c>
      <c r="M1654" s="41" t="s">
        <v>7</v>
      </c>
      <c r="N1654" s="41" t="str">
        <f t="shared" si="128"/>
        <v>Moderate Impact</v>
      </c>
      <c r="O1654" s="42">
        <v>25500</v>
      </c>
      <c r="P1654" s="42"/>
      <c r="Q1654" s="42">
        <f t="shared" si="129"/>
        <v>25500</v>
      </c>
    </row>
    <row r="1655" spans="1:17" x14ac:dyDescent="0.35">
      <c r="A1655" s="41" t="s">
        <v>1676</v>
      </c>
      <c r="B1655" s="41">
        <f>VLOOKUP($A:$A,'Youth Skills Data'!$A$1:$E$2403,2,FALSE)</f>
        <v>21</v>
      </c>
      <c r="C1655" s="41" t="str">
        <f t="shared" si="126"/>
        <v>20 - 24 yrs</v>
      </c>
      <c r="D1655" s="41" t="s">
        <v>8</v>
      </c>
      <c r="E1655" s="41" t="str">
        <f>HLOOKUP($A1655,'Sheet 4'!$A$2:$CNK$3,2,FALSE)</f>
        <v>Single</v>
      </c>
      <c r="F1655" s="41" t="s">
        <v>120</v>
      </c>
      <c r="G1655" s="41" t="str">
        <f t="shared" si="125"/>
        <v>Female/Single/Nakapiripiriti</v>
      </c>
      <c r="H1655" s="41">
        <f>VLOOKUP($A1655,'Youth Skills Data'!$A$1:$E$2403,5,FALSE)</f>
        <v>7.84</v>
      </c>
      <c r="I1655" s="41">
        <f>VLOOKUP($A1655,'Youth Skills Data'!$A$1:$E$2403,4,FALSE)</f>
        <v>6.23</v>
      </c>
      <c r="J1655" s="41">
        <f>VLOOKUP($A1655,'Youth Skills Data'!$A$1:$E$2403,3,FALSE)</f>
        <v>5.87</v>
      </c>
      <c r="K1655" s="41">
        <f t="shared" si="127"/>
        <v>19.940000000000001</v>
      </c>
      <c r="L1655" s="41" t="s">
        <v>5</v>
      </c>
      <c r="M1655" s="41" t="s">
        <v>7</v>
      </c>
      <c r="N1655" s="41" t="str">
        <f t="shared" si="128"/>
        <v>Moderate Impact</v>
      </c>
      <c r="O1655" s="42">
        <v>7000</v>
      </c>
      <c r="P1655" s="42"/>
      <c r="Q1655" s="42">
        <f t="shared" si="129"/>
        <v>7000</v>
      </c>
    </row>
    <row r="1656" spans="1:17" x14ac:dyDescent="0.35">
      <c r="A1656" s="41" t="s">
        <v>1677</v>
      </c>
      <c r="B1656" s="41">
        <f>VLOOKUP($A:$A,'Youth Skills Data'!$A$1:$E$2403,2,FALSE)</f>
        <v>23</v>
      </c>
      <c r="C1656" s="41" t="str">
        <f t="shared" si="126"/>
        <v>20 - 24 yrs</v>
      </c>
      <c r="D1656" s="41" t="s">
        <v>8</v>
      </c>
      <c r="E1656" s="41" t="str">
        <f>HLOOKUP($A1656,'Sheet 4'!$A$2:$CNK$3,2,FALSE)</f>
        <v>Single</v>
      </c>
      <c r="F1656" s="41" t="s">
        <v>119</v>
      </c>
      <c r="G1656" s="41" t="str">
        <f t="shared" si="125"/>
        <v>Female/Single/Napak</v>
      </c>
      <c r="H1656" s="41">
        <f>VLOOKUP($A1656,'Youth Skills Data'!$A$1:$E$2403,5,FALSE)</f>
        <v>0.68</v>
      </c>
      <c r="I1656" s="41">
        <f>VLOOKUP($A1656,'Youth Skills Data'!$A$1:$E$2403,4,FALSE)</f>
        <v>1.57</v>
      </c>
      <c r="J1656" s="41">
        <f>VLOOKUP($A1656,'Youth Skills Data'!$A$1:$E$2403,3,FALSE)</f>
        <v>6.72</v>
      </c>
      <c r="K1656" s="41">
        <f t="shared" si="127"/>
        <v>8.9699999999999989</v>
      </c>
      <c r="L1656" s="41" t="s">
        <v>5</v>
      </c>
      <c r="M1656" s="41" t="s">
        <v>7</v>
      </c>
      <c r="N1656" s="41" t="str">
        <f t="shared" si="128"/>
        <v>Moderate Impact</v>
      </c>
      <c r="O1656" s="42">
        <v>10398</v>
      </c>
      <c r="P1656" s="42"/>
      <c r="Q1656" s="42">
        <f t="shared" si="129"/>
        <v>10398</v>
      </c>
    </row>
    <row r="1657" spans="1:17" x14ac:dyDescent="0.35">
      <c r="A1657" s="41" t="s">
        <v>1678</v>
      </c>
      <c r="B1657" s="41">
        <f>VLOOKUP($A:$A,'Youth Skills Data'!$A$1:$E$2403,2,FALSE)</f>
        <v>17</v>
      </c>
      <c r="C1657" s="41" t="str">
        <f t="shared" si="126"/>
        <v>15 - 19 yrs</v>
      </c>
      <c r="D1657" s="41" t="s">
        <v>8</v>
      </c>
      <c r="E1657" s="41" t="str">
        <f>HLOOKUP($A1657,'Sheet 4'!$A$2:$CNK$3,2,FALSE)</f>
        <v>Married</v>
      </c>
      <c r="F1657" s="41" t="s">
        <v>119</v>
      </c>
      <c r="G1657" s="41" t="str">
        <f t="shared" si="125"/>
        <v>Female/Married/Napak</v>
      </c>
      <c r="H1657" s="41">
        <f>VLOOKUP($A1657,'Youth Skills Data'!$A$1:$E$2403,5,FALSE)</f>
        <v>3.76</v>
      </c>
      <c r="I1657" s="41">
        <f>VLOOKUP($A1657,'Youth Skills Data'!$A$1:$E$2403,4,FALSE)</f>
        <v>0.56000000000000005</v>
      </c>
      <c r="J1657" s="41">
        <f>VLOOKUP($A1657,'Youth Skills Data'!$A$1:$E$2403,3,FALSE)</f>
        <v>9.81</v>
      </c>
      <c r="K1657" s="41">
        <f t="shared" si="127"/>
        <v>14.13</v>
      </c>
      <c r="L1657" s="41" t="s">
        <v>5</v>
      </c>
      <c r="M1657" s="41" t="s">
        <v>5</v>
      </c>
      <c r="N1657" s="41" t="str">
        <f t="shared" si="128"/>
        <v>High Impact</v>
      </c>
      <c r="O1657" s="42">
        <v>797</v>
      </c>
      <c r="P1657" s="42">
        <v>278000</v>
      </c>
      <c r="Q1657" s="42">
        <f t="shared" si="129"/>
        <v>278797</v>
      </c>
    </row>
    <row r="1658" spans="1:17" x14ac:dyDescent="0.35">
      <c r="A1658" s="41" t="s">
        <v>1679</v>
      </c>
      <c r="B1658" s="41">
        <f>VLOOKUP($A:$A,'Youth Skills Data'!$A$1:$E$2403,2,FALSE)</f>
        <v>23</v>
      </c>
      <c r="C1658" s="41" t="str">
        <f t="shared" si="126"/>
        <v>20 - 24 yrs</v>
      </c>
      <c r="D1658" s="41" t="s">
        <v>8</v>
      </c>
      <c r="E1658" s="41" t="str">
        <f>HLOOKUP($A1658,'Sheet 4'!$A$2:$CNK$3,2,FALSE)</f>
        <v>Single</v>
      </c>
      <c r="F1658" s="41" t="s">
        <v>119</v>
      </c>
      <c r="G1658" s="41" t="str">
        <f t="shared" si="125"/>
        <v>Female/Single/Napak</v>
      </c>
      <c r="H1658" s="41">
        <f>VLOOKUP($A1658,'Youth Skills Data'!$A$1:$E$2403,5,FALSE)</f>
        <v>3.88</v>
      </c>
      <c r="I1658" s="41">
        <f>VLOOKUP($A1658,'Youth Skills Data'!$A$1:$E$2403,4,FALSE)</f>
        <v>1.29</v>
      </c>
      <c r="J1658" s="41">
        <f>VLOOKUP($A1658,'Youth Skills Data'!$A$1:$E$2403,3,FALSE)</f>
        <v>9.16</v>
      </c>
      <c r="K1658" s="41">
        <f t="shared" si="127"/>
        <v>14.33</v>
      </c>
      <c r="L1658" s="41" t="s">
        <v>7</v>
      </c>
      <c r="M1658" s="41" t="s">
        <v>5</v>
      </c>
      <c r="N1658" s="41" t="str">
        <f t="shared" si="128"/>
        <v>Low Impact</v>
      </c>
      <c r="O1658" s="42"/>
      <c r="P1658" s="42">
        <v>31099</v>
      </c>
      <c r="Q1658" s="42">
        <f t="shared" si="129"/>
        <v>31099</v>
      </c>
    </row>
    <row r="1659" spans="1:17" x14ac:dyDescent="0.35">
      <c r="A1659" s="41" t="s">
        <v>1680</v>
      </c>
      <c r="B1659" s="41">
        <f>VLOOKUP($A:$A,'Youth Skills Data'!$A$1:$E$2403,2,FALSE)</f>
        <v>17</v>
      </c>
      <c r="C1659" s="41" t="str">
        <f t="shared" si="126"/>
        <v>15 - 19 yrs</v>
      </c>
      <c r="D1659" s="41" t="s">
        <v>8</v>
      </c>
      <c r="E1659" s="41" t="str">
        <f>HLOOKUP($A1659,'Sheet 4'!$A$2:$CNK$3,2,FALSE)</f>
        <v>Single</v>
      </c>
      <c r="F1659" s="41" t="s">
        <v>119</v>
      </c>
      <c r="G1659" s="41" t="str">
        <f t="shared" si="125"/>
        <v>Female/Single/Napak</v>
      </c>
      <c r="H1659" s="41">
        <f>VLOOKUP($A1659,'Youth Skills Data'!$A$1:$E$2403,5,FALSE)</f>
        <v>7.84</v>
      </c>
      <c r="I1659" s="41">
        <f>VLOOKUP($A1659,'Youth Skills Data'!$A$1:$E$2403,4,FALSE)</f>
        <v>6.23</v>
      </c>
      <c r="J1659" s="41">
        <f>VLOOKUP($A1659,'Youth Skills Data'!$A$1:$E$2403,3,FALSE)</f>
        <v>5.87</v>
      </c>
      <c r="K1659" s="41">
        <f t="shared" si="127"/>
        <v>19.940000000000001</v>
      </c>
      <c r="L1659" s="41" t="s">
        <v>7</v>
      </c>
      <c r="M1659" s="41" t="s">
        <v>5</v>
      </c>
      <c r="N1659" s="41" t="str">
        <f t="shared" si="128"/>
        <v>Low Impact</v>
      </c>
      <c r="O1659" s="42"/>
      <c r="P1659" s="42">
        <v>77500</v>
      </c>
      <c r="Q1659" s="42">
        <f t="shared" si="129"/>
        <v>77500</v>
      </c>
    </row>
    <row r="1660" spans="1:17" x14ac:dyDescent="0.35">
      <c r="A1660" s="41" t="s">
        <v>1681</v>
      </c>
      <c r="B1660" s="41">
        <f>VLOOKUP($A:$A,'Youth Skills Data'!$A$1:$E$2403,2,FALSE)</f>
        <v>25</v>
      </c>
      <c r="C1660" s="41" t="str">
        <f t="shared" si="126"/>
        <v>25 yrs or more</v>
      </c>
      <c r="D1660" s="41" t="s">
        <v>8</v>
      </c>
      <c r="E1660" s="41" t="str">
        <f>HLOOKUP($A1660,'Sheet 4'!$A$2:$CNK$3,2,FALSE)</f>
        <v>Single</v>
      </c>
      <c r="F1660" s="41" t="s">
        <v>119</v>
      </c>
      <c r="G1660" s="41" t="str">
        <f t="shared" si="125"/>
        <v>Female/Single/Napak</v>
      </c>
      <c r="H1660" s="41">
        <f>VLOOKUP($A1660,'Youth Skills Data'!$A$1:$E$2403,5,FALSE)</f>
        <v>8.42</v>
      </c>
      <c r="I1660" s="41">
        <f>VLOOKUP($A1660,'Youth Skills Data'!$A$1:$E$2403,4,FALSE)</f>
        <v>3.68</v>
      </c>
      <c r="J1660" s="41">
        <f>VLOOKUP($A1660,'Youth Skills Data'!$A$1:$E$2403,3,FALSE)</f>
        <v>0.54</v>
      </c>
      <c r="K1660" s="41">
        <f t="shared" si="127"/>
        <v>12.64</v>
      </c>
      <c r="L1660" s="41" t="s">
        <v>7</v>
      </c>
      <c r="M1660" s="41" t="s">
        <v>5</v>
      </c>
      <c r="N1660" s="41" t="str">
        <f t="shared" si="128"/>
        <v>Low Impact</v>
      </c>
      <c r="O1660" s="42"/>
      <c r="P1660" s="42">
        <v>800000</v>
      </c>
      <c r="Q1660" s="42">
        <f t="shared" si="129"/>
        <v>800000</v>
      </c>
    </row>
    <row r="1661" spans="1:17" x14ac:dyDescent="0.35">
      <c r="A1661" s="41" t="s">
        <v>1682</v>
      </c>
      <c r="B1661" s="41">
        <f>VLOOKUP($A:$A,'Youth Skills Data'!$A$1:$E$2403,2,FALSE)</f>
        <v>14</v>
      </c>
      <c r="C1661" s="41" t="str">
        <f t="shared" si="126"/>
        <v>15 - 19 yrs</v>
      </c>
      <c r="D1661" s="41" t="s">
        <v>8</v>
      </c>
      <c r="E1661" s="41" t="str">
        <f>HLOOKUP($A1661,'Sheet 4'!$A$2:$CNK$3,2,FALSE)</f>
        <v>Single</v>
      </c>
      <c r="F1661" s="41" t="s">
        <v>119</v>
      </c>
      <c r="G1661" s="41" t="str">
        <f t="shared" si="125"/>
        <v>Female/Single/Napak</v>
      </c>
      <c r="H1661" s="41">
        <f>VLOOKUP($A1661,'Youth Skills Data'!$A$1:$E$2403,5,FALSE)</f>
        <v>5.3</v>
      </c>
      <c r="I1661" s="41">
        <f>VLOOKUP($A1661,'Youth Skills Data'!$A$1:$E$2403,4,FALSE)</f>
        <v>2.52</v>
      </c>
      <c r="J1661" s="41">
        <f>VLOOKUP($A1661,'Youth Skills Data'!$A$1:$E$2403,3,FALSE)</f>
        <v>5.59</v>
      </c>
      <c r="K1661" s="41">
        <f t="shared" si="127"/>
        <v>13.41</v>
      </c>
      <c r="L1661" s="41" t="s">
        <v>7</v>
      </c>
      <c r="M1661" s="41" t="s">
        <v>5</v>
      </c>
      <c r="N1661" s="41" t="str">
        <f t="shared" si="128"/>
        <v>Low Impact</v>
      </c>
      <c r="O1661" s="42"/>
      <c r="P1661" s="42">
        <v>6240000</v>
      </c>
      <c r="Q1661" s="42">
        <f t="shared" si="129"/>
        <v>6240000</v>
      </c>
    </row>
    <row r="1662" spans="1:17" x14ac:dyDescent="0.35">
      <c r="A1662" s="41" t="s">
        <v>1683</v>
      </c>
      <c r="B1662" s="41">
        <f>VLOOKUP($A:$A,'Youth Skills Data'!$A$1:$E$2403,2,FALSE)</f>
        <v>15</v>
      </c>
      <c r="C1662" s="41" t="str">
        <f t="shared" si="126"/>
        <v>15 - 19 yrs</v>
      </c>
      <c r="D1662" s="41" t="s">
        <v>8</v>
      </c>
      <c r="E1662" s="41" t="str">
        <f>HLOOKUP($A1662,'Sheet 4'!$A$2:$CNK$3,2,FALSE)</f>
        <v>Married</v>
      </c>
      <c r="F1662" s="41" t="s">
        <v>119</v>
      </c>
      <c r="G1662" s="41" t="str">
        <f t="shared" si="125"/>
        <v>Female/Married/Napak</v>
      </c>
      <c r="H1662" s="41">
        <f>VLOOKUP($A1662,'Youth Skills Data'!$A$1:$E$2403,5,FALSE)</f>
        <v>1.87</v>
      </c>
      <c r="I1662" s="41">
        <f>VLOOKUP($A1662,'Youth Skills Data'!$A$1:$E$2403,4,FALSE)</f>
        <v>2.88</v>
      </c>
      <c r="J1662" s="41">
        <f>VLOOKUP($A1662,'Youth Skills Data'!$A$1:$E$2403,3,FALSE)</f>
        <v>5.23</v>
      </c>
      <c r="K1662" s="41">
        <f t="shared" si="127"/>
        <v>9.98</v>
      </c>
      <c r="L1662" s="41" t="s">
        <v>7</v>
      </c>
      <c r="M1662" s="41" t="s">
        <v>5</v>
      </c>
      <c r="N1662" s="41" t="str">
        <f t="shared" si="128"/>
        <v>Low Impact</v>
      </c>
      <c r="O1662" s="42"/>
      <c r="P1662" s="42">
        <v>125000</v>
      </c>
      <c r="Q1662" s="42">
        <f t="shared" si="129"/>
        <v>125000</v>
      </c>
    </row>
    <row r="1663" spans="1:17" x14ac:dyDescent="0.35">
      <c r="A1663" s="41" t="s">
        <v>1684</v>
      </c>
      <c r="B1663" s="41">
        <f>VLOOKUP($A:$A,'Youth Skills Data'!$A$1:$E$2403,2,FALSE)</f>
        <v>17</v>
      </c>
      <c r="C1663" s="41" t="str">
        <f t="shared" si="126"/>
        <v>15 - 19 yrs</v>
      </c>
      <c r="D1663" s="41" t="s">
        <v>8</v>
      </c>
      <c r="E1663" s="41" t="str">
        <f>HLOOKUP($A1663,'Sheet 4'!$A$2:$CNK$3,2,FALSE)</f>
        <v>Single</v>
      </c>
      <c r="F1663" s="41" t="s">
        <v>119</v>
      </c>
      <c r="G1663" s="41" t="str">
        <f t="shared" si="125"/>
        <v>Female/Single/Napak</v>
      </c>
      <c r="H1663" s="41">
        <f>VLOOKUP($A1663,'Youth Skills Data'!$A$1:$E$2403,5,FALSE)</f>
        <v>1.87</v>
      </c>
      <c r="I1663" s="41">
        <f>VLOOKUP($A1663,'Youth Skills Data'!$A$1:$E$2403,4,FALSE)</f>
        <v>2.88</v>
      </c>
      <c r="J1663" s="41">
        <f>VLOOKUP($A1663,'Youth Skills Data'!$A$1:$E$2403,3,FALSE)</f>
        <v>5.23</v>
      </c>
      <c r="K1663" s="41">
        <f t="shared" si="127"/>
        <v>9.98</v>
      </c>
      <c r="L1663" s="41" t="s">
        <v>5</v>
      </c>
      <c r="M1663" s="41" t="s">
        <v>5</v>
      </c>
      <c r="N1663" s="41" t="str">
        <f t="shared" si="128"/>
        <v>High Impact</v>
      </c>
      <c r="O1663" s="42">
        <v>552050</v>
      </c>
      <c r="P1663" s="42">
        <v>1050000</v>
      </c>
      <c r="Q1663" s="42">
        <f t="shared" si="129"/>
        <v>1602050</v>
      </c>
    </row>
    <row r="1664" spans="1:17" x14ac:dyDescent="0.35">
      <c r="A1664" s="41" t="s">
        <v>1685</v>
      </c>
      <c r="B1664" s="41">
        <f>VLOOKUP($A:$A,'Youth Skills Data'!$A$1:$E$2403,2,FALSE)</f>
        <v>19</v>
      </c>
      <c r="C1664" s="41" t="str">
        <f t="shared" si="126"/>
        <v>20 - 24 yrs</v>
      </c>
      <c r="D1664" s="41" t="s">
        <v>8</v>
      </c>
      <c r="E1664" s="41" t="str">
        <f>HLOOKUP($A1664,'Sheet 4'!$A$2:$CNK$3,2,FALSE)</f>
        <v>Single</v>
      </c>
      <c r="F1664" s="41" t="s">
        <v>119</v>
      </c>
      <c r="G1664" s="41" t="str">
        <f t="shared" si="125"/>
        <v>Female/Single/Napak</v>
      </c>
      <c r="H1664" s="41">
        <f>VLOOKUP($A1664,'Youth Skills Data'!$A$1:$E$2403,5,FALSE)</f>
        <v>5.3</v>
      </c>
      <c r="I1664" s="41">
        <f>VLOOKUP($A1664,'Youth Skills Data'!$A$1:$E$2403,4,FALSE)</f>
        <v>2.52</v>
      </c>
      <c r="J1664" s="41">
        <f>VLOOKUP($A1664,'Youth Skills Data'!$A$1:$E$2403,3,FALSE)</f>
        <v>5.59</v>
      </c>
      <c r="K1664" s="41">
        <f t="shared" si="127"/>
        <v>13.41</v>
      </c>
      <c r="L1664" s="41" t="s">
        <v>5</v>
      </c>
      <c r="M1664" s="41" t="s">
        <v>7</v>
      </c>
      <c r="N1664" s="41" t="str">
        <f t="shared" si="128"/>
        <v>Moderate Impact</v>
      </c>
      <c r="O1664" s="42">
        <v>2005600</v>
      </c>
      <c r="P1664" s="42"/>
      <c r="Q1664" s="42">
        <f t="shared" si="129"/>
        <v>2005600</v>
      </c>
    </row>
    <row r="1665" spans="1:17" x14ac:dyDescent="0.35">
      <c r="A1665" s="41" t="s">
        <v>1686</v>
      </c>
      <c r="B1665" s="41">
        <f>VLOOKUP($A:$A,'Youth Skills Data'!$A$1:$E$2403,2,FALSE)</f>
        <v>21</v>
      </c>
      <c r="C1665" s="41" t="str">
        <f t="shared" si="126"/>
        <v>20 - 24 yrs</v>
      </c>
      <c r="D1665" s="41" t="s">
        <v>8</v>
      </c>
      <c r="E1665" s="41" t="str">
        <f>HLOOKUP($A1665,'Sheet 4'!$A$2:$CNK$3,2,FALSE)</f>
        <v>Single</v>
      </c>
      <c r="F1665" s="41" t="s">
        <v>119</v>
      </c>
      <c r="G1665" s="41" t="str">
        <f t="shared" si="125"/>
        <v>Female/Single/Napak</v>
      </c>
      <c r="H1665" s="41">
        <f>VLOOKUP($A1665,'Youth Skills Data'!$A$1:$E$2403,5,FALSE)</f>
        <v>3.76</v>
      </c>
      <c r="I1665" s="41">
        <f>VLOOKUP($A1665,'Youth Skills Data'!$A$1:$E$2403,4,FALSE)</f>
        <v>0.56000000000000005</v>
      </c>
      <c r="J1665" s="41">
        <f>VLOOKUP($A1665,'Youth Skills Data'!$A$1:$E$2403,3,FALSE)</f>
        <v>9.81</v>
      </c>
      <c r="K1665" s="41">
        <f t="shared" si="127"/>
        <v>14.13</v>
      </c>
      <c r="L1665" s="41" t="s">
        <v>5</v>
      </c>
      <c r="M1665" s="41" t="s">
        <v>5</v>
      </c>
      <c r="N1665" s="41" t="str">
        <f t="shared" si="128"/>
        <v>High Impact</v>
      </c>
      <c r="O1665" s="42">
        <v>48000</v>
      </c>
      <c r="P1665" s="42">
        <v>480000</v>
      </c>
      <c r="Q1665" s="42">
        <f t="shared" si="129"/>
        <v>528000</v>
      </c>
    </row>
    <row r="1666" spans="1:17" x14ac:dyDescent="0.35">
      <c r="A1666" s="41" t="s">
        <v>1687</v>
      </c>
      <c r="B1666" s="41">
        <f>VLOOKUP($A:$A,'Youth Skills Data'!$A$1:$E$2403,2,FALSE)</f>
        <v>24</v>
      </c>
      <c r="C1666" s="41" t="str">
        <f t="shared" si="126"/>
        <v>20 - 24 yrs</v>
      </c>
      <c r="D1666" s="41" t="s">
        <v>8</v>
      </c>
      <c r="E1666" s="41" t="str">
        <f>HLOOKUP($A1666,'Sheet 4'!$A$2:$CNK$3,2,FALSE)</f>
        <v>Separated</v>
      </c>
      <c r="F1666" s="41" t="s">
        <v>116</v>
      </c>
      <c r="G1666" s="41" t="str">
        <f t="shared" ref="G1666:G1729" si="130">CONCATENATE(D1666,"/",E1666,"/",F1666,)</f>
        <v>Female/Separated/Moroto</v>
      </c>
      <c r="H1666" s="41">
        <f>VLOOKUP($A1666,'Youth Skills Data'!$A$1:$E$2403,5,FALSE)</f>
        <v>8.42</v>
      </c>
      <c r="I1666" s="41">
        <f>VLOOKUP($A1666,'Youth Skills Data'!$A$1:$E$2403,4,FALSE)</f>
        <v>3.68</v>
      </c>
      <c r="J1666" s="41">
        <f>VLOOKUP($A1666,'Youth Skills Data'!$A$1:$E$2403,3,FALSE)</f>
        <v>0.54</v>
      </c>
      <c r="K1666" s="41">
        <f t="shared" si="127"/>
        <v>12.64</v>
      </c>
      <c r="L1666" s="41" t="s">
        <v>5</v>
      </c>
      <c r="M1666" s="41" t="s">
        <v>7</v>
      </c>
      <c r="N1666" s="41" t="str">
        <f t="shared" si="128"/>
        <v>Moderate Impact</v>
      </c>
      <c r="O1666" s="42">
        <v>21000</v>
      </c>
      <c r="P1666" s="42"/>
      <c r="Q1666" s="42">
        <f t="shared" si="129"/>
        <v>21000</v>
      </c>
    </row>
    <row r="1667" spans="1:17" x14ac:dyDescent="0.35">
      <c r="A1667" s="41" t="s">
        <v>1688</v>
      </c>
      <c r="B1667" s="41">
        <f>VLOOKUP($A:$A,'Youth Skills Data'!$A$1:$E$2403,2,FALSE)</f>
        <v>21</v>
      </c>
      <c r="C1667" s="41" t="str">
        <f t="shared" ref="C1667:C1730" si="131">IF(B1667&lt;=10,"Below 10 yrs",IF(B1667&lt;14,"10-14 yrs",IF(B1667&lt;19,"15 - 19 yrs",IF(B1667&lt;=24,"20 - 24 yrs",IF(B1667&gt;=25,"25 yrs or more")))))</f>
        <v>20 - 24 yrs</v>
      </c>
      <c r="D1667" s="41" t="s">
        <v>8</v>
      </c>
      <c r="E1667" s="41" t="str">
        <f>HLOOKUP($A1667,'Sheet 4'!$A$2:$CNK$3,2,FALSE)</f>
        <v>Single</v>
      </c>
      <c r="F1667" s="41" t="s">
        <v>116</v>
      </c>
      <c r="G1667" s="41" t="str">
        <f t="shared" si="130"/>
        <v>Female/Single/Moroto</v>
      </c>
      <c r="H1667" s="41">
        <f>VLOOKUP($A1667,'Youth Skills Data'!$A$1:$E$2403,5,FALSE)</f>
        <v>7.74</v>
      </c>
      <c r="I1667" s="41">
        <f>VLOOKUP($A1667,'Youth Skills Data'!$A$1:$E$2403,4,FALSE)</f>
        <v>5.57</v>
      </c>
      <c r="J1667" s="41">
        <f>VLOOKUP($A1667,'Youth Skills Data'!$A$1:$E$2403,3,FALSE)</f>
        <v>8.99</v>
      </c>
      <c r="K1667" s="41">
        <f t="shared" ref="K1667:K1730" si="132">H1667+I1667+J1667</f>
        <v>22.3</v>
      </c>
      <c r="L1667" s="41" t="s">
        <v>5</v>
      </c>
      <c r="M1667" s="41" t="s">
        <v>7</v>
      </c>
      <c r="N1667" s="41" t="str">
        <f t="shared" ref="N1667:N1730" si="133">IF(AND(L1667="Yes",M1667="Yes"),"High Impact",IF(AND(L1667="Yes",M1667="No"),"Moderate Impact",IF(AND(L1667="No",M1667="Yes"),"Low Impact","No Impact at all")))</f>
        <v>Moderate Impact</v>
      </c>
      <c r="O1667" s="42">
        <v>45500</v>
      </c>
      <c r="P1667" s="42"/>
      <c r="Q1667" s="42">
        <f t="shared" ref="Q1667:Q1730" si="134">P1667+O1667</f>
        <v>45500</v>
      </c>
    </row>
    <row r="1668" spans="1:17" x14ac:dyDescent="0.35">
      <c r="A1668" s="41" t="s">
        <v>1689</v>
      </c>
      <c r="B1668" s="41">
        <f>VLOOKUP($A:$A,'Youth Skills Data'!$A$1:$E$2403,2,FALSE)</f>
        <v>23</v>
      </c>
      <c r="C1668" s="41" t="str">
        <f t="shared" si="131"/>
        <v>20 - 24 yrs</v>
      </c>
      <c r="D1668" s="41" t="s">
        <v>8</v>
      </c>
      <c r="E1668" s="41" t="str">
        <f>HLOOKUP($A1668,'Sheet 4'!$A$2:$CNK$3,2,FALSE)</f>
        <v>Single</v>
      </c>
      <c r="F1668" s="41" t="s">
        <v>116</v>
      </c>
      <c r="G1668" s="41" t="str">
        <f t="shared" si="130"/>
        <v>Female/Single/Moroto</v>
      </c>
      <c r="H1668" s="41">
        <f>VLOOKUP($A1668,'Youth Skills Data'!$A$1:$E$2403,5,FALSE)</f>
        <v>4.3499999999999996</v>
      </c>
      <c r="I1668" s="41">
        <f>VLOOKUP($A1668,'Youth Skills Data'!$A$1:$E$2403,4,FALSE)</f>
        <v>7.84</v>
      </c>
      <c r="J1668" s="41">
        <f>VLOOKUP($A1668,'Youth Skills Data'!$A$1:$E$2403,3,FALSE)</f>
        <v>6.4</v>
      </c>
      <c r="K1668" s="41">
        <f t="shared" si="132"/>
        <v>18.59</v>
      </c>
      <c r="L1668" s="41" t="s">
        <v>5</v>
      </c>
      <c r="M1668" s="41" t="s">
        <v>7</v>
      </c>
      <c r="N1668" s="41" t="str">
        <f t="shared" si="133"/>
        <v>Moderate Impact</v>
      </c>
      <c r="O1668" s="42">
        <v>37500</v>
      </c>
      <c r="P1668" s="42"/>
      <c r="Q1668" s="42">
        <f t="shared" si="134"/>
        <v>37500</v>
      </c>
    </row>
    <row r="1669" spans="1:17" x14ac:dyDescent="0.35">
      <c r="A1669" s="41" t="s">
        <v>1690</v>
      </c>
      <c r="B1669" s="41">
        <f>VLOOKUP($A:$A,'Youth Skills Data'!$A$1:$E$2403,2,FALSE)</f>
        <v>19</v>
      </c>
      <c r="C1669" s="41" t="str">
        <f t="shared" si="131"/>
        <v>20 - 24 yrs</v>
      </c>
      <c r="D1669" s="41" t="s">
        <v>8</v>
      </c>
      <c r="E1669" s="41" t="str">
        <f>HLOOKUP($A1669,'Sheet 4'!$A$2:$CNK$3,2,FALSE)</f>
        <v>Single</v>
      </c>
      <c r="F1669" s="41" t="s">
        <v>116</v>
      </c>
      <c r="G1669" s="41" t="str">
        <f t="shared" si="130"/>
        <v>Female/Single/Moroto</v>
      </c>
      <c r="H1669" s="41">
        <f>VLOOKUP($A1669,'Youth Skills Data'!$A$1:$E$2403,5,FALSE)</f>
        <v>4.3499999999999996</v>
      </c>
      <c r="I1669" s="41">
        <f>VLOOKUP($A1669,'Youth Skills Data'!$A$1:$E$2403,4,FALSE)</f>
        <v>7.84</v>
      </c>
      <c r="J1669" s="41">
        <f>VLOOKUP($A1669,'Youth Skills Data'!$A$1:$E$2403,3,FALSE)</f>
        <v>6.4</v>
      </c>
      <c r="K1669" s="41">
        <f t="shared" si="132"/>
        <v>18.59</v>
      </c>
      <c r="L1669" s="41" t="s">
        <v>5</v>
      </c>
      <c r="M1669" s="41" t="s">
        <v>7</v>
      </c>
      <c r="N1669" s="41" t="str">
        <f t="shared" si="133"/>
        <v>Moderate Impact</v>
      </c>
      <c r="O1669" s="42">
        <v>37000</v>
      </c>
      <c r="P1669" s="42"/>
      <c r="Q1669" s="42">
        <f t="shared" si="134"/>
        <v>37000</v>
      </c>
    </row>
    <row r="1670" spans="1:17" x14ac:dyDescent="0.35">
      <c r="A1670" s="41" t="s">
        <v>1691</v>
      </c>
      <c r="B1670" s="41">
        <f>VLOOKUP($A:$A,'Youth Skills Data'!$A$1:$E$2403,2,FALSE)</f>
        <v>29</v>
      </c>
      <c r="C1670" s="41" t="str">
        <f t="shared" si="131"/>
        <v>25 yrs or more</v>
      </c>
      <c r="D1670" s="41" t="s">
        <v>8</v>
      </c>
      <c r="E1670" s="41" t="str">
        <f>HLOOKUP($A1670,'Sheet 4'!$A$2:$CNK$3,2,FALSE)</f>
        <v>Single</v>
      </c>
      <c r="F1670" s="41" t="s">
        <v>116</v>
      </c>
      <c r="G1670" s="41" t="str">
        <f t="shared" si="130"/>
        <v>Female/Single/Moroto</v>
      </c>
      <c r="H1670" s="41">
        <f>VLOOKUP($A1670,'Youth Skills Data'!$A$1:$E$2403,5,FALSE)</f>
        <v>8.42</v>
      </c>
      <c r="I1670" s="41">
        <f>VLOOKUP($A1670,'Youth Skills Data'!$A$1:$E$2403,4,FALSE)</f>
        <v>3.68</v>
      </c>
      <c r="J1670" s="41">
        <f>VLOOKUP($A1670,'Youth Skills Data'!$A$1:$E$2403,3,FALSE)</f>
        <v>0.54</v>
      </c>
      <c r="K1670" s="41">
        <f t="shared" si="132"/>
        <v>12.64</v>
      </c>
      <c r="L1670" s="41" t="s">
        <v>5</v>
      </c>
      <c r="M1670" s="41" t="s">
        <v>7</v>
      </c>
      <c r="N1670" s="41" t="str">
        <f t="shared" si="133"/>
        <v>Moderate Impact</v>
      </c>
      <c r="O1670" s="42">
        <v>396000</v>
      </c>
      <c r="P1670" s="42"/>
      <c r="Q1670" s="42">
        <f t="shared" si="134"/>
        <v>396000</v>
      </c>
    </row>
    <row r="1671" spans="1:17" x14ac:dyDescent="0.35">
      <c r="A1671" s="41" t="s">
        <v>1692</v>
      </c>
      <c r="B1671" s="41">
        <f>VLOOKUP($A:$A,'Youth Skills Data'!$A$1:$E$2403,2,FALSE)</f>
        <v>23</v>
      </c>
      <c r="C1671" s="41" t="str">
        <f t="shared" si="131"/>
        <v>20 - 24 yrs</v>
      </c>
      <c r="D1671" s="41" t="s">
        <v>3</v>
      </c>
      <c r="E1671" s="41" t="str">
        <f>HLOOKUP($A1671,'Sheet 4'!$A$2:$CNK$3,2,FALSE)</f>
        <v>Married</v>
      </c>
      <c r="F1671" s="41" t="s">
        <v>116</v>
      </c>
      <c r="G1671" s="41" t="str">
        <f t="shared" si="130"/>
        <v>Male/Married/Moroto</v>
      </c>
      <c r="H1671" s="41">
        <f>VLOOKUP($A1671,'Youth Skills Data'!$A$1:$E$2403,5,FALSE)</f>
        <v>1.87</v>
      </c>
      <c r="I1671" s="41">
        <f>VLOOKUP($A1671,'Youth Skills Data'!$A$1:$E$2403,4,FALSE)</f>
        <v>2.88</v>
      </c>
      <c r="J1671" s="41">
        <f>VLOOKUP($A1671,'Youth Skills Data'!$A$1:$E$2403,3,FALSE)</f>
        <v>5.23</v>
      </c>
      <c r="K1671" s="41">
        <f t="shared" si="132"/>
        <v>9.98</v>
      </c>
      <c r="L1671" s="41" t="s">
        <v>5</v>
      </c>
      <c r="M1671" s="41" t="s">
        <v>5</v>
      </c>
      <c r="N1671" s="41" t="str">
        <f t="shared" si="133"/>
        <v>High Impact</v>
      </c>
      <c r="O1671" s="42">
        <v>32000</v>
      </c>
      <c r="P1671" s="42">
        <v>190000</v>
      </c>
      <c r="Q1671" s="42">
        <f t="shared" si="134"/>
        <v>222000</v>
      </c>
    </row>
    <row r="1672" spans="1:17" x14ac:dyDescent="0.35">
      <c r="A1672" s="41" t="s">
        <v>1693</v>
      </c>
      <c r="B1672" s="41">
        <f>VLOOKUP($A:$A,'Youth Skills Data'!$A$1:$E$2403,2,FALSE)</f>
        <v>21</v>
      </c>
      <c r="C1672" s="41" t="str">
        <f t="shared" si="131"/>
        <v>20 - 24 yrs</v>
      </c>
      <c r="D1672" s="41" t="s">
        <v>3</v>
      </c>
      <c r="E1672" s="41" t="str">
        <f>HLOOKUP($A1672,'Sheet 4'!$A$2:$CNK$3,2,FALSE)</f>
        <v>Married</v>
      </c>
      <c r="F1672" s="41" t="s">
        <v>116</v>
      </c>
      <c r="G1672" s="41" t="str">
        <f t="shared" si="130"/>
        <v>Male/Married/Moroto</v>
      </c>
      <c r="H1672" s="41">
        <f>VLOOKUP($A1672,'Youth Skills Data'!$A$1:$E$2403,5,FALSE)</f>
        <v>5.24</v>
      </c>
      <c r="I1672" s="41">
        <f>VLOOKUP($A1672,'Youth Skills Data'!$A$1:$E$2403,4,FALSE)</f>
        <v>4.01</v>
      </c>
      <c r="J1672" s="41">
        <f>VLOOKUP($A1672,'Youth Skills Data'!$A$1:$E$2403,3,FALSE)</f>
        <v>5.53</v>
      </c>
      <c r="K1672" s="41">
        <f t="shared" si="132"/>
        <v>14.780000000000001</v>
      </c>
      <c r="L1672" s="41" t="s">
        <v>7</v>
      </c>
      <c r="M1672" s="41" t="s">
        <v>5</v>
      </c>
      <c r="N1672" s="41" t="str">
        <f t="shared" si="133"/>
        <v>Low Impact</v>
      </c>
      <c r="O1672" s="42"/>
      <c r="P1672" s="42">
        <v>280000</v>
      </c>
      <c r="Q1672" s="42">
        <f t="shared" si="134"/>
        <v>280000</v>
      </c>
    </row>
    <row r="1673" spans="1:17" x14ac:dyDescent="0.35">
      <c r="A1673" s="41" t="s">
        <v>1694</v>
      </c>
      <c r="B1673" s="41">
        <f>VLOOKUP($A:$A,'Youth Skills Data'!$A$1:$E$2403,2,FALSE)</f>
        <v>18</v>
      </c>
      <c r="C1673" s="41" t="str">
        <f t="shared" si="131"/>
        <v>15 - 19 yrs</v>
      </c>
      <c r="D1673" s="41" t="s">
        <v>8</v>
      </c>
      <c r="E1673" s="41" t="str">
        <f>HLOOKUP($A1673,'Sheet 4'!$A$2:$CNK$3,2,FALSE)</f>
        <v>Single</v>
      </c>
      <c r="F1673" s="41" t="s">
        <v>116</v>
      </c>
      <c r="G1673" s="41" t="str">
        <f t="shared" si="130"/>
        <v>Female/Single/Moroto</v>
      </c>
      <c r="H1673" s="41">
        <f>VLOOKUP($A1673,'Youth Skills Data'!$A$1:$E$2403,5,FALSE)</f>
        <v>8.76</v>
      </c>
      <c r="I1673" s="41">
        <f>VLOOKUP($A1673,'Youth Skills Data'!$A$1:$E$2403,4,FALSE)</f>
        <v>3.81</v>
      </c>
      <c r="J1673" s="41">
        <f>VLOOKUP($A1673,'Youth Skills Data'!$A$1:$E$2403,3,FALSE)</f>
        <v>7.33</v>
      </c>
      <c r="K1673" s="41">
        <f t="shared" si="132"/>
        <v>19.899999999999999</v>
      </c>
      <c r="L1673" s="41" t="s">
        <v>7</v>
      </c>
      <c r="M1673" s="41" t="s">
        <v>5</v>
      </c>
      <c r="N1673" s="41" t="str">
        <f t="shared" si="133"/>
        <v>Low Impact</v>
      </c>
      <c r="O1673" s="42"/>
      <c r="P1673" s="42">
        <v>295000</v>
      </c>
      <c r="Q1673" s="42">
        <f t="shared" si="134"/>
        <v>295000</v>
      </c>
    </row>
    <row r="1674" spans="1:17" x14ac:dyDescent="0.35">
      <c r="A1674" s="41" t="s">
        <v>1695</v>
      </c>
      <c r="B1674" s="41">
        <f>VLOOKUP($A:$A,'Youth Skills Data'!$A$1:$E$2403,2,FALSE)</f>
        <v>21</v>
      </c>
      <c r="C1674" s="41" t="str">
        <f t="shared" si="131"/>
        <v>20 - 24 yrs</v>
      </c>
      <c r="D1674" s="41" t="s">
        <v>3</v>
      </c>
      <c r="E1674" s="41" t="str">
        <f>HLOOKUP($A1674,'Sheet 4'!$A$2:$CNK$3,2,FALSE)</f>
        <v>Single</v>
      </c>
      <c r="F1674" s="41" t="s">
        <v>116</v>
      </c>
      <c r="G1674" s="41" t="str">
        <f t="shared" si="130"/>
        <v>Male/Single/Moroto</v>
      </c>
      <c r="H1674" s="41">
        <f>VLOOKUP($A1674,'Youth Skills Data'!$A$1:$E$2403,5,FALSE)</f>
        <v>7.84</v>
      </c>
      <c r="I1674" s="41">
        <f>VLOOKUP($A1674,'Youth Skills Data'!$A$1:$E$2403,4,FALSE)</f>
        <v>6.23</v>
      </c>
      <c r="J1674" s="41">
        <f>VLOOKUP($A1674,'Youth Skills Data'!$A$1:$E$2403,3,FALSE)</f>
        <v>5.87</v>
      </c>
      <c r="K1674" s="41">
        <f t="shared" si="132"/>
        <v>19.940000000000001</v>
      </c>
      <c r="L1674" s="41" t="s">
        <v>7</v>
      </c>
      <c r="M1674" s="41" t="s">
        <v>5</v>
      </c>
      <c r="N1674" s="41" t="str">
        <f t="shared" si="133"/>
        <v>Low Impact</v>
      </c>
      <c r="O1674" s="42"/>
      <c r="P1674" s="42">
        <v>0</v>
      </c>
      <c r="Q1674" s="42">
        <f t="shared" si="134"/>
        <v>0</v>
      </c>
    </row>
    <row r="1675" spans="1:17" x14ac:dyDescent="0.35">
      <c r="A1675" s="41" t="s">
        <v>1696</v>
      </c>
      <c r="B1675" s="41">
        <f>VLOOKUP($A:$A,'Youth Skills Data'!$A$1:$E$2403,2,FALSE)</f>
        <v>23</v>
      </c>
      <c r="C1675" s="41" t="str">
        <f t="shared" si="131"/>
        <v>20 - 24 yrs</v>
      </c>
      <c r="D1675" s="41" t="s">
        <v>3</v>
      </c>
      <c r="E1675" s="41" t="str">
        <f>HLOOKUP($A1675,'Sheet 4'!$A$2:$CNK$3,2,FALSE)</f>
        <v>Single</v>
      </c>
      <c r="F1675" s="41" t="s">
        <v>116</v>
      </c>
      <c r="G1675" s="41" t="str">
        <f t="shared" si="130"/>
        <v>Male/Single/Moroto</v>
      </c>
      <c r="H1675" s="41">
        <f>VLOOKUP($A1675,'Youth Skills Data'!$A$1:$E$2403,5,FALSE)</f>
        <v>0.7</v>
      </c>
      <c r="I1675" s="41">
        <f>VLOOKUP($A1675,'Youth Skills Data'!$A$1:$E$2403,4,FALSE)</f>
        <v>1.79</v>
      </c>
      <c r="J1675" s="41">
        <f>VLOOKUP($A1675,'Youth Skills Data'!$A$1:$E$2403,3,FALSE)</f>
        <v>6.8</v>
      </c>
      <c r="K1675" s="41">
        <f t="shared" si="132"/>
        <v>9.2899999999999991</v>
      </c>
      <c r="L1675" s="41" t="s">
        <v>6</v>
      </c>
      <c r="M1675" s="41" t="s">
        <v>6</v>
      </c>
      <c r="N1675" s="41" t="str">
        <f t="shared" si="133"/>
        <v>No Impact at all</v>
      </c>
      <c r="O1675" s="42"/>
      <c r="P1675" s="42"/>
      <c r="Q1675" s="42">
        <f t="shared" si="134"/>
        <v>0</v>
      </c>
    </row>
    <row r="1676" spans="1:17" x14ac:dyDescent="0.35">
      <c r="A1676" s="41" t="s">
        <v>1697</v>
      </c>
      <c r="B1676" s="41">
        <f>VLOOKUP($A:$A,'Youth Skills Data'!$A$1:$E$2403,2,FALSE)</f>
        <v>17</v>
      </c>
      <c r="C1676" s="41" t="str">
        <f t="shared" si="131"/>
        <v>15 - 19 yrs</v>
      </c>
      <c r="D1676" s="41" t="s">
        <v>3</v>
      </c>
      <c r="E1676" s="41" t="str">
        <f>HLOOKUP($A1676,'Sheet 4'!$A$2:$CNK$3,2,FALSE)</f>
        <v>Single</v>
      </c>
      <c r="F1676" s="41" t="s">
        <v>117</v>
      </c>
      <c r="G1676" s="41" t="str">
        <f t="shared" si="130"/>
        <v>Male/Single/Kaabong</v>
      </c>
      <c r="H1676" s="41">
        <f>VLOOKUP($A1676,'Youth Skills Data'!$A$1:$E$2403,5,FALSE)</f>
        <v>3.76</v>
      </c>
      <c r="I1676" s="41">
        <f>VLOOKUP($A1676,'Youth Skills Data'!$A$1:$E$2403,4,FALSE)</f>
        <v>0.56000000000000005</v>
      </c>
      <c r="J1676" s="41">
        <f>VLOOKUP($A1676,'Youth Skills Data'!$A$1:$E$2403,3,FALSE)</f>
        <v>9.81</v>
      </c>
      <c r="K1676" s="41">
        <f t="shared" si="132"/>
        <v>14.13</v>
      </c>
      <c r="L1676" s="41" t="s">
        <v>5</v>
      </c>
      <c r="M1676" s="41" t="s">
        <v>6</v>
      </c>
      <c r="N1676" s="41" t="str">
        <f t="shared" si="133"/>
        <v>Moderate Impact</v>
      </c>
      <c r="O1676" s="42">
        <v>261000</v>
      </c>
      <c r="P1676" s="42"/>
      <c r="Q1676" s="42">
        <f t="shared" si="134"/>
        <v>261000</v>
      </c>
    </row>
    <row r="1677" spans="1:17" x14ac:dyDescent="0.35">
      <c r="A1677" s="41" t="s">
        <v>1698</v>
      </c>
      <c r="B1677" s="41">
        <f>VLOOKUP($A:$A,'Youth Skills Data'!$A$1:$E$2403,2,FALSE)</f>
        <v>25</v>
      </c>
      <c r="C1677" s="41" t="str">
        <f t="shared" si="131"/>
        <v>25 yrs or more</v>
      </c>
      <c r="D1677" s="41" t="s">
        <v>8</v>
      </c>
      <c r="E1677" s="41" t="str">
        <f>HLOOKUP($A1677,'Sheet 4'!$A$2:$CNK$3,2,FALSE)</f>
        <v>Single</v>
      </c>
      <c r="F1677" s="41" t="s">
        <v>118</v>
      </c>
      <c r="G1677" s="41" t="str">
        <f t="shared" si="130"/>
        <v>Female/Single/Kotido</v>
      </c>
      <c r="H1677" s="41">
        <f>VLOOKUP($A1677,'Youth Skills Data'!$A$1:$E$2403,5,FALSE)</f>
        <v>8.9499999999999993</v>
      </c>
      <c r="I1677" s="41">
        <f>VLOOKUP($A1677,'Youth Skills Data'!$A$1:$E$2403,4,FALSE)</f>
        <v>9.2799999999999994</v>
      </c>
      <c r="J1677" s="41">
        <f>VLOOKUP($A1677,'Youth Skills Data'!$A$1:$E$2403,3,FALSE)</f>
        <v>7.99</v>
      </c>
      <c r="K1677" s="41">
        <f t="shared" si="132"/>
        <v>26.22</v>
      </c>
      <c r="L1677" s="41" t="s">
        <v>6</v>
      </c>
      <c r="M1677" s="41" t="s">
        <v>6</v>
      </c>
      <c r="N1677" s="41" t="str">
        <f t="shared" si="133"/>
        <v>No Impact at all</v>
      </c>
      <c r="O1677" s="42"/>
      <c r="P1677" s="42"/>
      <c r="Q1677" s="42">
        <f t="shared" si="134"/>
        <v>0</v>
      </c>
    </row>
    <row r="1678" spans="1:17" x14ac:dyDescent="0.35">
      <c r="A1678" s="41" t="s">
        <v>1699</v>
      </c>
      <c r="B1678" s="41">
        <f>VLOOKUP($A:$A,'Youth Skills Data'!$A$1:$E$2403,2,FALSE)</f>
        <v>14</v>
      </c>
      <c r="C1678" s="41" t="str">
        <f t="shared" si="131"/>
        <v>15 - 19 yrs</v>
      </c>
      <c r="D1678" s="41" t="s">
        <v>8</v>
      </c>
      <c r="E1678" s="41" t="str">
        <f>HLOOKUP($A1678,'Sheet 4'!$A$2:$CNK$3,2,FALSE)</f>
        <v>Separated</v>
      </c>
      <c r="F1678" s="41" t="s">
        <v>119</v>
      </c>
      <c r="G1678" s="41" t="str">
        <f t="shared" si="130"/>
        <v>Female/Separated/Napak</v>
      </c>
      <c r="H1678" s="41">
        <f>VLOOKUP($A1678,'Youth Skills Data'!$A$1:$E$2403,5,FALSE)</f>
        <v>5.3</v>
      </c>
      <c r="I1678" s="41">
        <f>VLOOKUP($A1678,'Youth Skills Data'!$A$1:$E$2403,4,FALSE)</f>
        <v>2.52</v>
      </c>
      <c r="J1678" s="41">
        <f>VLOOKUP($A1678,'Youth Skills Data'!$A$1:$E$2403,3,FALSE)</f>
        <v>5.59</v>
      </c>
      <c r="K1678" s="41">
        <f t="shared" si="132"/>
        <v>13.41</v>
      </c>
      <c r="L1678" s="41" t="s">
        <v>7</v>
      </c>
      <c r="M1678" s="41" t="s">
        <v>7</v>
      </c>
      <c r="N1678" s="41" t="str">
        <f t="shared" si="133"/>
        <v>No Impact at all</v>
      </c>
      <c r="O1678" s="42"/>
      <c r="P1678" s="42"/>
      <c r="Q1678" s="42">
        <f t="shared" si="134"/>
        <v>0</v>
      </c>
    </row>
    <row r="1679" spans="1:17" x14ac:dyDescent="0.35">
      <c r="A1679" s="41" t="s">
        <v>1700</v>
      </c>
      <c r="B1679" s="41">
        <f>VLOOKUP($A:$A,'Youth Skills Data'!$A$1:$E$2403,2,FALSE)</f>
        <v>15</v>
      </c>
      <c r="C1679" s="41" t="str">
        <f t="shared" si="131"/>
        <v>15 - 19 yrs</v>
      </c>
      <c r="D1679" s="41" t="s">
        <v>8</v>
      </c>
      <c r="E1679" s="41" t="str">
        <f>HLOOKUP($A1679,'Sheet 4'!$A$2:$CNK$3,2,FALSE)</f>
        <v>Separated</v>
      </c>
      <c r="F1679" s="41" t="s">
        <v>120</v>
      </c>
      <c r="G1679" s="41" t="str">
        <f t="shared" si="130"/>
        <v>Female/Separated/Nakapiripiriti</v>
      </c>
      <c r="H1679" s="41">
        <f>VLOOKUP($A1679,'Youth Skills Data'!$A$1:$E$2403,5,FALSE)</f>
        <v>8.42</v>
      </c>
      <c r="I1679" s="41">
        <f>VLOOKUP($A1679,'Youth Skills Data'!$A$1:$E$2403,4,FALSE)</f>
        <v>3.68</v>
      </c>
      <c r="J1679" s="41">
        <f>VLOOKUP($A1679,'Youth Skills Data'!$A$1:$E$2403,3,FALSE)</f>
        <v>0.54</v>
      </c>
      <c r="K1679" s="41">
        <f t="shared" si="132"/>
        <v>12.64</v>
      </c>
      <c r="L1679" s="41" t="s">
        <v>5</v>
      </c>
      <c r="M1679" s="41" t="s">
        <v>6</v>
      </c>
      <c r="N1679" s="41" t="str">
        <f t="shared" si="133"/>
        <v>Moderate Impact</v>
      </c>
      <c r="O1679" s="42">
        <v>159000</v>
      </c>
      <c r="P1679" s="42"/>
      <c r="Q1679" s="42">
        <f t="shared" si="134"/>
        <v>159000</v>
      </c>
    </row>
    <row r="1680" spans="1:17" x14ac:dyDescent="0.35">
      <c r="A1680" s="41" t="s">
        <v>1701</v>
      </c>
      <c r="B1680" s="41">
        <f>VLOOKUP($A:$A,'Youth Skills Data'!$A$1:$E$2403,2,FALSE)</f>
        <v>17</v>
      </c>
      <c r="C1680" s="41" t="str">
        <f t="shared" si="131"/>
        <v>15 - 19 yrs</v>
      </c>
      <c r="D1680" s="41" t="s">
        <v>8</v>
      </c>
      <c r="E1680" s="41" t="str">
        <f>HLOOKUP($A1680,'Sheet 4'!$A$2:$CNK$3,2,FALSE)</f>
        <v>Single</v>
      </c>
      <c r="F1680" s="41" t="s">
        <v>121</v>
      </c>
      <c r="G1680" s="41" t="str">
        <f t="shared" si="130"/>
        <v>Female/Single/Amudat</v>
      </c>
      <c r="H1680" s="41">
        <f>VLOOKUP($A1680,'Youth Skills Data'!$A$1:$E$2403,5,FALSE)</f>
        <v>8.42</v>
      </c>
      <c r="I1680" s="41">
        <f>VLOOKUP($A1680,'Youth Skills Data'!$A$1:$E$2403,4,FALSE)</f>
        <v>3.68</v>
      </c>
      <c r="J1680" s="41">
        <f>VLOOKUP($A1680,'Youth Skills Data'!$A$1:$E$2403,3,FALSE)</f>
        <v>0.54</v>
      </c>
      <c r="K1680" s="41">
        <f t="shared" si="132"/>
        <v>12.64</v>
      </c>
      <c r="L1680" s="41" t="s">
        <v>5</v>
      </c>
      <c r="M1680" s="41" t="s">
        <v>5</v>
      </c>
      <c r="N1680" s="41" t="str">
        <f t="shared" si="133"/>
        <v>High Impact</v>
      </c>
      <c r="O1680" s="42">
        <v>129099</v>
      </c>
      <c r="P1680" s="42">
        <v>125000</v>
      </c>
      <c r="Q1680" s="42">
        <f t="shared" si="134"/>
        <v>254099</v>
      </c>
    </row>
    <row r="1681" spans="1:17" x14ac:dyDescent="0.35">
      <c r="A1681" s="41" t="s">
        <v>1702</v>
      </c>
      <c r="B1681" s="41">
        <f>VLOOKUP($A:$A,'Youth Skills Data'!$A$1:$E$2403,2,FALSE)</f>
        <v>19</v>
      </c>
      <c r="C1681" s="41" t="str">
        <f t="shared" si="131"/>
        <v>20 - 24 yrs</v>
      </c>
      <c r="D1681" s="41" t="s">
        <v>8</v>
      </c>
      <c r="E1681" s="41" t="str">
        <f>HLOOKUP($A1681,'Sheet 4'!$A$2:$CNK$3,2,FALSE)</f>
        <v>Single</v>
      </c>
      <c r="F1681" s="41" t="s">
        <v>122</v>
      </c>
      <c r="G1681" s="41" t="str">
        <f t="shared" si="130"/>
        <v>Female/Single/Abim</v>
      </c>
      <c r="H1681" s="41">
        <f>VLOOKUP($A1681,'Youth Skills Data'!$A$1:$E$2403,5,FALSE)</f>
        <v>5.3</v>
      </c>
      <c r="I1681" s="41">
        <f>VLOOKUP($A1681,'Youth Skills Data'!$A$1:$E$2403,4,FALSE)</f>
        <v>2.52</v>
      </c>
      <c r="J1681" s="41">
        <f>VLOOKUP($A1681,'Youth Skills Data'!$A$1:$E$2403,3,FALSE)</f>
        <v>5.59</v>
      </c>
      <c r="K1681" s="41">
        <f t="shared" si="132"/>
        <v>13.41</v>
      </c>
      <c r="L1681" s="41" t="s">
        <v>5</v>
      </c>
      <c r="M1681" s="41" t="s">
        <v>5</v>
      </c>
      <c r="N1681" s="41" t="str">
        <f t="shared" si="133"/>
        <v>High Impact</v>
      </c>
      <c r="O1681" s="42">
        <v>33000</v>
      </c>
      <c r="P1681" s="42">
        <v>2100000</v>
      </c>
      <c r="Q1681" s="42">
        <f t="shared" si="134"/>
        <v>2133000</v>
      </c>
    </row>
    <row r="1682" spans="1:17" x14ac:dyDescent="0.35">
      <c r="A1682" s="41" t="s">
        <v>1703</v>
      </c>
      <c r="B1682" s="41">
        <f>VLOOKUP($A:$A,'Youth Skills Data'!$A$1:$E$2403,2,FALSE)</f>
        <v>21</v>
      </c>
      <c r="C1682" s="41" t="str">
        <f t="shared" si="131"/>
        <v>20 - 24 yrs</v>
      </c>
      <c r="D1682" s="41" t="s">
        <v>8</v>
      </c>
      <c r="E1682" s="41" t="str">
        <f>HLOOKUP($A1682,'Sheet 4'!$A$2:$CNK$3,2,FALSE)</f>
        <v>Married</v>
      </c>
      <c r="F1682" s="41" t="s">
        <v>122</v>
      </c>
      <c r="G1682" s="41" t="str">
        <f t="shared" si="130"/>
        <v>Female/Married/Abim</v>
      </c>
      <c r="H1682" s="41">
        <f>VLOOKUP($A1682,'Youth Skills Data'!$A$1:$E$2403,5,FALSE)</f>
        <v>3.76</v>
      </c>
      <c r="I1682" s="41">
        <f>VLOOKUP($A1682,'Youth Skills Data'!$A$1:$E$2403,4,FALSE)</f>
        <v>0.56000000000000005</v>
      </c>
      <c r="J1682" s="41">
        <f>VLOOKUP($A1682,'Youth Skills Data'!$A$1:$E$2403,3,FALSE)</f>
        <v>9.81</v>
      </c>
      <c r="K1682" s="41">
        <f t="shared" si="132"/>
        <v>14.13</v>
      </c>
      <c r="L1682" s="41" t="s">
        <v>5</v>
      </c>
      <c r="M1682" s="41" t="s">
        <v>5</v>
      </c>
      <c r="N1682" s="41" t="str">
        <f t="shared" si="133"/>
        <v>High Impact</v>
      </c>
      <c r="O1682" s="42">
        <v>1123698</v>
      </c>
      <c r="P1682" s="42">
        <v>51000</v>
      </c>
      <c r="Q1682" s="42">
        <f t="shared" si="134"/>
        <v>1174698</v>
      </c>
    </row>
    <row r="1683" spans="1:17" x14ac:dyDescent="0.35">
      <c r="A1683" s="41" t="s">
        <v>1704</v>
      </c>
      <c r="B1683" s="41">
        <f>VLOOKUP($A:$A,'Youth Skills Data'!$A$1:$E$2403,2,FALSE)</f>
        <v>24</v>
      </c>
      <c r="C1683" s="41" t="str">
        <f t="shared" si="131"/>
        <v>20 - 24 yrs</v>
      </c>
      <c r="D1683" s="41" t="s">
        <v>8</v>
      </c>
      <c r="E1683" s="41" t="str">
        <f>HLOOKUP($A1683,'Sheet 4'!$A$2:$CNK$3,2,FALSE)</f>
        <v>Married</v>
      </c>
      <c r="F1683" s="41" t="s">
        <v>122</v>
      </c>
      <c r="G1683" s="41" t="str">
        <f t="shared" si="130"/>
        <v>Female/Married/Abim</v>
      </c>
      <c r="H1683" s="41">
        <f>VLOOKUP($A1683,'Youth Skills Data'!$A$1:$E$2403,5,FALSE)</f>
        <v>8.9499999999999993</v>
      </c>
      <c r="I1683" s="41">
        <f>VLOOKUP($A1683,'Youth Skills Data'!$A$1:$E$2403,4,FALSE)</f>
        <v>9.2799999999999994</v>
      </c>
      <c r="J1683" s="41">
        <f>VLOOKUP($A1683,'Youth Skills Data'!$A$1:$E$2403,3,FALSE)</f>
        <v>7.99</v>
      </c>
      <c r="K1683" s="41">
        <f t="shared" si="132"/>
        <v>26.22</v>
      </c>
      <c r="L1683" s="41" t="s">
        <v>6</v>
      </c>
      <c r="M1683" s="41" t="s">
        <v>6</v>
      </c>
      <c r="N1683" s="41" t="str">
        <f t="shared" si="133"/>
        <v>No Impact at all</v>
      </c>
      <c r="O1683" s="42"/>
      <c r="P1683" s="42"/>
      <c r="Q1683" s="42">
        <f t="shared" si="134"/>
        <v>0</v>
      </c>
    </row>
    <row r="1684" spans="1:17" x14ac:dyDescent="0.35">
      <c r="A1684" s="41" t="s">
        <v>1705</v>
      </c>
      <c r="B1684" s="41">
        <f>VLOOKUP($A:$A,'Youth Skills Data'!$A$1:$E$2403,2,FALSE)</f>
        <v>21</v>
      </c>
      <c r="C1684" s="41" t="str">
        <f t="shared" si="131"/>
        <v>20 - 24 yrs</v>
      </c>
      <c r="D1684" s="41" t="s">
        <v>3</v>
      </c>
      <c r="E1684" s="41" t="str">
        <f>HLOOKUP($A1684,'Sheet 4'!$A$2:$CNK$3,2,FALSE)</f>
        <v>Single</v>
      </c>
      <c r="F1684" s="41" t="s">
        <v>122</v>
      </c>
      <c r="G1684" s="41" t="str">
        <f t="shared" si="130"/>
        <v>Male/Single/Abim</v>
      </c>
      <c r="H1684" s="41">
        <f>VLOOKUP($A1684,'Youth Skills Data'!$A$1:$E$2403,5,FALSE)</f>
        <v>5.6</v>
      </c>
      <c r="I1684" s="41">
        <f>VLOOKUP($A1684,'Youth Skills Data'!$A$1:$E$2403,4,FALSE)</f>
        <v>5.94</v>
      </c>
      <c r="J1684" s="41">
        <f>VLOOKUP($A1684,'Youth Skills Data'!$A$1:$E$2403,3,FALSE)</f>
        <v>1.83</v>
      </c>
      <c r="K1684" s="41">
        <f t="shared" si="132"/>
        <v>13.37</v>
      </c>
      <c r="L1684" s="41" t="s">
        <v>5</v>
      </c>
      <c r="M1684" s="41" t="s">
        <v>5</v>
      </c>
      <c r="N1684" s="41" t="str">
        <f t="shared" si="133"/>
        <v>High Impact</v>
      </c>
      <c r="O1684" s="42">
        <v>3198</v>
      </c>
      <c r="P1684" s="42">
        <v>175000</v>
      </c>
      <c r="Q1684" s="42">
        <f t="shared" si="134"/>
        <v>178198</v>
      </c>
    </row>
    <row r="1685" spans="1:17" x14ac:dyDescent="0.35">
      <c r="A1685" s="41" t="s">
        <v>1706</v>
      </c>
      <c r="B1685" s="41">
        <f>VLOOKUP($A:$A,'Youth Skills Data'!$A$1:$E$2403,2,FALSE)</f>
        <v>23</v>
      </c>
      <c r="C1685" s="41" t="str">
        <f t="shared" si="131"/>
        <v>20 - 24 yrs</v>
      </c>
      <c r="D1685" s="41" t="s">
        <v>3</v>
      </c>
      <c r="E1685" s="41" t="str">
        <f>HLOOKUP($A1685,'Sheet 4'!$A$2:$CNK$3,2,FALSE)</f>
        <v>Single</v>
      </c>
      <c r="F1685" s="41" t="s">
        <v>122</v>
      </c>
      <c r="G1685" s="41" t="str">
        <f t="shared" si="130"/>
        <v>Male/Single/Abim</v>
      </c>
      <c r="H1685" s="41">
        <f>VLOOKUP($A1685,'Youth Skills Data'!$A$1:$E$2403,5,FALSE)</f>
        <v>4.3499999999999996</v>
      </c>
      <c r="I1685" s="41">
        <f>VLOOKUP($A1685,'Youth Skills Data'!$A$1:$E$2403,4,FALSE)</f>
        <v>7.84</v>
      </c>
      <c r="J1685" s="41">
        <f>VLOOKUP($A1685,'Youth Skills Data'!$A$1:$E$2403,3,FALSE)</f>
        <v>6.4</v>
      </c>
      <c r="K1685" s="41">
        <f t="shared" si="132"/>
        <v>18.59</v>
      </c>
      <c r="L1685" s="41" t="s">
        <v>6</v>
      </c>
      <c r="M1685" s="41" t="s">
        <v>5</v>
      </c>
      <c r="N1685" s="41" t="str">
        <f t="shared" si="133"/>
        <v>Low Impact</v>
      </c>
      <c r="O1685" s="42"/>
      <c r="P1685" s="42">
        <v>22500</v>
      </c>
      <c r="Q1685" s="42">
        <f t="shared" si="134"/>
        <v>22500</v>
      </c>
    </row>
    <row r="1686" spans="1:17" x14ac:dyDescent="0.35">
      <c r="A1686" s="41" t="s">
        <v>1707</v>
      </c>
      <c r="B1686" s="41">
        <f>VLOOKUP($A:$A,'Youth Skills Data'!$A$1:$E$2403,2,FALSE)</f>
        <v>19</v>
      </c>
      <c r="C1686" s="41" t="str">
        <f t="shared" si="131"/>
        <v>20 - 24 yrs</v>
      </c>
      <c r="D1686" s="41" t="s">
        <v>3</v>
      </c>
      <c r="E1686" s="41" t="str">
        <f>HLOOKUP($A1686,'Sheet 4'!$A$2:$CNK$3,2,FALSE)</f>
        <v>Separated</v>
      </c>
      <c r="F1686" s="41" t="s">
        <v>122</v>
      </c>
      <c r="G1686" s="41" t="str">
        <f t="shared" si="130"/>
        <v>Male/Separated/Abim</v>
      </c>
      <c r="H1686" s="41">
        <f>VLOOKUP($A1686,'Youth Skills Data'!$A$1:$E$2403,5,FALSE)</f>
        <v>4.3499999999999996</v>
      </c>
      <c r="I1686" s="41">
        <f>VLOOKUP($A1686,'Youth Skills Data'!$A$1:$E$2403,4,FALSE)</f>
        <v>7.84</v>
      </c>
      <c r="J1686" s="41">
        <f>VLOOKUP($A1686,'Youth Skills Data'!$A$1:$E$2403,3,FALSE)</f>
        <v>6.4</v>
      </c>
      <c r="K1686" s="41">
        <f t="shared" si="132"/>
        <v>18.59</v>
      </c>
      <c r="L1686" s="41" t="s">
        <v>6</v>
      </c>
      <c r="M1686" s="41" t="s">
        <v>6</v>
      </c>
      <c r="N1686" s="41" t="str">
        <f t="shared" si="133"/>
        <v>No Impact at all</v>
      </c>
      <c r="O1686" s="42"/>
      <c r="P1686" s="42"/>
      <c r="Q1686" s="42">
        <f t="shared" si="134"/>
        <v>0</v>
      </c>
    </row>
    <row r="1687" spans="1:17" x14ac:dyDescent="0.35">
      <c r="A1687" s="41" t="s">
        <v>1708</v>
      </c>
      <c r="B1687" s="41">
        <f>VLOOKUP($A:$A,'Youth Skills Data'!$A$1:$E$2403,2,FALSE)</f>
        <v>29</v>
      </c>
      <c r="C1687" s="41" t="str">
        <f t="shared" si="131"/>
        <v>25 yrs or more</v>
      </c>
      <c r="D1687" s="41" t="s">
        <v>3</v>
      </c>
      <c r="E1687" s="41" t="str">
        <f>HLOOKUP($A1687,'Sheet 4'!$A$2:$CNK$3,2,FALSE)</f>
        <v>Married</v>
      </c>
      <c r="F1687" s="41" t="s">
        <v>122</v>
      </c>
      <c r="G1687" s="41" t="str">
        <f t="shared" si="130"/>
        <v>Male/Married/Abim</v>
      </c>
      <c r="H1687" s="41">
        <f>VLOOKUP($A1687,'Youth Skills Data'!$A$1:$E$2403,5,FALSE)</f>
        <v>8.9499999999999993</v>
      </c>
      <c r="I1687" s="41">
        <f>VLOOKUP($A1687,'Youth Skills Data'!$A$1:$E$2403,4,FALSE)</f>
        <v>9.2799999999999994</v>
      </c>
      <c r="J1687" s="41">
        <f>VLOOKUP($A1687,'Youth Skills Data'!$A$1:$E$2403,3,FALSE)</f>
        <v>7.99</v>
      </c>
      <c r="K1687" s="41">
        <f t="shared" si="132"/>
        <v>26.22</v>
      </c>
      <c r="L1687" s="41" t="s">
        <v>6</v>
      </c>
      <c r="M1687" s="41" t="s">
        <v>6</v>
      </c>
      <c r="N1687" s="41" t="str">
        <f t="shared" si="133"/>
        <v>No Impact at all</v>
      </c>
      <c r="O1687" s="42"/>
      <c r="P1687" s="42"/>
      <c r="Q1687" s="42">
        <f t="shared" si="134"/>
        <v>0</v>
      </c>
    </row>
    <row r="1688" spans="1:17" x14ac:dyDescent="0.35">
      <c r="A1688" s="41" t="s">
        <v>1709</v>
      </c>
      <c r="B1688" s="41">
        <f>VLOOKUP($A:$A,'Youth Skills Data'!$A$1:$E$2403,2,FALSE)</f>
        <v>23</v>
      </c>
      <c r="C1688" s="41" t="str">
        <f t="shared" si="131"/>
        <v>20 - 24 yrs</v>
      </c>
      <c r="D1688" s="41" t="s">
        <v>3</v>
      </c>
      <c r="E1688" s="41" t="str">
        <f>HLOOKUP($A1688,'Sheet 4'!$A$2:$CNK$3,2,FALSE)</f>
        <v>Separated</v>
      </c>
      <c r="F1688" s="41" t="s">
        <v>122</v>
      </c>
      <c r="G1688" s="41" t="str">
        <f t="shared" si="130"/>
        <v>Male/Separated/Abim</v>
      </c>
      <c r="H1688" s="41">
        <f>VLOOKUP($A1688,'Youth Skills Data'!$A$1:$E$2403,5,FALSE)</f>
        <v>8.42</v>
      </c>
      <c r="I1688" s="41">
        <f>VLOOKUP($A1688,'Youth Skills Data'!$A$1:$E$2403,4,FALSE)</f>
        <v>3.68</v>
      </c>
      <c r="J1688" s="41">
        <f>VLOOKUP($A1688,'Youth Skills Data'!$A$1:$E$2403,3,FALSE)</f>
        <v>0.54</v>
      </c>
      <c r="K1688" s="41">
        <f t="shared" si="132"/>
        <v>12.64</v>
      </c>
      <c r="L1688" s="41" t="s">
        <v>6</v>
      </c>
      <c r="M1688" s="41" t="s">
        <v>6</v>
      </c>
      <c r="N1688" s="41" t="str">
        <f t="shared" si="133"/>
        <v>No Impact at all</v>
      </c>
      <c r="O1688" s="42"/>
      <c r="P1688" s="42"/>
      <c r="Q1688" s="42">
        <f t="shared" si="134"/>
        <v>0</v>
      </c>
    </row>
    <row r="1689" spans="1:17" x14ac:dyDescent="0.35">
      <c r="A1689" s="41" t="s">
        <v>1710</v>
      </c>
      <c r="B1689" s="41">
        <f>VLOOKUP($A:$A,'Youth Skills Data'!$A$1:$E$2403,2,FALSE)</f>
        <v>21</v>
      </c>
      <c r="C1689" s="41" t="str">
        <f t="shared" si="131"/>
        <v>20 - 24 yrs</v>
      </c>
      <c r="D1689" s="41" t="s">
        <v>3</v>
      </c>
      <c r="E1689" s="41" t="str">
        <f>HLOOKUP($A1689,'Sheet 4'!$A$2:$CNK$3,2,FALSE)</f>
        <v>Single</v>
      </c>
      <c r="F1689" s="41" t="s">
        <v>122</v>
      </c>
      <c r="G1689" s="41" t="str">
        <f t="shared" si="130"/>
        <v>Male/Single/Abim</v>
      </c>
      <c r="H1689" s="41">
        <f>VLOOKUP($A1689,'Youth Skills Data'!$A$1:$E$2403,5,FALSE)</f>
        <v>7.84</v>
      </c>
      <c r="I1689" s="41">
        <f>VLOOKUP($A1689,'Youth Skills Data'!$A$1:$E$2403,4,FALSE)</f>
        <v>2.2400000000000002</v>
      </c>
      <c r="J1689" s="41">
        <f>VLOOKUP($A1689,'Youth Skills Data'!$A$1:$E$2403,3,FALSE)</f>
        <v>8.09</v>
      </c>
      <c r="K1689" s="41">
        <f t="shared" si="132"/>
        <v>18.170000000000002</v>
      </c>
      <c r="L1689" s="41" t="s">
        <v>6</v>
      </c>
      <c r="M1689" s="41" t="s">
        <v>6</v>
      </c>
      <c r="N1689" s="41" t="str">
        <f t="shared" si="133"/>
        <v>No Impact at all</v>
      </c>
      <c r="O1689" s="42"/>
      <c r="P1689" s="42"/>
      <c r="Q1689" s="42">
        <f t="shared" si="134"/>
        <v>0</v>
      </c>
    </row>
    <row r="1690" spans="1:17" x14ac:dyDescent="0.35">
      <c r="A1690" s="41" t="s">
        <v>1711</v>
      </c>
      <c r="B1690" s="41">
        <f>VLOOKUP($A:$A,'Youth Skills Data'!$A$1:$E$2403,2,FALSE)</f>
        <v>18</v>
      </c>
      <c r="C1690" s="41" t="str">
        <f t="shared" si="131"/>
        <v>15 - 19 yrs</v>
      </c>
      <c r="D1690" s="41" t="s">
        <v>8</v>
      </c>
      <c r="E1690" s="41" t="str">
        <f>HLOOKUP($A1690,'Sheet 4'!$A$2:$CNK$3,2,FALSE)</f>
        <v>Married</v>
      </c>
      <c r="F1690" s="41" t="s">
        <v>122</v>
      </c>
      <c r="G1690" s="41" t="str">
        <f t="shared" si="130"/>
        <v>Female/Married/Abim</v>
      </c>
      <c r="H1690" s="41">
        <f>VLOOKUP($A1690,'Youth Skills Data'!$A$1:$E$2403,5,FALSE)</f>
        <v>8.3000000000000007</v>
      </c>
      <c r="I1690" s="41">
        <f>VLOOKUP($A1690,'Youth Skills Data'!$A$1:$E$2403,4,FALSE)</f>
        <v>6.79</v>
      </c>
      <c r="J1690" s="41">
        <f>VLOOKUP($A1690,'Youth Skills Data'!$A$1:$E$2403,3,FALSE)</f>
        <v>1.88</v>
      </c>
      <c r="K1690" s="41">
        <f t="shared" si="132"/>
        <v>16.97</v>
      </c>
      <c r="L1690" s="41" t="s">
        <v>6</v>
      </c>
      <c r="M1690" s="41" t="s">
        <v>6</v>
      </c>
      <c r="N1690" s="41" t="str">
        <f t="shared" si="133"/>
        <v>No Impact at all</v>
      </c>
      <c r="O1690" s="42"/>
      <c r="P1690" s="42"/>
      <c r="Q1690" s="42">
        <f t="shared" si="134"/>
        <v>0</v>
      </c>
    </row>
    <row r="1691" spans="1:17" x14ac:dyDescent="0.35">
      <c r="A1691" s="41" t="s">
        <v>1712</v>
      </c>
      <c r="B1691" s="41">
        <f>VLOOKUP($A:$A,'Youth Skills Data'!$A$1:$E$2403,2,FALSE)</f>
        <v>21</v>
      </c>
      <c r="C1691" s="41" t="str">
        <f t="shared" si="131"/>
        <v>20 - 24 yrs</v>
      </c>
      <c r="D1691" s="41" t="s">
        <v>3</v>
      </c>
      <c r="E1691" s="41" t="str">
        <f>HLOOKUP($A1691,'Sheet 4'!$A$2:$CNK$3,2,FALSE)</f>
        <v>Married</v>
      </c>
      <c r="F1691" s="41" t="s">
        <v>122</v>
      </c>
      <c r="G1691" s="41" t="str">
        <f t="shared" si="130"/>
        <v>Male/Married/Abim</v>
      </c>
      <c r="H1691" s="41">
        <f>VLOOKUP($A1691,'Youth Skills Data'!$A$1:$E$2403,5,FALSE)</f>
        <v>7.84</v>
      </c>
      <c r="I1691" s="41">
        <f>VLOOKUP($A1691,'Youth Skills Data'!$A$1:$E$2403,4,FALSE)</f>
        <v>6.23</v>
      </c>
      <c r="J1691" s="41">
        <f>VLOOKUP($A1691,'Youth Skills Data'!$A$1:$E$2403,3,FALSE)</f>
        <v>5.87</v>
      </c>
      <c r="K1691" s="41">
        <f t="shared" si="132"/>
        <v>19.940000000000001</v>
      </c>
      <c r="L1691" s="41" t="s">
        <v>6</v>
      </c>
      <c r="M1691" s="41" t="s">
        <v>6</v>
      </c>
      <c r="N1691" s="41" t="str">
        <f t="shared" si="133"/>
        <v>No Impact at all</v>
      </c>
      <c r="O1691" s="42"/>
      <c r="P1691" s="42"/>
      <c r="Q1691" s="42">
        <f t="shared" si="134"/>
        <v>0</v>
      </c>
    </row>
    <row r="1692" spans="1:17" x14ac:dyDescent="0.35">
      <c r="A1692" s="41" t="s">
        <v>1713</v>
      </c>
      <c r="B1692" s="41">
        <f>VLOOKUP($A:$A,'Youth Skills Data'!$A$1:$E$2403,2,FALSE)</f>
        <v>23</v>
      </c>
      <c r="C1692" s="41" t="str">
        <f t="shared" si="131"/>
        <v>20 - 24 yrs</v>
      </c>
      <c r="D1692" s="41" t="s">
        <v>3</v>
      </c>
      <c r="E1692" s="41" t="str">
        <f>HLOOKUP($A1692,'Sheet 4'!$A$2:$CNK$3,2,FALSE)</f>
        <v>Single</v>
      </c>
      <c r="F1692" s="41" t="s">
        <v>122</v>
      </c>
      <c r="G1692" s="41" t="str">
        <f t="shared" si="130"/>
        <v>Male/Single/Abim</v>
      </c>
      <c r="H1692" s="41">
        <f>VLOOKUP($A1692,'Youth Skills Data'!$A$1:$E$2403,5,FALSE)</f>
        <v>5.36</v>
      </c>
      <c r="I1692" s="41">
        <f>VLOOKUP($A1692,'Youth Skills Data'!$A$1:$E$2403,4,FALSE)</f>
        <v>4.3600000000000003</v>
      </c>
      <c r="J1692" s="41">
        <f>VLOOKUP($A1692,'Youth Skills Data'!$A$1:$E$2403,3,FALSE)</f>
        <v>7.46</v>
      </c>
      <c r="K1692" s="41">
        <f t="shared" si="132"/>
        <v>17.18</v>
      </c>
      <c r="L1692" s="41" t="s">
        <v>6</v>
      </c>
      <c r="M1692" s="41" t="s">
        <v>6</v>
      </c>
      <c r="N1692" s="41" t="str">
        <f t="shared" si="133"/>
        <v>No Impact at all</v>
      </c>
      <c r="O1692" s="42"/>
      <c r="P1692" s="42"/>
      <c r="Q1692" s="42">
        <f t="shared" si="134"/>
        <v>0</v>
      </c>
    </row>
    <row r="1693" spans="1:17" x14ac:dyDescent="0.35">
      <c r="A1693" s="41" t="s">
        <v>1714</v>
      </c>
      <c r="B1693" s="41">
        <f>VLOOKUP($A:$A,'Youth Skills Data'!$A$1:$E$2403,2,FALSE)</f>
        <v>17</v>
      </c>
      <c r="C1693" s="41" t="str">
        <f t="shared" si="131"/>
        <v>15 - 19 yrs</v>
      </c>
      <c r="D1693" s="41" t="s">
        <v>8</v>
      </c>
      <c r="E1693" s="41" t="str">
        <f>HLOOKUP($A1693,'Sheet 4'!$A$2:$CNK$3,2,FALSE)</f>
        <v>Married</v>
      </c>
      <c r="F1693" s="41" t="s">
        <v>122</v>
      </c>
      <c r="G1693" s="41" t="str">
        <f t="shared" si="130"/>
        <v>Female/Married/Abim</v>
      </c>
      <c r="H1693" s="41">
        <f>VLOOKUP($A1693,'Youth Skills Data'!$A$1:$E$2403,5,FALSE)</f>
        <v>7.84</v>
      </c>
      <c r="I1693" s="41">
        <f>VLOOKUP($A1693,'Youth Skills Data'!$A$1:$E$2403,4,FALSE)</f>
        <v>6.23</v>
      </c>
      <c r="J1693" s="41">
        <f>VLOOKUP($A1693,'Youth Skills Data'!$A$1:$E$2403,3,FALSE)</f>
        <v>5.87</v>
      </c>
      <c r="K1693" s="41">
        <f t="shared" si="132"/>
        <v>19.940000000000001</v>
      </c>
      <c r="L1693" s="41" t="s">
        <v>6</v>
      </c>
      <c r="M1693" s="41" t="s">
        <v>6</v>
      </c>
      <c r="N1693" s="41" t="str">
        <f t="shared" si="133"/>
        <v>No Impact at all</v>
      </c>
      <c r="O1693" s="42"/>
      <c r="P1693" s="42"/>
      <c r="Q1693" s="42">
        <f t="shared" si="134"/>
        <v>0</v>
      </c>
    </row>
    <row r="1694" spans="1:17" x14ac:dyDescent="0.35">
      <c r="A1694" s="41" t="s">
        <v>1715</v>
      </c>
      <c r="B1694" s="41">
        <f>VLOOKUP($A:$A,'Youth Skills Data'!$A$1:$E$2403,2,FALSE)</f>
        <v>25</v>
      </c>
      <c r="C1694" s="41" t="str">
        <f t="shared" si="131"/>
        <v>25 yrs or more</v>
      </c>
      <c r="D1694" s="41" t="s">
        <v>3</v>
      </c>
      <c r="E1694" s="41" t="str">
        <f>HLOOKUP($A1694,'Sheet 4'!$A$2:$CNK$3,2,FALSE)</f>
        <v>Single</v>
      </c>
      <c r="F1694" s="41" t="s">
        <v>117</v>
      </c>
      <c r="G1694" s="41" t="str">
        <f t="shared" si="130"/>
        <v>Male/Single/Kaabong</v>
      </c>
      <c r="H1694" s="41">
        <f>VLOOKUP($A1694,'Youth Skills Data'!$A$1:$E$2403,5,FALSE)</f>
        <v>1.87</v>
      </c>
      <c r="I1694" s="41">
        <f>VLOOKUP($A1694,'Youth Skills Data'!$A$1:$E$2403,4,FALSE)</f>
        <v>2.88</v>
      </c>
      <c r="J1694" s="41">
        <f>VLOOKUP($A1694,'Youth Skills Data'!$A$1:$E$2403,3,FALSE)</f>
        <v>5.23</v>
      </c>
      <c r="K1694" s="41">
        <f t="shared" si="132"/>
        <v>9.98</v>
      </c>
      <c r="L1694" s="41" t="s">
        <v>6</v>
      </c>
      <c r="M1694" s="41" t="s">
        <v>6</v>
      </c>
      <c r="N1694" s="41" t="str">
        <f t="shared" si="133"/>
        <v>No Impact at all</v>
      </c>
      <c r="O1694" s="42"/>
      <c r="P1694" s="42"/>
      <c r="Q1694" s="42">
        <f t="shared" si="134"/>
        <v>0</v>
      </c>
    </row>
    <row r="1695" spans="1:17" x14ac:dyDescent="0.35">
      <c r="A1695" s="41" t="s">
        <v>1716</v>
      </c>
      <c r="B1695" s="41">
        <f>VLOOKUP($A:$A,'Youth Skills Data'!$A$1:$E$2403,2,FALSE)</f>
        <v>14</v>
      </c>
      <c r="C1695" s="41" t="str">
        <f t="shared" si="131"/>
        <v>15 - 19 yrs</v>
      </c>
      <c r="D1695" s="41" t="s">
        <v>8</v>
      </c>
      <c r="E1695" s="41" t="str">
        <f>HLOOKUP($A1695,'Sheet 4'!$A$2:$CNK$3,2,FALSE)</f>
        <v>Single</v>
      </c>
      <c r="F1695" s="41" t="s">
        <v>117</v>
      </c>
      <c r="G1695" s="41" t="str">
        <f t="shared" si="130"/>
        <v>Female/Single/Kaabong</v>
      </c>
      <c r="H1695" s="41">
        <f>VLOOKUP($A1695,'Youth Skills Data'!$A$1:$E$2403,5,FALSE)</f>
        <v>5.3</v>
      </c>
      <c r="I1695" s="41">
        <f>VLOOKUP($A1695,'Youth Skills Data'!$A$1:$E$2403,4,FALSE)</f>
        <v>2.52</v>
      </c>
      <c r="J1695" s="41">
        <f>VLOOKUP($A1695,'Youth Skills Data'!$A$1:$E$2403,3,FALSE)</f>
        <v>5.59</v>
      </c>
      <c r="K1695" s="41">
        <f t="shared" si="132"/>
        <v>13.41</v>
      </c>
      <c r="L1695" s="41" t="s">
        <v>6</v>
      </c>
      <c r="M1695" s="41" t="s">
        <v>6</v>
      </c>
      <c r="N1695" s="41" t="str">
        <f t="shared" si="133"/>
        <v>No Impact at all</v>
      </c>
      <c r="O1695" s="42"/>
      <c r="P1695" s="42"/>
      <c r="Q1695" s="42">
        <f t="shared" si="134"/>
        <v>0</v>
      </c>
    </row>
    <row r="1696" spans="1:17" x14ac:dyDescent="0.35">
      <c r="A1696" s="41" t="s">
        <v>1717</v>
      </c>
      <c r="B1696" s="41">
        <f>VLOOKUP($A:$A,'Youth Skills Data'!$A$1:$E$2403,2,FALSE)</f>
        <v>15</v>
      </c>
      <c r="C1696" s="41" t="str">
        <f t="shared" si="131"/>
        <v>15 - 19 yrs</v>
      </c>
      <c r="D1696" s="41" t="s">
        <v>8</v>
      </c>
      <c r="E1696" s="41" t="str">
        <f>HLOOKUP($A1696,'Sheet 4'!$A$2:$CNK$3,2,FALSE)</f>
        <v>Separated</v>
      </c>
      <c r="F1696" s="41" t="s">
        <v>117</v>
      </c>
      <c r="G1696" s="41" t="str">
        <f t="shared" si="130"/>
        <v>Female/Separated/Kaabong</v>
      </c>
      <c r="H1696" s="41">
        <f>VLOOKUP($A1696,'Youth Skills Data'!$A$1:$E$2403,5,FALSE)</f>
        <v>8.9499999999999993</v>
      </c>
      <c r="I1696" s="41">
        <f>VLOOKUP($A1696,'Youth Skills Data'!$A$1:$E$2403,4,FALSE)</f>
        <v>9.2799999999999994</v>
      </c>
      <c r="J1696" s="41">
        <f>VLOOKUP($A1696,'Youth Skills Data'!$A$1:$E$2403,3,FALSE)</f>
        <v>7.99</v>
      </c>
      <c r="K1696" s="41">
        <f t="shared" si="132"/>
        <v>26.22</v>
      </c>
      <c r="L1696" s="41" t="s">
        <v>5</v>
      </c>
      <c r="M1696" s="41" t="s">
        <v>6</v>
      </c>
      <c r="N1696" s="41" t="str">
        <f t="shared" si="133"/>
        <v>Moderate Impact</v>
      </c>
      <c r="O1696" s="42">
        <v>9000</v>
      </c>
      <c r="P1696" s="42"/>
      <c r="Q1696" s="42">
        <f t="shared" si="134"/>
        <v>9000</v>
      </c>
    </row>
    <row r="1697" spans="1:17" x14ac:dyDescent="0.35">
      <c r="A1697" s="41" t="s">
        <v>1718</v>
      </c>
      <c r="B1697" s="41">
        <f>VLOOKUP($A:$A,'Youth Skills Data'!$A$1:$E$2403,2,FALSE)</f>
        <v>17</v>
      </c>
      <c r="C1697" s="41" t="str">
        <f t="shared" si="131"/>
        <v>15 - 19 yrs</v>
      </c>
      <c r="D1697" s="41" t="s">
        <v>8</v>
      </c>
      <c r="E1697" s="41" t="str">
        <f>HLOOKUP($A1697,'Sheet 4'!$A$2:$CNK$3,2,FALSE)</f>
        <v>Married</v>
      </c>
      <c r="F1697" s="41" t="s">
        <v>117</v>
      </c>
      <c r="G1697" s="41" t="str">
        <f t="shared" si="130"/>
        <v>Female/Married/Kaabong</v>
      </c>
      <c r="H1697" s="41">
        <f>VLOOKUP($A1697,'Youth Skills Data'!$A$1:$E$2403,5,FALSE)</f>
        <v>8.9499999999999993</v>
      </c>
      <c r="I1697" s="41">
        <f>VLOOKUP($A1697,'Youth Skills Data'!$A$1:$E$2403,4,FALSE)</f>
        <v>9.2799999999999994</v>
      </c>
      <c r="J1697" s="41">
        <f>VLOOKUP($A1697,'Youth Skills Data'!$A$1:$E$2403,3,FALSE)</f>
        <v>7.99</v>
      </c>
      <c r="K1697" s="41">
        <f t="shared" si="132"/>
        <v>26.22</v>
      </c>
      <c r="L1697" s="41" t="s">
        <v>5</v>
      </c>
      <c r="M1697" s="41" t="s">
        <v>6</v>
      </c>
      <c r="N1697" s="41" t="str">
        <f t="shared" si="133"/>
        <v>Moderate Impact</v>
      </c>
      <c r="O1697" s="42">
        <v>85200</v>
      </c>
      <c r="P1697" s="42"/>
      <c r="Q1697" s="42">
        <f t="shared" si="134"/>
        <v>85200</v>
      </c>
    </row>
    <row r="1698" spans="1:17" x14ac:dyDescent="0.35">
      <c r="A1698" s="41" t="s">
        <v>1719</v>
      </c>
      <c r="B1698" s="41">
        <f>VLOOKUP($A:$A,'Youth Skills Data'!$A$1:$E$2403,2,FALSE)</f>
        <v>19</v>
      </c>
      <c r="C1698" s="41" t="str">
        <f t="shared" si="131"/>
        <v>20 - 24 yrs</v>
      </c>
      <c r="D1698" s="41" t="s">
        <v>3</v>
      </c>
      <c r="E1698" s="41" t="str">
        <f>HLOOKUP($A1698,'Sheet 4'!$A$2:$CNK$3,2,FALSE)</f>
        <v>Single</v>
      </c>
      <c r="F1698" s="41" t="s">
        <v>117</v>
      </c>
      <c r="G1698" s="41" t="str">
        <f t="shared" si="130"/>
        <v>Male/Single/Kaabong</v>
      </c>
      <c r="H1698" s="41">
        <f>VLOOKUP($A1698,'Youth Skills Data'!$A$1:$E$2403,5,FALSE)</f>
        <v>5.3</v>
      </c>
      <c r="I1698" s="41">
        <f>VLOOKUP($A1698,'Youth Skills Data'!$A$1:$E$2403,4,FALSE)</f>
        <v>2.52</v>
      </c>
      <c r="J1698" s="41">
        <f>VLOOKUP($A1698,'Youth Skills Data'!$A$1:$E$2403,3,FALSE)</f>
        <v>5.59</v>
      </c>
      <c r="K1698" s="41">
        <f t="shared" si="132"/>
        <v>13.41</v>
      </c>
      <c r="L1698" s="41" t="s">
        <v>6</v>
      </c>
      <c r="M1698" s="41" t="s">
        <v>6</v>
      </c>
      <c r="N1698" s="41" t="str">
        <f t="shared" si="133"/>
        <v>No Impact at all</v>
      </c>
      <c r="O1698" s="42"/>
      <c r="P1698" s="42"/>
      <c r="Q1698" s="42">
        <f t="shared" si="134"/>
        <v>0</v>
      </c>
    </row>
    <row r="1699" spans="1:17" x14ac:dyDescent="0.35">
      <c r="A1699" s="41" t="s">
        <v>1720</v>
      </c>
      <c r="B1699" s="41">
        <f>VLOOKUP($A:$A,'Youth Skills Data'!$A$1:$E$2403,2,FALSE)</f>
        <v>21</v>
      </c>
      <c r="C1699" s="41" t="str">
        <f t="shared" si="131"/>
        <v>20 - 24 yrs</v>
      </c>
      <c r="D1699" s="41" t="s">
        <v>3</v>
      </c>
      <c r="E1699" s="41" t="str">
        <f>HLOOKUP($A1699,'Sheet 4'!$A$2:$CNK$3,2,FALSE)</f>
        <v>Single</v>
      </c>
      <c r="F1699" s="41" t="s">
        <v>117</v>
      </c>
      <c r="G1699" s="41" t="str">
        <f t="shared" si="130"/>
        <v>Male/Single/Kaabong</v>
      </c>
      <c r="H1699" s="41">
        <f>VLOOKUP($A1699,'Youth Skills Data'!$A$1:$E$2403,5,FALSE)</f>
        <v>3.76</v>
      </c>
      <c r="I1699" s="41">
        <f>VLOOKUP($A1699,'Youth Skills Data'!$A$1:$E$2403,4,FALSE)</f>
        <v>0.56000000000000005</v>
      </c>
      <c r="J1699" s="41">
        <f>VLOOKUP($A1699,'Youth Skills Data'!$A$1:$E$2403,3,FALSE)</f>
        <v>9.81</v>
      </c>
      <c r="K1699" s="41">
        <f t="shared" si="132"/>
        <v>14.13</v>
      </c>
      <c r="L1699" s="41" t="s">
        <v>5</v>
      </c>
      <c r="M1699" s="41" t="s">
        <v>6</v>
      </c>
      <c r="N1699" s="41" t="str">
        <f t="shared" si="133"/>
        <v>Moderate Impact</v>
      </c>
      <c r="O1699" s="42">
        <v>6198</v>
      </c>
      <c r="P1699" s="42"/>
      <c r="Q1699" s="42">
        <f t="shared" si="134"/>
        <v>6198</v>
      </c>
    </row>
    <row r="1700" spans="1:17" x14ac:dyDescent="0.35">
      <c r="A1700" s="41" t="s">
        <v>1721</v>
      </c>
      <c r="B1700" s="41">
        <f>VLOOKUP($A:$A,'Youth Skills Data'!$A$1:$E$2403,2,FALSE)</f>
        <v>24</v>
      </c>
      <c r="C1700" s="41" t="str">
        <f t="shared" si="131"/>
        <v>20 - 24 yrs</v>
      </c>
      <c r="D1700" s="41" t="s">
        <v>3</v>
      </c>
      <c r="E1700" s="41" t="str">
        <f>HLOOKUP($A1700,'Sheet 4'!$A$2:$CNK$3,2,FALSE)</f>
        <v>Single</v>
      </c>
      <c r="F1700" s="41" t="s">
        <v>120</v>
      </c>
      <c r="G1700" s="41" t="str">
        <f t="shared" si="130"/>
        <v>Male/Single/Nakapiripiriti</v>
      </c>
      <c r="H1700" s="41">
        <f>VLOOKUP($A1700,'Youth Skills Data'!$A$1:$E$2403,5,FALSE)</f>
        <v>1.87</v>
      </c>
      <c r="I1700" s="41">
        <f>VLOOKUP($A1700,'Youth Skills Data'!$A$1:$E$2403,4,FALSE)</f>
        <v>2.88</v>
      </c>
      <c r="J1700" s="41">
        <f>VLOOKUP($A1700,'Youth Skills Data'!$A$1:$E$2403,3,FALSE)</f>
        <v>5.23</v>
      </c>
      <c r="K1700" s="41">
        <f t="shared" si="132"/>
        <v>9.98</v>
      </c>
      <c r="L1700" s="41" t="s">
        <v>6</v>
      </c>
      <c r="M1700" s="41" t="s">
        <v>6</v>
      </c>
      <c r="N1700" s="41" t="str">
        <f t="shared" si="133"/>
        <v>No Impact at all</v>
      </c>
      <c r="O1700" s="42"/>
      <c r="P1700" s="42"/>
      <c r="Q1700" s="42">
        <f t="shared" si="134"/>
        <v>0</v>
      </c>
    </row>
    <row r="1701" spans="1:17" x14ac:dyDescent="0.35">
      <c r="A1701" s="41" t="s">
        <v>1722</v>
      </c>
      <c r="B1701" s="41">
        <f>VLOOKUP($A:$A,'Youth Skills Data'!$A$1:$E$2403,2,FALSE)</f>
        <v>21</v>
      </c>
      <c r="C1701" s="41" t="str">
        <f t="shared" si="131"/>
        <v>20 - 24 yrs</v>
      </c>
      <c r="D1701" s="41" t="s">
        <v>3</v>
      </c>
      <c r="E1701" s="41" t="str">
        <f>HLOOKUP($A1701,'Sheet 4'!$A$2:$CNK$3,2,FALSE)</f>
        <v>Single</v>
      </c>
      <c r="F1701" s="41" t="s">
        <v>120</v>
      </c>
      <c r="G1701" s="41" t="str">
        <f t="shared" si="130"/>
        <v>Male/Single/Nakapiripiriti</v>
      </c>
      <c r="H1701" s="41">
        <f>VLOOKUP($A1701,'Youth Skills Data'!$A$1:$E$2403,5,FALSE)</f>
        <v>2.4300000000000002</v>
      </c>
      <c r="I1701" s="41">
        <f>VLOOKUP($A1701,'Youth Skills Data'!$A$1:$E$2403,4,FALSE)</f>
        <v>2.88</v>
      </c>
      <c r="J1701" s="41">
        <f>VLOOKUP($A1701,'Youth Skills Data'!$A$1:$E$2403,3,FALSE)</f>
        <v>4.04</v>
      </c>
      <c r="K1701" s="41">
        <f t="shared" si="132"/>
        <v>9.3500000000000014</v>
      </c>
      <c r="L1701" s="41" t="s">
        <v>5</v>
      </c>
      <c r="M1701" s="41" t="s">
        <v>6</v>
      </c>
      <c r="N1701" s="41" t="str">
        <f t="shared" si="133"/>
        <v>Moderate Impact</v>
      </c>
      <c r="O1701" s="42">
        <v>23500</v>
      </c>
      <c r="P1701" s="42"/>
      <c r="Q1701" s="42">
        <f t="shared" si="134"/>
        <v>23500</v>
      </c>
    </row>
    <row r="1702" spans="1:17" x14ac:dyDescent="0.35">
      <c r="A1702" s="41" t="s">
        <v>1723</v>
      </c>
      <c r="B1702" s="41">
        <f>VLOOKUP($A:$A,'Youth Skills Data'!$A$1:$E$2403,2,FALSE)</f>
        <v>23</v>
      </c>
      <c r="C1702" s="41" t="str">
        <f t="shared" si="131"/>
        <v>20 - 24 yrs</v>
      </c>
      <c r="D1702" s="41" t="s">
        <v>3</v>
      </c>
      <c r="E1702" s="41" t="str">
        <f>HLOOKUP($A1702,'Sheet 4'!$A$2:$CNK$3,2,FALSE)</f>
        <v>Single</v>
      </c>
      <c r="F1702" s="41" t="s">
        <v>120</v>
      </c>
      <c r="G1702" s="41" t="str">
        <f t="shared" si="130"/>
        <v>Male/Single/Nakapiripiriti</v>
      </c>
      <c r="H1702" s="41">
        <f>VLOOKUP($A1702,'Youth Skills Data'!$A$1:$E$2403,5,FALSE)</f>
        <v>4.3499999999999996</v>
      </c>
      <c r="I1702" s="41">
        <f>VLOOKUP($A1702,'Youth Skills Data'!$A$1:$E$2403,4,FALSE)</f>
        <v>7.84</v>
      </c>
      <c r="J1702" s="41">
        <f>VLOOKUP($A1702,'Youth Skills Data'!$A$1:$E$2403,3,FALSE)</f>
        <v>6.4</v>
      </c>
      <c r="K1702" s="41">
        <f t="shared" si="132"/>
        <v>18.59</v>
      </c>
      <c r="L1702" s="41" t="s">
        <v>5</v>
      </c>
      <c r="M1702" s="41" t="s">
        <v>6</v>
      </c>
      <c r="N1702" s="41" t="str">
        <f t="shared" si="133"/>
        <v>Moderate Impact</v>
      </c>
      <c r="O1702" s="42">
        <v>80100</v>
      </c>
      <c r="P1702" s="42"/>
      <c r="Q1702" s="42">
        <f t="shared" si="134"/>
        <v>80100</v>
      </c>
    </row>
    <row r="1703" spans="1:17" x14ac:dyDescent="0.35">
      <c r="A1703" s="41" t="s">
        <v>1724</v>
      </c>
      <c r="B1703" s="41">
        <f>VLOOKUP($A:$A,'Youth Skills Data'!$A$1:$E$2403,2,FALSE)</f>
        <v>19</v>
      </c>
      <c r="C1703" s="41" t="str">
        <f t="shared" si="131"/>
        <v>20 - 24 yrs</v>
      </c>
      <c r="D1703" s="41" t="s">
        <v>3</v>
      </c>
      <c r="E1703" s="41" t="str">
        <f>HLOOKUP($A1703,'Sheet 4'!$A$2:$CNK$3,2,FALSE)</f>
        <v>Separated</v>
      </c>
      <c r="F1703" s="41" t="s">
        <v>120</v>
      </c>
      <c r="G1703" s="41" t="str">
        <f t="shared" si="130"/>
        <v>Male/Separated/Nakapiripiriti</v>
      </c>
      <c r="H1703" s="41">
        <f>VLOOKUP($A1703,'Youth Skills Data'!$A$1:$E$2403,5,FALSE)</f>
        <v>4.3499999999999996</v>
      </c>
      <c r="I1703" s="41">
        <f>VLOOKUP($A1703,'Youth Skills Data'!$A$1:$E$2403,4,FALSE)</f>
        <v>7.84</v>
      </c>
      <c r="J1703" s="41">
        <f>VLOOKUP($A1703,'Youth Skills Data'!$A$1:$E$2403,3,FALSE)</f>
        <v>6.4</v>
      </c>
      <c r="K1703" s="41">
        <f t="shared" si="132"/>
        <v>18.59</v>
      </c>
      <c r="L1703" s="41" t="s">
        <v>5</v>
      </c>
      <c r="M1703" s="41" t="s">
        <v>5</v>
      </c>
      <c r="N1703" s="41" t="str">
        <f t="shared" si="133"/>
        <v>High Impact</v>
      </c>
      <c r="O1703" s="42">
        <v>60198</v>
      </c>
      <c r="P1703" s="42">
        <v>980000</v>
      </c>
      <c r="Q1703" s="42">
        <f t="shared" si="134"/>
        <v>1040198</v>
      </c>
    </row>
    <row r="1704" spans="1:17" x14ac:dyDescent="0.35">
      <c r="A1704" s="41" t="s">
        <v>1725</v>
      </c>
      <c r="B1704" s="41">
        <f>VLOOKUP($A:$A,'Youth Skills Data'!$A$1:$E$2403,2,FALSE)</f>
        <v>29</v>
      </c>
      <c r="C1704" s="41" t="str">
        <f t="shared" si="131"/>
        <v>25 yrs or more</v>
      </c>
      <c r="D1704" s="41" t="s">
        <v>8</v>
      </c>
      <c r="E1704" s="41" t="str">
        <f>HLOOKUP($A1704,'Sheet 4'!$A$2:$CNK$3,2,FALSE)</f>
        <v>Single</v>
      </c>
      <c r="F1704" s="41" t="s">
        <v>120</v>
      </c>
      <c r="G1704" s="41" t="str">
        <f t="shared" si="130"/>
        <v>Female/Single/Nakapiripiriti</v>
      </c>
      <c r="H1704" s="41">
        <f>VLOOKUP($A1704,'Youth Skills Data'!$A$1:$E$2403,5,FALSE)</f>
        <v>1.87</v>
      </c>
      <c r="I1704" s="41">
        <f>VLOOKUP($A1704,'Youth Skills Data'!$A$1:$E$2403,4,FALSE)</f>
        <v>2.88</v>
      </c>
      <c r="J1704" s="41">
        <f>VLOOKUP($A1704,'Youth Skills Data'!$A$1:$E$2403,3,FALSE)</f>
        <v>5.23</v>
      </c>
      <c r="K1704" s="41">
        <f t="shared" si="132"/>
        <v>9.98</v>
      </c>
      <c r="L1704" s="41" t="s">
        <v>5</v>
      </c>
      <c r="M1704" s="41" t="s">
        <v>5</v>
      </c>
      <c r="N1704" s="41" t="str">
        <f t="shared" si="133"/>
        <v>High Impact</v>
      </c>
      <c r="O1704" s="42">
        <v>1500198</v>
      </c>
      <c r="P1704" s="42">
        <v>870000</v>
      </c>
      <c r="Q1704" s="42">
        <f t="shared" si="134"/>
        <v>2370198</v>
      </c>
    </row>
    <row r="1705" spans="1:17" x14ac:dyDescent="0.35">
      <c r="A1705" s="41" t="s">
        <v>1726</v>
      </c>
      <c r="B1705" s="41">
        <f>VLOOKUP($A:$A,'Youth Skills Data'!$A$1:$E$2403,2,FALSE)</f>
        <v>23</v>
      </c>
      <c r="C1705" s="41" t="str">
        <f t="shared" si="131"/>
        <v>20 - 24 yrs</v>
      </c>
      <c r="D1705" s="41" t="s">
        <v>3</v>
      </c>
      <c r="E1705" s="41" t="str">
        <f>HLOOKUP($A1705,'Sheet 4'!$A$2:$CNK$3,2,FALSE)</f>
        <v>Married</v>
      </c>
      <c r="F1705" s="41" t="s">
        <v>120</v>
      </c>
      <c r="G1705" s="41" t="str">
        <f t="shared" si="130"/>
        <v>Male/Married/Nakapiripiriti</v>
      </c>
      <c r="H1705" s="41">
        <f>VLOOKUP($A1705,'Youth Skills Data'!$A$1:$E$2403,5,FALSE)</f>
        <v>8.9499999999999993</v>
      </c>
      <c r="I1705" s="41">
        <f>VLOOKUP($A1705,'Youth Skills Data'!$A$1:$E$2403,4,FALSE)</f>
        <v>9.2799999999999994</v>
      </c>
      <c r="J1705" s="41">
        <f>VLOOKUP($A1705,'Youth Skills Data'!$A$1:$E$2403,3,FALSE)</f>
        <v>7.99</v>
      </c>
      <c r="K1705" s="41">
        <f t="shared" si="132"/>
        <v>26.22</v>
      </c>
      <c r="L1705" s="41" t="s">
        <v>5</v>
      </c>
      <c r="M1705" s="41" t="s">
        <v>5</v>
      </c>
      <c r="N1705" s="41" t="str">
        <f t="shared" si="133"/>
        <v>High Impact</v>
      </c>
      <c r="O1705" s="42">
        <v>35000</v>
      </c>
      <c r="P1705" s="42">
        <v>100000</v>
      </c>
      <c r="Q1705" s="42">
        <f t="shared" si="134"/>
        <v>135000</v>
      </c>
    </row>
    <row r="1706" spans="1:17" x14ac:dyDescent="0.35">
      <c r="A1706" s="41" t="s">
        <v>1727</v>
      </c>
      <c r="B1706" s="41">
        <f>VLOOKUP($A:$A,'Youth Skills Data'!$A$1:$E$2403,2,FALSE)</f>
        <v>21</v>
      </c>
      <c r="C1706" s="41" t="str">
        <f t="shared" si="131"/>
        <v>20 - 24 yrs</v>
      </c>
      <c r="D1706" s="41" t="s">
        <v>3</v>
      </c>
      <c r="E1706" s="41" t="str">
        <f>HLOOKUP($A1706,'Sheet 4'!$A$2:$CNK$3,2,FALSE)</f>
        <v>Separated</v>
      </c>
      <c r="F1706" s="41" t="s">
        <v>120</v>
      </c>
      <c r="G1706" s="41" t="str">
        <f t="shared" si="130"/>
        <v>Male/Separated/Nakapiripiriti</v>
      </c>
      <c r="H1706" s="41">
        <f>VLOOKUP($A1706,'Youth Skills Data'!$A$1:$E$2403,5,FALSE)</f>
        <v>2.15</v>
      </c>
      <c r="I1706" s="41">
        <f>VLOOKUP($A1706,'Youth Skills Data'!$A$1:$E$2403,4,FALSE)</f>
        <v>7.24</v>
      </c>
      <c r="J1706" s="41">
        <f>VLOOKUP($A1706,'Youth Skills Data'!$A$1:$E$2403,3,FALSE)</f>
        <v>5.42</v>
      </c>
      <c r="K1706" s="41">
        <f t="shared" si="132"/>
        <v>14.81</v>
      </c>
      <c r="L1706" s="41" t="s">
        <v>5</v>
      </c>
      <c r="M1706" s="41" t="s">
        <v>5</v>
      </c>
      <c r="N1706" s="41" t="str">
        <f t="shared" si="133"/>
        <v>High Impact</v>
      </c>
      <c r="O1706" s="42">
        <v>218500</v>
      </c>
      <c r="P1706" s="42">
        <v>35500</v>
      </c>
      <c r="Q1706" s="42">
        <f t="shared" si="134"/>
        <v>254000</v>
      </c>
    </row>
    <row r="1707" spans="1:17" x14ac:dyDescent="0.35">
      <c r="A1707" s="41" t="s">
        <v>1728</v>
      </c>
      <c r="B1707" s="41">
        <f>VLOOKUP($A:$A,'Youth Skills Data'!$A$1:$E$2403,2,FALSE)</f>
        <v>18</v>
      </c>
      <c r="C1707" s="41" t="str">
        <f t="shared" si="131"/>
        <v>15 - 19 yrs</v>
      </c>
      <c r="D1707" s="41" t="s">
        <v>3</v>
      </c>
      <c r="E1707" s="41" t="str">
        <f>HLOOKUP($A1707,'Sheet 4'!$A$2:$CNK$3,2,FALSE)</f>
        <v>Single</v>
      </c>
      <c r="F1707" s="41" t="s">
        <v>120</v>
      </c>
      <c r="G1707" s="41" t="str">
        <f t="shared" si="130"/>
        <v>Male/Single/Nakapiripiriti</v>
      </c>
      <c r="H1707" s="41">
        <f>VLOOKUP($A1707,'Youth Skills Data'!$A$1:$E$2403,5,FALSE)</f>
        <v>4.3499999999999996</v>
      </c>
      <c r="I1707" s="41">
        <f>VLOOKUP($A1707,'Youth Skills Data'!$A$1:$E$2403,4,FALSE)</f>
        <v>7.84</v>
      </c>
      <c r="J1707" s="41">
        <f>VLOOKUP($A1707,'Youth Skills Data'!$A$1:$E$2403,3,FALSE)</f>
        <v>6.4</v>
      </c>
      <c r="K1707" s="41">
        <f t="shared" si="132"/>
        <v>18.59</v>
      </c>
      <c r="L1707" s="41" t="s">
        <v>5</v>
      </c>
      <c r="M1707" s="41" t="s">
        <v>5</v>
      </c>
      <c r="N1707" s="41" t="str">
        <f t="shared" si="133"/>
        <v>High Impact</v>
      </c>
      <c r="O1707" s="42">
        <v>1500198</v>
      </c>
      <c r="P1707" s="42">
        <v>72099</v>
      </c>
      <c r="Q1707" s="42">
        <f t="shared" si="134"/>
        <v>1572297</v>
      </c>
    </row>
    <row r="1708" spans="1:17" x14ac:dyDescent="0.35">
      <c r="A1708" s="41" t="s">
        <v>1729</v>
      </c>
      <c r="B1708" s="41">
        <f>VLOOKUP($A:$A,'Youth Skills Data'!$A$1:$E$2403,2,FALSE)</f>
        <v>21</v>
      </c>
      <c r="C1708" s="41" t="str">
        <f t="shared" si="131"/>
        <v>20 - 24 yrs</v>
      </c>
      <c r="D1708" s="41" t="s">
        <v>8</v>
      </c>
      <c r="E1708" s="41" t="str">
        <f>HLOOKUP($A1708,'Sheet 4'!$A$2:$CNK$3,2,FALSE)</f>
        <v>Married</v>
      </c>
      <c r="F1708" s="41" t="s">
        <v>120</v>
      </c>
      <c r="G1708" s="41" t="str">
        <f t="shared" si="130"/>
        <v>Female/Married/Nakapiripiriti</v>
      </c>
      <c r="H1708" s="41">
        <f>VLOOKUP($A1708,'Youth Skills Data'!$A$1:$E$2403,5,FALSE)</f>
        <v>7.84</v>
      </c>
      <c r="I1708" s="41">
        <f>VLOOKUP($A1708,'Youth Skills Data'!$A$1:$E$2403,4,FALSE)</f>
        <v>6.23</v>
      </c>
      <c r="J1708" s="41">
        <f>VLOOKUP($A1708,'Youth Skills Data'!$A$1:$E$2403,3,FALSE)</f>
        <v>5.87</v>
      </c>
      <c r="K1708" s="41">
        <f t="shared" si="132"/>
        <v>19.940000000000001</v>
      </c>
      <c r="L1708" s="41" t="s">
        <v>5</v>
      </c>
      <c r="M1708" s="41" t="s">
        <v>5</v>
      </c>
      <c r="N1708" s="41" t="str">
        <f t="shared" si="133"/>
        <v>High Impact</v>
      </c>
      <c r="O1708" s="42">
        <v>157000</v>
      </c>
      <c r="P1708" s="42">
        <v>400000</v>
      </c>
      <c r="Q1708" s="42">
        <f t="shared" si="134"/>
        <v>557000</v>
      </c>
    </row>
    <row r="1709" spans="1:17" x14ac:dyDescent="0.35">
      <c r="A1709" s="41" t="s">
        <v>1730</v>
      </c>
      <c r="B1709" s="41">
        <f>VLOOKUP($A:$A,'Youth Skills Data'!$A$1:$E$2403,2,FALSE)</f>
        <v>23</v>
      </c>
      <c r="C1709" s="41" t="str">
        <f t="shared" si="131"/>
        <v>20 - 24 yrs</v>
      </c>
      <c r="D1709" s="41" t="s">
        <v>8</v>
      </c>
      <c r="E1709" s="41" t="str">
        <f>HLOOKUP($A1709,'Sheet 4'!$A$2:$CNK$3,2,FALSE)</f>
        <v>Married</v>
      </c>
      <c r="F1709" s="41" t="s">
        <v>120</v>
      </c>
      <c r="G1709" s="41" t="str">
        <f t="shared" si="130"/>
        <v>Female/Married/Nakapiripiriti</v>
      </c>
      <c r="H1709" s="41">
        <f>VLOOKUP($A1709,'Youth Skills Data'!$A$1:$E$2403,5,FALSE)</f>
        <v>1.25</v>
      </c>
      <c r="I1709" s="41">
        <f>VLOOKUP($A1709,'Youth Skills Data'!$A$1:$E$2403,4,FALSE)</f>
        <v>1.23</v>
      </c>
      <c r="J1709" s="41">
        <f>VLOOKUP($A1709,'Youth Skills Data'!$A$1:$E$2403,3,FALSE)</f>
        <v>9.6</v>
      </c>
      <c r="K1709" s="41">
        <f t="shared" si="132"/>
        <v>12.08</v>
      </c>
      <c r="L1709" s="41" t="s">
        <v>5</v>
      </c>
      <c r="M1709" s="41" t="s">
        <v>5</v>
      </c>
      <c r="N1709" s="41" t="str">
        <f t="shared" si="133"/>
        <v>High Impact</v>
      </c>
      <c r="O1709" s="42">
        <v>82200</v>
      </c>
      <c r="P1709" s="42">
        <v>2800000</v>
      </c>
      <c r="Q1709" s="42">
        <f t="shared" si="134"/>
        <v>2882200</v>
      </c>
    </row>
    <row r="1710" spans="1:17" x14ac:dyDescent="0.35">
      <c r="A1710" s="41" t="s">
        <v>1731</v>
      </c>
      <c r="B1710" s="41">
        <f>VLOOKUP($A:$A,'Youth Skills Data'!$A$1:$E$2403,2,FALSE)</f>
        <v>17</v>
      </c>
      <c r="C1710" s="41" t="str">
        <f t="shared" si="131"/>
        <v>15 - 19 yrs</v>
      </c>
      <c r="D1710" s="41" t="s">
        <v>3</v>
      </c>
      <c r="E1710" s="41" t="str">
        <f>HLOOKUP($A1710,'Sheet 4'!$A$2:$CNK$3,2,FALSE)</f>
        <v>Separated</v>
      </c>
      <c r="F1710" s="41" t="s">
        <v>120</v>
      </c>
      <c r="G1710" s="41" t="str">
        <f t="shared" si="130"/>
        <v>Male/Separated/Nakapiripiriti</v>
      </c>
      <c r="H1710" s="41">
        <f>VLOOKUP($A1710,'Youth Skills Data'!$A$1:$E$2403,5,FALSE)</f>
        <v>3.76</v>
      </c>
      <c r="I1710" s="41">
        <f>VLOOKUP($A1710,'Youth Skills Data'!$A$1:$E$2403,4,FALSE)</f>
        <v>0.56000000000000005</v>
      </c>
      <c r="J1710" s="41">
        <f>VLOOKUP($A1710,'Youth Skills Data'!$A$1:$E$2403,3,FALSE)</f>
        <v>9.81</v>
      </c>
      <c r="K1710" s="41">
        <f t="shared" si="132"/>
        <v>14.13</v>
      </c>
      <c r="L1710" s="41" t="s">
        <v>5</v>
      </c>
      <c r="M1710" s="41" t="s">
        <v>5</v>
      </c>
      <c r="N1710" s="41" t="str">
        <f t="shared" si="133"/>
        <v>High Impact</v>
      </c>
      <c r="O1710" s="42">
        <v>310000</v>
      </c>
      <c r="P1710" s="42">
        <v>400000</v>
      </c>
      <c r="Q1710" s="42">
        <f t="shared" si="134"/>
        <v>710000</v>
      </c>
    </row>
    <row r="1711" spans="1:17" x14ac:dyDescent="0.35">
      <c r="A1711" s="41" t="s">
        <v>1732</v>
      </c>
      <c r="B1711" s="41">
        <f>VLOOKUP($A:$A,'Youth Skills Data'!$A$1:$E$2403,2,FALSE)</f>
        <v>25</v>
      </c>
      <c r="C1711" s="41" t="str">
        <f t="shared" si="131"/>
        <v>25 yrs or more</v>
      </c>
      <c r="D1711" s="41" t="s">
        <v>3</v>
      </c>
      <c r="E1711" s="41" t="str">
        <f>HLOOKUP($A1711,'Sheet 4'!$A$2:$CNK$3,2,FALSE)</f>
        <v>Single</v>
      </c>
      <c r="F1711" s="41" t="s">
        <v>121</v>
      </c>
      <c r="G1711" s="41" t="str">
        <f t="shared" si="130"/>
        <v>Male/Single/Amudat</v>
      </c>
      <c r="H1711" s="41">
        <f>VLOOKUP($A1711,'Youth Skills Data'!$A$1:$E$2403,5,FALSE)</f>
        <v>8.42</v>
      </c>
      <c r="I1711" s="41">
        <f>VLOOKUP($A1711,'Youth Skills Data'!$A$1:$E$2403,4,FALSE)</f>
        <v>3.68</v>
      </c>
      <c r="J1711" s="41">
        <f>VLOOKUP($A1711,'Youth Skills Data'!$A$1:$E$2403,3,FALSE)</f>
        <v>0.54</v>
      </c>
      <c r="K1711" s="41">
        <f t="shared" si="132"/>
        <v>12.64</v>
      </c>
      <c r="L1711" s="41" t="s">
        <v>5</v>
      </c>
      <c r="M1711" s="41" t="s">
        <v>5</v>
      </c>
      <c r="N1711" s="41" t="str">
        <f t="shared" si="133"/>
        <v>High Impact</v>
      </c>
      <c r="O1711" s="42">
        <v>475000</v>
      </c>
      <c r="P1711" s="42">
        <v>620000</v>
      </c>
      <c r="Q1711" s="42">
        <f t="shared" si="134"/>
        <v>1095000</v>
      </c>
    </row>
    <row r="1712" spans="1:17" x14ac:dyDescent="0.35">
      <c r="A1712" s="41" t="s">
        <v>1733</v>
      </c>
      <c r="B1712" s="41">
        <f>VLOOKUP($A:$A,'Youth Skills Data'!$A$1:$E$2403,2,FALSE)</f>
        <v>14</v>
      </c>
      <c r="C1712" s="41" t="str">
        <f t="shared" si="131"/>
        <v>15 - 19 yrs</v>
      </c>
      <c r="D1712" s="41" t="s">
        <v>3</v>
      </c>
      <c r="E1712" s="41" t="str">
        <f>HLOOKUP($A1712,'Sheet 4'!$A$2:$CNK$3,2,FALSE)</f>
        <v>Separated</v>
      </c>
      <c r="F1712" s="41" t="s">
        <v>121</v>
      </c>
      <c r="G1712" s="41" t="str">
        <f t="shared" si="130"/>
        <v>Male/Separated/Amudat</v>
      </c>
      <c r="H1712" s="41">
        <f>VLOOKUP($A1712,'Youth Skills Data'!$A$1:$E$2403,5,FALSE)</f>
        <v>5.3</v>
      </c>
      <c r="I1712" s="41">
        <f>VLOOKUP($A1712,'Youth Skills Data'!$A$1:$E$2403,4,FALSE)</f>
        <v>2.52</v>
      </c>
      <c r="J1712" s="41">
        <f>VLOOKUP($A1712,'Youth Skills Data'!$A$1:$E$2403,3,FALSE)</f>
        <v>5.59</v>
      </c>
      <c r="K1712" s="41">
        <f t="shared" si="132"/>
        <v>13.41</v>
      </c>
      <c r="L1712" s="41" t="s">
        <v>5</v>
      </c>
      <c r="M1712" s="41" t="s">
        <v>6</v>
      </c>
      <c r="N1712" s="41" t="str">
        <f t="shared" si="133"/>
        <v>Moderate Impact</v>
      </c>
      <c r="O1712" s="42">
        <v>30297</v>
      </c>
      <c r="P1712" s="42"/>
      <c r="Q1712" s="42">
        <f t="shared" si="134"/>
        <v>30297</v>
      </c>
    </row>
    <row r="1713" spans="1:17" x14ac:dyDescent="0.35">
      <c r="A1713" s="41" t="s">
        <v>1734</v>
      </c>
      <c r="B1713" s="41">
        <f>VLOOKUP($A:$A,'Youth Skills Data'!$A$1:$E$2403,2,FALSE)</f>
        <v>15</v>
      </c>
      <c r="C1713" s="41" t="str">
        <f t="shared" si="131"/>
        <v>15 - 19 yrs</v>
      </c>
      <c r="D1713" s="41" t="s">
        <v>3</v>
      </c>
      <c r="E1713" s="41" t="str">
        <f>HLOOKUP($A1713,'Sheet 4'!$A$2:$CNK$3,2,FALSE)</f>
        <v>Single</v>
      </c>
      <c r="F1713" s="41" t="s">
        <v>121</v>
      </c>
      <c r="G1713" s="41" t="str">
        <f t="shared" si="130"/>
        <v>Male/Single/Amudat</v>
      </c>
      <c r="H1713" s="41">
        <f>VLOOKUP($A1713,'Youth Skills Data'!$A$1:$E$2403,5,FALSE)</f>
        <v>1.87</v>
      </c>
      <c r="I1713" s="41">
        <f>VLOOKUP($A1713,'Youth Skills Data'!$A$1:$E$2403,4,FALSE)</f>
        <v>2.88</v>
      </c>
      <c r="J1713" s="41">
        <f>VLOOKUP($A1713,'Youth Skills Data'!$A$1:$E$2403,3,FALSE)</f>
        <v>5.23</v>
      </c>
      <c r="K1713" s="41">
        <f t="shared" si="132"/>
        <v>9.98</v>
      </c>
      <c r="L1713" s="41" t="s">
        <v>5</v>
      </c>
      <c r="M1713" s="41" t="s">
        <v>6</v>
      </c>
      <c r="N1713" s="41" t="str">
        <f t="shared" si="133"/>
        <v>Moderate Impact</v>
      </c>
      <c r="O1713" s="42">
        <v>47099</v>
      </c>
      <c r="P1713" s="42"/>
      <c r="Q1713" s="42">
        <f t="shared" si="134"/>
        <v>47099</v>
      </c>
    </row>
    <row r="1714" spans="1:17" x14ac:dyDescent="0.35">
      <c r="A1714" s="41" t="s">
        <v>1735</v>
      </c>
      <c r="B1714" s="41">
        <f>VLOOKUP($A:$A,'Youth Skills Data'!$A$1:$E$2403,2,FALSE)</f>
        <v>17</v>
      </c>
      <c r="C1714" s="41" t="str">
        <f t="shared" si="131"/>
        <v>15 - 19 yrs</v>
      </c>
      <c r="D1714" s="41" t="s">
        <v>3</v>
      </c>
      <c r="E1714" s="41" t="str">
        <f>HLOOKUP($A1714,'Sheet 4'!$A$2:$CNK$3,2,FALSE)</f>
        <v>Single</v>
      </c>
      <c r="F1714" s="41" t="s">
        <v>121</v>
      </c>
      <c r="G1714" s="41" t="str">
        <f t="shared" si="130"/>
        <v>Male/Single/Amudat</v>
      </c>
      <c r="H1714" s="41">
        <f>VLOOKUP($A1714,'Youth Skills Data'!$A$1:$E$2403,5,FALSE)</f>
        <v>1.87</v>
      </c>
      <c r="I1714" s="41">
        <f>VLOOKUP($A1714,'Youth Skills Data'!$A$1:$E$2403,4,FALSE)</f>
        <v>2.88</v>
      </c>
      <c r="J1714" s="41">
        <f>VLOOKUP($A1714,'Youth Skills Data'!$A$1:$E$2403,3,FALSE)</f>
        <v>5.23</v>
      </c>
      <c r="K1714" s="41">
        <f t="shared" si="132"/>
        <v>9.98</v>
      </c>
      <c r="L1714" s="41" t="s">
        <v>5</v>
      </c>
      <c r="M1714" s="41" t="s">
        <v>6</v>
      </c>
      <c r="N1714" s="41" t="str">
        <f t="shared" si="133"/>
        <v>Moderate Impact</v>
      </c>
      <c r="O1714" s="42">
        <v>120099</v>
      </c>
      <c r="P1714" s="42"/>
      <c r="Q1714" s="42">
        <f t="shared" si="134"/>
        <v>120099</v>
      </c>
    </row>
    <row r="1715" spans="1:17" x14ac:dyDescent="0.35">
      <c r="A1715" s="41" t="s">
        <v>1736</v>
      </c>
      <c r="B1715" s="41">
        <f>VLOOKUP($A:$A,'Youth Skills Data'!$A$1:$E$2403,2,FALSE)</f>
        <v>19</v>
      </c>
      <c r="C1715" s="41" t="str">
        <f t="shared" si="131"/>
        <v>20 - 24 yrs</v>
      </c>
      <c r="D1715" s="41" t="s">
        <v>3</v>
      </c>
      <c r="E1715" s="41" t="str">
        <f>HLOOKUP($A1715,'Sheet 4'!$A$2:$CNK$3,2,FALSE)</f>
        <v>Single</v>
      </c>
      <c r="F1715" s="41" t="s">
        <v>121</v>
      </c>
      <c r="G1715" s="41" t="str">
        <f t="shared" si="130"/>
        <v>Male/Single/Amudat</v>
      </c>
      <c r="H1715" s="41">
        <f>VLOOKUP($A1715,'Youth Skills Data'!$A$1:$E$2403,5,FALSE)</f>
        <v>5.3</v>
      </c>
      <c r="I1715" s="41">
        <f>VLOOKUP($A1715,'Youth Skills Data'!$A$1:$E$2403,4,FALSE)</f>
        <v>2.52</v>
      </c>
      <c r="J1715" s="41">
        <f>VLOOKUP($A1715,'Youth Skills Data'!$A$1:$E$2403,3,FALSE)</f>
        <v>5.59</v>
      </c>
      <c r="K1715" s="41">
        <f t="shared" si="132"/>
        <v>13.41</v>
      </c>
      <c r="L1715" s="41" t="s">
        <v>5</v>
      </c>
      <c r="M1715" s="41" t="s">
        <v>6</v>
      </c>
      <c r="N1715" s="41" t="str">
        <f t="shared" si="133"/>
        <v>Moderate Impact</v>
      </c>
      <c r="O1715" s="42">
        <v>55198</v>
      </c>
      <c r="P1715" s="42"/>
      <c r="Q1715" s="42">
        <f t="shared" si="134"/>
        <v>55198</v>
      </c>
    </row>
    <row r="1716" spans="1:17" x14ac:dyDescent="0.35">
      <c r="A1716" s="41" t="s">
        <v>1737</v>
      </c>
      <c r="B1716" s="41">
        <f>VLOOKUP($A:$A,'Youth Skills Data'!$A$1:$E$2403,2,FALSE)</f>
        <v>21</v>
      </c>
      <c r="C1716" s="41" t="str">
        <f t="shared" si="131"/>
        <v>20 - 24 yrs</v>
      </c>
      <c r="D1716" s="41" t="s">
        <v>3</v>
      </c>
      <c r="E1716" s="41" t="str">
        <f>HLOOKUP($A1716,'Sheet 4'!$A$2:$CNK$3,2,FALSE)</f>
        <v>Single</v>
      </c>
      <c r="F1716" s="41" t="s">
        <v>121</v>
      </c>
      <c r="G1716" s="41" t="str">
        <f t="shared" si="130"/>
        <v>Male/Single/Amudat</v>
      </c>
      <c r="H1716" s="41">
        <f>VLOOKUP($A1716,'Youth Skills Data'!$A$1:$E$2403,5,FALSE)</f>
        <v>3.76</v>
      </c>
      <c r="I1716" s="41">
        <f>VLOOKUP($A1716,'Youth Skills Data'!$A$1:$E$2403,4,FALSE)</f>
        <v>0.56000000000000005</v>
      </c>
      <c r="J1716" s="41">
        <f>VLOOKUP($A1716,'Youth Skills Data'!$A$1:$E$2403,3,FALSE)</f>
        <v>9.81</v>
      </c>
      <c r="K1716" s="41">
        <f t="shared" si="132"/>
        <v>14.13</v>
      </c>
      <c r="L1716" s="41" t="s">
        <v>5</v>
      </c>
      <c r="M1716" s="41" t="s">
        <v>5</v>
      </c>
      <c r="N1716" s="41" t="str">
        <f t="shared" si="133"/>
        <v>High Impact</v>
      </c>
      <c r="O1716" s="42">
        <v>73000</v>
      </c>
      <c r="P1716" s="42">
        <v>12198</v>
      </c>
      <c r="Q1716" s="42">
        <f t="shared" si="134"/>
        <v>85198</v>
      </c>
    </row>
    <row r="1717" spans="1:17" x14ac:dyDescent="0.35">
      <c r="A1717" s="41" t="s">
        <v>1738</v>
      </c>
      <c r="B1717" s="41">
        <f>VLOOKUP($A:$A,'Youth Skills Data'!$A$1:$E$2403,2,FALSE)</f>
        <v>24</v>
      </c>
      <c r="C1717" s="41" t="str">
        <f t="shared" si="131"/>
        <v>20 - 24 yrs</v>
      </c>
      <c r="D1717" s="41" t="s">
        <v>3</v>
      </c>
      <c r="E1717" s="41" t="str">
        <f>HLOOKUP($A1717,'Sheet 4'!$A$2:$CNK$3,2,FALSE)</f>
        <v>Married</v>
      </c>
      <c r="F1717" s="41" t="s">
        <v>121</v>
      </c>
      <c r="G1717" s="41" t="str">
        <f t="shared" si="130"/>
        <v>Male/Married/Amudat</v>
      </c>
      <c r="H1717" s="41">
        <f>VLOOKUP($A1717,'Youth Skills Data'!$A$1:$E$2403,5,FALSE)</f>
        <v>8.42</v>
      </c>
      <c r="I1717" s="41">
        <f>VLOOKUP($A1717,'Youth Skills Data'!$A$1:$E$2403,4,FALSE)</f>
        <v>3.68</v>
      </c>
      <c r="J1717" s="41">
        <f>VLOOKUP($A1717,'Youth Skills Data'!$A$1:$E$2403,3,FALSE)</f>
        <v>0.54</v>
      </c>
      <c r="K1717" s="41">
        <f t="shared" si="132"/>
        <v>12.64</v>
      </c>
      <c r="L1717" s="41" t="s">
        <v>5</v>
      </c>
      <c r="M1717" s="41" t="s">
        <v>6</v>
      </c>
      <c r="N1717" s="41" t="str">
        <f t="shared" si="133"/>
        <v>Moderate Impact</v>
      </c>
      <c r="O1717" s="42">
        <v>90198</v>
      </c>
      <c r="P1717" s="42"/>
      <c r="Q1717" s="42">
        <f t="shared" si="134"/>
        <v>90198</v>
      </c>
    </row>
    <row r="1718" spans="1:17" x14ac:dyDescent="0.35">
      <c r="A1718" s="41" t="s">
        <v>1739</v>
      </c>
      <c r="B1718" s="41">
        <f>VLOOKUP($A:$A,'Youth Skills Data'!$A$1:$E$2403,2,FALSE)</f>
        <v>21</v>
      </c>
      <c r="C1718" s="41" t="str">
        <f t="shared" si="131"/>
        <v>20 - 24 yrs</v>
      </c>
      <c r="D1718" s="41" t="s">
        <v>3</v>
      </c>
      <c r="E1718" s="41" t="str">
        <f>HLOOKUP($A1718,'Sheet 4'!$A$2:$CNK$3,2,FALSE)</f>
        <v>Single</v>
      </c>
      <c r="F1718" s="41" t="s">
        <v>121</v>
      </c>
      <c r="G1718" s="41" t="str">
        <f t="shared" si="130"/>
        <v>Male/Single/Amudat</v>
      </c>
      <c r="H1718" s="41">
        <f>VLOOKUP($A1718,'Youth Skills Data'!$A$1:$E$2403,5,FALSE)</f>
        <v>3.36</v>
      </c>
      <c r="I1718" s="41">
        <f>VLOOKUP($A1718,'Youth Skills Data'!$A$1:$E$2403,4,FALSE)</f>
        <v>2.02</v>
      </c>
      <c r="J1718" s="41">
        <f>VLOOKUP($A1718,'Youth Skills Data'!$A$1:$E$2403,3,FALSE)</f>
        <v>9.85</v>
      </c>
      <c r="K1718" s="41">
        <f t="shared" si="132"/>
        <v>15.23</v>
      </c>
      <c r="L1718" s="41" t="s">
        <v>5</v>
      </c>
      <c r="M1718" s="41" t="s">
        <v>5</v>
      </c>
      <c r="N1718" s="41" t="str">
        <f t="shared" si="133"/>
        <v>High Impact</v>
      </c>
      <c r="O1718" s="42">
        <v>35198</v>
      </c>
      <c r="P1718" s="42">
        <v>335000</v>
      </c>
      <c r="Q1718" s="42">
        <f t="shared" si="134"/>
        <v>370198</v>
      </c>
    </row>
    <row r="1719" spans="1:17" x14ac:dyDescent="0.35">
      <c r="A1719" s="41" t="s">
        <v>1740</v>
      </c>
      <c r="B1719" s="41">
        <f>VLOOKUP($A:$A,'Youth Skills Data'!$A$1:$E$2403,2,FALSE)</f>
        <v>23</v>
      </c>
      <c r="C1719" s="41" t="str">
        <f t="shared" si="131"/>
        <v>20 - 24 yrs</v>
      </c>
      <c r="D1719" s="41" t="s">
        <v>3</v>
      </c>
      <c r="E1719" s="41" t="str">
        <f>HLOOKUP($A1719,'Sheet 4'!$A$2:$CNK$3,2,FALSE)</f>
        <v>Separated</v>
      </c>
      <c r="F1719" s="41" t="s">
        <v>121</v>
      </c>
      <c r="G1719" s="41" t="str">
        <f t="shared" si="130"/>
        <v>Male/Separated/Amudat</v>
      </c>
      <c r="H1719" s="41">
        <f>VLOOKUP($A1719,'Youth Skills Data'!$A$1:$E$2403,5,FALSE)</f>
        <v>4.3499999999999996</v>
      </c>
      <c r="I1719" s="41">
        <f>VLOOKUP($A1719,'Youth Skills Data'!$A$1:$E$2403,4,FALSE)</f>
        <v>7.84</v>
      </c>
      <c r="J1719" s="41">
        <f>VLOOKUP($A1719,'Youth Skills Data'!$A$1:$E$2403,3,FALSE)</f>
        <v>6.4</v>
      </c>
      <c r="K1719" s="41">
        <f t="shared" si="132"/>
        <v>18.59</v>
      </c>
      <c r="L1719" s="41" t="s">
        <v>5</v>
      </c>
      <c r="M1719" s="41" t="s">
        <v>5</v>
      </c>
      <c r="N1719" s="41" t="str">
        <f t="shared" si="133"/>
        <v>High Impact</v>
      </c>
      <c r="O1719" s="42">
        <v>55099</v>
      </c>
      <c r="P1719" s="42">
        <v>16200</v>
      </c>
      <c r="Q1719" s="42">
        <f t="shared" si="134"/>
        <v>71299</v>
      </c>
    </row>
    <row r="1720" spans="1:17" x14ac:dyDescent="0.35">
      <c r="A1720" s="41" t="s">
        <v>1741</v>
      </c>
      <c r="B1720" s="41">
        <f>VLOOKUP($A:$A,'Youth Skills Data'!$A$1:$E$2403,2,FALSE)</f>
        <v>19</v>
      </c>
      <c r="C1720" s="41" t="str">
        <f t="shared" si="131"/>
        <v>20 - 24 yrs</v>
      </c>
      <c r="D1720" s="41" t="s">
        <v>8</v>
      </c>
      <c r="E1720" s="41" t="str">
        <f>HLOOKUP($A1720,'Sheet 4'!$A$2:$CNK$3,2,FALSE)</f>
        <v>Separated</v>
      </c>
      <c r="F1720" s="41" t="s">
        <v>121</v>
      </c>
      <c r="G1720" s="41" t="str">
        <f t="shared" si="130"/>
        <v>Female/Separated/Amudat</v>
      </c>
      <c r="H1720" s="41">
        <f>VLOOKUP($A1720,'Youth Skills Data'!$A$1:$E$2403,5,FALSE)</f>
        <v>4.3499999999999996</v>
      </c>
      <c r="I1720" s="41">
        <f>VLOOKUP($A1720,'Youth Skills Data'!$A$1:$E$2403,4,FALSE)</f>
        <v>7.84</v>
      </c>
      <c r="J1720" s="41">
        <f>VLOOKUP($A1720,'Youth Skills Data'!$A$1:$E$2403,3,FALSE)</f>
        <v>6.4</v>
      </c>
      <c r="K1720" s="41">
        <f t="shared" si="132"/>
        <v>18.59</v>
      </c>
      <c r="L1720" s="41" t="s">
        <v>5</v>
      </c>
      <c r="M1720" s="41" t="s">
        <v>5</v>
      </c>
      <c r="N1720" s="41" t="str">
        <f t="shared" si="133"/>
        <v>High Impact</v>
      </c>
      <c r="O1720" s="42">
        <v>85000</v>
      </c>
      <c r="P1720" s="42">
        <v>38000</v>
      </c>
      <c r="Q1720" s="42">
        <f t="shared" si="134"/>
        <v>123000</v>
      </c>
    </row>
    <row r="1721" spans="1:17" x14ac:dyDescent="0.35">
      <c r="A1721" s="41" t="s">
        <v>1742</v>
      </c>
      <c r="B1721" s="41">
        <f>VLOOKUP($A:$A,'Youth Skills Data'!$A$1:$E$2403,2,FALSE)</f>
        <v>29</v>
      </c>
      <c r="C1721" s="41" t="str">
        <f t="shared" si="131"/>
        <v>25 yrs or more</v>
      </c>
      <c r="D1721" s="41" t="s">
        <v>3</v>
      </c>
      <c r="E1721" s="41" t="str">
        <f>HLOOKUP($A1721,'Sheet 4'!$A$2:$CNK$3,2,FALSE)</f>
        <v>Single</v>
      </c>
      <c r="F1721" s="41" t="s">
        <v>121</v>
      </c>
      <c r="G1721" s="41" t="str">
        <f t="shared" si="130"/>
        <v>Male/Single/Amudat</v>
      </c>
      <c r="H1721" s="41">
        <f>VLOOKUP($A1721,'Youth Skills Data'!$A$1:$E$2403,5,FALSE)</f>
        <v>8.42</v>
      </c>
      <c r="I1721" s="41">
        <f>VLOOKUP($A1721,'Youth Skills Data'!$A$1:$E$2403,4,FALSE)</f>
        <v>3.68</v>
      </c>
      <c r="J1721" s="41">
        <f>VLOOKUP($A1721,'Youth Skills Data'!$A$1:$E$2403,3,FALSE)</f>
        <v>0.54</v>
      </c>
      <c r="K1721" s="41">
        <f t="shared" si="132"/>
        <v>12.64</v>
      </c>
      <c r="L1721" s="41" t="s">
        <v>5</v>
      </c>
      <c r="M1721" s="41" t="s">
        <v>5</v>
      </c>
      <c r="N1721" s="41" t="str">
        <f t="shared" si="133"/>
        <v>High Impact</v>
      </c>
      <c r="O1721" s="42">
        <v>41000</v>
      </c>
      <c r="P1721" s="42">
        <v>3200</v>
      </c>
      <c r="Q1721" s="42">
        <f t="shared" si="134"/>
        <v>44200</v>
      </c>
    </row>
    <row r="1722" spans="1:17" x14ac:dyDescent="0.35">
      <c r="A1722" s="41" t="s">
        <v>1743</v>
      </c>
      <c r="B1722" s="41">
        <f>VLOOKUP($A:$A,'Youth Skills Data'!$A$1:$E$2403,2,FALSE)</f>
        <v>23</v>
      </c>
      <c r="C1722" s="41" t="str">
        <f t="shared" si="131"/>
        <v>20 - 24 yrs</v>
      </c>
      <c r="D1722" s="41" t="s">
        <v>3</v>
      </c>
      <c r="E1722" s="41" t="str">
        <f>HLOOKUP($A1722,'Sheet 4'!$A$2:$CNK$3,2,FALSE)</f>
        <v>Married</v>
      </c>
      <c r="F1722" s="41" t="s">
        <v>121</v>
      </c>
      <c r="G1722" s="41" t="str">
        <f t="shared" si="130"/>
        <v>Male/Married/Amudat</v>
      </c>
      <c r="H1722" s="41">
        <f>VLOOKUP($A1722,'Youth Skills Data'!$A$1:$E$2403,5,FALSE)</f>
        <v>1.87</v>
      </c>
      <c r="I1722" s="41">
        <f>VLOOKUP($A1722,'Youth Skills Data'!$A$1:$E$2403,4,FALSE)</f>
        <v>2.88</v>
      </c>
      <c r="J1722" s="41">
        <f>VLOOKUP($A1722,'Youth Skills Data'!$A$1:$E$2403,3,FALSE)</f>
        <v>5.23</v>
      </c>
      <c r="K1722" s="41">
        <f t="shared" si="132"/>
        <v>9.98</v>
      </c>
      <c r="L1722" s="41" t="s">
        <v>5</v>
      </c>
      <c r="M1722" s="41" t="s">
        <v>5</v>
      </c>
      <c r="N1722" s="41" t="str">
        <f t="shared" si="133"/>
        <v>High Impact</v>
      </c>
      <c r="O1722" s="42">
        <v>32500</v>
      </c>
      <c r="P1722" s="42">
        <v>130000</v>
      </c>
      <c r="Q1722" s="42">
        <f t="shared" si="134"/>
        <v>162500</v>
      </c>
    </row>
    <row r="1723" spans="1:17" x14ac:dyDescent="0.35">
      <c r="A1723" s="41" t="s">
        <v>1744</v>
      </c>
      <c r="B1723" s="41">
        <f>VLOOKUP($A:$A,'Youth Skills Data'!$A$1:$E$2403,2,FALSE)</f>
        <v>21</v>
      </c>
      <c r="C1723" s="41" t="str">
        <f t="shared" si="131"/>
        <v>20 - 24 yrs</v>
      </c>
      <c r="D1723" s="41" t="s">
        <v>8</v>
      </c>
      <c r="E1723" s="41" t="str">
        <f>HLOOKUP($A1723,'Sheet 4'!$A$2:$CNK$3,2,FALSE)</f>
        <v>Single</v>
      </c>
      <c r="F1723" s="41" t="s">
        <v>121</v>
      </c>
      <c r="G1723" s="41" t="str">
        <f t="shared" si="130"/>
        <v>Female/Single/Amudat</v>
      </c>
      <c r="H1723" s="41">
        <f>VLOOKUP($A1723,'Youth Skills Data'!$A$1:$E$2403,5,FALSE)</f>
        <v>6.31</v>
      </c>
      <c r="I1723" s="41">
        <f>VLOOKUP($A1723,'Youth Skills Data'!$A$1:$E$2403,4,FALSE)</f>
        <v>1.92</v>
      </c>
      <c r="J1723" s="41">
        <f>VLOOKUP($A1723,'Youth Skills Data'!$A$1:$E$2403,3,FALSE)</f>
        <v>4.67</v>
      </c>
      <c r="K1723" s="41">
        <f t="shared" si="132"/>
        <v>12.9</v>
      </c>
      <c r="L1723" s="41" t="s">
        <v>5</v>
      </c>
      <c r="M1723" s="41" t="s">
        <v>6</v>
      </c>
      <c r="N1723" s="41" t="str">
        <f t="shared" si="133"/>
        <v>Moderate Impact</v>
      </c>
      <c r="O1723" s="42">
        <v>18000</v>
      </c>
      <c r="P1723" s="42"/>
      <c r="Q1723" s="42">
        <f t="shared" si="134"/>
        <v>18000</v>
      </c>
    </row>
    <row r="1724" spans="1:17" x14ac:dyDescent="0.35">
      <c r="A1724" s="41" t="s">
        <v>1745</v>
      </c>
      <c r="B1724" s="41">
        <f>VLOOKUP($A:$A,'Youth Skills Data'!$A$1:$E$2403,2,FALSE)</f>
        <v>18</v>
      </c>
      <c r="C1724" s="41" t="str">
        <f t="shared" si="131"/>
        <v>15 - 19 yrs</v>
      </c>
      <c r="D1724" s="41" t="s">
        <v>3</v>
      </c>
      <c r="E1724" s="41" t="str">
        <f>HLOOKUP($A1724,'Sheet 4'!$A$2:$CNK$3,2,FALSE)</f>
        <v>Separated</v>
      </c>
      <c r="F1724" s="41" t="s">
        <v>121</v>
      </c>
      <c r="G1724" s="41" t="str">
        <f t="shared" si="130"/>
        <v>Male/Separated/Amudat</v>
      </c>
      <c r="H1724" s="41">
        <f>VLOOKUP($A1724,'Youth Skills Data'!$A$1:$E$2403,5,FALSE)</f>
        <v>4.3499999999999996</v>
      </c>
      <c r="I1724" s="41">
        <f>VLOOKUP($A1724,'Youth Skills Data'!$A$1:$E$2403,4,FALSE)</f>
        <v>7.84</v>
      </c>
      <c r="J1724" s="41">
        <f>VLOOKUP($A1724,'Youth Skills Data'!$A$1:$E$2403,3,FALSE)</f>
        <v>6.4</v>
      </c>
      <c r="K1724" s="41">
        <f t="shared" si="132"/>
        <v>18.59</v>
      </c>
      <c r="L1724" s="41" t="s">
        <v>5</v>
      </c>
      <c r="M1724" s="41" t="s">
        <v>5</v>
      </c>
      <c r="N1724" s="41" t="str">
        <f t="shared" si="133"/>
        <v>High Impact</v>
      </c>
      <c r="O1724" s="42">
        <v>55099</v>
      </c>
      <c r="P1724" s="42">
        <v>30297</v>
      </c>
      <c r="Q1724" s="42">
        <f t="shared" si="134"/>
        <v>85396</v>
      </c>
    </row>
    <row r="1725" spans="1:17" x14ac:dyDescent="0.35">
      <c r="A1725" s="41" t="s">
        <v>1746</v>
      </c>
      <c r="B1725" s="41">
        <f>VLOOKUP($A:$A,'Youth Skills Data'!$A$1:$E$2403,2,FALSE)</f>
        <v>21</v>
      </c>
      <c r="C1725" s="41" t="str">
        <f t="shared" si="131"/>
        <v>20 - 24 yrs</v>
      </c>
      <c r="D1725" s="41" t="s">
        <v>3</v>
      </c>
      <c r="E1725" s="41" t="str">
        <f>HLOOKUP($A1725,'Sheet 4'!$A$2:$CNK$3,2,FALSE)</f>
        <v>Separated</v>
      </c>
      <c r="F1725" s="41" t="s">
        <v>120</v>
      </c>
      <c r="G1725" s="41" t="str">
        <f t="shared" si="130"/>
        <v>Male/Separated/Nakapiripiriti</v>
      </c>
      <c r="H1725" s="41">
        <f>VLOOKUP($A1725,'Youth Skills Data'!$A$1:$E$2403,5,FALSE)</f>
        <v>7.84</v>
      </c>
      <c r="I1725" s="41">
        <f>VLOOKUP($A1725,'Youth Skills Data'!$A$1:$E$2403,4,FALSE)</f>
        <v>6.23</v>
      </c>
      <c r="J1725" s="41">
        <f>VLOOKUP($A1725,'Youth Skills Data'!$A$1:$E$2403,3,FALSE)</f>
        <v>5.87</v>
      </c>
      <c r="K1725" s="41">
        <f t="shared" si="132"/>
        <v>19.940000000000001</v>
      </c>
      <c r="L1725" s="41" t="s">
        <v>5</v>
      </c>
      <c r="M1725" s="41" t="s">
        <v>5</v>
      </c>
      <c r="N1725" s="41" t="str">
        <f t="shared" si="133"/>
        <v>High Impact</v>
      </c>
      <c r="O1725" s="42">
        <v>70198</v>
      </c>
      <c r="P1725" s="42">
        <v>17099</v>
      </c>
      <c r="Q1725" s="42">
        <f t="shared" si="134"/>
        <v>87297</v>
      </c>
    </row>
    <row r="1726" spans="1:17" x14ac:dyDescent="0.35">
      <c r="A1726" s="41" t="s">
        <v>1747</v>
      </c>
      <c r="B1726" s="41">
        <f>VLOOKUP($A:$A,'Youth Skills Data'!$A$1:$E$2403,2,FALSE)</f>
        <v>23</v>
      </c>
      <c r="C1726" s="41" t="str">
        <f t="shared" si="131"/>
        <v>20 - 24 yrs</v>
      </c>
      <c r="D1726" s="41" t="s">
        <v>3</v>
      </c>
      <c r="E1726" s="41" t="str">
        <f>HLOOKUP($A1726,'Sheet 4'!$A$2:$CNK$3,2,FALSE)</f>
        <v>Separated</v>
      </c>
      <c r="F1726" s="41" t="s">
        <v>120</v>
      </c>
      <c r="G1726" s="41" t="str">
        <f t="shared" si="130"/>
        <v>Male/Separated/Nakapiripiriti</v>
      </c>
      <c r="H1726" s="41">
        <f>VLOOKUP($A1726,'Youth Skills Data'!$A$1:$E$2403,5,FALSE)</f>
        <v>5.24</v>
      </c>
      <c r="I1726" s="41">
        <f>VLOOKUP($A1726,'Youth Skills Data'!$A$1:$E$2403,4,FALSE)</f>
        <v>4.01</v>
      </c>
      <c r="J1726" s="41">
        <f>VLOOKUP($A1726,'Youth Skills Data'!$A$1:$E$2403,3,FALSE)</f>
        <v>5.53</v>
      </c>
      <c r="K1726" s="41">
        <f t="shared" si="132"/>
        <v>14.780000000000001</v>
      </c>
      <c r="L1726" s="41" t="s">
        <v>5</v>
      </c>
      <c r="M1726" s="41" t="s">
        <v>5</v>
      </c>
      <c r="N1726" s="41" t="str">
        <f t="shared" si="133"/>
        <v>High Impact</v>
      </c>
      <c r="O1726" s="42">
        <v>10297</v>
      </c>
      <c r="P1726" s="42">
        <v>15198</v>
      </c>
      <c r="Q1726" s="42">
        <f t="shared" si="134"/>
        <v>25495</v>
      </c>
    </row>
    <row r="1727" spans="1:17" x14ac:dyDescent="0.35">
      <c r="A1727" s="41" t="s">
        <v>1748</v>
      </c>
      <c r="B1727" s="41">
        <f>VLOOKUP($A:$A,'Youth Skills Data'!$A$1:$E$2403,2,FALSE)</f>
        <v>17</v>
      </c>
      <c r="C1727" s="41" t="str">
        <f t="shared" si="131"/>
        <v>15 - 19 yrs</v>
      </c>
      <c r="D1727" s="41" t="s">
        <v>8</v>
      </c>
      <c r="E1727" s="41" t="str">
        <f>HLOOKUP($A1727,'Sheet 4'!$A$2:$CNK$3,2,FALSE)</f>
        <v>Single</v>
      </c>
      <c r="F1727" s="41" t="s">
        <v>120</v>
      </c>
      <c r="G1727" s="41" t="str">
        <f t="shared" si="130"/>
        <v>Female/Single/Nakapiripiriti</v>
      </c>
      <c r="H1727" s="41">
        <f>VLOOKUP($A1727,'Youth Skills Data'!$A$1:$E$2403,5,FALSE)</f>
        <v>7.84</v>
      </c>
      <c r="I1727" s="41">
        <f>VLOOKUP($A1727,'Youth Skills Data'!$A$1:$E$2403,4,FALSE)</f>
        <v>6.23</v>
      </c>
      <c r="J1727" s="41">
        <f>VLOOKUP($A1727,'Youth Skills Data'!$A$1:$E$2403,3,FALSE)</f>
        <v>5.87</v>
      </c>
      <c r="K1727" s="41">
        <f t="shared" si="132"/>
        <v>19.940000000000001</v>
      </c>
      <c r="L1727" s="41" t="s">
        <v>7</v>
      </c>
      <c r="M1727" s="41" t="s">
        <v>7</v>
      </c>
      <c r="N1727" s="41" t="str">
        <f t="shared" si="133"/>
        <v>No Impact at all</v>
      </c>
      <c r="O1727" s="42"/>
      <c r="P1727" s="42"/>
      <c r="Q1727" s="42">
        <f t="shared" si="134"/>
        <v>0</v>
      </c>
    </row>
    <row r="1728" spans="1:17" x14ac:dyDescent="0.35">
      <c r="A1728" s="41" t="s">
        <v>1749</v>
      </c>
      <c r="B1728" s="41">
        <f>VLOOKUP($A:$A,'Youth Skills Data'!$A$1:$E$2403,2,FALSE)</f>
        <v>25</v>
      </c>
      <c r="C1728" s="41" t="str">
        <f t="shared" si="131"/>
        <v>25 yrs or more</v>
      </c>
      <c r="D1728" s="41" t="s">
        <v>3</v>
      </c>
      <c r="E1728" s="41" t="str">
        <f>HLOOKUP($A1728,'Sheet 4'!$A$2:$CNK$3,2,FALSE)</f>
        <v>Single</v>
      </c>
      <c r="F1728" s="41" t="s">
        <v>120</v>
      </c>
      <c r="G1728" s="41" t="str">
        <f t="shared" si="130"/>
        <v>Male/Single/Nakapiripiriti</v>
      </c>
      <c r="H1728" s="41">
        <f>VLOOKUP($A1728,'Youth Skills Data'!$A$1:$E$2403,5,FALSE)</f>
        <v>8.9499999999999993</v>
      </c>
      <c r="I1728" s="41">
        <f>VLOOKUP($A1728,'Youth Skills Data'!$A$1:$E$2403,4,FALSE)</f>
        <v>9.2799999999999994</v>
      </c>
      <c r="J1728" s="41">
        <f>VLOOKUP($A1728,'Youth Skills Data'!$A$1:$E$2403,3,FALSE)</f>
        <v>7.99</v>
      </c>
      <c r="K1728" s="41">
        <f t="shared" si="132"/>
        <v>26.22</v>
      </c>
      <c r="L1728" s="41" t="s">
        <v>5</v>
      </c>
      <c r="M1728" s="41" t="s">
        <v>5</v>
      </c>
      <c r="N1728" s="41" t="str">
        <f t="shared" si="133"/>
        <v>High Impact</v>
      </c>
      <c r="O1728" s="42">
        <v>22599</v>
      </c>
      <c r="P1728" s="42">
        <v>48000</v>
      </c>
      <c r="Q1728" s="42">
        <f t="shared" si="134"/>
        <v>70599</v>
      </c>
    </row>
    <row r="1729" spans="1:17" x14ac:dyDescent="0.35">
      <c r="A1729" s="41" t="s">
        <v>1750</v>
      </c>
      <c r="B1729" s="41">
        <f>VLOOKUP($A:$A,'Youth Skills Data'!$A$1:$E$2403,2,FALSE)</f>
        <v>15</v>
      </c>
      <c r="C1729" s="41" t="str">
        <f t="shared" si="131"/>
        <v>15 - 19 yrs</v>
      </c>
      <c r="D1729" s="41" t="s">
        <v>8</v>
      </c>
      <c r="E1729" s="41" t="str">
        <f>HLOOKUP($A1729,'Sheet 4'!$A$2:$CNK$3,2,FALSE)</f>
        <v>Single</v>
      </c>
      <c r="F1729" s="41" t="s">
        <v>120</v>
      </c>
      <c r="G1729" s="41" t="str">
        <f t="shared" si="130"/>
        <v>Female/Single/Nakapiripiriti</v>
      </c>
      <c r="H1729" s="41">
        <f>VLOOKUP($A1729,'Youth Skills Data'!$A$1:$E$2403,5,FALSE)</f>
        <v>5.3</v>
      </c>
      <c r="I1729" s="41">
        <f>VLOOKUP($A1729,'Youth Skills Data'!$A$1:$E$2403,4,FALSE)</f>
        <v>2.52</v>
      </c>
      <c r="J1729" s="41">
        <f>VLOOKUP($A1729,'Youth Skills Data'!$A$1:$E$2403,3,FALSE)</f>
        <v>5.59</v>
      </c>
      <c r="K1729" s="41">
        <f t="shared" si="132"/>
        <v>13.41</v>
      </c>
      <c r="L1729" s="41" t="s">
        <v>5</v>
      </c>
      <c r="M1729" s="41" t="s">
        <v>5</v>
      </c>
      <c r="N1729" s="41" t="str">
        <f t="shared" si="133"/>
        <v>High Impact</v>
      </c>
      <c r="O1729" s="42">
        <v>45198</v>
      </c>
      <c r="P1729" s="42">
        <v>235000</v>
      </c>
      <c r="Q1729" s="42">
        <f t="shared" si="134"/>
        <v>280198</v>
      </c>
    </row>
    <row r="1730" spans="1:17" x14ac:dyDescent="0.35">
      <c r="A1730" s="41" t="s">
        <v>1751</v>
      </c>
      <c r="B1730" s="41">
        <f>VLOOKUP($A:$A,'Youth Skills Data'!$A$1:$E$2403,2,FALSE)</f>
        <v>15</v>
      </c>
      <c r="C1730" s="41" t="str">
        <f t="shared" si="131"/>
        <v>15 - 19 yrs</v>
      </c>
      <c r="D1730" s="41" t="s">
        <v>8</v>
      </c>
      <c r="E1730" s="41" t="str">
        <f>HLOOKUP($A1730,'Sheet 4'!$A$2:$CNK$3,2,FALSE)</f>
        <v>Separated</v>
      </c>
      <c r="F1730" s="41" t="s">
        <v>120</v>
      </c>
      <c r="G1730" s="41" t="str">
        <f t="shared" ref="G1730:G1793" si="135">CONCATENATE(D1730,"/",E1730,"/",F1730,)</f>
        <v>Female/Separated/Nakapiripiriti</v>
      </c>
      <c r="H1730" s="41">
        <f>VLOOKUP($A1730,'Youth Skills Data'!$A$1:$E$2403,5,FALSE)</f>
        <v>8.42</v>
      </c>
      <c r="I1730" s="41">
        <f>VLOOKUP($A1730,'Youth Skills Data'!$A$1:$E$2403,4,FALSE)</f>
        <v>3.68</v>
      </c>
      <c r="J1730" s="41">
        <f>VLOOKUP($A1730,'Youth Skills Data'!$A$1:$E$2403,3,FALSE)</f>
        <v>0.54</v>
      </c>
      <c r="K1730" s="41">
        <f t="shared" si="132"/>
        <v>12.64</v>
      </c>
      <c r="L1730" s="41" t="s">
        <v>5</v>
      </c>
      <c r="M1730" s="41" t="s">
        <v>5</v>
      </c>
      <c r="N1730" s="41" t="str">
        <f t="shared" si="133"/>
        <v>High Impact</v>
      </c>
      <c r="O1730" s="42">
        <v>136000</v>
      </c>
      <c r="P1730" s="42">
        <v>11000</v>
      </c>
      <c r="Q1730" s="42">
        <f t="shared" si="134"/>
        <v>147000</v>
      </c>
    </row>
    <row r="1731" spans="1:17" x14ac:dyDescent="0.35">
      <c r="A1731" s="41" t="s">
        <v>1752</v>
      </c>
      <c r="B1731" s="41">
        <f>VLOOKUP($A:$A,'Youth Skills Data'!$A$1:$E$2403,2,FALSE)</f>
        <v>17</v>
      </c>
      <c r="C1731" s="41" t="str">
        <f t="shared" ref="C1731:C1794" si="136">IF(B1731&lt;=10,"Below 10 yrs",IF(B1731&lt;14,"10-14 yrs",IF(B1731&lt;19,"15 - 19 yrs",IF(B1731&lt;=24,"20 - 24 yrs",IF(B1731&gt;=25,"25 yrs or more")))))</f>
        <v>15 - 19 yrs</v>
      </c>
      <c r="D1731" s="41" t="s">
        <v>8</v>
      </c>
      <c r="E1731" s="41" t="str">
        <f>HLOOKUP($A1731,'Sheet 4'!$A$2:$CNK$3,2,FALSE)</f>
        <v>Single</v>
      </c>
      <c r="F1731" s="41" t="s">
        <v>120</v>
      </c>
      <c r="G1731" s="41" t="str">
        <f t="shared" si="135"/>
        <v>Female/Single/Nakapiripiriti</v>
      </c>
      <c r="H1731" s="41">
        <f>VLOOKUP($A1731,'Youth Skills Data'!$A$1:$E$2403,5,FALSE)</f>
        <v>8.42</v>
      </c>
      <c r="I1731" s="41">
        <f>VLOOKUP($A1731,'Youth Skills Data'!$A$1:$E$2403,4,FALSE)</f>
        <v>3.68</v>
      </c>
      <c r="J1731" s="41">
        <f>VLOOKUP($A1731,'Youth Skills Data'!$A$1:$E$2403,3,FALSE)</f>
        <v>0.54</v>
      </c>
      <c r="K1731" s="41">
        <f t="shared" ref="K1731:K1794" si="137">H1731+I1731+J1731</f>
        <v>12.64</v>
      </c>
      <c r="L1731" s="41" t="s">
        <v>5</v>
      </c>
      <c r="M1731" s="41" t="s">
        <v>5</v>
      </c>
      <c r="N1731" s="41" t="str">
        <f t="shared" ref="N1731:N1794" si="138">IF(AND(L1731="Yes",M1731="Yes"),"High Impact",IF(AND(L1731="Yes",M1731="No"),"Moderate Impact",IF(AND(L1731="No",M1731="Yes"),"Low Impact","No Impact at all")))</f>
        <v>High Impact</v>
      </c>
      <c r="O1731" s="42">
        <v>90500</v>
      </c>
      <c r="P1731" s="42">
        <v>60000</v>
      </c>
      <c r="Q1731" s="42">
        <f t="shared" ref="Q1731:Q1794" si="139">P1731+O1731</f>
        <v>150500</v>
      </c>
    </row>
    <row r="1732" spans="1:17" x14ac:dyDescent="0.35">
      <c r="A1732" s="41" t="s">
        <v>1753</v>
      </c>
      <c r="B1732" s="41">
        <f>VLOOKUP($A:$A,'Youth Skills Data'!$A$1:$E$2403,2,FALSE)</f>
        <v>19</v>
      </c>
      <c r="C1732" s="41" t="str">
        <f t="shared" si="136"/>
        <v>20 - 24 yrs</v>
      </c>
      <c r="D1732" s="41" t="s">
        <v>3</v>
      </c>
      <c r="E1732" s="41" t="str">
        <f>HLOOKUP($A1732,'Sheet 4'!$A$2:$CNK$3,2,FALSE)</f>
        <v>Single</v>
      </c>
      <c r="F1732" s="41" t="s">
        <v>120</v>
      </c>
      <c r="G1732" s="41" t="str">
        <f t="shared" si="135"/>
        <v>Male/Single/Nakapiripiriti</v>
      </c>
      <c r="H1732" s="41">
        <f>VLOOKUP($A1732,'Youth Skills Data'!$A$1:$E$2403,5,FALSE)</f>
        <v>5.3</v>
      </c>
      <c r="I1732" s="41">
        <f>VLOOKUP($A1732,'Youth Skills Data'!$A$1:$E$2403,4,FALSE)</f>
        <v>2.52</v>
      </c>
      <c r="J1732" s="41">
        <f>VLOOKUP($A1732,'Youth Skills Data'!$A$1:$E$2403,3,FALSE)</f>
        <v>5.59</v>
      </c>
      <c r="K1732" s="41">
        <f t="shared" si="137"/>
        <v>13.41</v>
      </c>
      <c r="L1732" s="41" t="s">
        <v>5</v>
      </c>
      <c r="M1732" s="41" t="s">
        <v>5</v>
      </c>
      <c r="N1732" s="41" t="str">
        <f t="shared" si="138"/>
        <v>High Impact</v>
      </c>
      <c r="O1732" s="42">
        <v>4650</v>
      </c>
      <c r="P1732" s="42">
        <v>35198</v>
      </c>
      <c r="Q1732" s="42">
        <f t="shared" si="139"/>
        <v>39848</v>
      </c>
    </row>
    <row r="1733" spans="1:17" x14ac:dyDescent="0.35">
      <c r="A1733" s="41" t="s">
        <v>1754</v>
      </c>
      <c r="B1733" s="41">
        <f>VLOOKUP($A:$A,'Youth Skills Data'!$A$1:$E$2403,2,FALSE)</f>
        <v>21</v>
      </c>
      <c r="C1733" s="41" t="str">
        <f t="shared" si="136"/>
        <v>20 - 24 yrs</v>
      </c>
      <c r="D1733" s="41" t="s">
        <v>3</v>
      </c>
      <c r="E1733" s="41" t="str">
        <f>HLOOKUP($A1733,'Sheet 4'!$A$2:$CNK$3,2,FALSE)</f>
        <v>Single</v>
      </c>
      <c r="F1733" s="41" t="s">
        <v>120</v>
      </c>
      <c r="G1733" s="41" t="str">
        <f t="shared" si="135"/>
        <v>Male/Single/Nakapiripiriti</v>
      </c>
      <c r="H1733" s="41">
        <f>VLOOKUP($A1733,'Youth Skills Data'!$A$1:$E$2403,5,FALSE)</f>
        <v>3.76</v>
      </c>
      <c r="I1733" s="41">
        <f>VLOOKUP($A1733,'Youth Skills Data'!$A$1:$E$2403,4,FALSE)</f>
        <v>0.56000000000000005</v>
      </c>
      <c r="J1733" s="41">
        <f>VLOOKUP($A1733,'Youth Skills Data'!$A$1:$E$2403,3,FALSE)</f>
        <v>9.81</v>
      </c>
      <c r="K1733" s="41">
        <f t="shared" si="137"/>
        <v>14.13</v>
      </c>
      <c r="L1733" s="41" t="s">
        <v>5</v>
      </c>
      <c r="M1733" s="41" t="s">
        <v>5</v>
      </c>
      <c r="N1733" s="41" t="str">
        <f t="shared" si="138"/>
        <v>High Impact</v>
      </c>
      <c r="O1733" s="42">
        <v>130000</v>
      </c>
      <c r="P1733" s="42">
        <v>41000</v>
      </c>
      <c r="Q1733" s="42">
        <f t="shared" si="139"/>
        <v>171000</v>
      </c>
    </row>
    <row r="1734" spans="1:17" x14ac:dyDescent="0.35">
      <c r="A1734" s="41" t="s">
        <v>1755</v>
      </c>
      <c r="B1734" s="41">
        <f>VLOOKUP($A:$A,'Youth Skills Data'!$A$1:$E$2403,2,FALSE)</f>
        <v>24</v>
      </c>
      <c r="C1734" s="41" t="str">
        <f t="shared" si="136"/>
        <v>20 - 24 yrs</v>
      </c>
      <c r="D1734" s="41" t="s">
        <v>3</v>
      </c>
      <c r="E1734" s="41" t="str">
        <f>HLOOKUP($A1734,'Sheet 4'!$A$2:$CNK$3,2,FALSE)</f>
        <v>Single</v>
      </c>
      <c r="F1734" s="41" t="s">
        <v>120</v>
      </c>
      <c r="G1734" s="41" t="str">
        <f t="shared" si="135"/>
        <v>Male/Single/Nakapiripiriti</v>
      </c>
      <c r="H1734" s="41">
        <f>VLOOKUP($A1734,'Youth Skills Data'!$A$1:$E$2403,5,FALSE)</f>
        <v>3.26</v>
      </c>
      <c r="I1734" s="41">
        <f>VLOOKUP($A1734,'Youth Skills Data'!$A$1:$E$2403,4,FALSE)</f>
        <v>9.7200000000000006</v>
      </c>
      <c r="J1734" s="41">
        <f>VLOOKUP($A1734,'Youth Skills Data'!$A$1:$E$2403,3,FALSE)</f>
        <v>2</v>
      </c>
      <c r="K1734" s="41">
        <f t="shared" si="137"/>
        <v>14.98</v>
      </c>
      <c r="L1734" s="41" t="s">
        <v>5</v>
      </c>
      <c r="M1734" s="41" t="s">
        <v>5</v>
      </c>
      <c r="N1734" s="41" t="str">
        <f t="shared" si="138"/>
        <v>High Impact</v>
      </c>
      <c r="O1734" s="42">
        <v>30200</v>
      </c>
      <c r="P1734" s="42">
        <v>15198</v>
      </c>
      <c r="Q1734" s="42">
        <f t="shared" si="139"/>
        <v>45398</v>
      </c>
    </row>
    <row r="1735" spans="1:17" x14ac:dyDescent="0.35">
      <c r="A1735" s="41" t="s">
        <v>1756</v>
      </c>
      <c r="B1735" s="41">
        <f>VLOOKUP($A:$A,'Youth Skills Data'!$A$1:$E$2403,2,FALSE)</f>
        <v>21</v>
      </c>
      <c r="C1735" s="41" t="str">
        <f t="shared" si="136"/>
        <v>20 - 24 yrs</v>
      </c>
      <c r="D1735" s="41" t="s">
        <v>3</v>
      </c>
      <c r="E1735" s="41" t="str">
        <f>HLOOKUP($A1735,'Sheet 4'!$A$2:$CNK$3,2,FALSE)</f>
        <v>Single</v>
      </c>
      <c r="F1735" s="41" t="s">
        <v>118</v>
      </c>
      <c r="G1735" s="41" t="str">
        <f t="shared" si="135"/>
        <v>Male/Single/Kotido</v>
      </c>
      <c r="H1735" s="41">
        <f>VLOOKUP($A1735,'Youth Skills Data'!$A$1:$E$2403,5,FALSE)</f>
        <v>8.76</v>
      </c>
      <c r="I1735" s="41">
        <f>VLOOKUP($A1735,'Youth Skills Data'!$A$1:$E$2403,4,FALSE)</f>
        <v>3.81</v>
      </c>
      <c r="J1735" s="41">
        <f>VLOOKUP($A1735,'Youth Skills Data'!$A$1:$E$2403,3,FALSE)</f>
        <v>7.33</v>
      </c>
      <c r="K1735" s="41">
        <f t="shared" si="137"/>
        <v>19.899999999999999</v>
      </c>
      <c r="L1735" s="41" t="s">
        <v>5</v>
      </c>
      <c r="M1735" s="41" t="s">
        <v>5</v>
      </c>
      <c r="N1735" s="41" t="str">
        <f t="shared" si="138"/>
        <v>High Impact</v>
      </c>
      <c r="O1735" s="42">
        <v>60297</v>
      </c>
      <c r="P1735" s="42">
        <v>40198</v>
      </c>
      <c r="Q1735" s="42">
        <f t="shared" si="139"/>
        <v>100495</v>
      </c>
    </row>
    <row r="1736" spans="1:17" x14ac:dyDescent="0.35">
      <c r="A1736" s="41" t="s">
        <v>1757</v>
      </c>
      <c r="B1736" s="41">
        <f>VLOOKUP($A:$A,'Youth Skills Data'!$A$1:$E$2403,2,FALSE)</f>
        <v>23</v>
      </c>
      <c r="C1736" s="41" t="str">
        <f t="shared" si="136"/>
        <v>20 - 24 yrs</v>
      </c>
      <c r="D1736" s="41" t="s">
        <v>8</v>
      </c>
      <c r="E1736" s="41" t="str">
        <f>HLOOKUP($A1736,'Sheet 4'!$A$2:$CNK$3,2,FALSE)</f>
        <v>Single</v>
      </c>
      <c r="F1736" s="41" t="s">
        <v>118</v>
      </c>
      <c r="G1736" s="41" t="str">
        <f t="shared" si="135"/>
        <v>Female/Single/Kotido</v>
      </c>
      <c r="H1736" s="41">
        <f>VLOOKUP($A1736,'Youth Skills Data'!$A$1:$E$2403,5,FALSE)</f>
        <v>4.3499999999999996</v>
      </c>
      <c r="I1736" s="41">
        <f>VLOOKUP($A1736,'Youth Skills Data'!$A$1:$E$2403,4,FALSE)</f>
        <v>7.84</v>
      </c>
      <c r="J1736" s="41">
        <f>VLOOKUP($A1736,'Youth Skills Data'!$A$1:$E$2403,3,FALSE)</f>
        <v>6.4</v>
      </c>
      <c r="K1736" s="41">
        <f t="shared" si="137"/>
        <v>18.59</v>
      </c>
      <c r="L1736" s="41" t="s">
        <v>5</v>
      </c>
      <c r="M1736" s="41" t="s">
        <v>5</v>
      </c>
      <c r="N1736" s="41" t="str">
        <f t="shared" si="138"/>
        <v>High Impact</v>
      </c>
      <c r="O1736" s="42">
        <v>11500</v>
      </c>
      <c r="P1736" s="42">
        <v>67000</v>
      </c>
      <c r="Q1736" s="42">
        <f t="shared" si="139"/>
        <v>78500</v>
      </c>
    </row>
    <row r="1737" spans="1:17" x14ac:dyDescent="0.35">
      <c r="A1737" s="41" t="s">
        <v>1758</v>
      </c>
      <c r="B1737" s="41">
        <f>VLOOKUP($A:$A,'Youth Skills Data'!$A$1:$E$2403,2,FALSE)</f>
        <v>19</v>
      </c>
      <c r="C1737" s="41" t="str">
        <f t="shared" si="136"/>
        <v>20 - 24 yrs</v>
      </c>
      <c r="D1737" s="41" t="s">
        <v>8</v>
      </c>
      <c r="E1737" s="41" t="str">
        <f>HLOOKUP($A1737,'Sheet 4'!$A$2:$CNK$3,2,FALSE)</f>
        <v>Married</v>
      </c>
      <c r="F1737" s="41" t="s">
        <v>118</v>
      </c>
      <c r="G1737" s="41" t="str">
        <f t="shared" si="135"/>
        <v>Female/Married/Kotido</v>
      </c>
      <c r="H1737" s="41">
        <f>VLOOKUP($A1737,'Youth Skills Data'!$A$1:$E$2403,5,FALSE)</f>
        <v>4.3499999999999996</v>
      </c>
      <c r="I1737" s="41">
        <f>VLOOKUP($A1737,'Youth Skills Data'!$A$1:$E$2403,4,FALSE)</f>
        <v>7.84</v>
      </c>
      <c r="J1737" s="41">
        <f>VLOOKUP($A1737,'Youth Skills Data'!$A$1:$E$2403,3,FALSE)</f>
        <v>6.4</v>
      </c>
      <c r="K1737" s="41">
        <f t="shared" si="137"/>
        <v>18.59</v>
      </c>
      <c r="L1737" s="41" t="s">
        <v>5</v>
      </c>
      <c r="M1737" s="41" t="s">
        <v>5</v>
      </c>
      <c r="N1737" s="41" t="str">
        <f t="shared" si="138"/>
        <v>High Impact</v>
      </c>
      <c r="O1737" s="42">
        <v>37000</v>
      </c>
      <c r="P1737" s="42">
        <v>7198</v>
      </c>
      <c r="Q1737" s="42">
        <f t="shared" si="139"/>
        <v>44198</v>
      </c>
    </row>
    <row r="1738" spans="1:17" x14ac:dyDescent="0.35">
      <c r="A1738" s="41" t="s">
        <v>1759</v>
      </c>
      <c r="B1738" s="41">
        <f>VLOOKUP($A:$A,'Youth Skills Data'!$A$1:$E$2403,2,FALSE)</f>
        <v>29</v>
      </c>
      <c r="C1738" s="41" t="str">
        <f t="shared" si="136"/>
        <v>25 yrs or more</v>
      </c>
      <c r="D1738" s="41" t="s">
        <v>3</v>
      </c>
      <c r="E1738" s="41" t="str">
        <f>HLOOKUP($A1738,'Sheet 4'!$A$2:$CNK$3,2,FALSE)</f>
        <v>Single</v>
      </c>
      <c r="F1738" s="41" t="s">
        <v>118</v>
      </c>
      <c r="G1738" s="41" t="str">
        <f t="shared" si="135"/>
        <v>Male/Single/Kotido</v>
      </c>
      <c r="H1738" s="41">
        <f>VLOOKUP($A1738,'Youth Skills Data'!$A$1:$E$2403,5,FALSE)</f>
        <v>8.9499999999999993</v>
      </c>
      <c r="I1738" s="41">
        <f>VLOOKUP($A1738,'Youth Skills Data'!$A$1:$E$2403,4,FALSE)</f>
        <v>9.2799999999999994</v>
      </c>
      <c r="J1738" s="41">
        <f>VLOOKUP($A1738,'Youth Skills Data'!$A$1:$E$2403,3,FALSE)</f>
        <v>7.99</v>
      </c>
      <c r="K1738" s="41">
        <f t="shared" si="137"/>
        <v>26.22</v>
      </c>
      <c r="L1738" s="41" t="s">
        <v>5</v>
      </c>
      <c r="M1738" s="41" t="s">
        <v>5</v>
      </c>
      <c r="N1738" s="41" t="str">
        <f t="shared" si="138"/>
        <v>High Impact</v>
      </c>
      <c r="O1738" s="42">
        <v>49599</v>
      </c>
      <c r="P1738" s="42">
        <v>12200</v>
      </c>
      <c r="Q1738" s="42">
        <f t="shared" si="139"/>
        <v>61799</v>
      </c>
    </row>
    <row r="1739" spans="1:17" x14ac:dyDescent="0.35">
      <c r="A1739" s="41" t="s">
        <v>1760</v>
      </c>
      <c r="B1739" s="41">
        <f>VLOOKUP($A:$A,'Youth Skills Data'!$A$1:$E$2403,2,FALSE)</f>
        <v>23</v>
      </c>
      <c r="C1739" s="41" t="str">
        <f t="shared" si="136"/>
        <v>20 - 24 yrs</v>
      </c>
      <c r="D1739" s="41" t="s">
        <v>3</v>
      </c>
      <c r="E1739" s="41" t="str">
        <f>HLOOKUP($A1739,'Sheet 4'!$A$2:$CNK$3,2,FALSE)</f>
        <v>Married</v>
      </c>
      <c r="F1739" s="41" t="s">
        <v>118</v>
      </c>
      <c r="G1739" s="41" t="str">
        <f t="shared" si="135"/>
        <v>Male/Married/Kotido</v>
      </c>
      <c r="H1739" s="41">
        <f>VLOOKUP($A1739,'Youth Skills Data'!$A$1:$E$2403,5,FALSE)</f>
        <v>8.42</v>
      </c>
      <c r="I1739" s="41">
        <f>VLOOKUP($A1739,'Youth Skills Data'!$A$1:$E$2403,4,FALSE)</f>
        <v>3.68</v>
      </c>
      <c r="J1739" s="41">
        <f>VLOOKUP($A1739,'Youth Skills Data'!$A$1:$E$2403,3,FALSE)</f>
        <v>0.54</v>
      </c>
      <c r="K1739" s="41">
        <f t="shared" si="137"/>
        <v>12.64</v>
      </c>
      <c r="L1739" s="41" t="s">
        <v>5</v>
      </c>
      <c r="M1739" s="41" t="s">
        <v>5</v>
      </c>
      <c r="N1739" s="41" t="str">
        <f t="shared" si="138"/>
        <v>High Impact</v>
      </c>
      <c r="O1739" s="42">
        <v>29500</v>
      </c>
      <c r="P1739" s="42">
        <v>71500</v>
      </c>
      <c r="Q1739" s="42">
        <f t="shared" si="139"/>
        <v>101000</v>
      </c>
    </row>
    <row r="1740" spans="1:17" x14ac:dyDescent="0.35">
      <c r="A1740" s="41" t="s">
        <v>1761</v>
      </c>
      <c r="B1740" s="41">
        <f>VLOOKUP($A:$A,'Youth Skills Data'!$A$1:$E$2403,2,FALSE)</f>
        <v>21</v>
      </c>
      <c r="C1740" s="41" t="str">
        <f t="shared" si="136"/>
        <v>20 - 24 yrs</v>
      </c>
      <c r="D1740" s="41" t="s">
        <v>3</v>
      </c>
      <c r="E1740" s="41" t="str">
        <f>HLOOKUP($A1740,'Sheet 4'!$A$2:$CNK$3,2,FALSE)</f>
        <v>Single</v>
      </c>
      <c r="F1740" s="41" t="s">
        <v>118</v>
      </c>
      <c r="G1740" s="41" t="str">
        <f t="shared" si="135"/>
        <v>Male/Single/Kotido</v>
      </c>
      <c r="H1740" s="41">
        <f>VLOOKUP($A1740,'Youth Skills Data'!$A$1:$E$2403,5,FALSE)</f>
        <v>7.53</v>
      </c>
      <c r="I1740" s="41">
        <f>VLOOKUP($A1740,'Youth Skills Data'!$A$1:$E$2403,4,FALSE)</f>
        <v>1.85</v>
      </c>
      <c r="J1740" s="41">
        <f>VLOOKUP($A1740,'Youth Skills Data'!$A$1:$E$2403,3,FALSE)</f>
        <v>6.81</v>
      </c>
      <c r="K1740" s="41">
        <f t="shared" si="137"/>
        <v>16.190000000000001</v>
      </c>
      <c r="L1740" s="41" t="s">
        <v>5</v>
      </c>
      <c r="M1740" s="41" t="s">
        <v>5</v>
      </c>
      <c r="N1740" s="41" t="str">
        <f t="shared" si="138"/>
        <v>High Impact</v>
      </c>
      <c r="O1740" s="42">
        <v>670500</v>
      </c>
      <c r="P1740" s="42">
        <v>18099</v>
      </c>
      <c r="Q1740" s="42">
        <f t="shared" si="139"/>
        <v>688599</v>
      </c>
    </row>
    <row r="1741" spans="1:17" x14ac:dyDescent="0.35">
      <c r="A1741" s="41" t="s">
        <v>1762</v>
      </c>
      <c r="B1741" s="41">
        <f>VLOOKUP($A:$A,'Youth Skills Data'!$A$1:$E$2403,2,FALSE)</f>
        <v>18</v>
      </c>
      <c r="C1741" s="41" t="str">
        <f t="shared" si="136"/>
        <v>15 - 19 yrs</v>
      </c>
      <c r="D1741" s="41" t="s">
        <v>3</v>
      </c>
      <c r="E1741" s="41" t="str">
        <f>HLOOKUP($A1741,'Sheet 4'!$A$2:$CNK$3,2,FALSE)</f>
        <v>Married</v>
      </c>
      <c r="F1741" s="41" t="s">
        <v>118</v>
      </c>
      <c r="G1741" s="41" t="str">
        <f t="shared" si="135"/>
        <v>Male/Married/Kotido</v>
      </c>
      <c r="H1741" s="41">
        <f>VLOOKUP($A1741,'Youth Skills Data'!$A$1:$E$2403,5,FALSE)</f>
        <v>4.3499999999999996</v>
      </c>
      <c r="I1741" s="41">
        <f>VLOOKUP($A1741,'Youth Skills Data'!$A$1:$E$2403,4,FALSE)</f>
        <v>7.84</v>
      </c>
      <c r="J1741" s="41">
        <f>VLOOKUP($A1741,'Youth Skills Data'!$A$1:$E$2403,3,FALSE)</f>
        <v>6.4</v>
      </c>
      <c r="K1741" s="41">
        <f t="shared" si="137"/>
        <v>18.59</v>
      </c>
      <c r="L1741" s="41" t="s">
        <v>5</v>
      </c>
      <c r="M1741" s="41" t="s">
        <v>5</v>
      </c>
      <c r="N1741" s="41" t="str">
        <f t="shared" si="138"/>
        <v>High Impact</v>
      </c>
      <c r="O1741" s="42">
        <v>63000</v>
      </c>
      <c r="P1741" s="42">
        <v>192099</v>
      </c>
      <c r="Q1741" s="42">
        <f t="shared" si="139"/>
        <v>255099</v>
      </c>
    </row>
    <row r="1742" spans="1:17" x14ac:dyDescent="0.35">
      <c r="A1742" s="41" t="s">
        <v>1763</v>
      </c>
      <c r="B1742" s="41">
        <f>VLOOKUP($A:$A,'Youth Skills Data'!$A$1:$E$2403,2,FALSE)</f>
        <v>21</v>
      </c>
      <c r="C1742" s="41" t="str">
        <f t="shared" si="136"/>
        <v>20 - 24 yrs</v>
      </c>
      <c r="D1742" s="41" t="s">
        <v>3</v>
      </c>
      <c r="E1742" s="41" t="str">
        <f>HLOOKUP($A1742,'Sheet 4'!$A$2:$CNK$3,2,FALSE)</f>
        <v>Single</v>
      </c>
      <c r="F1742" s="41" t="s">
        <v>118</v>
      </c>
      <c r="G1742" s="41" t="str">
        <f t="shared" si="135"/>
        <v>Male/Single/Kotido</v>
      </c>
      <c r="H1742" s="41">
        <f>VLOOKUP($A1742,'Youth Skills Data'!$A$1:$E$2403,5,FALSE)</f>
        <v>7.84</v>
      </c>
      <c r="I1742" s="41">
        <f>VLOOKUP($A1742,'Youth Skills Data'!$A$1:$E$2403,4,FALSE)</f>
        <v>6.23</v>
      </c>
      <c r="J1742" s="41">
        <f>VLOOKUP($A1742,'Youth Skills Data'!$A$1:$E$2403,3,FALSE)</f>
        <v>5.87</v>
      </c>
      <c r="K1742" s="41">
        <f t="shared" si="137"/>
        <v>19.940000000000001</v>
      </c>
      <c r="L1742" s="41" t="s">
        <v>6</v>
      </c>
      <c r="M1742" s="41" t="s">
        <v>6</v>
      </c>
      <c r="N1742" s="41" t="str">
        <f t="shared" si="138"/>
        <v>No Impact at all</v>
      </c>
      <c r="O1742" s="42"/>
      <c r="P1742" s="42"/>
      <c r="Q1742" s="42">
        <f t="shared" si="139"/>
        <v>0</v>
      </c>
    </row>
    <row r="1743" spans="1:17" x14ac:dyDescent="0.35">
      <c r="A1743" s="41" t="s">
        <v>1764</v>
      </c>
      <c r="B1743" s="41">
        <f>VLOOKUP($A:$A,'Youth Skills Data'!$A$1:$E$2403,2,FALSE)</f>
        <v>23</v>
      </c>
      <c r="C1743" s="41" t="str">
        <f t="shared" si="136"/>
        <v>20 - 24 yrs</v>
      </c>
      <c r="D1743" s="41" t="s">
        <v>3</v>
      </c>
      <c r="E1743" s="41" t="str">
        <f>HLOOKUP($A1743,'Sheet 4'!$A$2:$CNK$3,2,FALSE)</f>
        <v>Single</v>
      </c>
      <c r="F1743" s="41" t="s">
        <v>118</v>
      </c>
      <c r="G1743" s="41" t="str">
        <f t="shared" si="135"/>
        <v>Male/Single/Kotido</v>
      </c>
      <c r="H1743" s="41">
        <f>VLOOKUP($A1743,'Youth Skills Data'!$A$1:$E$2403,5,FALSE)</f>
        <v>7.84</v>
      </c>
      <c r="I1743" s="41">
        <f>VLOOKUP($A1743,'Youth Skills Data'!$A$1:$E$2403,4,FALSE)</f>
        <v>2.2400000000000002</v>
      </c>
      <c r="J1743" s="41">
        <f>VLOOKUP($A1743,'Youth Skills Data'!$A$1:$E$2403,3,FALSE)</f>
        <v>8.09</v>
      </c>
      <c r="K1743" s="41">
        <f t="shared" si="137"/>
        <v>18.170000000000002</v>
      </c>
      <c r="L1743" s="41" t="s">
        <v>7</v>
      </c>
      <c r="M1743" s="41" t="s">
        <v>5</v>
      </c>
      <c r="N1743" s="41" t="str">
        <f t="shared" si="138"/>
        <v>Low Impact</v>
      </c>
      <c r="O1743" s="42"/>
      <c r="P1743" s="42">
        <v>75099</v>
      </c>
      <c r="Q1743" s="42">
        <f t="shared" si="139"/>
        <v>75099</v>
      </c>
    </row>
    <row r="1744" spans="1:17" x14ac:dyDescent="0.35">
      <c r="A1744" s="41" t="s">
        <v>1765</v>
      </c>
      <c r="B1744" s="41">
        <f>VLOOKUP($A:$A,'Youth Skills Data'!$A$1:$E$2403,2,FALSE)</f>
        <v>17</v>
      </c>
      <c r="C1744" s="41" t="str">
        <f t="shared" si="136"/>
        <v>15 - 19 yrs</v>
      </c>
      <c r="D1744" s="41" t="s">
        <v>3</v>
      </c>
      <c r="E1744" s="41" t="str">
        <f>HLOOKUP($A1744,'Sheet 4'!$A$2:$CNK$3,2,FALSE)</f>
        <v>Single</v>
      </c>
      <c r="F1744" s="41" t="s">
        <v>118</v>
      </c>
      <c r="G1744" s="41" t="str">
        <f t="shared" si="135"/>
        <v>Male/Single/Kotido</v>
      </c>
      <c r="H1744" s="41">
        <f>VLOOKUP($A1744,'Youth Skills Data'!$A$1:$E$2403,5,FALSE)</f>
        <v>3.76</v>
      </c>
      <c r="I1744" s="41">
        <f>VLOOKUP($A1744,'Youth Skills Data'!$A$1:$E$2403,4,FALSE)</f>
        <v>0.56000000000000005</v>
      </c>
      <c r="J1744" s="41">
        <f>VLOOKUP($A1744,'Youth Skills Data'!$A$1:$E$2403,3,FALSE)</f>
        <v>9.81</v>
      </c>
      <c r="K1744" s="41">
        <f t="shared" si="137"/>
        <v>14.13</v>
      </c>
      <c r="L1744" s="41" t="s">
        <v>7</v>
      </c>
      <c r="M1744" s="41" t="s">
        <v>5</v>
      </c>
      <c r="N1744" s="41" t="str">
        <f t="shared" si="138"/>
        <v>Low Impact</v>
      </c>
      <c r="O1744" s="42"/>
      <c r="P1744" s="42">
        <v>1398</v>
      </c>
      <c r="Q1744" s="42">
        <f t="shared" si="139"/>
        <v>1398</v>
      </c>
    </row>
    <row r="1745" spans="1:17" x14ac:dyDescent="0.35">
      <c r="A1745" s="41" t="s">
        <v>1766</v>
      </c>
      <c r="B1745" s="41">
        <f>VLOOKUP($A:$A,'Youth Skills Data'!$A$1:$E$2403,2,FALSE)</f>
        <v>25</v>
      </c>
      <c r="C1745" s="41" t="str">
        <f t="shared" si="136"/>
        <v>25 yrs or more</v>
      </c>
      <c r="D1745" s="41" t="s">
        <v>3</v>
      </c>
      <c r="E1745" s="41" t="str">
        <f>HLOOKUP($A1745,'Sheet 4'!$A$2:$CNK$3,2,FALSE)</f>
        <v>Single</v>
      </c>
      <c r="F1745" s="41" t="s">
        <v>118</v>
      </c>
      <c r="G1745" s="41" t="str">
        <f t="shared" si="135"/>
        <v>Male/Single/Kotido</v>
      </c>
      <c r="H1745" s="41">
        <f>VLOOKUP($A1745,'Youth Skills Data'!$A$1:$E$2403,5,FALSE)</f>
        <v>1.87</v>
      </c>
      <c r="I1745" s="41">
        <f>VLOOKUP($A1745,'Youth Skills Data'!$A$1:$E$2403,4,FALSE)</f>
        <v>2.88</v>
      </c>
      <c r="J1745" s="41">
        <f>VLOOKUP($A1745,'Youth Skills Data'!$A$1:$E$2403,3,FALSE)</f>
        <v>5.23</v>
      </c>
      <c r="K1745" s="41">
        <f t="shared" si="137"/>
        <v>9.98</v>
      </c>
      <c r="L1745" s="41" t="s">
        <v>6</v>
      </c>
      <c r="M1745" s="41" t="s">
        <v>6</v>
      </c>
      <c r="N1745" s="41" t="str">
        <f t="shared" si="138"/>
        <v>No Impact at all</v>
      </c>
      <c r="O1745" s="42"/>
      <c r="P1745" s="42"/>
      <c r="Q1745" s="42">
        <f t="shared" si="139"/>
        <v>0</v>
      </c>
    </row>
    <row r="1746" spans="1:17" x14ac:dyDescent="0.35">
      <c r="A1746" s="41" t="s">
        <v>1767</v>
      </c>
      <c r="B1746" s="41">
        <f>VLOOKUP($A:$A,'Youth Skills Data'!$A$1:$E$2403,2,FALSE)</f>
        <v>15</v>
      </c>
      <c r="C1746" s="41" t="str">
        <f t="shared" si="136"/>
        <v>15 - 19 yrs</v>
      </c>
      <c r="D1746" s="41" t="s">
        <v>3</v>
      </c>
      <c r="E1746" s="41" t="str">
        <f>HLOOKUP($A1746,'Sheet 4'!$A$2:$CNK$3,2,FALSE)</f>
        <v>Single</v>
      </c>
      <c r="F1746" s="41" t="s">
        <v>118</v>
      </c>
      <c r="G1746" s="41" t="str">
        <f t="shared" si="135"/>
        <v>Male/Single/Kotido</v>
      </c>
      <c r="H1746" s="41">
        <f>VLOOKUP($A1746,'Youth Skills Data'!$A$1:$E$2403,5,FALSE)</f>
        <v>5.3</v>
      </c>
      <c r="I1746" s="41">
        <f>VLOOKUP($A1746,'Youth Skills Data'!$A$1:$E$2403,4,FALSE)</f>
        <v>2.52</v>
      </c>
      <c r="J1746" s="41">
        <f>VLOOKUP($A1746,'Youth Skills Data'!$A$1:$E$2403,3,FALSE)</f>
        <v>5.59</v>
      </c>
      <c r="K1746" s="41">
        <f t="shared" si="137"/>
        <v>13.41</v>
      </c>
      <c r="L1746" s="41" t="s">
        <v>7</v>
      </c>
      <c r="M1746" s="41" t="s">
        <v>5</v>
      </c>
      <c r="N1746" s="41" t="str">
        <f t="shared" si="138"/>
        <v>Low Impact</v>
      </c>
      <c r="O1746" s="42"/>
      <c r="P1746" s="42">
        <v>12198</v>
      </c>
      <c r="Q1746" s="42">
        <f t="shared" si="139"/>
        <v>12198</v>
      </c>
    </row>
    <row r="1747" spans="1:17" x14ac:dyDescent="0.35">
      <c r="A1747" s="41" t="s">
        <v>1768</v>
      </c>
      <c r="B1747" s="41">
        <f>VLOOKUP($A:$A,'Youth Skills Data'!$A$1:$E$2403,2,FALSE)</f>
        <v>15</v>
      </c>
      <c r="C1747" s="41" t="str">
        <f t="shared" si="136"/>
        <v>15 - 19 yrs</v>
      </c>
      <c r="D1747" s="41" t="s">
        <v>3</v>
      </c>
      <c r="E1747" s="41" t="str">
        <f>HLOOKUP($A1747,'Sheet 4'!$A$2:$CNK$3,2,FALSE)</f>
        <v>Single</v>
      </c>
      <c r="F1747" s="41" t="s">
        <v>120</v>
      </c>
      <c r="G1747" s="41" t="str">
        <f t="shared" si="135"/>
        <v>Male/Single/Nakapiripiriti</v>
      </c>
      <c r="H1747" s="41">
        <f>VLOOKUP($A1747,'Youth Skills Data'!$A$1:$E$2403,5,FALSE)</f>
        <v>8.9499999999999993</v>
      </c>
      <c r="I1747" s="41">
        <f>VLOOKUP($A1747,'Youth Skills Data'!$A$1:$E$2403,4,FALSE)</f>
        <v>9.2799999999999994</v>
      </c>
      <c r="J1747" s="41">
        <f>VLOOKUP($A1747,'Youth Skills Data'!$A$1:$E$2403,3,FALSE)</f>
        <v>7.99</v>
      </c>
      <c r="K1747" s="41">
        <f t="shared" si="137"/>
        <v>26.22</v>
      </c>
      <c r="L1747" s="41" t="s">
        <v>7</v>
      </c>
      <c r="M1747" s="41" t="s">
        <v>5</v>
      </c>
      <c r="N1747" s="41" t="str">
        <f t="shared" si="138"/>
        <v>Low Impact</v>
      </c>
      <c r="O1747" s="42"/>
      <c r="P1747" s="42">
        <v>60500</v>
      </c>
      <c r="Q1747" s="42">
        <f t="shared" si="139"/>
        <v>60500</v>
      </c>
    </row>
    <row r="1748" spans="1:17" x14ac:dyDescent="0.35">
      <c r="A1748" s="41" t="s">
        <v>1769</v>
      </c>
      <c r="B1748" s="41">
        <f>VLOOKUP($A:$A,'Youth Skills Data'!$A$1:$E$2403,2,FALSE)</f>
        <v>17</v>
      </c>
      <c r="C1748" s="41" t="str">
        <f t="shared" si="136"/>
        <v>15 - 19 yrs</v>
      </c>
      <c r="D1748" s="41" t="s">
        <v>3</v>
      </c>
      <c r="E1748" s="41" t="str">
        <f>HLOOKUP($A1748,'Sheet 4'!$A$2:$CNK$3,2,FALSE)</f>
        <v>Single</v>
      </c>
      <c r="F1748" s="41" t="s">
        <v>120</v>
      </c>
      <c r="G1748" s="41" t="str">
        <f t="shared" si="135"/>
        <v>Male/Single/Nakapiripiriti</v>
      </c>
      <c r="H1748" s="41">
        <f>VLOOKUP($A1748,'Youth Skills Data'!$A$1:$E$2403,5,FALSE)</f>
        <v>8.9499999999999993</v>
      </c>
      <c r="I1748" s="41">
        <f>VLOOKUP($A1748,'Youth Skills Data'!$A$1:$E$2403,4,FALSE)</f>
        <v>9.2799999999999994</v>
      </c>
      <c r="J1748" s="41">
        <f>VLOOKUP($A1748,'Youth Skills Data'!$A$1:$E$2403,3,FALSE)</f>
        <v>7.99</v>
      </c>
      <c r="K1748" s="41">
        <f t="shared" si="137"/>
        <v>26.22</v>
      </c>
      <c r="L1748" s="41" t="s">
        <v>7</v>
      </c>
      <c r="M1748" s="41" t="s">
        <v>7</v>
      </c>
      <c r="N1748" s="41" t="str">
        <f t="shared" si="138"/>
        <v>No Impact at all</v>
      </c>
      <c r="O1748" s="42"/>
      <c r="P1748" s="42"/>
      <c r="Q1748" s="42">
        <f t="shared" si="139"/>
        <v>0</v>
      </c>
    </row>
    <row r="1749" spans="1:17" x14ac:dyDescent="0.35">
      <c r="A1749" s="41" t="s">
        <v>1770</v>
      </c>
      <c r="B1749" s="41">
        <f>VLOOKUP($A:$A,'Youth Skills Data'!$A$1:$E$2403,2,FALSE)</f>
        <v>19</v>
      </c>
      <c r="C1749" s="41" t="str">
        <f t="shared" si="136"/>
        <v>20 - 24 yrs</v>
      </c>
      <c r="D1749" s="41" t="s">
        <v>3</v>
      </c>
      <c r="E1749" s="41" t="str">
        <f>HLOOKUP($A1749,'Sheet 4'!$A$2:$CNK$3,2,FALSE)</f>
        <v>Single</v>
      </c>
      <c r="F1749" s="41" t="s">
        <v>120</v>
      </c>
      <c r="G1749" s="41" t="str">
        <f t="shared" si="135"/>
        <v>Male/Single/Nakapiripiriti</v>
      </c>
      <c r="H1749" s="41">
        <f>VLOOKUP($A1749,'Youth Skills Data'!$A$1:$E$2403,5,FALSE)</f>
        <v>8.9499999999999993</v>
      </c>
      <c r="I1749" s="41">
        <f>VLOOKUP($A1749,'Youth Skills Data'!$A$1:$E$2403,4,FALSE)</f>
        <v>9.2799999999999994</v>
      </c>
      <c r="J1749" s="41">
        <f>VLOOKUP($A1749,'Youth Skills Data'!$A$1:$E$2403,3,FALSE)</f>
        <v>7.99</v>
      </c>
      <c r="K1749" s="41">
        <f t="shared" si="137"/>
        <v>26.22</v>
      </c>
      <c r="L1749" s="41" t="s">
        <v>5</v>
      </c>
      <c r="M1749" s="41" t="s">
        <v>5</v>
      </c>
      <c r="N1749" s="41" t="str">
        <f t="shared" si="138"/>
        <v>High Impact</v>
      </c>
      <c r="O1749" s="42">
        <v>396</v>
      </c>
      <c r="P1749" s="42">
        <v>176198</v>
      </c>
      <c r="Q1749" s="42">
        <f t="shared" si="139"/>
        <v>176594</v>
      </c>
    </row>
    <row r="1750" spans="1:17" x14ac:dyDescent="0.35">
      <c r="A1750" s="41" t="s">
        <v>1771</v>
      </c>
      <c r="B1750" s="41">
        <f>VLOOKUP($A:$A,'Youth Skills Data'!$A$1:$E$2403,2,FALSE)</f>
        <v>21</v>
      </c>
      <c r="C1750" s="41" t="str">
        <f t="shared" si="136"/>
        <v>20 - 24 yrs</v>
      </c>
      <c r="D1750" s="41" t="s">
        <v>3</v>
      </c>
      <c r="E1750" s="41" t="str">
        <f>HLOOKUP($A1750,'Sheet 4'!$A$2:$CNK$3,2,FALSE)</f>
        <v>Separated</v>
      </c>
      <c r="F1750" s="41" t="s">
        <v>120</v>
      </c>
      <c r="G1750" s="41" t="str">
        <f t="shared" si="135"/>
        <v>Male/Separated/Nakapiripiriti</v>
      </c>
      <c r="H1750" s="41">
        <f>VLOOKUP($A1750,'Youth Skills Data'!$A$1:$E$2403,5,FALSE)</f>
        <v>3.76</v>
      </c>
      <c r="I1750" s="41">
        <f>VLOOKUP($A1750,'Youth Skills Data'!$A$1:$E$2403,4,FALSE)</f>
        <v>0.56000000000000005</v>
      </c>
      <c r="J1750" s="41">
        <f>VLOOKUP($A1750,'Youth Skills Data'!$A$1:$E$2403,3,FALSE)</f>
        <v>9.81</v>
      </c>
      <c r="K1750" s="41">
        <f t="shared" si="137"/>
        <v>14.13</v>
      </c>
      <c r="L1750" s="41" t="s">
        <v>5</v>
      </c>
      <c r="M1750" s="41" t="s">
        <v>5</v>
      </c>
      <c r="N1750" s="41" t="str">
        <f t="shared" si="138"/>
        <v>High Impact</v>
      </c>
      <c r="O1750" s="42">
        <v>30300</v>
      </c>
      <c r="P1750" s="42">
        <v>1600</v>
      </c>
      <c r="Q1750" s="42">
        <f t="shared" si="139"/>
        <v>31900</v>
      </c>
    </row>
    <row r="1751" spans="1:17" x14ac:dyDescent="0.35">
      <c r="A1751" s="41" t="s">
        <v>1772</v>
      </c>
      <c r="B1751" s="41">
        <f>VLOOKUP($A:$A,'Youth Skills Data'!$A$1:$E$2403,2,FALSE)</f>
        <v>24</v>
      </c>
      <c r="C1751" s="41" t="str">
        <f t="shared" si="136"/>
        <v>20 - 24 yrs</v>
      </c>
      <c r="D1751" s="41" t="s">
        <v>8</v>
      </c>
      <c r="E1751" s="41" t="str">
        <f>HLOOKUP($A1751,'Sheet 4'!$A$2:$CNK$3,2,FALSE)</f>
        <v>Separated</v>
      </c>
      <c r="F1751" s="41" t="s">
        <v>120</v>
      </c>
      <c r="G1751" s="41" t="str">
        <f t="shared" si="135"/>
        <v>Female/Separated/Nakapiripiriti</v>
      </c>
      <c r="H1751" s="41">
        <f>VLOOKUP($A1751,'Youth Skills Data'!$A$1:$E$2403,5,FALSE)</f>
        <v>3.26</v>
      </c>
      <c r="I1751" s="41">
        <f>VLOOKUP($A1751,'Youth Skills Data'!$A$1:$E$2403,4,FALSE)</f>
        <v>9.7200000000000006</v>
      </c>
      <c r="J1751" s="41">
        <f>VLOOKUP($A1751,'Youth Skills Data'!$A$1:$E$2403,3,FALSE)</f>
        <v>2</v>
      </c>
      <c r="K1751" s="41">
        <f t="shared" si="137"/>
        <v>14.98</v>
      </c>
      <c r="L1751" s="41" t="s">
        <v>6</v>
      </c>
      <c r="M1751" s="41" t="s">
        <v>6</v>
      </c>
      <c r="N1751" s="41" t="str">
        <f t="shared" si="138"/>
        <v>No Impact at all</v>
      </c>
      <c r="O1751" s="42"/>
      <c r="P1751" s="42"/>
      <c r="Q1751" s="42">
        <f t="shared" si="139"/>
        <v>0</v>
      </c>
    </row>
    <row r="1752" spans="1:17" x14ac:dyDescent="0.35">
      <c r="A1752" s="41" t="s">
        <v>1773</v>
      </c>
      <c r="B1752" s="41">
        <f>VLOOKUP($A:$A,'Youth Skills Data'!$A$1:$E$2403,2,FALSE)</f>
        <v>21</v>
      </c>
      <c r="C1752" s="41" t="str">
        <f t="shared" si="136"/>
        <v>20 - 24 yrs</v>
      </c>
      <c r="D1752" s="41" t="s">
        <v>8</v>
      </c>
      <c r="E1752" s="41" t="str">
        <f>HLOOKUP($A1752,'Sheet 4'!$A$2:$CNK$3,2,FALSE)</f>
        <v>Single</v>
      </c>
      <c r="F1752" s="41" t="s">
        <v>120</v>
      </c>
      <c r="G1752" s="41" t="str">
        <f t="shared" si="135"/>
        <v>Female/Single/Nakapiripiriti</v>
      </c>
      <c r="H1752" s="41">
        <f>VLOOKUP($A1752,'Youth Skills Data'!$A$1:$E$2403,5,FALSE)</f>
        <v>0.76</v>
      </c>
      <c r="I1752" s="41">
        <f>VLOOKUP($A1752,'Youth Skills Data'!$A$1:$E$2403,4,FALSE)</f>
        <v>5.29</v>
      </c>
      <c r="J1752" s="41">
        <f>VLOOKUP($A1752,'Youth Skills Data'!$A$1:$E$2403,3,FALSE)</f>
        <v>8.09</v>
      </c>
      <c r="K1752" s="41">
        <f t="shared" si="137"/>
        <v>14.14</v>
      </c>
      <c r="L1752" s="41" t="s">
        <v>6</v>
      </c>
      <c r="M1752" s="41" t="s">
        <v>6</v>
      </c>
      <c r="N1752" s="41" t="str">
        <f t="shared" si="138"/>
        <v>No Impact at all</v>
      </c>
      <c r="O1752" s="42"/>
      <c r="P1752" s="42"/>
      <c r="Q1752" s="42">
        <f t="shared" si="139"/>
        <v>0</v>
      </c>
    </row>
    <row r="1753" spans="1:17" x14ac:dyDescent="0.35">
      <c r="A1753" s="41" t="s">
        <v>1774</v>
      </c>
      <c r="B1753" s="41">
        <f>VLOOKUP($A:$A,'Youth Skills Data'!$A$1:$E$2403,2,FALSE)</f>
        <v>23</v>
      </c>
      <c r="C1753" s="41" t="str">
        <f t="shared" si="136"/>
        <v>20 - 24 yrs</v>
      </c>
      <c r="D1753" s="41" t="s">
        <v>8</v>
      </c>
      <c r="E1753" s="41" t="str">
        <f>HLOOKUP($A1753,'Sheet 4'!$A$2:$CNK$3,2,FALSE)</f>
        <v>Married</v>
      </c>
      <c r="F1753" s="41" t="s">
        <v>120</v>
      </c>
      <c r="G1753" s="41" t="str">
        <f t="shared" si="135"/>
        <v>Female/Married/Nakapiripiriti</v>
      </c>
      <c r="H1753" s="41">
        <f>VLOOKUP($A1753,'Youth Skills Data'!$A$1:$E$2403,5,FALSE)</f>
        <v>4.3499999999999996</v>
      </c>
      <c r="I1753" s="41">
        <f>VLOOKUP($A1753,'Youth Skills Data'!$A$1:$E$2403,4,FALSE)</f>
        <v>7.84</v>
      </c>
      <c r="J1753" s="41">
        <f>VLOOKUP($A1753,'Youth Skills Data'!$A$1:$E$2403,3,FALSE)</f>
        <v>6.4</v>
      </c>
      <c r="K1753" s="41">
        <f t="shared" si="137"/>
        <v>18.59</v>
      </c>
      <c r="L1753" s="41" t="s">
        <v>5</v>
      </c>
      <c r="M1753" s="41" t="s">
        <v>5</v>
      </c>
      <c r="N1753" s="41" t="str">
        <f t="shared" si="138"/>
        <v>High Impact</v>
      </c>
      <c r="O1753" s="42">
        <v>38700</v>
      </c>
      <c r="P1753" s="42">
        <v>50198</v>
      </c>
      <c r="Q1753" s="42">
        <f t="shared" si="139"/>
        <v>88898</v>
      </c>
    </row>
    <row r="1754" spans="1:17" x14ac:dyDescent="0.35">
      <c r="A1754" s="41" t="s">
        <v>1775</v>
      </c>
      <c r="B1754" s="41">
        <f>VLOOKUP($A:$A,'Youth Skills Data'!$A$1:$E$2403,2,FALSE)</f>
        <v>19</v>
      </c>
      <c r="C1754" s="41" t="str">
        <f t="shared" si="136"/>
        <v>20 - 24 yrs</v>
      </c>
      <c r="D1754" s="41" t="s">
        <v>8</v>
      </c>
      <c r="E1754" s="41" t="str">
        <f>HLOOKUP($A1754,'Sheet 4'!$A$2:$CNK$3,2,FALSE)</f>
        <v>Single</v>
      </c>
      <c r="F1754" s="41" t="s">
        <v>120</v>
      </c>
      <c r="G1754" s="41" t="str">
        <f t="shared" si="135"/>
        <v>Female/Single/Nakapiripiriti</v>
      </c>
      <c r="H1754" s="41">
        <f>VLOOKUP($A1754,'Youth Skills Data'!$A$1:$E$2403,5,FALSE)</f>
        <v>4.3499999999999996</v>
      </c>
      <c r="I1754" s="41">
        <f>VLOOKUP($A1754,'Youth Skills Data'!$A$1:$E$2403,4,FALSE)</f>
        <v>7.84</v>
      </c>
      <c r="J1754" s="41">
        <f>VLOOKUP($A1754,'Youth Skills Data'!$A$1:$E$2403,3,FALSE)</f>
        <v>6.4</v>
      </c>
      <c r="K1754" s="41">
        <f t="shared" si="137"/>
        <v>18.59</v>
      </c>
      <c r="L1754" s="41" t="s">
        <v>5</v>
      </c>
      <c r="M1754" s="41" t="s">
        <v>5</v>
      </c>
      <c r="N1754" s="41" t="str">
        <f t="shared" si="138"/>
        <v>High Impact</v>
      </c>
      <c r="O1754" s="42">
        <v>29000</v>
      </c>
      <c r="P1754" s="42">
        <v>30200</v>
      </c>
      <c r="Q1754" s="42">
        <f t="shared" si="139"/>
        <v>59200</v>
      </c>
    </row>
    <row r="1755" spans="1:17" x14ac:dyDescent="0.35">
      <c r="A1755" s="41" t="s">
        <v>1776</v>
      </c>
      <c r="B1755" s="41">
        <f>VLOOKUP($A:$A,'Youth Skills Data'!$A$1:$E$2403,2,FALSE)</f>
        <v>29</v>
      </c>
      <c r="C1755" s="41" t="str">
        <f t="shared" si="136"/>
        <v>25 yrs or more</v>
      </c>
      <c r="D1755" s="41" t="s">
        <v>8</v>
      </c>
      <c r="E1755" s="41" t="str">
        <f>HLOOKUP($A1755,'Sheet 4'!$A$2:$CNK$3,2,FALSE)</f>
        <v>Separated</v>
      </c>
      <c r="F1755" s="41" t="s">
        <v>120</v>
      </c>
      <c r="G1755" s="41" t="str">
        <f t="shared" si="135"/>
        <v>Female/Separated/Nakapiripiriti</v>
      </c>
      <c r="H1755" s="41">
        <f>VLOOKUP($A1755,'Youth Skills Data'!$A$1:$E$2403,5,FALSE)</f>
        <v>1.87</v>
      </c>
      <c r="I1755" s="41">
        <f>VLOOKUP($A1755,'Youth Skills Data'!$A$1:$E$2403,4,FALSE)</f>
        <v>2.88</v>
      </c>
      <c r="J1755" s="41">
        <f>VLOOKUP($A1755,'Youth Skills Data'!$A$1:$E$2403,3,FALSE)</f>
        <v>5.23</v>
      </c>
      <c r="K1755" s="41">
        <f t="shared" si="137"/>
        <v>9.98</v>
      </c>
      <c r="L1755" s="41" t="s">
        <v>5</v>
      </c>
      <c r="M1755" s="41" t="s">
        <v>5</v>
      </c>
      <c r="N1755" s="41" t="str">
        <f t="shared" si="138"/>
        <v>High Impact</v>
      </c>
      <c r="O1755" s="42">
        <v>7200</v>
      </c>
      <c r="P1755" s="42">
        <v>21000</v>
      </c>
      <c r="Q1755" s="42">
        <f t="shared" si="139"/>
        <v>28200</v>
      </c>
    </row>
    <row r="1756" spans="1:17" x14ac:dyDescent="0.35">
      <c r="A1756" s="41" t="s">
        <v>1777</v>
      </c>
      <c r="B1756" s="41">
        <f>VLOOKUP($A:$A,'Youth Skills Data'!$A$1:$E$2403,2,FALSE)</f>
        <v>23</v>
      </c>
      <c r="C1756" s="41" t="str">
        <f t="shared" si="136"/>
        <v>20 - 24 yrs</v>
      </c>
      <c r="D1756" s="41" t="s">
        <v>8</v>
      </c>
      <c r="E1756" s="41" t="str">
        <f>HLOOKUP($A1756,'Sheet 4'!$A$2:$CNK$3,2,FALSE)</f>
        <v>Married</v>
      </c>
      <c r="F1756" s="41" t="s">
        <v>120</v>
      </c>
      <c r="G1756" s="41" t="str">
        <f t="shared" si="135"/>
        <v>Female/Married/Nakapiripiriti</v>
      </c>
      <c r="H1756" s="41">
        <f>VLOOKUP($A1756,'Youth Skills Data'!$A$1:$E$2403,5,FALSE)</f>
        <v>8.9499999999999993</v>
      </c>
      <c r="I1756" s="41">
        <f>VLOOKUP($A1756,'Youth Skills Data'!$A$1:$E$2403,4,FALSE)</f>
        <v>9.2799999999999994</v>
      </c>
      <c r="J1756" s="41">
        <f>VLOOKUP($A1756,'Youth Skills Data'!$A$1:$E$2403,3,FALSE)</f>
        <v>7.99</v>
      </c>
      <c r="K1756" s="41">
        <f t="shared" si="137"/>
        <v>26.22</v>
      </c>
      <c r="L1756" s="41" t="s">
        <v>5</v>
      </c>
      <c r="M1756" s="41" t="s">
        <v>5</v>
      </c>
      <c r="N1756" s="41" t="str">
        <f t="shared" si="138"/>
        <v>High Impact</v>
      </c>
      <c r="O1756" s="42">
        <v>28000</v>
      </c>
      <c r="P1756" s="42">
        <v>17099</v>
      </c>
      <c r="Q1756" s="42">
        <f t="shared" si="139"/>
        <v>45099</v>
      </c>
    </row>
    <row r="1757" spans="1:17" x14ac:dyDescent="0.35">
      <c r="A1757" s="41" t="s">
        <v>1778</v>
      </c>
      <c r="B1757" s="41">
        <f>VLOOKUP($A:$A,'Youth Skills Data'!$A$1:$E$2403,2,FALSE)</f>
        <v>21</v>
      </c>
      <c r="C1757" s="41" t="str">
        <f t="shared" si="136"/>
        <v>20 - 24 yrs</v>
      </c>
      <c r="D1757" s="41" t="s">
        <v>8</v>
      </c>
      <c r="E1757" s="41" t="str">
        <f>HLOOKUP($A1757,'Sheet 4'!$A$2:$CNK$3,2,FALSE)</f>
        <v>Single</v>
      </c>
      <c r="F1757" s="41" t="s">
        <v>120</v>
      </c>
      <c r="G1757" s="41" t="str">
        <f t="shared" si="135"/>
        <v>Female/Single/Nakapiripiriti</v>
      </c>
      <c r="H1757" s="41">
        <f>VLOOKUP($A1757,'Youth Skills Data'!$A$1:$E$2403,5,FALSE)</f>
        <v>8.52</v>
      </c>
      <c r="I1757" s="41">
        <f>VLOOKUP($A1757,'Youth Skills Data'!$A$1:$E$2403,4,FALSE)</f>
        <v>2.89</v>
      </c>
      <c r="J1757" s="41">
        <f>VLOOKUP($A1757,'Youth Skills Data'!$A$1:$E$2403,3,FALSE)</f>
        <v>7.93</v>
      </c>
      <c r="K1757" s="41">
        <f t="shared" si="137"/>
        <v>19.34</v>
      </c>
      <c r="L1757" s="41" t="s">
        <v>5</v>
      </c>
      <c r="M1757" s="41" t="s">
        <v>7</v>
      </c>
      <c r="N1757" s="41" t="str">
        <f t="shared" si="138"/>
        <v>Moderate Impact</v>
      </c>
      <c r="O1757" s="42">
        <v>7700</v>
      </c>
      <c r="P1757" s="42"/>
      <c r="Q1757" s="42">
        <f t="shared" si="139"/>
        <v>7700</v>
      </c>
    </row>
    <row r="1758" spans="1:17" x14ac:dyDescent="0.35">
      <c r="A1758" s="41" t="s">
        <v>1779</v>
      </c>
      <c r="B1758" s="41">
        <f>VLOOKUP($A:$A,'Youth Skills Data'!$A$1:$E$2403,2,FALSE)</f>
        <v>18</v>
      </c>
      <c r="C1758" s="41" t="str">
        <f t="shared" si="136"/>
        <v>15 - 19 yrs</v>
      </c>
      <c r="D1758" s="41" t="s">
        <v>3</v>
      </c>
      <c r="E1758" s="41" t="str">
        <f>HLOOKUP($A1758,'Sheet 4'!$A$2:$CNK$3,2,FALSE)</f>
        <v>Single</v>
      </c>
      <c r="F1758" s="41" t="s">
        <v>120</v>
      </c>
      <c r="G1758" s="41" t="str">
        <f t="shared" si="135"/>
        <v>Male/Single/Nakapiripiriti</v>
      </c>
      <c r="H1758" s="41">
        <f>VLOOKUP($A1758,'Youth Skills Data'!$A$1:$E$2403,5,FALSE)</f>
        <v>4.3499999999999996</v>
      </c>
      <c r="I1758" s="41">
        <f>VLOOKUP($A1758,'Youth Skills Data'!$A$1:$E$2403,4,FALSE)</f>
        <v>7.84</v>
      </c>
      <c r="J1758" s="41">
        <f>VLOOKUP($A1758,'Youth Skills Data'!$A$1:$E$2403,3,FALSE)</f>
        <v>6.4</v>
      </c>
      <c r="K1758" s="41">
        <f t="shared" si="137"/>
        <v>18.59</v>
      </c>
      <c r="L1758" s="41" t="s">
        <v>5</v>
      </c>
      <c r="M1758" s="41" t="s">
        <v>7</v>
      </c>
      <c r="N1758" s="41" t="str">
        <f t="shared" si="138"/>
        <v>Moderate Impact</v>
      </c>
      <c r="O1758" s="42">
        <v>25500</v>
      </c>
      <c r="P1758" s="42"/>
      <c r="Q1758" s="42">
        <f t="shared" si="139"/>
        <v>25500</v>
      </c>
    </row>
    <row r="1759" spans="1:17" x14ac:dyDescent="0.35">
      <c r="A1759" s="41" t="s">
        <v>1780</v>
      </c>
      <c r="B1759" s="41">
        <f>VLOOKUP($A:$A,'Youth Skills Data'!$A$1:$E$2403,2,FALSE)</f>
        <v>21</v>
      </c>
      <c r="C1759" s="41" t="str">
        <f t="shared" si="136"/>
        <v>20 - 24 yrs</v>
      </c>
      <c r="D1759" s="41" t="s">
        <v>8</v>
      </c>
      <c r="E1759" s="41" t="str">
        <f>HLOOKUP($A1759,'Sheet 4'!$A$2:$CNK$3,2,FALSE)</f>
        <v>Single</v>
      </c>
      <c r="F1759" s="41" t="s">
        <v>120</v>
      </c>
      <c r="G1759" s="41" t="str">
        <f t="shared" si="135"/>
        <v>Female/Single/Nakapiripiriti</v>
      </c>
      <c r="H1759" s="41">
        <f>VLOOKUP($A1759,'Youth Skills Data'!$A$1:$E$2403,5,FALSE)</f>
        <v>7.84</v>
      </c>
      <c r="I1759" s="41">
        <f>VLOOKUP($A1759,'Youth Skills Data'!$A$1:$E$2403,4,FALSE)</f>
        <v>6.23</v>
      </c>
      <c r="J1759" s="41">
        <f>VLOOKUP($A1759,'Youth Skills Data'!$A$1:$E$2403,3,FALSE)</f>
        <v>5.87</v>
      </c>
      <c r="K1759" s="41">
        <f t="shared" si="137"/>
        <v>19.940000000000001</v>
      </c>
      <c r="L1759" s="41" t="s">
        <v>5</v>
      </c>
      <c r="M1759" s="41" t="s">
        <v>7</v>
      </c>
      <c r="N1759" s="41" t="str">
        <f t="shared" si="138"/>
        <v>Moderate Impact</v>
      </c>
      <c r="O1759" s="42">
        <v>7000</v>
      </c>
      <c r="P1759" s="42"/>
      <c r="Q1759" s="42">
        <f t="shared" si="139"/>
        <v>7000</v>
      </c>
    </row>
    <row r="1760" spans="1:17" x14ac:dyDescent="0.35">
      <c r="A1760" s="41" t="s">
        <v>1781</v>
      </c>
      <c r="B1760" s="41">
        <f>VLOOKUP($A:$A,'Youth Skills Data'!$A$1:$E$2403,2,FALSE)</f>
        <v>23</v>
      </c>
      <c r="C1760" s="41" t="str">
        <f t="shared" si="136"/>
        <v>20 - 24 yrs</v>
      </c>
      <c r="D1760" s="41" t="s">
        <v>8</v>
      </c>
      <c r="E1760" s="41" t="str">
        <f>HLOOKUP($A1760,'Sheet 4'!$A$2:$CNK$3,2,FALSE)</f>
        <v>Single</v>
      </c>
      <c r="F1760" s="41" t="s">
        <v>119</v>
      </c>
      <c r="G1760" s="41" t="str">
        <f t="shared" si="135"/>
        <v>Female/Single/Napak</v>
      </c>
      <c r="H1760" s="41">
        <f>VLOOKUP($A1760,'Youth Skills Data'!$A$1:$E$2403,5,FALSE)</f>
        <v>2.15</v>
      </c>
      <c r="I1760" s="41">
        <f>VLOOKUP($A1760,'Youth Skills Data'!$A$1:$E$2403,4,FALSE)</f>
        <v>7.24</v>
      </c>
      <c r="J1760" s="41">
        <f>VLOOKUP($A1760,'Youth Skills Data'!$A$1:$E$2403,3,FALSE)</f>
        <v>5.42</v>
      </c>
      <c r="K1760" s="41">
        <f t="shared" si="137"/>
        <v>14.81</v>
      </c>
      <c r="L1760" s="41" t="s">
        <v>5</v>
      </c>
      <c r="M1760" s="41" t="s">
        <v>7</v>
      </c>
      <c r="N1760" s="41" t="str">
        <f t="shared" si="138"/>
        <v>Moderate Impact</v>
      </c>
      <c r="O1760" s="42">
        <v>10398</v>
      </c>
      <c r="P1760" s="42"/>
      <c r="Q1760" s="42">
        <f t="shared" si="139"/>
        <v>10398</v>
      </c>
    </row>
    <row r="1761" spans="1:17" x14ac:dyDescent="0.35">
      <c r="A1761" s="41" t="s">
        <v>1782</v>
      </c>
      <c r="B1761" s="41">
        <f>VLOOKUP($A:$A,'Youth Skills Data'!$A$1:$E$2403,2,FALSE)</f>
        <v>17</v>
      </c>
      <c r="C1761" s="41" t="str">
        <f t="shared" si="136"/>
        <v>15 - 19 yrs</v>
      </c>
      <c r="D1761" s="41" t="s">
        <v>8</v>
      </c>
      <c r="E1761" s="41" t="str">
        <f>HLOOKUP($A1761,'Sheet 4'!$A$2:$CNK$3,2,FALSE)</f>
        <v>Married</v>
      </c>
      <c r="F1761" s="41" t="s">
        <v>119</v>
      </c>
      <c r="G1761" s="41" t="str">
        <f t="shared" si="135"/>
        <v>Female/Married/Napak</v>
      </c>
      <c r="H1761" s="41">
        <f>VLOOKUP($A1761,'Youth Skills Data'!$A$1:$E$2403,5,FALSE)</f>
        <v>7.84</v>
      </c>
      <c r="I1761" s="41">
        <f>VLOOKUP($A1761,'Youth Skills Data'!$A$1:$E$2403,4,FALSE)</f>
        <v>6.23</v>
      </c>
      <c r="J1761" s="41">
        <f>VLOOKUP($A1761,'Youth Skills Data'!$A$1:$E$2403,3,FALSE)</f>
        <v>5.87</v>
      </c>
      <c r="K1761" s="41">
        <f t="shared" si="137"/>
        <v>19.940000000000001</v>
      </c>
      <c r="L1761" s="41" t="s">
        <v>5</v>
      </c>
      <c r="M1761" s="41" t="s">
        <v>5</v>
      </c>
      <c r="N1761" s="41" t="str">
        <f t="shared" si="138"/>
        <v>High Impact</v>
      </c>
      <c r="O1761" s="42">
        <v>797</v>
      </c>
      <c r="P1761" s="42">
        <v>278000</v>
      </c>
      <c r="Q1761" s="42">
        <f t="shared" si="139"/>
        <v>278797</v>
      </c>
    </row>
    <row r="1762" spans="1:17" x14ac:dyDescent="0.35">
      <c r="A1762" s="41" t="s">
        <v>1783</v>
      </c>
      <c r="B1762" s="41">
        <f>VLOOKUP($A:$A,'Youth Skills Data'!$A$1:$E$2403,2,FALSE)</f>
        <v>25</v>
      </c>
      <c r="C1762" s="41" t="str">
        <f t="shared" si="136"/>
        <v>25 yrs or more</v>
      </c>
      <c r="D1762" s="41" t="s">
        <v>8</v>
      </c>
      <c r="E1762" s="41" t="str">
        <f>HLOOKUP($A1762,'Sheet 4'!$A$2:$CNK$3,2,FALSE)</f>
        <v>Single</v>
      </c>
      <c r="F1762" s="41" t="s">
        <v>119</v>
      </c>
      <c r="G1762" s="41" t="str">
        <f t="shared" si="135"/>
        <v>Female/Single/Napak</v>
      </c>
      <c r="H1762" s="41">
        <f>VLOOKUP($A1762,'Youth Skills Data'!$A$1:$E$2403,5,FALSE)</f>
        <v>8.42</v>
      </c>
      <c r="I1762" s="41">
        <f>VLOOKUP($A1762,'Youth Skills Data'!$A$1:$E$2403,4,FALSE)</f>
        <v>3.68</v>
      </c>
      <c r="J1762" s="41">
        <f>VLOOKUP($A1762,'Youth Skills Data'!$A$1:$E$2403,3,FALSE)</f>
        <v>0.54</v>
      </c>
      <c r="K1762" s="41">
        <f t="shared" si="137"/>
        <v>12.64</v>
      </c>
      <c r="L1762" s="41" t="s">
        <v>7</v>
      </c>
      <c r="M1762" s="41" t="s">
        <v>5</v>
      </c>
      <c r="N1762" s="41" t="str">
        <f t="shared" si="138"/>
        <v>Low Impact</v>
      </c>
      <c r="O1762" s="42"/>
      <c r="P1762" s="42">
        <v>31099</v>
      </c>
      <c r="Q1762" s="42">
        <f t="shared" si="139"/>
        <v>31099</v>
      </c>
    </row>
    <row r="1763" spans="1:17" x14ac:dyDescent="0.35">
      <c r="A1763" s="41" t="s">
        <v>1784</v>
      </c>
      <c r="B1763" s="41">
        <f>VLOOKUP($A:$A,'Youth Skills Data'!$A$1:$E$2403,2,FALSE)</f>
        <v>15</v>
      </c>
      <c r="C1763" s="41" t="str">
        <f t="shared" si="136"/>
        <v>15 - 19 yrs</v>
      </c>
      <c r="D1763" s="41" t="s">
        <v>8</v>
      </c>
      <c r="E1763" s="41" t="str">
        <f>HLOOKUP($A1763,'Sheet 4'!$A$2:$CNK$3,2,FALSE)</f>
        <v>Single</v>
      </c>
      <c r="F1763" s="41" t="s">
        <v>119</v>
      </c>
      <c r="G1763" s="41" t="str">
        <f t="shared" si="135"/>
        <v>Female/Single/Napak</v>
      </c>
      <c r="H1763" s="41">
        <f>VLOOKUP($A1763,'Youth Skills Data'!$A$1:$E$2403,5,FALSE)</f>
        <v>5.3</v>
      </c>
      <c r="I1763" s="41">
        <f>VLOOKUP($A1763,'Youth Skills Data'!$A$1:$E$2403,4,FALSE)</f>
        <v>2.52</v>
      </c>
      <c r="J1763" s="41">
        <f>VLOOKUP($A1763,'Youth Skills Data'!$A$1:$E$2403,3,FALSE)</f>
        <v>5.59</v>
      </c>
      <c r="K1763" s="41">
        <f t="shared" si="137"/>
        <v>13.41</v>
      </c>
      <c r="L1763" s="41" t="s">
        <v>7</v>
      </c>
      <c r="M1763" s="41" t="s">
        <v>5</v>
      </c>
      <c r="N1763" s="41" t="str">
        <f t="shared" si="138"/>
        <v>Low Impact</v>
      </c>
      <c r="O1763" s="42"/>
      <c r="P1763" s="42">
        <v>77500</v>
      </c>
      <c r="Q1763" s="42">
        <f t="shared" si="139"/>
        <v>77500</v>
      </c>
    </row>
    <row r="1764" spans="1:17" x14ac:dyDescent="0.35">
      <c r="A1764" s="41" t="s">
        <v>1785</v>
      </c>
      <c r="B1764" s="41">
        <f>VLOOKUP($A:$A,'Youth Skills Data'!$A$1:$E$2403,2,FALSE)</f>
        <v>15</v>
      </c>
      <c r="C1764" s="41" t="str">
        <f t="shared" si="136"/>
        <v>15 - 19 yrs</v>
      </c>
      <c r="D1764" s="41" t="s">
        <v>8</v>
      </c>
      <c r="E1764" s="41" t="str">
        <f>HLOOKUP($A1764,'Sheet 4'!$A$2:$CNK$3,2,FALSE)</f>
        <v>Single</v>
      </c>
      <c r="F1764" s="41" t="s">
        <v>119</v>
      </c>
      <c r="G1764" s="41" t="str">
        <f t="shared" si="135"/>
        <v>Female/Single/Napak</v>
      </c>
      <c r="H1764" s="41">
        <f>VLOOKUP($A1764,'Youth Skills Data'!$A$1:$E$2403,5,FALSE)</f>
        <v>1.87</v>
      </c>
      <c r="I1764" s="41">
        <f>VLOOKUP($A1764,'Youth Skills Data'!$A$1:$E$2403,4,FALSE)</f>
        <v>2.88</v>
      </c>
      <c r="J1764" s="41">
        <f>VLOOKUP($A1764,'Youth Skills Data'!$A$1:$E$2403,3,FALSE)</f>
        <v>5.23</v>
      </c>
      <c r="K1764" s="41">
        <f t="shared" si="137"/>
        <v>9.98</v>
      </c>
      <c r="L1764" s="41" t="s">
        <v>7</v>
      </c>
      <c r="M1764" s="41" t="s">
        <v>5</v>
      </c>
      <c r="N1764" s="41" t="str">
        <f t="shared" si="138"/>
        <v>Low Impact</v>
      </c>
      <c r="O1764" s="42"/>
      <c r="P1764" s="42">
        <v>800000</v>
      </c>
      <c r="Q1764" s="42">
        <f t="shared" si="139"/>
        <v>800000</v>
      </c>
    </row>
    <row r="1765" spans="1:17" x14ac:dyDescent="0.35">
      <c r="A1765" s="41" t="s">
        <v>1786</v>
      </c>
      <c r="B1765" s="41">
        <f>VLOOKUP($A:$A,'Youth Skills Data'!$A$1:$E$2403,2,FALSE)</f>
        <v>17</v>
      </c>
      <c r="C1765" s="41" t="str">
        <f t="shared" si="136"/>
        <v>15 - 19 yrs</v>
      </c>
      <c r="D1765" s="41" t="s">
        <v>8</v>
      </c>
      <c r="E1765" s="41" t="str">
        <f>HLOOKUP($A1765,'Sheet 4'!$A$2:$CNK$3,2,FALSE)</f>
        <v>Single</v>
      </c>
      <c r="F1765" s="41" t="s">
        <v>119</v>
      </c>
      <c r="G1765" s="41" t="str">
        <f t="shared" si="135"/>
        <v>Female/Single/Napak</v>
      </c>
      <c r="H1765" s="41">
        <f>VLOOKUP($A1765,'Youth Skills Data'!$A$1:$E$2403,5,FALSE)</f>
        <v>1.87</v>
      </c>
      <c r="I1765" s="41">
        <f>VLOOKUP($A1765,'Youth Skills Data'!$A$1:$E$2403,4,FALSE)</f>
        <v>2.88</v>
      </c>
      <c r="J1765" s="41">
        <f>VLOOKUP($A1765,'Youth Skills Data'!$A$1:$E$2403,3,FALSE)</f>
        <v>5.23</v>
      </c>
      <c r="K1765" s="41">
        <f t="shared" si="137"/>
        <v>9.98</v>
      </c>
      <c r="L1765" s="41" t="s">
        <v>7</v>
      </c>
      <c r="M1765" s="41" t="s">
        <v>5</v>
      </c>
      <c r="N1765" s="41" t="str">
        <f t="shared" si="138"/>
        <v>Low Impact</v>
      </c>
      <c r="O1765" s="42"/>
      <c r="P1765" s="42">
        <v>6240000</v>
      </c>
      <c r="Q1765" s="42">
        <f t="shared" si="139"/>
        <v>6240000</v>
      </c>
    </row>
    <row r="1766" spans="1:17" x14ac:dyDescent="0.35">
      <c r="A1766" s="41" t="s">
        <v>1787</v>
      </c>
      <c r="B1766" s="41">
        <f>VLOOKUP($A:$A,'Youth Skills Data'!$A$1:$E$2403,2,FALSE)</f>
        <v>19</v>
      </c>
      <c r="C1766" s="41" t="str">
        <f t="shared" si="136"/>
        <v>20 - 24 yrs</v>
      </c>
      <c r="D1766" s="41" t="s">
        <v>8</v>
      </c>
      <c r="E1766" s="41" t="str">
        <f>HLOOKUP($A1766,'Sheet 4'!$A$2:$CNK$3,2,FALSE)</f>
        <v>Married</v>
      </c>
      <c r="F1766" s="41" t="s">
        <v>119</v>
      </c>
      <c r="G1766" s="41" t="str">
        <f t="shared" si="135"/>
        <v>Female/Married/Napak</v>
      </c>
      <c r="H1766" s="41">
        <f>VLOOKUP($A1766,'Youth Skills Data'!$A$1:$E$2403,5,FALSE)</f>
        <v>1.87</v>
      </c>
      <c r="I1766" s="41">
        <f>VLOOKUP($A1766,'Youth Skills Data'!$A$1:$E$2403,4,FALSE)</f>
        <v>2.88</v>
      </c>
      <c r="J1766" s="41">
        <f>VLOOKUP($A1766,'Youth Skills Data'!$A$1:$E$2403,3,FALSE)</f>
        <v>5.23</v>
      </c>
      <c r="K1766" s="41">
        <f t="shared" si="137"/>
        <v>9.98</v>
      </c>
      <c r="L1766" s="41" t="s">
        <v>7</v>
      </c>
      <c r="M1766" s="41" t="s">
        <v>5</v>
      </c>
      <c r="N1766" s="41" t="str">
        <f t="shared" si="138"/>
        <v>Low Impact</v>
      </c>
      <c r="O1766" s="42"/>
      <c r="P1766" s="42">
        <v>125000</v>
      </c>
      <c r="Q1766" s="42">
        <f t="shared" si="139"/>
        <v>125000</v>
      </c>
    </row>
    <row r="1767" spans="1:17" x14ac:dyDescent="0.35">
      <c r="A1767" s="41" t="s">
        <v>1788</v>
      </c>
      <c r="B1767" s="41">
        <f>VLOOKUP($A:$A,'Youth Skills Data'!$A$1:$E$2403,2,FALSE)</f>
        <v>21</v>
      </c>
      <c r="C1767" s="41" t="str">
        <f t="shared" si="136"/>
        <v>20 - 24 yrs</v>
      </c>
      <c r="D1767" s="41" t="s">
        <v>8</v>
      </c>
      <c r="E1767" s="41" t="str">
        <f>HLOOKUP($A1767,'Sheet 4'!$A$2:$CNK$3,2,FALSE)</f>
        <v>Single</v>
      </c>
      <c r="F1767" s="41" t="s">
        <v>119</v>
      </c>
      <c r="G1767" s="41" t="str">
        <f t="shared" si="135"/>
        <v>Female/Single/Napak</v>
      </c>
      <c r="H1767" s="41">
        <f>VLOOKUP($A1767,'Youth Skills Data'!$A$1:$E$2403,5,FALSE)</f>
        <v>3.76</v>
      </c>
      <c r="I1767" s="41">
        <f>VLOOKUP($A1767,'Youth Skills Data'!$A$1:$E$2403,4,FALSE)</f>
        <v>0.56000000000000005</v>
      </c>
      <c r="J1767" s="41">
        <f>VLOOKUP($A1767,'Youth Skills Data'!$A$1:$E$2403,3,FALSE)</f>
        <v>9.81</v>
      </c>
      <c r="K1767" s="41">
        <f t="shared" si="137"/>
        <v>14.13</v>
      </c>
      <c r="L1767" s="41" t="s">
        <v>5</v>
      </c>
      <c r="M1767" s="41" t="s">
        <v>5</v>
      </c>
      <c r="N1767" s="41" t="str">
        <f t="shared" si="138"/>
        <v>High Impact</v>
      </c>
      <c r="O1767" s="42">
        <v>552050</v>
      </c>
      <c r="P1767" s="42">
        <v>1050000</v>
      </c>
      <c r="Q1767" s="42">
        <f t="shared" si="139"/>
        <v>1602050</v>
      </c>
    </row>
    <row r="1768" spans="1:17" x14ac:dyDescent="0.35">
      <c r="A1768" s="41" t="s">
        <v>1789</v>
      </c>
      <c r="B1768" s="41">
        <f>VLOOKUP($A:$A,'Youth Skills Data'!$A$1:$E$2403,2,FALSE)</f>
        <v>24</v>
      </c>
      <c r="C1768" s="41" t="str">
        <f t="shared" si="136"/>
        <v>20 - 24 yrs</v>
      </c>
      <c r="D1768" s="41" t="s">
        <v>8</v>
      </c>
      <c r="E1768" s="41" t="str">
        <f>HLOOKUP($A1768,'Sheet 4'!$A$2:$CNK$3,2,FALSE)</f>
        <v>Single</v>
      </c>
      <c r="F1768" s="41" t="s">
        <v>119</v>
      </c>
      <c r="G1768" s="41" t="str">
        <f t="shared" si="135"/>
        <v>Female/Single/Napak</v>
      </c>
      <c r="H1768" s="41">
        <f>VLOOKUP($A1768,'Youth Skills Data'!$A$1:$E$2403,5,FALSE)</f>
        <v>3.26</v>
      </c>
      <c r="I1768" s="41">
        <f>VLOOKUP($A1768,'Youth Skills Data'!$A$1:$E$2403,4,FALSE)</f>
        <v>9.7200000000000006</v>
      </c>
      <c r="J1768" s="41">
        <f>VLOOKUP($A1768,'Youth Skills Data'!$A$1:$E$2403,3,FALSE)</f>
        <v>2</v>
      </c>
      <c r="K1768" s="41">
        <f t="shared" si="137"/>
        <v>14.98</v>
      </c>
      <c r="L1768" s="41" t="s">
        <v>5</v>
      </c>
      <c r="M1768" s="41" t="s">
        <v>7</v>
      </c>
      <c r="N1768" s="41" t="str">
        <f t="shared" si="138"/>
        <v>Moderate Impact</v>
      </c>
      <c r="O1768" s="42">
        <v>2005600</v>
      </c>
      <c r="P1768" s="42"/>
      <c r="Q1768" s="42">
        <f t="shared" si="139"/>
        <v>2005600</v>
      </c>
    </row>
    <row r="1769" spans="1:17" x14ac:dyDescent="0.35">
      <c r="A1769" s="41" t="s">
        <v>1790</v>
      </c>
      <c r="B1769" s="41">
        <f>VLOOKUP($A:$A,'Youth Skills Data'!$A$1:$E$2403,2,FALSE)</f>
        <v>21</v>
      </c>
      <c r="C1769" s="41" t="str">
        <f t="shared" si="136"/>
        <v>20 - 24 yrs</v>
      </c>
      <c r="D1769" s="41" t="s">
        <v>8</v>
      </c>
      <c r="E1769" s="41" t="str">
        <f>HLOOKUP($A1769,'Sheet 4'!$A$2:$CNK$3,2,FALSE)</f>
        <v>Single</v>
      </c>
      <c r="F1769" s="41" t="s">
        <v>119</v>
      </c>
      <c r="G1769" s="41" t="str">
        <f t="shared" si="135"/>
        <v>Female/Single/Napak</v>
      </c>
      <c r="H1769" s="41">
        <f>VLOOKUP($A1769,'Youth Skills Data'!$A$1:$E$2403,5,FALSE)</f>
        <v>2.35</v>
      </c>
      <c r="I1769" s="41">
        <f>VLOOKUP($A1769,'Youth Skills Data'!$A$1:$E$2403,4,FALSE)</f>
        <v>7.9</v>
      </c>
      <c r="J1769" s="41">
        <f>VLOOKUP($A1769,'Youth Skills Data'!$A$1:$E$2403,3,FALSE)</f>
        <v>0.01</v>
      </c>
      <c r="K1769" s="41">
        <f t="shared" si="137"/>
        <v>10.26</v>
      </c>
      <c r="L1769" s="41" t="s">
        <v>5</v>
      </c>
      <c r="M1769" s="41" t="s">
        <v>5</v>
      </c>
      <c r="N1769" s="41" t="str">
        <f t="shared" si="138"/>
        <v>High Impact</v>
      </c>
      <c r="O1769" s="42">
        <v>48000</v>
      </c>
      <c r="P1769" s="42">
        <v>480000</v>
      </c>
      <c r="Q1769" s="42">
        <f t="shared" si="139"/>
        <v>528000</v>
      </c>
    </row>
    <row r="1770" spans="1:17" x14ac:dyDescent="0.35">
      <c r="A1770" s="41" t="s">
        <v>1791</v>
      </c>
      <c r="B1770" s="41">
        <f>VLOOKUP($A:$A,'Youth Skills Data'!$A$1:$E$2403,2,FALSE)</f>
        <v>23</v>
      </c>
      <c r="C1770" s="41" t="str">
        <f t="shared" si="136"/>
        <v>20 - 24 yrs</v>
      </c>
      <c r="D1770" s="41" t="s">
        <v>8</v>
      </c>
      <c r="E1770" s="41" t="str">
        <f>HLOOKUP($A1770,'Sheet 4'!$A$2:$CNK$3,2,FALSE)</f>
        <v>Separated</v>
      </c>
      <c r="F1770" s="41" t="s">
        <v>116</v>
      </c>
      <c r="G1770" s="41" t="str">
        <f t="shared" si="135"/>
        <v>Female/Separated/Moroto</v>
      </c>
      <c r="H1770" s="41">
        <f>VLOOKUP($A1770,'Youth Skills Data'!$A$1:$E$2403,5,FALSE)</f>
        <v>4.3499999999999996</v>
      </c>
      <c r="I1770" s="41">
        <f>VLOOKUP($A1770,'Youth Skills Data'!$A$1:$E$2403,4,FALSE)</f>
        <v>7.84</v>
      </c>
      <c r="J1770" s="41">
        <f>VLOOKUP($A1770,'Youth Skills Data'!$A$1:$E$2403,3,FALSE)</f>
        <v>6.4</v>
      </c>
      <c r="K1770" s="41">
        <f t="shared" si="137"/>
        <v>18.59</v>
      </c>
      <c r="L1770" s="41" t="s">
        <v>5</v>
      </c>
      <c r="M1770" s="41" t="s">
        <v>7</v>
      </c>
      <c r="N1770" s="41" t="str">
        <f t="shared" si="138"/>
        <v>Moderate Impact</v>
      </c>
      <c r="O1770" s="42">
        <v>21000</v>
      </c>
      <c r="P1770" s="42"/>
      <c r="Q1770" s="42">
        <f t="shared" si="139"/>
        <v>21000</v>
      </c>
    </row>
    <row r="1771" spans="1:17" x14ac:dyDescent="0.35">
      <c r="A1771" s="41" t="s">
        <v>1792</v>
      </c>
      <c r="B1771" s="41">
        <f>VLOOKUP($A:$A,'Youth Skills Data'!$A$1:$E$2403,2,FALSE)</f>
        <v>19</v>
      </c>
      <c r="C1771" s="41" t="str">
        <f t="shared" si="136"/>
        <v>20 - 24 yrs</v>
      </c>
      <c r="D1771" s="41" t="s">
        <v>8</v>
      </c>
      <c r="E1771" s="41" t="str">
        <f>HLOOKUP($A1771,'Sheet 4'!$A$2:$CNK$3,2,FALSE)</f>
        <v>Single</v>
      </c>
      <c r="F1771" s="41" t="s">
        <v>116</v>
      </c>
      <c r="G1771" s="41" t="str">
        <f t="shared" si="135"/>
        <v>Female/Single/Moroto</v>
      </c>
      <c r="H1771" s="41">
        <f>VLOOKUP($A1771,'Youth Skills Data'!$A$1:$E$2403,5,FALSE)</f>
        <v>4.3499999999999996</v>
      </c>
      <c r="I1771" s="41">
        <f>VLOOKUP($A1771,'Youth Skills Data'!$A$1:$E$2403,4,FALSE)</f>
        <v>7.84</v>
      </c>
      <c r="J1771" s="41">
        <f>VLOOKUP($A1771,'Youth Skills Data'!$A$1:$E$2403,3,FALSE)</f>
        <v>6.4</v>
      </c>
      <c r="K1771" s="41">
        <f t="shared" si="137"/>
        <v>18.59</v>
      </c>
      <c r="L1771" s="41" t="s">
        <v>5</v>
      </c>
      <c r="M1771" s="41" t="s">
        <v>7</v>
      </c>
      <c r="N1771" s="41" t="str">
        <f t="shared" si="138"/>
        <v>Moderate Impact</v>
      </c>
      <c r="O1771" s="42">
        <v>45500</v>
      </c>
      <c r="P1771" s="42"/>
      <c r="Q1771" s="42">
        <f t="shared" si="139"/>
        <v>45500</v>
      </c>
    </row>
    <row r="1772" spans="1:17" x14ac:dyDescent="0.35">
      <c r="A1772" s="41" t="s">
        <v>1793</v>
      </c>
      <c r="B1772" s="41">
        <f>VLOOKUP($A:$A,'Youth Skills Data'!$A$1:$E$2403,2,FALSE)</f>
        <v>29</v>
      </c>
      <c r="C1772" s="41" t="str">
        <f t="shared" si="136"/>
        <v>25 yrs or more</v>
      </c>
      <c r="D1772" s="41" t="s">
        <v>8</v>
      </c>
      <c r="E1772" s="41" t="str">
        <f>HLOOKUP($A1772,'Sheet 4'!$A$2:$CNK$3,2,FALSE)</f>
        <v>Single</v>
      </c>
      <c r="F1772" s="41" t="s">
        <v>116</v>
      </c>
      <c r="G1772" s="41" t="str">
        <f t="shared" si="135"/>
        <v>Female/Single/Moroto</v>
      </c>
      <c r="H1772" s="41">
        <f>VLOOKUP($A1772,'Youth Skills Data'!$A$1:$E$2403,5,FALSE)</f>
        <v>8.42</v>
      </c>
      <c r="I1772" s="41">
        <f>VLOOKUP($A1772,'Youth Skills Data'!$A$1:$E$2403,4,FALSE)</f>
        <v>3.68</v>
      </c>
      <c r="J1772" s="41">
        <f>VLOOKUP($A1772,'Youth Skills Data'!$A$1:$E$2403,3,FALSE)</f>
        <v>0.54</v>
      </c>
      <c r="K1772" s="41">
        <f t="shared" si="137"/>
        <v>12.64</v>
      </c>
      <c r="L1772" s="41" t="s">
        <v>5</v>
      </c>
      <c r="M1772" s="41" t="s">
        <v>7</v>
      </c>
      <c r="N1772" s="41" t="str">
        <f t="shared" si="138"/>
        <v>Moderate Impact</v>
      </c>
      <c r="O1772" s="42">
        <v>37500</v>
      </c>
      <c r="P1772" s="42"/>
      <c r="Q1772" s="42">
        <f t="shared" si="139"/>
        <v>37500</v>
      </c>
    </row>
    <row r="1773" spans="1:17" x14ac:dyDescent="0.35">
      <c r="A1773" s="41" t="s">
        <v>1794</v>
      </c>
      <c r="B1773" s="41">
        <f>VLOOKUP($A:$A,'Youth Skills Data'!$A$1:$E$2403,2,FALSE)</f>
        <v>23</v>
      </c>
      <c r="C1773" s="41" t="str">
        <f t="shared" si="136"/>
        <v>20 - 24 yrs</v>
      </c>
      <c r="D1773" s="41" t="s">
        <v>8</v>
      </c>
      <c r="E1773" s="41" t="str">
        <f>HLOOKUP($A1773,'Sheet 4'!$A$2:$CNK$3,2,FALSE)</f>
        <v>Single</v>
      </c>
      <c r="F1773" s="41" t="s">
        <v>116</v>
      </c>
      <c r="G1773" s="41" t="str">
        <f t="shared" si="135"/>
        <v>Female/Single/Moroto</v>
      </c>
      <c r="H1773" s="41">
        <f>VLOOKUP($A1773,'Youth Skills Data'!$A$1:$E$2403,5,FALSE)</f>
        <v>1.87</v>
      </c>
      <c r="I1773" s="41">
        <f>VLOOKUP($A1773,'Youth Skills Data'!$A$1:$E$2403,4,FALSE)</f>
        <v>2.88</v>
      </c>
      <c r="J1773" s="41">
        <f>VLOOKUP($A1773,'Youth Skills Data'!$A$1:$E$2403,3,FALSE)</f>
        <v>5.23</v>
      </c>
      <c r="K1773" s="41">
        <f t="shared" si="137"/>
        <v>9.98</v>
      </c>
      <c r="L1773" s="41" t="s">
        <v>5</v>
      </c>
      <c r="M1773" s="41" t="s">
        <v>7</v>
      </c>
      <c r="N1773" s="41" t="str">
        <f t="shared" si="138"/>
        <v>Moderate Impact</v>
      </c>
      <c r="O1773" s="42">
        <v>37000</v>
      </c>
      <c r="P1773" s="42"/>
      <c r="Q1773" s="42">
        <f t="shared" si="139"/>
        <v>37000</v>
      </c>
    </row>
    <row r="1774" spans="1:17" x14ac:dyDescent="0.35">
      <c r="A1774" s="41" t="s">
        <v>1795</v>
      </c>
      <c r="B1774" s="41">
        <f>VLOOKUP($A:$A,'Youth Skills Data'!$A$1:$E$2403,2,FALSE)</f>
        <v>21</v>
      </c>
      <c r="C1774" s="41" t="str">
        <f t="shared" si="136"/>
        <v>20 - 24 yrs</v>
      </c>
      <c r="D1774" s="41" t="s">
        <v>8</v>
      </c>
      <c r="E1774" s="41" t="str">
        <f>HLOOKUP($A1774,'Sheet 4'!$A$2:$CNK$3,2,FALSE)</f>
        <v>Single</v>
      </c>
      <c r="F1774" s="41" t="s">
        <v>116</v>
      </c>
      <c r="G1774" s="41" t="str">
        <f t="shared" si="135"/>
        <v>Female/Single/Moroto</v>
      </c>
      <c r="H1774" s="41">
        <f>VLOOKUP($A1774,'Youth Skills Data'!$A$1:$E$2403,5,FALSE)</f>
        <v>2.91</v>
      </c>
      <c r="I1774" s="41">
        <f>VLOOKUP($A1774,'Youth Skills Data'!$A$1:$E$2403,4,FALSE)</f>
        <v>2.04</v>
      </c>
      <c r="J1774" s="41">
        <f>VLOOKUP($A1774,'Youth Skills Data'!$A$1:$E$2403,3,FALSE)</f>
        <v>2.82</v>
      </c>
      <c r="K1774" s="41">
        <f t="shared" si="137"/>
        <v>7.77</v>
      </c>
      <c r="L1774" s="41" t="s">
        <v>5</v>
      </c>
      <c r="M1774" s="41" t="s">
        <v>7</v>
      </c>
      <c r="N1774" s="41" t="str">
        <f t="shared" si="138"/>
        <v>Moderate Impact</v>
      </c>
      <c r="O1774" s="42">
        <v>396000</v>
      </c>
      <c r="P1774" s="42"/>
      <c r="Q1774" s="42">
        <f t="shared" si="139"/>
        <v>396000</v>
      </c>
    </row>
    <row r="1775" spans="1:17" x14ac:dyDescent="0.35">
      <c r="A1775" s="41" t="s">
        <v>1796</v>
      </c>
      <c r="B1775" s="41">
        <f>VLOOKUP($A:$A,'Youth Skills Data'!$A$1:$E$2403,2,FALSE)</f>
        <v>18</v>
      </c>
      <c r="C1775" s="41" t="str">
        <f t="shared" si="136"/>
        <v>15 - 19 yrs</v>
      </c>
      <c r="D1775" s="41" t="s">
        <v>3</v>
      </c>
      <c r="E1775" s="41" t="str">
        <f>HLOOKUP($A1775,'Sheet 4'!$A$2:$CNK$3,2,FALSE)</f>
        <v>Married</v>
      </c>
      <c r="F1775" s="41" t="s">
        <v>116</v>
      </c>
      <c r="G1775" s="41" t="str">
        <f t="shared" si="135"/>
        <v>Male/Married/Moroto</v>
      </c>
      <c r="H1775" s="41">
        <f>VLOOKUP($A1775,'Youth Skills Data'!$A$1:$E$2403,5,FALSE)</f>
        <v>4.3499999999999996</v>
      </c>
      <c r="I1775" s="41">
        <f>VLOOKUP($A1775,'Youth Skills Data'!$A$1:$E$2403,4,FALSE)</f>
        <v>7.84</v>
      </c>
      <c r="J1775" s="41">
        <f>VLOOKUP($A1775,'Youth Skills Data'!$A$1:$E$2403,3,FALSE)</f>
        <v>6.4</v>
      </c>
      <c r="K1775" s="41">
        <f t="shared" si="137"/>
        <v>18.59</v>
      </c>
      <c r="L1775" s="41" t="s">
        <v>5</v>
      </c>
      <c r="M1775" s="41" t="s">
        <v>5</v>
      </c>
      <c r="N1775" s="41" t="str">
        <f t="shared" si="138"/>
        <v>High Impact</v>
      </c>
      <c r="O1775" s="42">
        <v>32000</v>
      </c>
      <c r="P1775" s="42">
        <v>190000</v>
      </c>
      <c r="Q1775" s="42">
        <f t="shared" si="139"/>
        <v>222000</v>
      </c>
    </row>
    <row r="1776" spans="1:17" x14ac:dyDescent="0.35">
      <c r="A1776" s="41" t="s">
        <v>1797</v>
      </c>
      <c r="B1776" s="41">
        <f>VLOOKUP($A:$A,'Youth Skills Data'!$A$1:$E$2403,2,FALSE)</f>
        <v>21</v>
      </c>
      <c r="C1776" s="41" t="str">
        <f t="shared" si="136"/>
        <v>20 - 24 yrs</v>
      </c>
      <c r="D1776" s="41" t="s">
        <v>3</v>
      </c>
      <c r="E1776" s="41" t="str">
        <f>HLOOKUP($A1776,'Sheet 4'!$A$2:$CNK$3,2,FALSE)</f>
        <v>Married</v>
      </c>
      <c r="F1776" s="41" t="s">
        <v>116</v>
      </c>
      <c r="G1776" s="41" t="str">
        <f t="shared" si="135"/>
        <v>Male/Married/Moroto</v>
      </c>
      <c r="H1776" s="41">
        <f>VLOOKUP($A1776,'Youth Skills Data'!$A$1:$E$2403,5,FALSE)</f>
        <v>7.84</v>
      </c>
      <c r="I1776" s="41">
        <f>VLOOKUP($A1776,'Youth Skills Data'!$A$1:$E$2403,4,FALSE)</f>
        <v>6.23</v>
      </c>
      <c r="J1776" s="41">
        <f>VLOOKUP($A1776,'Youth Skills Data'!$A$1:$E$2403,3,FALSE)</f>
        <v>5.87</v>
      </c>
      <c r="K1776" s="41">
        <f t="shared" si="137"/>
        <v>19.940000000000001</v>
      </c>
      <c r="L1776" s="41" t="s">
        <v>7</v>
      </c>
      <c r="M1776" s="41" t="s">
        <v>5</v>
      </c>
      <c r="N1776" s="41" t="str">
        <f t="shared" si="138"/>
        <v>Low Impact</v>
      </c>
      <c r="O1776" s="42"/>
      <c r="P1776" s="42">
        <v>280000</v>
      </c>
      <c r="Q1776" s="42">
        <f t="shared" si="139"/>
        <v>280000</v>
      </c>
    </row>
    <row r="1777" spans="1:17" x14ac:dyDescent="0.35">
      <c r="A1777" s="41" t="s">
        <v>1798</v>
      </c>
      <c r="B1777" s="41">
        <f>VLOOKUP($A:$A,'Youth Skills Data'!$A$1:$E$2403,2,FALSE)</f>
        <v>23</v>
      </c>
      <c r="C1777" s="41" t="str">
        <f t="shared" si="136"/>
        <v>20 - 24 yrs</v>
      </c>
      <c r="D1777" s="41" t="s">
        <v>8</v>
      </c>
      <c r="E1777" s="41" t="str">
        <f>HLOOKUP($A1777,'Sheet 4'!$A$2:$CNK$3,2,FALSE)</f>
        <v>Single</v>
      </c>
      <c r="F1777" s="41" t="s">
        <v>116</v>
      </c>
      <c r="G1777" s="41" t="str">
        <f t="shared" si="135"/>
        <v>Female/Single/Moroto</v>
      </c>
      <c r="H1777" s="41">
        <f>VLOOKUP($A1777,'Youth Skills Data'!$A$1:$E$2403,5,FALSE)</f>
        <v>6.31</v>
      </c>
      <c r="I1777" s="41">
        <f>VLOOKUP($A1777,'Youth Skills Data'!$A$1:$E$2403,4,FALSE)</f>
        <v>1.92</v>
      </c>
      <c r="J1777" s="41">
        <f>VLOOKUP($A1777,'Youth Skills Data'!$A$1:$E$2403,3,FALSE)</f>
        <v>4.67</v>
      </c>
      <c r="K1777" s="41">
        <f t="shared" si="137"/>
        <v>12.9</v>
      </c>
      <c r="L1777" s="41" t="s">
        <v>7</v>
      </c>
      <c r="M1777" s="41" t="s">
        <v>5</v>
      </c>
      <c r="N1777" s="41" t="str">
        <f t="shared" si="138"/>
        <v>Low Impact</v>
      </c>
      <c r="O1777" s="42"/>
      <c r="P1777" s="42">
        <v>295000</v>
      </c>
      <c r="Q1777" s="42">
        <f t="shared" si="139"/>
        <v>295000</v>
      </c>
    </row>
    <row r="1778" spans="1:17" x14ac:dyDescent="0.35">
      <c r="A1778" s="41" t="s">
        <v>1799</v>
      </c>
      <c r="B1778" s="41">
        <f>VLOOKUP($A:$A,'Youth Skills Data'!$A$1:$E$2403,2,FALSE)</f>
        <v>17</v>
      </c>
      <c r="C1778" s="41" t="str">
        <f t="shared" si="136"/>
        <v>15 - 19 yrs</v>
      </c>
      <c r="D1778" s="41" t="s">
        <v>3</v>
      </c>
      <c r="E1778" s="41" t="str">
        <f>HLOOKUP($A1778,'Sheet 4'!$A$2:$CNK$3,2,FALSE)</f>
        <v>Single</v>
      </c>
      <c r="F1778" s="41" t="s">
        <v>116</v>
      </c>
      <c r="G1778" s="41" t="str">
        <f t="shared" si="135"/>
        <v>Male/Single/Moroto</v>
      </c>
      <c r="H1778" s="41">
        <f>VLOOKUP($A1778,'Youth Skills Data'!$A$1:$E$2403,5,FALSE)</f>
        <v>3.76</v>
      </c>
      <c r="I1778" s="41">
        <f>VLOOKUP($A1778,'Youth Skills Data'!$A$1:$E$2403,4,FALSE)</f>
        <v>0.56000000000000005</v>
      </c>
      <c r="J1778" s="41">
        <f>VLOOKUP($A1778,'Youth Skills Data'!$A$1:$E$2403,3,FALSE)</f>
        <v>9.81</v>
      </c>
      <c r="K1778" s="41">
        <f t="shared" si="137"/>
        <v>14.13</v>
      </c>
      <c r="L1778" s="41" t="s">
        <v>7</v>
      </c>
      <c r="M1778" s="41" t="s">
        <v>5</v>
      </c>
      <c r="N1778" s="41" t="str">
        <f t="shared" si="138"/>
        <v>Low Impact</v>
      </c>
      <c r="O1778" s="42"/>
      <c r="P1778" s="42">
        <v>0</v>
      </c>
      <c r="Q1778" s="42">
        <f t="shared" si="139"/>
        <v>0</v>
      </c>
    </row>
    <row r="1779" spans="1:17" x14ac:dyDescent="0.35">
      <c r="A1779" s="41" t="s">
        <v>1800</v>
      </c>
      <c r="B1779" s="41">
        <f>VLOOKUP($A:$A,'Youth Skills Data'!$A$1:$E$2403,2,FALSE)</f>
        <v>25</v>
      </c>
      <c r="C1779" s="41" t="str">
        <f t="shared" si="136"/>
        <v>25 yrs or more</v>
      </c>
      <c r="D1779" s="41" t="s">
        <v>3</v>
      </c>
      <c r="E1779" s="41" t="str">
        <f>HLOOKUP($A1779,'Sheet 4'!$A$2:$CNK$3,2,FALSE)</f>
        <v>Single</v>
      </c>
      <c r="F1779" s="41" t="s">
        <v>116</v>
      </c>
      <c r="G1779" s="41" t="str">
        <f t="shared" si="135"/>
        <v>Male/Single/Moroto</v>
      </c>
      <c r="H1779" s="41">
        <f>VLOOKUP($A1779,'Youth Skills Data'!$A$1:$E$2403,5,FALSE)</f>
        <v>8.9499999999999993</v>
      </c>
      <c r="I1779" s="41">
        <f>VLOOKUP($A1779,'Youth Skills Data'!$A$1:$E$2403,4,FALSE)</f>
        <v>9.2799999999999994</v>
      </c>
      <c r="J1779" s="41">
        <f>VLOOKUP($A1779,'Youth Skills Data'!$A$1:$E$2403,3,FALSE)</f>
        <v>7.99</v>
      </c>
      <c r="K1779" s="41">
        <f t="shared" si="137"/>
        <v>26.22</v>
      </c>
      <c r="L1779" s="41" t="s">
        <v>6</v>
      </c>
      <c r="M1779" s="41" t="s">
        <v>6</v>
      </c>
      <c r="N1779" s="41" t="str">
        <f t="shared" si="138"/>
        <v>No Impact at all</v>
      </c>
      <c r="O1779" s="42"/>
      <c r="P1779" s="42"/>
      <c r="Q1779" s="42">
        <f t="shared" si="139"/>
        <v>0</v>
      </c>
    </row>
    <row r="1780" spans="1:17" x14ac:dyDescent="0.35">
      <c r="A1780" s="41" t="s">
        <v>1801</v>
      </c>
      <c r="B1780" s="41">
        <f>VLOOKUP($A:$A,'Youth Skills Data'!$A$1:$E$2403,2,FALSE)</f>
        <v>15</v>
      </c>
      <c r="C1780" s="41" t="str">
        <f t="shared" si="136"/>
        <v>15 - 19 yrs</v>
      </c>
      <c r="D1780" s="41" t="s">
        <v>3</v>
      </c>
      <c r="E1780" s="41" t="str">
        <f>HLOOKUP($A1780,'Sheet 4'!$A$2:$CNK$3,2,FALSE)</f>
        <v>Single</v>
      </c>
      <c r="F1780" s="41" t="s">
        <v>117</v>
      </c>
      <c r="G1780" s="41" t="str">
        <f t="shared" si="135"/>
        <v>Male/Single/Kaabong</v>
      </c>
      <c r="H1780" s="41">
        <f>VLOOKUP($A1780,'Youth Skills Data'!$A$1:$E$2403,5,FALSE)</f>
        <v>5.3</v>
      </c>
      <c r="I1780" s="41">
        <f>VLOOKUP($A1780,'Youth Skills Data'!$A$1:$E$2403,4,FALSE)</f>
        <v>2.52</v>
      </c>
      <c r="J1780" s="41">
        <f>VLOOKUP($A1780,'Youth Skills Data'!$A$1:$E$2403,3,FALSE)</f>
        <v>5.59</v>
      </c>
      <c r="K1780" s="41">
        <f t="shared" si="137"/>
        <v>13.41</v>
      </c>
      <c r="L1780" s="41" t="s">
        <v>5</v>
      </c>
      <c r="M1780" s="41" t="s">
        <v>6</v>
      </c>
      <c r="N1780" s="41" t="str">
        <f t="shared" si="138"/>
        <v>Moderate Impact</v>
      </c>
      <c r="O1780" s="42">
        <v>261000</v>
      </c>
      <c r="P1780" s="42"/>
      <c r="Q1780" s="42">
        <f t="shared" si="139"/>
        <v>261000</v>
      </c>
    </row>
    <row r="1781" spans="1:17" x14ac:dyDescent="0.35">
      <c r="A1781" s="41" t="s">
        <v>1802</v>
      </c>
      <c r="B1781" s="41">
        <f>VLOOKUP($A:$A,'Youth Skills Data'!$A$1:$E$2403,2,FALSE)</f>
        <v>15</v>
      </c>
      <c r="C1781" s="41" t="str">
        <f t="shared" si="136"/>
        <v>15 - 19 yrs</v>
      </c>
      <c r="D1781" s="41" t="s">
        <v>8</v>
      </c>
      <c r="E1781" s="41" t="str">
        <f>HLOOKUP($A1781,'Sheet 4'!$A$2:$CNK$3,2,FALSE)</f>
        <v>Single</v>
      </c>
      <c r="F1781" s="41" t="s">
        <v>118</v>
      </c>
      <c r="G1781" s="41" t="str">
        <f t="shared" si="135"/>
        <v>Female/Single/Kotido</v>
      </c>
      <c r="H1781" s="41">
        <f>VLOOKUP($A1781,'Youth Skills Data'!$A$1:$E$2403,5,FALSE)</f>
        <v>8.42</v>
      </c>
      <c r="I1781" s="41">
        <f>VLOOKUP($A1781,'Youth Skills Data'!$A$1:$E$2403,4,FALSE)</f>
        <v>3.68</v>
      </c>
      <c r="J1781" s="41">
        <f>VLOOKUP($A1781,'Youth Skills Data'!$A$1:$E$2403,3,FALSE)</f>
        <v>0.54</v>
      </c>
      <c r="K1781" s="41">
        <f t="shared" si="137"/>
        <v>12.64</v>
      </c>
      <c r="L1781" s="41" t="s">
        <v>6</v>
      </c>
      <c r="M1781" s="41" t="s">
        <v>6</v>
      </c>
      <c r="N1781" s="41" t="str">
        <f t="shared" si="138"/>
        <v>No Impact at all</v>
      </c>
      <c r="O1781" s="42"/>
      <c r="P1781" s="42"/>
      <c r="Q1781" s="42">
        <f t="shared" si="139"/>
        <v>0</v>
      </c>
    </row>
    <row r="1782" spans="1:17" x14ac:dyDescent="0.35">
      <c r="A1782" s="41" t="s">
        <v>1803</v>
      </c>
      <c r="B1782" s="41">
        <f>VLOOKUP($A:$A,'Youth Skills Data'!$A$1:$E$2403,2,FALSE)</f>
        <v>17</v>
      </c>
      <c r="C1782" s="41" t="str">
        <f t="shared" si="136"/>
        <v>15 - 19 yrs</v>
      </c>
      <c r="D1782" s="41" t="s">
        <v>8</v>
      </c>
      <c r="E1782" s="41" t="str">
        <f>HLOOKUP($A1782,'Sheet 4'!$A$2:$CNK$3,2,FALSE)</f>
        <v>Separated</v>
      </c>
      <c r="F1782" s="41" t="s">
        <v>119</v>
      </c>
      <c r="G1782" s="41" t="str">
        <f t="shared" si="135"/>
        <v>Female/Separated/Napak</v>
      </c>
      <c r="H1782" s="41">
        <f>VLOOKUP($A1782,'Youth Skills Data'!$A$1:$E$2403,5,FALSE)</f>
        <v>8.42</v>
      </c>
      <c r="I1782" s="41">
        <f>VLOOKUP($A1782,'Youth Skills Data'!$A$1:$E$2403,4,FALSE)</f>
        <v>3.68</v>
      </c>
      <c r="J1782" s="41">
        <f>VLOOKUP($A1782,'Youth Skills Data'!$A$1:$E$2403,3,FALSE)</f>
        <v>0.54</v>
      </c>
      <c r="K1782" s="41">
        <f t="shared" si="137"/>
        <v>12.64</v>
      </c>
      <c r="L1782" s="41" t="s">
        <v>7</v>
      </c>
      <c r="M1782" s="41" t="s">
        <v>7</v>
      </c>
      <c r="N1782" s="41" t="str">
        <f t="shared" si="138"/>
        <v>No Impact at all</v>
      </c>
      <c r="O1782" s="42"/>
      <c r="P1782" s="42"/>
      <c r="Q1782" s="42">
        <f t="shared" si="139"/>
        <v>0</v>
      </c>
    </row>
    <row r="1783" spans="1:17" x14ac:dyDescent="0.35">
      <c r="A1783" s="41" t="s">
        <v>1804</v>
      </c>
      <c r="B1783" s="41">
        <f>VLOOKUP($A:$A,'Youth Skills Data'!$A$1:$E$2403,2,FALSE)</f>
        <v>19</v>
      </c>
      <c r="C1783" s="41" t="str">
        <f t="shared" si="136"/>
        <v>20 - 24 yrs</v>
      </c>
      <c r="D1783" s="41" t="s">
        <v>8</v>
      </c>
      <c r="E1783" s="41" t="str">
        <f>HLOOKUP($A1783,'Sheet 4'!$A$2:$CNK$3,2,FALSE)</f>
        <v>Separated</v>
      </c>
      <c r="F1783" s="41" t="s">
        <v>120</v>
      </c>
      <c r="G1783" s="41" t="str">
        <f t="shared" si="135"/>
        <v>Female/Separated/Nakapiripiriti</v>
      </c>
      <c r="H1783" s="41">
        <f>VLOOKUP($A1783,'Youth Skills Data'!$A$1:$E$2403,5,FALSE)</f>
        <v>8.42</v>
      </c>
      <c r="I1783" s="41">
        <f>VLOOKUP($A1783,'Youth Skills Data'!$A$1:$E$2403,4,FALSE)</f>
        <v>3.68</v>
      </c>
      <c r="J1783" s="41">
        <f>VLOOKUP($A1783,'Youth Skills Data'!$A$1:$E$2403,3,FALSE)</f>
        <v>0.54</v>
      </c>
      <c r="K1783" s="41">
        <f t="shared" si="137"/>
        <v>12.64</v>
      </c>
      <c r="L1783" s="41" t="s">
        <v>5</v>
      </c>
      <c r="M1783" s="41" t="s">
        <v>6</v>
      </c>
      <c r="N1783" s="41" t="str">
        <f t="shared" si="138"/>
        <v>Moderate Impact</v>
      </c>
      <c r="O1783" s="42">
        <v>159000</v>
      </c>
      <c r="P1783" s="42"/>
      <c r="Q1783" s="42">
        <f t="shared" si="139"/>
        <v>159000</v>
      </c>
    </row>
    <row r="1784" spans="1:17" x14ac:dyDescent="0.35">
      <c r="A1784" s="41" t="s">
        <v>1805</v>
      </c>
      <c r="B1784" s="41">
        <f>VLOOKUP($A:$A,'Youth Skills Data'!$A$1:$E$2403,2,FALSE)</f>
        <v>21</v>
      </c>
      <c r="C1784" s="41" t="str">
        <f t="shared" si="136"/>
        <v>20 - 24 yrs</v>
      </c>
      <c r="D1784" s="41" t="s">
        <v>8</v>
      </c>
      <c r="E1784" s="41" t="str">
        <f>HLOOKUP($A1784,'Sheet 4'!$A$2:$CNK$3,2,FALSE)</f>
        <v>Single</v>
      </c>
      <c r="F1784" s="41" t="s">
        <v>121</v>
      </c>
      <c r="G1784" s="41" t="str">
        <f t="shared" si="135"/>
        <v>Female/Single/Amudat</v>
      </c>
      <c r="H1784" s="41">
        <f>VLOOKUP($A1784,'Youth Skills Data'!$A$1:$E$2403,5,FALSE)</f>
        <v>3.76</v>
      </c>
      <c r="I1784" s="41">
        <f>VLOOKUP($A1784,'Youth Skills Data'!$A$1:$E$2403,4,FALSE)</f>
        <v>0.56000000000000005</v>
      </c>
      <c r="J1784" s="41">
        <f>VLOOKUP($A1784,'Youth Skills Data'!$A$1:$E$2403,3,FALSE)</f>
        <v>9.81</v>
      </c>
      <c r="K1784" s="41">
        <f t="shared" si="137"/>
        <v>14.13</v>
      </c>
      <c r="L1784" s="41" t="s">
        <v>5</v>
      </c>
      <c r="M1784" s="41" t="s">
        <v>5</v>
      </c>
      <c r="N1784" s="41" t="str">
        <f t="shared" si="138"/>
        <v>High Impact</v>
      </c>
      <c r="O1784" s="42">
        <v>129099</v>
      </c>
      <c r="P1784" s="42">
        <v>125000</v>
      </c>
      <c r="Q1784" s="42">
        <f t="shared" si="139"/>
        <v>254099</v>
      </c>
    </row>
    <row r="1785" spans="1:17" x14ac:dyDescent="0.35">
      <c r="A1785" s="41" t="s">
        <v>1806</v>
      </c>
      <c r="B1785" s="41">
        <f>VLOOKUP($A:$A,'Youth Skills Data'!$A$1:$E$2403,2,FALSE)</f>
        <v>24</v>
      </c>
      <c r="C1785" s="41" t="str">
        <f t="shared" si="136"/>
        <v>20 - 24 yrs</v>
      </c>
      <c r="D1785" s="41" t="s">
        <v>8</v>
      </c>
      <c r="E1785" s="41" t="str">
        <f>HLOOKUP($A1785,'Sheet 4'!$A$2:$CNK$3,2,FALSE)</f>
        <v>Single</v>
      </c>
      <c r="F1785" s="41" t="s">
        <v>122</v>
      </c>
      <c r="G1785" s="41" t="str">
        <f t="shared" si="135"/>
        <v>Female/Single/Abim</v>
      </c>
      <c r="H1785" s="41">
        <f>VLOOKUP($A1785,'Youth Skills Data'!$A$1:$E$2403,5,FALSE)</f>
        <v>3.26</v>
      </c>
      <c r="I1785" s="41">
        <f>VLOOKUP($A1785,'Youth Skills Data'!$A$1:$E$2403,4,FALSE)</f>
        <v>9.7200000000000006</v>
      </c>
      <c r="J1785" s="41">
        <f>VLOOKUP($A1785,'Youth Skills Data'!$A$1:$E$2403,3,FALSE)</f>
        <v>2</v>
      </c>
      <c r="K1785" s="41">
        <f t="shared" si="137"/>
        <v>14.98</v>
      </c>
      <c r="L1785" s="41" t="s">
        <v>5</v>
      </c>
      <c r="M1785" s="41" t="s">
        <v>5</v>
      </c>
      <c r="N1785" s="41" t="str">
        <f t="shared" si="138"/>
        <v>High Impact</v>
      </c>
      <c r="O1785" s="42">
        <v>33000</v>
      </c>
      <c r="P1785" s="42">
        <v>2100000</v>
      </c>
      <c r="Q1785" s="42">
        <f t="shared" si="139"/>
        <v>2133000</v>
      </c>
    </row>
    <row r="1786" spans="1:17" x14ac:dyDescent="0.35">
      <c r="A1786" s="41" t="s">
        <v>1807</v>
      </c>
      <c r="B1786" s="41">
        <f>VLOOKUP($A:$A,'Youth Skills Data'!$A$1:$E$2403,2,FALSE)</f>
        <v>21</v>
      </c>
      <c r="C1786" s="41" t="str">
        <f t="shared" si="136"/>
        <v>20 - 24 yrs</v>
      </c>
      <c r="D1786" s="41" t="s">
        <v>8</v>
      </c>
      <c r="E1786" s="41" t="str">
        <f>HLOOKUP($A1786,'Sheet 4'!$A$2:$CNK$3,2,FALSE)</f>
        <v>Married</v>
      </c>
      <c r="F1786" s="41" t="s">
        <v>122</v>
      </c>
      <c r="G1786" s="41" t="str">
        <f t="shared" si="135"/>
        <v>Female/Married/Abim</v>
      </c>
      <c r="H1786" s="41">
        <f>VLOOKUP($A1786,'Youth Skills Data'!$A$1:$E$2403,5,FALSE)</f>
        <v>9.5</v>
      </c>
      <c r="I1786" s="41">
        <f>VLOOKUP($A1786,'Youth Skills Data'!$A$1:$E$2403,4,FALSE)</f>
        <v>2.74</v>
      </c>
      <c r="J1786" s="41">
        <f>VLOOKUP($A1786,'Youth Skills Data'!$A$1:$E$2403,3,FALSE)</f>
        <v>2.77</v>
      </c>
      <c r="K1786" s="41">
        <f t="shared" si="137"/>
        <v>15.01</v>
      </c>
      <c r="L1786" s="41" t="s">
        <v>5</v>
      </c>
      <c r="M1786" s="41" t="s">
        <v>5</v>
      </c>
      <c r="N1786" s="41" t="str">
        <f t="shared" si="138"/>
        <v>High Impact</v>
      </c>
      <c r="O1786" s="42">
        <v>1123698</v>
      </c>
      <c r="P1786" s="42">
        <v>51000</v>
      </c>
      <c r="Q1786" s="42">
        <f t="shared" si="139"/>
        <v>1174698</v>
      </c>
    </row>
    <row r="1787" spans="1:17" x14ac:dyDescent="0.35">
      <c r="A1787" s="41" t="s">
        <v>1808</v>
      </c>
      <c r="B1787" s="41">
        <f>VLOOKUP($A:$A,'Youth Skills Data'!$A$1:$E$2403,2,FALSE)</f>
        <v>23</v>
      </c>
      <c r="C1787" s="41" t="str">
        <f t="shared" si="136"/>
        <v>20 - 24 yrs</v>
      </c>
      <c r="D1787" s="41" t="s">
        <v>8</v>
      </c>
      <c r="E1787" s="41" t="str">
        <f>HLOOKUP($A1787,'Sheet 4'!$A$2:$CNK$3,2,FALSE)</f>
        <v>Married</v>
      </c>
      <c r="F1787" s="41" t="s">
        <v>122</v>
      </c>
      <c r="G1787" s="41" t="str">
        <f t="shared" si="135"/>
        <v>Female/Married/Abim</v>
      </c>
      <c r="H1787" s="41">
        <f>VLOOKUP($A1787,'Youth Skills Data'!$A$1:$E$2403,5,FALSE)</f>
        <v>4.3499999999999996</v>
      </c>
      <c r="I1787" s="41">
        <f>VLOOKUP($A1787,'Youth Skills Data'!$A$1:$E$2403,4,FALSE)</f>
        <v>7.84</v>
      </c>
      <c r="J1787" s="41">
        <f>VLOOKUP($A1787,'Youth Skills Data'!$A$1:$E$2403,3,FALSE)</f>
        <v>6.4</v>
      </c>
      <c r="K1787" s="41">
        <f t="shared" si="137"/>
        <v>18.59</v>
      </c>
      <c r="L1787" s="41" t="s">
        <v>6</v>
      </c>
      <c r="M1787" s="41" t="s">
        <v>6</v>
      </c>
      <c r="N1787" s="41" t="str">
        <f t="shared" si="138"/>
        <v>No Impact at all</v>
      </c>
      <c r="O1787" s="42"/>
      <c r="P1787" s="42"/>
      <c r="Q1787" s="42">
        <f t="shared" si="139"/>
        <v>0</v>
      </c>
    </row>
    <row r="1788" spans="1:17" x14ac:dyDescent="0.35">
      <c r="A1788" s="41" t="s">
        <v>1809</v>
      </c>
      <c r="B1788" s="41">
        <f>VLOOKUP($A:$A,'Youth Skills Data'!$A$1:$E$2403,2,FALSE)</f>
        <v>19</v>
      </c>
      <c r="C1788" s="41" t="str">
        <f t="shared" si="136"/>
        <v>20 - 24 yrs</v>
      </c>
      <c r="D1788" s="41" t="s">
        <v>3</v>
      </c>
      <c r="E1788" s="41" t="str">
        <f>HLOOKUP($A1788,'Sheet 4'!$A$2:$CNK$3,2,FALSE)</f>
        <v>Single</v>
      </c>
      <c r="F1788" s="41" t="s">
        <v>122</v>
      </c>
      <c r="G1788" s="41" t="str">
        <f t="shared" si="135"/>
        <v>Male/Single/Abim</v>
      </c>
      <c r="H1788" s="41">
        <f>VLOOKUP($A1788,'Youth Skills Data'!$A$1:$E$2403,5,FALSE)</f>
        <v>7.84</v>
      </c>
      <c r="I1788" s="41">
        <f>VLOOKUP($A1788,'Youth Skills Data'!$A$1:$E$2403,4,FALSE)</f>
        <v>6.23</v>
      </c>
      <c r="J1788" s="41">
        <f>VLOOKUP($A1788,'Youth Skills Data'!$A$1:$E$2403,3,FALSE)</f>
        <v>5.87</v>
      </c>
      <c r="K1788" s="41">
        <f t="shared" si="137"/>
        <v>19.940000000000001</v>
      </c>
      <c r="L1788" s="41" t="s">
        <v>5</v>
      </c>
      <c r="M1788" s="41" t="s">
        <v>5</v>
      </c>
      <c r="N1788" s="41" t="str">
        <f t="shared" si="138"/>
        <v>High Impact</v>
      </c>
      <c r="O1788" s="42">
        <v>3198</v>
      </c>
      <c r="P1788" s="42">
        <v>175000</v>
      </c>
      <c r="Q1788" s="42">
        <f t="shared" si="139"/>
        <v>178198</v>
      </c>
    </row>
    <row r="1789" spans="1:17" x14ac:dyDescent="0.35">
      <c r="A1789" s="41" t="s">
        <v>1810</v>
      </c>
      <c r="B1789" s="41">
        <f>VLOOKUP($A:$A,'Youth Skills Data'!$A$1:$E$2403,2,FALSE)</f>
        <v>29</v>
      </c>
      <c r="C1789" s="41" t="str">
        <f t="shared" si="136"/>
        <v>25 yrs or more</v>
      </c>
      <c r="D1789" s="41" t="s">
        <v>3</v>
      </c>
      <c r="E1789" s="41" t="str">
        <f>HLOOKUP($A1789,'Sheet 4'!$A$2:$CNK$3,2,FALSE)</f>
        <v>Single</v>
      </c>
      <c r="F1789" s="41" t="s">
        <v>122</v>
      </c>
      <c r="G1789" s="41" t="str">
        <f t="shared" si="135"/>
        <v>Male/Single/Abim</v>
      </c>
      <c r="H1789" s="41">
        <f>VLOOKUP($A1789,'Youth Skills Data'!$A$1:$E$2403,5,FALSE)</f>
        <v>8.9499999999999993</v>
      </c>
      <c r="I1789" s="41">
        <f>VLOOKUP($A1789,'Youth Skills Data'!$A$1:$E$2403,4,FALSE)</f>
        <v>9.2799999999999994</v>
      </c>
      <c r="J1789" s="41">
        <f>VLOOKUP($A1789,'Youth Skills Data'!$A$1:$E$2403,3,FALSE)</f>
        <v>7.99</v>
      </c>
      <c r="K1789" s="41">
        <f t="shared" si="137"/>
        <v>26.22</v>
      </c>
      <c r="L1789" s="41" t="s">
        <v>6</v>
      </c>
      <c r="M1789" s="41" t="s">
        <v>5</v>
      </c>
      <c r="N1789" s="41" t="str">
        <f t="shared" si="138"/>
        <v>Low Impact</v>
      </c>
      <c r="O1789" s="42"/>
      <c r="P1789" s="42">
        <v>22500</v>
      </c>
      <c r="Q1789" s="42">
        <f t="shared" si="139"/>
        <v>22500</v>
      </c>
    </row>
    <row r="1790" spans="1:17" x14ac:dyDescent="0.35">
      <c r="A1790" s="41" t="s">
        <v>1811</v>
      </c>
      <c r="B1790" s="41">
        <f>VLOOKUP($A:$A,'Youth Skills Data'!$A$1:$E$2403,2,FALSE)</f>
        <v>23</v>
      </c>
      <c r="C1790" s="41" t="str">
        <f t="shared" si="136"/>
        <v>20 - 24 yrs</v>
      </c>
      <c r="D1790" s="41" t="s">
        <v>3</v>
      </c>
      <c r="E1790" s="41" t="str">
        <f>HLOOKUP($A1790,'Sheet 4'!$A$2:$CNK$3,2,FALSE)</f>
        <v>Separated</v>
      </c>
      <c r="F1790" s="41" t="s">
        <v>122</v>
      </c>
      <c r="G1790" s="41" t="str">
        <f t="shared" si="135"/>
        <v>Male/Separated/Abim</v>
      </c>
      <c r="H1790" s="41">
        <f>VLOOKUP($A1790,'Youth Skills Data'!$A$1:$E$2403,5,FALSE)</f>
        <v>8.42</v>
      </c>
      <c r="I1790" s="41">
        <f>VLOOKUP($A1790,'Youth Skills Data'!$A$1:$E$2403,4,FALSE)</f>
        <v>3.68</v>
      </c>
      <c r="J1790" s="41">
        <f>VLOOKUP($A1790,'Youth Skills Data'!$A$1:$E$2403,3,FALSE)</f>
        <v>0.54</v>
      </c>
      <c r="K1790" s="41">
        <f t="shared" si="137"/>
        <v>12.64</v>
      </c>
      <c r="L1790" s="41" t="s">
        <v>6</v>
      </c>
      <c r="M1790" s="41" t="s">
        <v>6</v>
      </c>
      <c r="N1790" s="41" t="str">
        <f t="shared" si="138"/>
        <v>No Impact at all</v>
      </c>
      <c r="O1790" s="42"/>
      <c r="P1790" s="42"/>
      <c r="Q1790" s="42">
        <f t="shared" si="139"/>
        <v>0</v>
      </c>
    </row>
    <row r="1791" spans="1:17" x14ac:dyDescent="0.35">
      <c r="A1791" s="41" t="s">
        <v>1812</v>
      </c>
      <c r="B1791" s="41">
        <f>VLOOKUP($A:$A,'Youth Skills Data'!$A$1:$E$2403,2,FALSE)</f>
        <v>15</v>
      </c>
      <c r="C1791" s="41" t="str">
        <f t="shared" si="136"/>
        <v>15 - 19 yrs</v>
      </c>
      <c r="D1791" s="41" t="s">
        <v>3</v>
      </c>
      <c r="E1791" s="41" t="str">
        <f>HLOOKUP($A1791,'Sheet 4'!$A$2:$CNK$3,2,FALSE)</f>
        <v>Married</v>
      </c>
      <c r="F1791" s="41" t="s">
        <v>122</v>
      </c>
      <c r="G1791" s="41" t="str">
        <f t="shared" si="135"/>
        <v>Male/Married/Abim</v>
      </c>
      <c r="H1791" s="41">
        <f>VLOOKUP($A1791,'Youth Skills Data'!$A$1:$E$2403,5,FALSE)</f>
        <v>8.9499999999999993</v>
      </c>
      <c r="I1791" s="41">
        <f>VLOOKUP($A1791,'Youth Skills Data'!$A$1:$E$2403,4,FALSE)</f>
        <v>9.2799999999999994</v>
      </c>
      <c r="J1791" s="41">
        <f>VLOOKUP($A1791,'Youth Skills Data'!$A$1:$E$2403,3,FALSE)</f>
        <v>7.99</v>
      </c>
      <c r="K1791" s="41">
        <f t="shared" si="137"/>
        <v>26.22</v>
      </c>
      <c r="L1791" s="41" t="s">
        <v>6</v>
      </c>
      <c r="M1791" s="41" t="s">
        <v>6</v>
      </c>
      <c r="N1791" s="41" t="str">
        <f t="shared" si="138"/>
        <v>No Impact at all</v>
      </c>
      <c r="O1791" s="42"/>
      <c r="P1791" s="42"/>
      <c r="Q1791" s="42">
        <f t="shared" si="139"/>
        <v>0</v>
      </c>
    </row>
    <row r="1792" spans="1:17" x14ac:dyDescent="0.35">
      <c r="A1792" s="41" t="s">
        <v>1813</v>
      </c>
      <c r="B1792" s="41">
        <f>VLOOKUP($A:$A,'Youth Skills Data'!$A$1:$E$2403,2,FALSE)</f>
        <v>25</v>
      </c>
      <c r="C1792" s="41" t="str">
        <f t="shared" si="136"/>
        <v>25 yrs or more</v>
      </c>
      <c r="D1792" s="41" t="s">
        <v>3</v>
      </c>
      <c r="E1792" s="41" t="str">
        <f>HLOOKUP($A1792,'Sheet 4'!$A$2:$CNK$3,2,FALSE)</f>
        <v>Separated</v>
      </c>
      <c r="F1792" s="41" t="s">
        <v>122</v>
      </c>
      <c r="G1792" s="41" t="str">
        <f t="shared" si="135"/>
        <v>Male/Separated/Abim</v>
      </c>
      <c r="H1792" s="41">
        <f>VLOOKUP($A1792,'Youth Skills Data'!$A$1:$E$2403,5,FALSE)</f>
        <v>1.87</v>
      </c>
      <c r="I1792" s="41">
        <f>VLOOKUP($A1792,'Youth Skills Data'!$A$1:$E$2403,4,FALSE)</f>
        <v>2.88</v>
      </c>
      <c r="J1792" s="41">
        <f>VLOOKUP($A1792,'Youth Skills Data'!$A$1:$E$2403,3,FALSE)</f>
        <v>5.23</v>
      </c>
      <c r="K1792" s="41">
        <f t="shared" si="137"/>
        <v>9.98</v>
      </c>
      <c r="L1792" s="41" t="s">
        <v>6</v>
      </c>
      <c r="M1792" s="41" t="s">
        <v>6</v>
      </c>
      <c r="N1792" s="41" t="str">
        <f t="shared" si="138"/>
        <v>No Impact at all</v>
      </c>
      <c r="O1792" s="42"/>
      <c r="P1792" s="42"/>
      <c r="Q1792" s="42">
        <f t="shared" si="139"/>
        <v>0</v>
      </c>
    </row>
    <row r="1793" spans="1:17" x14ac:dyDescent="0.35">
      <c r="A1793" s="41" t="s">
        <v>1814</v>
      </c>
      <c r="B1793" s="41">
        <f>VLOOKUP($A:$A,'Youth Skills Data'!$A$1:$E$2403,2,FALSE)</f>
        <v>17</v>
      </c>
      <c r="C1793" s="41" t="str">
        <f t="shared" si="136"/>
        <v>15 - 19 yrs</v>
      </c>
      <c r="D1793" s="41" t="s">
        <v>3</v>
      </c>
      <c r="E1793" s="41" t="str">
        <f>HLOOKUP($A1793,'Sheet 4'!$A$2:$CNK$3,2,FALSE)</f>
        <v>Single</v>
      </c>
      <c r="F1793" s="41" t="s">
        <v>122</v>
      </c>
      <c r="G1793" s="41" t="str">
        <f t="shared" si="135"/>
        <v>Male/Single/Abim</v>
      </c>
      <c r="H1793" s="41">
        <f>VLOOKUP($A1793,'Youth Skills Data'!$A$1:$E$2403,5,FALSE)</f>
        <v>8.9499999999999993</v>
      </c>
      <c r="I1793" s="41">
        <f>VLOOKUP($A1793,'Youth Skills Data'!$A$1:$E$2403,4,FALSE)</f>
        <v>9.2799999999999994</v>
      </c>
      <c r="J1793" s="41">
        <f>VLOOKUP($A1793,'Youth Skills Data'!$A$1:$E$2403,3,FALSE)</f>
        <v>7.99</v>
      </c>
      <c r="K1793" s="41">
        <f t="shared" si="137"/>
        <v>26.22</v>
      </c>
      <c r="L1793" s="41" t="s">
        <v>6</v>
      </c>
      <c r="M1793" s="41" t="s">
        <v>6</v>
      </c>
      <c r="N1793" s="41" t="str">
        <f t="shared" si="138"/>
        <v>No Impact at all</v>
      </c>
      <c r="O1793" s="42"/>
      <c r="P1793" s="42"/>
      <c r="Q1793" s="42">
        <f t="shared" si="139"/>
        <v>0</v>
      </c>
    </row>
    <row r="1794" spans="1:17" x14ac:dyDescent="0.35">
      <c r="A1794" s="41" t="s">
        <v>1815</v>
      </c>
      <c r="B1794" s="41">
        <f>VLOOKUP($A:$A,'Youth Skills Data'!$A$1:$E$2403,2,FALSE)</f>
        <v>19</v>
      </c>
      <c r="C1794" s="41" t="str">
        <f t="shared" si="136"/>
        <v>20 - 24 yrs</v>
      </c>
      <c r="D1794" s="41" t="s">
        <v>8</v>
      </c>
      <c r="E1794" s="41" t="str">
        <f>HLOOKUP($A1794,'Sheet 4'!$A$2:$CNK$3,2,FALSE)</f>
        <v>Married</v>
      </c>
      <c r="F1794" s="41" t="s">
        <v>122</v>
      </c>
      <c r="G1794" s="41" t="str">
        <f t="shared" ref="G1794:G1857" si="140">CONCATENATE(D1794,"/",E1794,"/",F1794,)</f>
        <v>Female/Married/Abim</v>
      </c>
      <c r="H1794" s="41">
        <f>VLOOKUP($A1794,'Youth Skills Data'!$A$1:$E$2403,5,FALSE)</f>
        <v>8.9499999999999993</v>
      </c>
      <c r="I1794" s="41">
        <f>VLOOKUP($A1794,'Youth Skills Data'!$A$1:$E$2403,4,FALSE)</f>
        <v>9.2799999999999994</v>
      </c>
      <c r="J1794" s="41">
        <f>VLOOKUP($A1794,'Youth Skills Data'!$A$1:$E$2403,3,FALSE)</f>
        <v>7.99</v>
      </c>
      <c r="K1794" s="41">
        <f t="shared" si="137"/>
        <v>26.22</v>
      </c>
      <c r="L1794" s="41" t="s">
        <v>6</v>
      </c>
      <c r="M1794" s="41" t="s">
        <v>6</v>
      </c>
      <c r="N1794" s="41" t="str">
        <f t="shared" si="138"/>
        <v>No Impact at all</v>
      </c>
      <c r="O1794" s="42"/>
      <c r="P1794" s="42"/>
      <c r="Q1794" s="42">
        <f t="shared" si="139"/>
        <v>0</v>
      </c>
    </row>
    <row r="1795" spans="1:17" x14ac:dyDescent="0.35">
      <c r="A1795" s="41" t="s">
        <v>1816</v>
      </c>
      <c r="B1795" s="41">
        <f>VLOOKUP($A:$A,'Youth Skills Data'!$A$1:$E$2403,2,FALSE)</f>
        <v>21</v>
      </c>
      <c r="C1795" s="41" t="str">
        <f t="shared" ref="C1795:C1858" si="141">IF(B1795&lt;=10,"Below 10 yrs",IF(B1795&lt;14,"10-14 yrs",IF(B1795&lt;19,"15 - 19 yrs",IF(B1795&lt;=24,"20 - 24 yrs",IF(B1795&gt;=25,"25 yrs or more")))))</f>
        <v>20 - 24 yrs</v>
      </c>
      <c r="D1795" s="41" t="s">
        <v>3</v>
      </c>
      <c r="E1795" s="41" t="str">
        <f>HLOOKUP($A1795,'Sheet 4'!$A$2:$CNK$3,2,FALSE)</f>
        <v>Married</v>
      </c>
      <c r="F1795" s="41" t="s">
        <v>122</v>
      </c>
      <c r="G1795" s="41" t="str">
        <f t="shared" si="140"/>
        <v>Male/Married/Abim</v>
      </c>
      <c r="H1795" s="41">
        <f>VLOOKUP($A1795,'Youth Skills Data'!$A$1:$E$2403,5,FALSE)</f>
        <v>7.84</v>
      </c>
      <c r="I1795" s="41">
        <f>VLOOKUP($A1795,'Youth Skills Data'!$A$1:$E$2403,4,FALSE)</f>
        <v>6.23</v>
      </c>
      <c r="J1795" s="41">
        <f>VLOOKUP($A1795,'Youth Skills Data'!$A$1:$E$2403,3,FALSE)</f>
        <v>5.87</v>
      </c>
      <c r="K1795" s="41">
        <f t="shared" ref="K1795:K1858" si="142">H1795+I1795+J1795</f>
        <v>19.940000000000001</v>
      </c>
      <c r="L1795" s="41" t="s">
        <v>6</v>
      </c>
      <c r="M1795" s="41" t="s">
        <v>6</v>
      </c>
      <c r="N1795" s="41" t="str">
        <f t="shared" ref="N1795:N1858" si="143">IF(AND(L1795="Yes",M1795="Yes"),"High Impact",IF(AND(L1795="Yes",M1795="No"),"Moderate Impact",IF(AND(L1795="No",M1795="Yes"),"Low Impact","No Impact at all")))</f>
        <v>No Impact at all</v>
      </c>
      <c r="O1795" s="42"/>
      <c r="P1795" s="42"/>
      <c r="Q1795" s="42">
        <f t="shared" ref="Q1795:Q1858" si="144">P1795+O1795</f>
        <v>0</v>
      </c>
    </row>
    <row r="1796" spans="1:17" x14ac:dyDescent="0.35">
      <c r="A1796" s="41" t="s">
        <v>1817</v>
      </c>
      <c r="B1796" s="41">
        <f>VLOOKUP($A:$A,'Youth Skills Data'!$A$1:$E$2403,2,FALSE)</f>
        <v>24</v>
      </c>
      <c r="C1796" s="41" t="str">
        <f t="shared" si="141"/>
        <v>20 - 24 yrs</v>
      </c>
      <c r="D1796" s="41" t="s">
        <v>3</v>
      </c>
      <c r="E1796" s="41" t="str">
        <f>HLOOKUP($A1796,'Sheet 4'!$A$2:$CNK$3,2,FALSE)</f>
        <v>Single</v>
      </c>
      <c r="F1796" s="41" t="s">
        <v>122</v>
      </c>
      <c r="G1796" s="41" t="str">
        <f t="shared" si="140"/>
        <v>Male/Single/Abim</v>
      </c>
      <c r="H1796" s="41">
        <f>VLOOKUP($A1796,'Youth Skills Data'!$A$1:$E$2403,5,FALSE)</f>
        <v>3.26</v>
      </c>
      <c r="I1796" s="41">
        <f>VLOOKUP($A1796,'Youth Skills Data'!$A$1:$E$2403,4,FALSE)</f>
        <v>9.7200000000000006</v>
      </c>
      <c r="J1796" s="41">
        <f>VLOOKUP($A1796,'Youth Skills Data'!$A$1:$E$2403,3,FALSE)</f>
        <v>2</v>
      </c>
      <c r="K1796" s="41">
        <f t="shared" si="142"/>
        <v>14.98</v>
      </c>
      <c r="L1796" s="41" t="s">
        <v>6</v>
      </c>
      <c r="M1796" s="41" t="s">
        <v>6</v>
      </c>
      <c r="N1796" s="41" t="str">
        <f t="shared" si="143"/>
        <v>No Impact at all</v>
      </c>
      <c r="O1796" s="42"/>
      <c r="P1796" s="42"/>
      <c r="Q1796" s="42">
        <f t="shared" si="144"/>
        <v>0</v>
      </c>
    </row>
    <row r="1797" spans="1:17" x14ac:dyDescent="0.35">
      <c r="A1797" s="41" t="s">
        <v>1818</v>
      </c>
      <c r="B1797" s="41">
        <f>VLOOKUP($A:$A,'Youth Skills Data'!$A$1:$E$2403,2,FALSE)</f>
        <v>21</v>
      </c>
      <c r="C1797" s="41" t="str">
        <f t="shared" si="141"/>
        <v>20 - 24 yrs</v>
      </c>
      <c r="D1797" s="41" t="s">
        <v>8</v>
      </c>
      <c r="E1797" s="41" t="str">
        <f>HLOOKUP($A1797,'Sheet 4'!$A$2:$CNK$3,2,FALSE)</f>
        <v>Married</v>
      </c>
      <c r="F1797" s="41" t="s">
        <v>122</v>
      </c>
      <c r="G1797" s="41" t="str">
        <f t="shared" si="140"/>
        <v>Female/Married/Abim</v>
      </c>
      <c r="H1797" s="41">
        <f>VLOOKUP($A1797,'Youth Skills Data'!$A$1:$E$2403,5,FALSE)</f>
        <v>2.78</v>
      </c>
      <c r="I1797" s="41">
        <f>VLOOKUP($A1797,'Youth Skills Data'!$A$1:$E$2403,4,FALSE)</f>
        <v>8.24</v>
      </c>
      <c r="J1797" s="41">
        <f>VLOOKUP($A1797,'Youth Skills Data'!$A$1:$E$2403,3,FALSE)</f>
        <v>6.27</v>
      </c>
      <c r="K1797" s="41">
        <f t="shared" si="142"/>
        <v>17.29</v>
      </c>
      <c r="L1797" s="41" t="s">
        <v>6</v>
      </c>
      <c r="M1797" s="41" t="s">
        <v>6</v>
      </c>
      <c r="N1797" s="41" t="str">
        <f t="shared" si="143"/>
        <v>No Impact at all</v>
      </c>
      <c r="O1797" s="42"/>
      <c r="P1797" s="42"/>
      <c r="Q1797" s="42">
        <f t="shared" si="144"/>
        <v>0</v>
      </c>
    </row>
    <row r="1798" spans="1:17" x14ac:dyDescent="0.35">
      <c r="A1798" s="41" t="s">
        <v>1819</v>
      </c>
      <c r="B1798" s="41">
        <f>VLOOKUP($A:$A,'Youth Skills Data'!$A$1:$E$2403,2,FALSE)</f>
        <v>23</v>
      </c>
      <c r="C1798" s="41" t="str">
        <f t="shared" si="141"/>
        <v>20 - 24 yrs</v>
      </c>
      <c r="D1798" s="41" t="s">
        <v>3</v>
      </c>
      <c r="E1798" s="41" t="str">
        <f>HLOOKUP($A1798,'Sheet 4'!$A$2:$CNK$3,2,FALSE)</f>
        <v>Single</v>
      </c>
      <c r="F1798" s="41" t="s">
        <v>117</v>
      </c>
      <c r="G1798" s="41" t="str">
        <f t="shared" si="140"/>
        <v>Male/Single/Kaabong</v>
      </c>
      <c r="H1798" s="41">
        <f>VLOOKUP($A1798,'Youth Skills Data'!$A$1:$E$2403,5,FALSE)</f>
        <v>4.3499999999999996</v>
      </c>
      <c r="I1798" s="41">
        <f>VLOOKUP($A1798,'Youth Skills Data'!$A$1:$E$2403,4,FALSE)</f>
        <v>7.84</v>
      </c>
      <c r="J1798" s="41">
        <f>VLOOKUP($A1798,'Youth Skills Data'!$A$1:$E$2403,3,FALSE)</f>
        <v>6.4</v>
      </c>
      <c r="K1798" s="41">
        <f t="shared" si="142"/>
        <v>18.59</v>
      </c>
      <c r="L1798" s="41" t="s">
        <v>6</v>
      </c>
      <c r="M1798" s="41" t="s">
        <v>6</v>
      </c>
      <c r="N1798" s="41" t="str">
        <f t="shared" si="143"/>
        <v>No Impact at all</v>
      </c>
      <c r="O1798" s="42"/>
      <c r="P1798" s="42"/>
      <c r="Q1798" s="42">
        <f t="shared" si="144"/>
        <v>0</v>
      </c>
    </row>
    <row r="1799" spans="1:17" x14ac:dyDescent="0.35">
      <c r="A1799" s="41" t="s">
        <v>1820</v>
      </c>
      <c r="B1799" s="41">
        <f>VLOOKUP($A:$A,'Youth Skills Data'!$A$1:$E$2403,2,FALSE)</f>
        <v>19</v>
      </c>
      <c r="C1799" s="41" t="str">
        <f t="shared" si="141"/>
        <v>20 - 24 yrs</v>
      </c>
      <c r="D1799" s="41" t="s">
        <v>8</v>
      </c>
      <c r="E1799" s="41" t="str">
        <f>HLOOKUP($A1799,'Sheet 4'!$A$2:$CNK$3,2,FALSE)</f>
        <v>Single</v>
      </c>
      <c r="F1799" s="41" t="s">
        <v>117</v>
      </c>
      <c r="G1799" s="41" t="str">
        <f t="shared" si="140"/>
        <v>Female/Single/Kaabong</v>
      </c>
      <c r="H1799" s="41">
        <f>VLOOKUP($A1799,'Youth Skills Data'!$A$1:$E$2403,5,FALSE)</f>
        <v>3.76</v>
      </c>
      <c r="I1799" s="41">
        <f>VLOOKUP($A1799,'Youth Skills Data'!$A$1:$E$2403,4,FALSE)</f>
        <v>0.56000000000000005</v>
      </c>
      <c r="J1799" s="41">
        <f>VLOOKUP($A1799,'Youth Skills Data'!$A$1:$E$2403,3,FALSE)</f>
        <v>9.81</v>
      </c>
      <c r="K1799" s="41">
        <f t="shared" si="142"/>
        <v>14.13</v>
      </c>
      <c r="L1799" s="41" t="s">
        <v>6</v>
      </c>
      <c r="M1799" s="41" t="s">
        <v>6</v>
      </c>
      <c r="N1799" s="41" t="str">
        <f t="shared" si="143"/>
        <v>No Impact at all</v>
      </c>
      <c r="O1799" s="42"/>
      <c r="P1799" s="42"/>
      <c r="Q1799" s="42">
        <f t="shared" si="144"/>
        <v>0</v>
      </c>
    </row>
    <row r="1800" spans="1:17" x14ac:dyDescent="0.35">
      <c r="A1800" s="41" t="s">
        <v>1821</v>
      </c>
      <c r="B1800" s="41">
        <f>VLOOKUP($A:$A,'Youth Skills Data'!$A$1:$E$2403,2,FALSE)</f>
        <v>29</v>
      </c>
      <c r="C1800" s="41" t="str">
        <f t="shared" si="141"/>
        <v>25 yrs or more</v>
      </c>
      <c r="D1800" s="41" t="s">
        <v>8</v>
      </c>
      <c r="E1800" s="41" t="str">
        <f>HLOOKUP($A1800,'Sheet 4'!$A$2:$CNK$3,2,FALSE)</f>
        <v>Separated</v>
      </c>
      <c r="F1800" s="41" t="s">
        <v>117</v>
      </c>
      <c r="G1800" s="41" t="str">
        <f t="shared" si="140"/>
        <v>Female/Separated/Kaabong</v>
      </c>
      <c r="H1800" s="41">
        <f>VLOOKUP($A1800,'Youth Skills Data'!$A$1:$E$2403,5,FALSE)</f>
        <v>1.87</v>
      </c>
      <c r="I1800" s="41">
        <f>VLOOKUP($A1800,'Youth Skills Data'!$A$1:$E$2403,4,FALSE)</f>
        <v>2.88</v>
      </c>
      <c r="J1800" s="41">
        <f>VLOOKUP($A1800,'Youth Skills Data'!$A$1:$E$2403,3,FALSE)</f>
        <v>5.23</v>
      </c>
      <c r="K1800" s="41">
        <f t="shared" si="142"/>
        <v>9.98</v>
      </c>
      <c r="L1800" s="41" t="s">
        <v>5</v>
      </c>
      <c r="M1800" s="41" t="s">
        <v>6</v>
      </c>
      <c r="N1800" s="41" t="str">
        <f t="shared" si="143"/>
        <v>Moderate Impact</v>
      </c>
      <c r="O1800" s="42">
        <v>9000</v>
      </c>
      <c r="P1800" s="42"/>
      <c r="Q1800" s="42">
        <f t="shared" si="144"/>
        <v>9000</v>
      </c>
    </row>
    <row r="1801" spans="1:17" x14ac:dyDescent="0.35">
      <c r="A1801" s="41" t="s">
        <v>1822</v>
      </c>
      <c r="B1801" s="41">
        <f>VLOOKUP($A:$A,'Youth Skills Data'!$A$1:$E$2403,2,FALSE)</f>
        <v>23</v>
      </c>
      <c r="C1801" s="41" t="str">
        <f t="shared" si="141"/>
        <v>20 - 24 yrs</v>
      </c>
      <c r="D1801" s="41" t="s">
        <v>8</v>
      </c>
      <c r="E1801" s="41" t="str">
        <f>HLOOKUP($A1801,'Sheet 4'!$A$2:$CNK$3,2,FALSE)</f>
        <v>Married</v>
      </c>
      <c r="F1801" s="41" t="s">
        <v>117</v>
      </c>
      <c r="G1801" s="41" t="str">
        <f t="shared" si="140"/>
        <v>Female/Married/Kaabong</v>
      </c>
      <c r="H1801" s="41">
        <f>VLOOKUP($A1801,'Youth Skills Data'!$A$1:$E$2403,5,FALSE)</f>
        <v>8.9499999999999993</v>
      </c>
      <c r="I1801" s="41">
        <f>VLOOKUP($A1801,'Youth Skills Data'!$A$1:$E$2403,4,FALSE)</f>
        <v>9.2799999999999994</v>
      </c>
      <c r="J1801" s="41">
        <f>VLOOKUP($A1801,'Youth Skills Data'!$A$1:$E$2403,3,FALSE)</f>
        <v>7.99</v>
      </c>
      <c r="K1801" s="41">
        <f t="shared" si="142"/>
        <v>26.22</v>
      </c>
      <c r="L1801" s="41" t="s">
        <v>5</v>
      </c>
      <c r="M1801" s="41" t="s">
        <v>6</v>
      </c>
      <c r="N1801" s="41" t="str">
        <f t="shared" si="143"/>
        <v>Moderate Impact</v>
      </c>
      <c r="O1801" s="42">
        <v>85200</v>
      </c>
      <c r="P1801" s="42"/>
      <c r="Q1801" s="42">
        <f t="shared" si="144"/>
        <v>85200</v>
      </c>
    </row>
    <row r="1802" spans="1:17" x14ac:dyDescent="0.35">
      <c r="A1802" s="41" t="s">
        <v>1823</v>
      </c>
      <c r="B1802" s="41">
        <f>VLOOKUP($A:$A,'Youth Skills Data'!$A$1:$E$2403,2,FALSE)</f>
        <v>21</v>
      </c>
      <c r="C1802" s="41" t="str">
        <f t="shared" si="141"/>
        <v>20 - 24 yrs</v>
      </c>
      <c r="D1802" s="41" t="s">
        <v>3</v>
      </c>
      <c r="E1802" s="41" t="str">
        <f>HLOOKUP($A1802,'Sheet 4'!$A$2:$CNK$3,2,FALSE)</f>
        <v>Single</v>
      </c>
      <c r="F1802" s="41" t="s">
        <v>117</v>
      </c>
      <c r="G1802" s="41" t="str">
        <f t="shared" si="140"/>
        <v>Male/Single/Kaabong</v>
      </c>
      <c r="H1802" s="41">
        <f>VLOOKUP($A1802,'Youth Skills Data'!$A$1:$E$2403,5,FALSE)</f>
        <v>8.3000000000000007</v>
      </c>
      <c r="I1802" s="41">
        <f>VLOOKUP($A1802,'Youth Skills Data'!$A$1:$E$2403,4,FALSE)</f>
        <v>6.79</v>
      </c>
      <c r="J1802" s="41">
        <f>VLOOKUP($A1802,'Youth Skills Data'!$A$1:$E$2403,3,FALSE)</f>
        <v>1.88</v>
      </c>
      <c r="K1802" s="41">
        <f t="shared" si="142"/>
        <v>16.97</v>
      </c>
      <c r="L1802" s="41" t="s">
        <v>6</v>
      </c>
      <c r="M1802" s="41" t="s">
        <v>6</v>
      </c>
      <c r="N1802" s="41" t="str">
        <f t="shared" si="143"/>
        <v>No Impact at all</v>
      </c>
      <c r="O1802" s="42"/>
      <c r="P1802" s="42"/>
      <c r="Q1802" s="42">
        <f t="shared" si="144"/>
        <v>0</v>
      </c>
    </row>
    <row r="1803" spans="1:17" x14ac:dyDescent="0.35">
      <c r="A1803" s="41" t="s">
        <v>1824</v>
      </c>
      <c r="B1803" s="41">
        <f>VLOOKUP($A:$A,'Youth Skills Data'!$A$1:$E$2403,2,FALSE)</f>
        <v>18</v>
      </c>
      <c r="C1803" s="41" t="str">
        <f t="shared" si="141"/>
        <v>15 - 19 yrs</v>
      </c>
      <c r="D1803" s="41" t="s">
        <v>3</v>
      </c>
      <c r="E1803" s="41" t="str">
        <f>HLOOKUP($A1803,'Sheet 4'!$A$2:$CNK$3,2,FALSE)</f>
        <v>Single</v>
      </c>
      <c r="F1803" s="41" t="s">
        <v>117</v>
      </c>
      <c r="G1803" s="41" t="str">
        <f t="shared" si="140"/>
        <v>Male/Single/Kaabong</v>
      </c>
      <c r="H1803" s="41">
        <f>VLOOKUP($A1803,'Youth Skills Data'!$A$1:$E$2403,5,FALSE)</f>
        <v>4.3499999999999996</v>
      </c>
      <c r="I1803" s="41">
        <f>VLOOKUP($A1803,'Youth Skills Data'!$A$1:$E$2403,4,FALSE)</f>
        <v>7.84</v>
      </c>
      <c r="J1803" s="41">
        <f>VLOOKUP($A1803,'Youth Skills Data'!$A$1:$E$2403,3,FALSE)</f>
        <v>6.4</v>
      </c>
      <c r="K1803" s="41">
        <f t="shared" si="142"/>
        <v>18.59</v>
      </c>
      <c r="L1803" s="41" t="s">
        <v>5</v>
      </c>
      <c r="M1803" s="41" t="s">
        <v>6</v>
      </c>
      <c r="N1803" s="41" t="str">
        <f t="shared" si="143"/>
        <v>Moderate Impact</v>
      </c>
      <c r="O1803" s="42">
        <v>6198</v>
      </c>
      <c r="P1803" s="42"/>
      <c r="Q1803" s="42">
        <f t="shared" si="144"/>
        <v>6198</v>
      </c>
    </row>
    <row r="1804" spans="1:17" x14ac:dyDescent="0.35">
      <c r="A1804" s="41" t="s">
        <v>1825</v>
      </c>
      <c r="B1804" s="41">
        <f>VLOOKUP($A:$A,'Youth Skills Data'!$A$1:$E$2403,2,FALSE)</f>
        <v>21</v>
      </c>
      <c r="C1804" s="41" t="str">
        <f t="shared" si="141"/>
        <v>20 - 24 yrs</v>
      </c>
      <c r="D1804" s="41" t="s">
        <v>3</v>
      </c>
      <c r="E1804" s="41" t="str">
        <f>HLOOKUP($A1804,'Sheet 4'!$A$2:$CNK$3,2,FALSE)</f>
        <v>Single</v>
      </c>
      <c r="F1804" s="41" t="s">
        <v>120</v>
      </c>
      <c r="G1804" s="41" t="str">
        <f t="shared" si="140"/>
        <v>Male/Single/Nakapiripiriti</v>
      </c>
      <c r="H1804" s="41">
        <f>VLOOKUP($A1804,'Youth Skills Data'!$A$1:$E$2403,5,FALSE)</f>
        <v>3.76</v>
      </c>
      <c r="I1804" s="41">
        <f>VLOOKUP($A1804,'Youth Skills Data'!$A$1:$E$2403,4,FALSE)</f>
        <v>0.56000000000000005</v>
      </c>
      <c r="J1804" s="41">
        <f>VLOOKUP($A1804,'Youth Skills Data'!$A$1:$E$2403,3,FALSE)</f>
        <v>9.81</v>
      </c>
      <c r="K1804" s="41">
        <f t="shared" si="142"/>
        <v>14.13</v>
      </c>
      <c r="L1804" s="41" t="s">
        <v>6</v>
      </c>
      <c r="M1804" s="41" t="s">
        <v>6</v>
      </c>
      <c r="N1804" s="41" t="str">
        <f t="shared" si="143"/>
        <v>No Impact at all</v>
      </c>
      <c r="O1804" s="42"/>
      <c r="P1804" s="42"/>
      <c r="Q1804" s="42">
        <f t="shared" si="144"/>
        <v>0</v>
      </c>
    </row>
    <row r="1805" spans="1:17" x14ac:dyDescent="0.35">
      <c r="A1805" s="41" t="s">
        <v>1826</v>
      </c>
      <c r="B1805" s="41">
        <f>VLOOKUP($A:$A,'Youth Skills Data'!$A$1:$E$2403,2,FALSE)</f>
        <v>23</v>
      </c>
      <c r="C1805" s="41" t="str">
        <f t="shared" si="141"/>
        <v>20 - 24 yrs</v>
      </c>
      <c r="D1805" s="41" t="s">
        <v>3</v>
      </c>
      <c r="E1805" s="41" t="str">
        <f>HLOOKUP($A1805,'Sheet 4'!$A$2:$CNK$3,2,FALSE)</f>
        <v>Single</v>
      </c>
      <c r="F1805" s="41" t="s">
        <v>120</v>
      </c>
      <c r="G1805" s="41" t="str">
        <f t="shared" si="140"/>
        <v>Male/Single/Nakapiripiriti</v>
      </c>
      <c r="H1805" s="41">
        <f>VLOOKUP($A1805,'Youth Skills Data'!$A$1:$E$2403,5,FALSE)</f>
        <v>7.53</v>
      </c>
      <c r="I1805" s="41">
        <f>VLOOKUP($A1805,'Youth Skills Data'!$A$1:$E$2403,4,FALSE)</f>
        <v>1.85</v>
      </c>
      <c r="J1805" s="41">
        <f>VLOOKUP($A1805,'Youth Skills Data'!$A$1:$E$2403,3,FALSE)</f>
        <v>6.81</v>
      </c>
      <c r="K1805" s="41">
        <f t="shared" si="142"/>
        <v>16.190000000000001</v>
      </c>
      <c r="L1805" s="41" t="s">
        <v>5</v>
      </c>
      <c r="M1805" s="41" t="s">
        <v>6</v>
      </c>
      <c r="N1805" s="41" t="str">
        <f t="shared" si="143"/>
        <v>Moderate Impact</v>
      </c>
      <c r="O1805" s="42">
        <v>23500</v>
      </c>
      <c r="P1805" s="42"/>
      <c r="Q1805" s="42">
        <f t="shared" si="144"/>
        <v>23500</v>
      </c>
    </row>
    <row r="1806" spans="1:17" x14ac:dyDescent="0.35">
      <c r="A1806" s="41" t="s">
        <v>1827</v>
      </c>
      <c r="B1806" s="41">
        <f>VLOOKUP($A:$A,'Youth Skills Data'!$A$1:$E$2403,2,FALSE)</f>
        <v>17</v>
      </c>
      <c r="C1806" s="41" t="str">
        <f t="shared" si="141"/>
        <v>15 - 19 yrs</v>
      </c>
      <c r="D1806" s="41" t="s">
        <v>3</v>
      </c>
      <c r="E1806" s="41" t="str">
        <f>HLOOKUP($A1806,'Sheet 4'!$A$2:$CNK$3,2,FALSE)</f>
        <v>Single</v>
      </c>
      <c r="F1806" s="41" t="s">
        <v>120</v>
      </c>
      <c r="G1806" s="41" t="str">
        <f t="shared" si="140"/>
        <v>Male/Single/Nakapiripiriti</v>
      </c>
      <c r="H1806" s="41">
        <f>VLOOKUP($A1806,'Youth Skills Data'!$A$1:$E$2403,5,FALSE)</f>
        <v>7.84</v>
      </c>
      <c r="I1806" s="41">
        <f>VLOOKUP($A1806,'Youth Skills Data'!$A$1:$E$2403,4,FALSE)</f>
        <v>6.23</v>
      </c>
      <c r="J1806" s="41">
        <f>VLOOKUP($A1806,'Youth Skills Data'!$A$1:$E$2403,3,FALSE)</f>
        <v>5.87</v>
      </c>
      <c r="K1806" s="41">
        <f t="shared" si="142"/>
        <v>19.940000000000001</v>
      </c>
      <c r="L1806" s="41" t="s">
        <v>5</v>
      </c>
      <c r="M1806" s="41" t="s">
        <v>6</v>
      </c>
      <c r="N1806" s="41" t="str">
        <f t="shared" si="143"/>
        <v>Moderate Impact</v>
      </c>
      <c r="O1806" s="42">
        <v>80100</v>
      </c>
      <c r="P1806" s="42"/>
      <c r="Q1806" s="42">
        <f t="shared" si="144"/>
        <v>80100</v>
      </c>
    </row>
    <row r="1807" spans="1:17" x14ac:dyDescent="0.35">
      <c r="A1807" s="41" t="s">
        <v>1828</v>
      </c>
      <c r="B1807" s="41">
        <f>VLOOKUP($A:$A,'Youth Skills Data'!$A$1:$E$2403,2,FALSE)</f>
        <v>25</v>
      </c>
      <c r="C1807" s="41" t="str">
        <f t="shared" si="141"/>
        <v>25 yrs or more</v>
      </c>
      <c r="D1807" s="41" t="s">
        <v>3</v>
      </c>
      <c r="E1807" s="41" t="str">
        <f>HLOOKUP($A1807,'Sheet 4'!$A$2:$CNK$3,2,FALSE)</f>
        <v>Separated</v>
      </c>
      <c r="F1807" s="41" t="s">
        <v>120</v>
      </c>
      <c r="G1807" s="41" t="str">
        <f t="shared" si="140"/>
        <v>Male/Separated/Nakapiripiriti</v>
      </c>
      <c r="H1807" s="41">
        <f>VLOOKUP($A1807,'Youth Skills Data'!$A$1:$E$2403,5,FALSE)</f>
        <v>8.42</v>
      </c>
      <c r="I1807" s="41">
        <f>VLOOKUP($A1807,'Youth Skills Data'!$A$1:$E$2403,4,FALSE)</f>
        <v>3.68</v>
      </c>
      <c r="J1807" s="41">
        <f>VLOOKUP($A1807,'Youth Skills Data'!$A$1:$E$2403,3,FALSE)</f>
        <v>0.54</v>
      </c>
      <c r="K1807" s="41">
        <f t="shared" si="142"/>
        <v>12.64</v>
      </c>
      <c r="L1807" s="41" t="s">
        <v>5</v>
      </c>
      <c r="M1807" s="41" t="s">
        <v>5</v>
      </c>
      <c r="N1807" s="41" t="str">
        <f t="shared" si="143"/>
        <v>High Impact</v>
      </c>
      <c r="O1807" s="42">
        <v>60198</v>
      </c>
      <c r="P1807" s="42">
        <v>980000</v>
      </c>
      <c r="Q1807" s="42">
        <f t="shared" si="144"/>
        <v>1040198</v>
      </c>
    </row>
    <row r="1808" spans="1:17" x14ac:dyDescent="0.35">
      <c r="A1808" s="41" t="s">
        <v>1829</v>
      </c>
      <c r="B1808" s="41">
        <f>VLOOKUP($A:$A,'Youth Skills Data'!$A$1:$E$2403,2,FALSE)</f>
        <v>15</v>
      </c>
      <c r="C1808" s="41" t="str">
        <f t="shared" si="141"/>
        <v>15 - 19 yrs</v>
      </c>
      <c r="D1808" s="41" t="s">
        <v>8</v>
      </c>
      <c r="E1808" s="41" t="str">
        <f>HLOOKUP($A1808,'Sheet 4'!$A$2:$CNK$3,2,FALSE)</f>
        <v>Single</v>
      </c>
      <c r="F1808" s="41" t="s">
        <v>120</v>
      </c>
      <c r="G1808" s="41" t="str">
        <f t="shared" si="140"/>
        <v>Female/Single/Nakapiripiriti</v>
      </c>
      <c r="H1808" s="41">
        <f>VLOOKUP($A1808,'Youth Skills Data'!$A$1:$E$2403,5,FALSE)</f>
        <v>5.3</v>
      </c>
      <c r="I1808" s="41">
        <f>VLOOKUP($A1808,'Youth Skills Data'!$A$1:$E$2403,4,FALSE)</f>
        <v>2.52</v>
      </c>
      <c r="J1808" s="41">
        <f>VLOOKUP($A1808,'Youth Skills Data'!$A$1:$E$2403,3,FALSE)</f>
        <v>5.59</v>
      </c>
      <c r="K1808" s="41">
        <f t="shared" si="142"/>
        <v>13.41</v>
      </c>
      <c r="L1808" s="41" t="s">
        <v>5</v>
      </c>
      <c r="M1808" s="41" t="s">
        <v>5</v>
      </c>
      <c r="N1808" s="41" t="str">
        <f t="shared" si="143"/>
        <v>High Impact</v>
      </c>
      <c r="O1808" s="42">
        <v>1500198</v>
      </c>
      <c r="P1808" s="42">
        <v>870000</v>
      </c>
      <c r="Q1808" s="42">
        <f t="shared" si="144"/>
        <v>2370198</v>
      </c>
    </row>
    <row r="1809" spans="1:17" x14ac:dyDescent="0.35">
      <c r="A1809" s="41" t="s">
        <v>1830</v>
      </c>
      <c r="B1809" s="41">
        <f>VLOOKUP($A:$A,'Youth Skills Data'!$A$1:$E$2403,2,FALSE)</f>
        <v>15</v>
      </c>
      <c r="C1809" s="41" t="str">
        <f t="shared" si="141"/>
        <v>15 - 19 yrs</v>
      </c>
      <c r="D1809" s="41" t="s">
        <v>3</v>
      </c>
      <c r="E1809" s="41" t="str">
        <f>HLOOKUP($A1809,'Sheet 4'!$A$2:$CNK$3,2,FALSE)</f>
        <v>Married</v>
      </c>
      <c r="F1809" s="41" t="s">
        <v>120</v>
      </c>
      <c r="G1809" s="41" t="str">
        <f t="shared" si="140"/>
        <v>Male/Married/Nakapiripiriti</v>
      </c>
      <c r="H1809" s="41">
        <f>VLOOKUP($A1809,'Youth Skills Data'!$A$1:$E$2403,5,FALSE)</f>
        <v>1.87</v>
      </c>
      <c r="I1809" s="41">
        <f>VLOOKUP($A1809,'Youth Skills Data'!$A$1:$E$2403,4,FALSE)</f>
        <v>2.88</v>
      </c>
      <c r="J1809" s="41">
        <f>VLOOKUP($A1809,'Youth Skills Data'!$A$1:$E$2403,3,FALSE)</f>
        <v>5.23</v>
      </c>
      <c r="K1809" s="41">
        <f t="shared" si="142"/>
        <v>9.98</v>
      </c>
      <c r="L1809" s="41" t="s">
        <v>5</v>
      </c>
      <c r="M1809" s="41" t="s">
        <v>5</v>
      </c>
      <c r="N1809" s="41" t="str">
        <f t="shared" si="143"/>
        <v>High Impact</v>
      </c>
      <c r="O1809" s="42">
        <v>35000</v>
      </c>
      <c r="P1809" s="42">
        <v>100000</v>
      </c>
      <c r="Q1809" s="42">
        <f t="shared" si="144"/>
        <v>135000</v>
      </c>
    </row>
    <row r="1810" spans="1:17" x14ac:dyDescent="0.35">
      <c r="A1810" s="41" t="s">
        <v>1831</v>
      </c>
      <c r="B1810" s="41">
        <f>VLOOKUP($A:$A,'Youth Skills Data'!$A$1:$E$2403,2,FALSE)</f>
        <v>17</v>
      </c>
      <c r="C1810" s="41" t="str">
        <f t="shared" si="141"/>
        <v>15 - 19 yrs</v>
      </c>
      <c r="D1810" s="41" t="s">
        <v>3</v>
      </c>
      <c r="E1810" s="41" t="str">
        <f>HLOOKUP($A1810,'Sheet 4'!$A$2:$CNK$3,2,FALSE)</f>
        <v>Separated</v>
      </c>
      <c r="F1810" s="41" t="s">
        <v>120</v>
      </c>
      <c r="G1810" s="41" t="str">
        <f t="shared" si="140"/>
        <v>Male/Separated/Nakapiripiriti</v>
      </c>
      <c r="H1810" s="41">
        <f>VLOOKUP($A1810,'Youth Skills Data'!$A$1:$E$2403,5,FALSE)</f>
        <v>1.87</v>
      </c>
      <c r="I1810" s="41">
        <f>VLOOKUP($A1810,'Youth Skills Data'!$A$1:$E$2403,4,FALSE)</f>
        <v>2.88</v>
      </c>
      <c r="J1810" s="41">
        <f>VLOOKUP($A1810,'Youth Skills Data'!$A$1:$E$2403,3,FALSE)</f>
        <v>5.23</v>
      </c>
      <c r="K1810" s="41">
        <f t="shared" si="142"/>
        <v>9.98</v>
      </c>
      <c r="L1810" s="41" t="s">
        <v>5</v>
      </c>
      <c r="M1810" s="41" t="s">
        <v>5</v>
      </c>
      <c r="N1810" s="41" t="str">
        <f t="shared" si="143"/>
        <v>High Impact</v>
      </c>
      <c r="O1810" s="42">
        <v>218500</v>
      </c>
      <c r="P1810" s="42">
        <v>35500</v>
      </c>
      <c r="Q1810" s="42">
        <f t="shared" si="144"/>
        <v>254000</v>
      </c>
    </row>
    <row r="1811" spans="1:17" x14ac:dyDescent="0.35">
      <c r="A1811" s="41" t="s">
        <v>1832</v>
      </c>
      <c r="B1811" s="41">
        <f>VLOOKUP($A:$A,'Youth Skills Data'!$A$1:$E$2403,2,FALSE)</f>
        <v>19</v>
      </c>
      <c r="C1811" s="41" t="str">
        <f t="shared" si="141"/>
        <v>20 - 24 yrs</v>
      </c>
      <c r="D1811" s="41" t="s">
        <v>3</v>
      </c>
      <c r="E1811" s="41" t="str">
        <f>HLOOKUP($A1811,'Sheet 4'!$A$2:$CNK$3,2,FALSE)</f>
        <v>Single</v>
      </c>
      <c r="F1811" s="41" t="s">
        <v>120</v>
      </c>
      <c r="G1811" s="41" t="str">
        <f t="shared" si="140"/>
        <v>Male/Single/Nakapiripiriti</v>
      </c>
      <c r="H1811" s="41">
        <f>VLOOKUP($A1811,'Youth Skills Data'!$A$1:$E$2403,5,FALSE)</f>
        <v>1.87</v>
      </c>
      <c r="I1811" s="41">
        <f>VLOOKUP($A1811,'Youth Skills Data'!$A$1:$E$2403,4,FALSE)</f>
        <v>2.88</v>
      </c>
      <c r="J1811" s="41">
        <f>VLOOKUP($A1811,'Youth Skills Data'!$A$1:$E$2403,3,FALSE)</f>
        <v>5.23</v>
      </c>
      <c r="K1811" s="41">
        <f t="shared" si="142"/>
        <v>9.98</v>
      </c>
      <c r="L1811" s="41" t="s">
        <v>5</v>
      </c>
      <c r="M1811" s="41" t="s">
        <v>5</v>
      </c>
      <c r="N1811" s="41" t="str">
        <f t="shared" si="143"/>
        <v>High Impact</v>
      </c>
      <c r="O1811" s="42">
        <v>1500198</v>
      </c>
      <c r="P1811" s="42">
        <v>72099</v>
      </c>
      <c r="Q1811" s="42">
        <f t="shared" si="144"/>
        <v>1572297</v>
      </c>
    </row>
    <row r="1812" spans="1:17" x14ac:dyDescent="0.35">
      <c r="A1812" s="41" t="s">
        <v>1833</v>
      </c>
      <c r="B1812" s="41">
        <f>VLOOKUP($A:$A,'Youth Skills Data'!$A$1:$E$2403,2,FALSE)</f>
        <v>21</v>
      </c>
      <c r="C1812" s="41" t="str">
        <f t="shared" si="141"/>
        <v>20 - 24 yrs</v>
      </c>
      <c r="D1812" s="41" t="s">
        <v>8</v>
      </c>
      <c r="E1812" s="41" t="str">
        <f>HLOOKUP($A1812,'Sheet 4'!$A$2:$CNK$3,2,FALSE)</f>
        <v>Married</v>
      </c>
      <c r="F1812" s="41" t="s">
        <v>120</v>
      </c>
      <c r="G1812" s="41" t="str">
        <f t="shared" si="140"/>
        <v>Female/Married/Nakapiripiriti</v>
      </c>
      <c r="H1812" s="41">
        <f>VLOOKUP($A1812,'Youth Skills Data'!$A$1:$E$2403,5,FALSE)</f>
        <v>7.84</v>
      </c>
      <c r="I1812" s="41">
        <f>VLOOKUP($A1812,'Youth Skills Data'!$A$1:$E$2403,4,FALSE)</f>
        <v>6.23</v>
      </c>
      <c r="J1812" s="41">
        <f>VLOOKUP($A1812,'Youth Skills Data'!$A$1:$E$2403,3,FALSE)</f>
        <v>5.87</v>
      </c>
      <c r="K1812" s="41">
        <f t="shared" si="142"/>
        <v>19.940000000000001</v>
      </c>
      <c r="L1812" s="41" t="s">
        <v>5</v>
      </c>
      <c r="M1812" s="41" t="s">
        <v>5</v>
      </c>
      <c r="N1812" s="41" t="str">
        <f t="shared" si="143"/>
        <v>High Impact</v>
      </c>
      <c r="O1812" s="42">
        <v>157000</v>
      </c>
      <c r="P1812" s="42">
        <v>400000</v>
      </c>
      <c r="Q1812" s="42">
        <f t="shared" si="144"/>
        <v>557000</v>
      </c>
    </row>
    <row r="1813" spans="1:17" x14ac:dyDescent="0.35">
      <c r="A1813" s="41" t="s">
        <v>1834</v>
      </c>
      <c r="B1813" s="41">
        <f>VLOOKUP($A:$A,'Youth Skills Data'!$A$1:$E$2403,2,FALSE)</f>
        <v>24</v>
      </c>
      <c r="C1813" s="41" t="str">
        <f t="shared" si="141"/>
        <v>20 - 24 yrs</v>
      </c>
      <c r="D1813" s="41" t="s">
        <v>8</v>
      </c>
      <c r="E1813" s="41" t="str">
        <f>HLOOKUP($A1813,'Sheet 4'!$A$2:$CNK$3,2,FALSE)</f>
        <v>Married</v>
      </c>
      <c r="F1813" s="41" t="s">
        <v>120</v>
      </c>
      <c r="G1813" s="41" t="str">
        <f t="shared" si="140"/>
        <v>Female/Married/Nakapiripiriti</v>
      </c>
      <c r="H1813" s="41">
        <f>VLOOKUP($A1813,'Youth Skills Data'!$A$1:$E$2403,5,FALSE)</f>
        <v>3.26</v>
      </c>
      <c r="I1813" s="41">
        <f>VLOOKUP($A1813,'Youth Skills Data'!$A$1:$E$2403,4,FALSE)</f>
        <v>9.7200000000000006</v>
      </c>
      <c r="J1813" s="41">
        <f>VLOOKUP($A1813,'Youth Skills Data'!$A$1:$E$2403,3,FALSE)</f>
        <v>2</v>
      </c>
      <c r="K1813" s="41">
        <f t="shared" si="142"/>
        <v>14.98</v>
      </c>
      <c r="L1813" s="41" t="s">
        <v>5</v>
      </c>
      <c r="M1813" s="41" t="s">
        <v>5</v>
      </c>
      <c r="N1813" s="41" t="str">
        <f t="shared" si="143"/>
        <v>High Impact</v>
      </c>
      <c r="O1813" s="42">
        <v>82200</v>
      </c>
      <c r="P1813" s="42">
        <v>2800000</v>
      </c>
      <c r="Q1813" s="42">
        <f t="shared" si="144"/>
        <v>2882200</v>
      </c>
    </row>
    <row r="1814" spans="1:17" x14ac:dyDescent="0.35">
      <c r="A1814" s="41" t="s">
        <v>1835</v>
      </c>
      <c r="B1814" s="41">
        <f>VLOOKUP($A:$A,'Youth Skills Data'!$A$1:$E$2403,2,FALSE)</f>
        <v>21</v>
      </c>
      <c r="C1814" s="41" t="str">
        <f t="shared" si="141"/>
        <v>20 - 24 yrs</v>
      </c>
      <c r="D1814" s="41" t="s">
        <v>3</v>
      </c>
      <c r="E1814" s="41" t="str">
        <f>HLOOKUP($A1814,'Sheet 4'!$A$2:$CNK$3,2,FALSE)</f>
        <v>Separated</v>
      </c>
      <c r="F1814" s="41" t="s">
        <v>120</v>
      </c>
      <c r="G1814" s="41" t="str">
        <f t="shared" si="140"/>
        <v>Male/Separated/Nakapiripiriti</v>
      </c>
      <c r="H1814" s="41">
        <f>VLOOKUP($A1814,'Youth Skills Data'!$A$1:$E$2403,5,FALSE)</f>
        <v>9.24</v>
      </c>
      <c r="I1814" s="41">
        <f>VLOOKUP($A1814,'Youth Skills Data'!$A$1:$E$2403,4,FALSE)</f>
        <v>8.2100000000000009</v>
      </c>
      <c r="J1814" s="41">
        <f>VLOOKUP($A1814,'Youth Skills Data'!$A$1:$E$2403,3,FALSE)</f>
        <v>2.08</v>
      </c>
      <c r="K1814" s="41">
        <f t="shared" si="142"/>
        <v>19.53</v>
      </c>
      <c r="L1814" s="41" t="s">
        <v>5</v>
      </c>
      <c r="M1814" s="41" t="s">
        <v>5</v>
      </c>
      <c r="N1814" s="41" t="str">
        <f t="shared" si="143"/>
        <v>High Impact</v>
      </c>
      <c r="O1814" s="42">
        <v>310000</v>
      </c>
      <c r="P1814" s="42">
        <v>400000</v>
      </c>
      <c r="Q1814" s="42">
        <f t="shared" si="144"/>
        <v>710000</v>
      </c>
    </row>
    <row r="1815" spans="1:17" x14ac:dyDescent="0.35">
      <c r="A1815" s="41" t="s">
        <v>1836</v>
      </c>
      <c r="B1815" s="41">
        <f>VLOOKUP($A:$A,'Youth Skills Data'!$A$1:$E$2403,2,FALSE)</f>
        <v>23</v>
      </c>
      <c r="C1815" s="41" t="str">
        <f t="shared" si="141"/>
        <v>20 - 24 yrs</v>
      </c>
      <c r="D1815" s="41" t="s">
        <v>3</v>
      </c>
      <c r="E1815" s="41" t="str">
        <f>HLOOKUP($A1815,'Sheet 4'!$A$2:$CNK$3,2,FALSE)</f>
        <v>Single</v>
      </c>
      <c r="F1815" s="41" t="s">
        <v>121</v>
      </c>
      <c r="G1815" s="41" t="str">
        <f t="shared" si="140"/>
        <v>Male/Single/Amudat</v>
      </c>
      <c r="H1815" s="41">
        <f>VLOOKUP($A1815,'Youth Skills Data'!$A$1:$E$2403,5,FALSE)</f>
        <v>4.3499999999999996</v>
      </c>
      <c r="I1815" s="41">
        <f>VLOOKUP($A1815,'Youth Skills Data'!$A$1:$E$2403,4,FALSE)</f>
        <v>7.84</v>
      </c>
      <c r="J1815" s="41">
        <f>VLOOKUP($A1815,'Youth Skills Data'!$A$1:$E$2403,3,FALSE)</f>
        <v>6.4</v>
      </c>
      <c r="K1815" s="41">
        <f t="shared" si="142"/>
        <v>18.59</v>
      </c>
      <c r="L1815" s="41" t="s">
        <v>5</v>
      </c>
      <c r="M1815" s="41" t="s">
        <v>5</v>
      </c>
      <c r="N1815" s="41" t="str">
        <f t="shared" si="143"/>
        <v>High Impact</v>
      </c>
      <c r="O1815" s="42">
        <v>475000</v>
      </c>
      <c r="P1815" s="42">
        <v>620000</v>
      </c>
      <c r="Q1815" s="42">
        <f t="shared" si="144"/>
        <v>1095000</v>
      </c>
    </row>
    <row r="1816" spans="1:17" x14ac:dyDescent="0.35">
      <c r="A1816" s="41" t="s">
        <v>1837</v>
      </c>
      <c r="B1816" s="41">
        <f>VLOOKUP($A:$A,'Youth Skills Data'!$A$1:$E$2403,2,FALSE)</f>
        <v>19</v>
      </c>
      <c r="C1816" s="41" t="str">
        <f t="shared" si="141"/>
        <v>20 - 24 yrs</v>
      </c>
      <c r="D1816" s="41" t="s">
        <v>3</v>
      </c>
      <c r="E1816" s="41" t="str">
        <f>HLOOKUP($A1816,'Sheet 4'!$A$2:$CNK$3,2,FALSE)</f>
        <v>Separated</v>
      </c>
      <c r="F1816" s="41" t="s">
        <v>121</v>
      </c>
      <c r="G1816" s="41" t="str">
        <f t="shared" si="140"/>
        <v>Male/Separated/Amudat</v>
      </c>
      <c r="H1816" s="41">
        <f>VLOOKUP($A1816,'Youth Skills Data'!$A$1:$E$2403,5,FALSE)</f>
        <v>7.84</v>
      </c>
      <c r="I1816" s="41">
        <f>VLOOKUP($A1816,'Youth Skills Data'!$A$1:$E$2403,4,FALSE)</f>
        <v>6.23</v>
      </c>
      <c r="J1816" s="41">
        <f>VLOOKUP($A1816,'Youth Skills Data'!$A$1:$E$2403,3,FALSE)</f>
        <v>5.87</v>
      </c>
      <c r="K1816" s="41">
        <f t="shared" si="142"/>
        <v>19.940000000000001</v>
      </c>
      <c r="L1816" s="41" t="s">
        <v>5</v>
      </c>
      <c r="M1816" s="41" t="s">
        <v>6</v>
      </c>
      <c r="N1816" s="41" t="str">
        <f t="shared" si="143"/>
        <v>Moderate Impact</v>
      </c>
      <c r="O1816" s="42">
        <v>30297</v>
      </c>
      <c r="P1816" s="42"/>
      <c r="Q1816" s="42">
        <f t="shared" si="144"/>
        <v>30297</v>
      </c>
    </row>
    <row r="1817" spans="1:17" x14ac:dyDescent="0.35">
      <c r="A1817" s="41" t="s">
        <v>1838</v>
      </c>
      <c r="B1817" s="41">
        <f>VLOOKUP($A:$A,'Youth Skills Data'!$A$1:$E$2403,2,FALSE)</f>
        <v>29</v>
      </c>
      <c r="C1817" s="41" t="str">
        <f t="shared" si="141"/>
        <v>25 yrs or more</v>
      </c>
      <c r="D1817" s="41" t="s">
        <v>3</v>
      </c>
      <c r="E1817" s="41" t="str">
        <f>HLOOKUP($A1817,'Sheet 4'!$A$2:$CNK$3,2,FALSE)</f>
        <v>Single</v>
      </c>
      <c r="F1817" s="41" t="s">
        <v>121</v>
      </c>
      <c r="G1817" s="41" t="str">
        <f t="shared" si="140"/>
        <v>Male/Single/Amudat</v>
      </c>
      <c r="H1817" s="41">
        <f>VLOOKUP($A1817,'Youth Skills Data'!$A$1:$E$2403,5,FALSE)</f>
        <v>8.42</v>
      </c>
      <c r="I1817" s="41">
        <f>VLOOKUP($A1817,'Youth Skills Data'!$A$1:$E$2403,4,FALSE)</f>
        <v>3.68</v>
      </c>
      <c r="J1817" s="41">
        <f>VLOOKUP($A1817,'Youth Skills Data'!$A$1:$E$2403,3,FALSE)</f>
        <v>0.54</v>
      </c>
      <c r="K1817" s="41">
        <f t="shared" si="142"/>
        <v>12.64</v>
      </c>
      <c r="L1817" s="41" t="s">
        <v>5</v>
      </c>
      <c r="M1817" s="41" t="s">
        <v>6</v>
      </c>
      <c r="N1817" s="41" t="str">
        <f t="shared" si="143"/>
        <v>Moderate Impact</v>
      </c>
      <c r="O1817" s="42">
        <v>47099</v>
      </c>
      <c r="P1817" s="42"/>
      <c r="Q1817" s="42">
        <f t="shared" si="144"/>
        <v>47099</v>
      </c>
    </row>
    <row r="1818" spans="1:17" x14ac:dyDescent="0.35">
      <c r="A1818" s="41" t="s">
        <v>1839</v>
      </c>
      <c r="B1818" s="41">
        <f>VLOOKUP($A:$A,'Youth Skills Data'!$A$1:$E$2403,2,FALSE)</f>
        <v>23</v>
      </c>
      <c r="C1818" s="41" t="str">
        <f t="shared" si="141"/>
        <v>20 - 24 yrs</v>
      </c>
      <c r="D1818" s="41" t="s">
        <v>3</v>
      </c>
      <c r="E1818" s="41" t="str">
        <f>HLOOKUP($A1818,'Sheet 4'!$A$2:$CNK$3,2,FALSE)</f>
        <v>Single</v>
      </c>
      <c r="F1818" s="41" t="s">
        <v>121</v>
      </c>
      <c r="G1818" s="41" t="str">
        <f t="shared" si="140"/>
        <v>Male/Single/Amudat</v>
      </c>
      <c r="H1818" s="41">
        <f>VLOOKUP($A1818,'Youth Skills Data'!$A$1:$E$2403,5,FALSE)</f>
        <v>1.87</v>
      </c>
      <c r="I1818" s="41">
        <f>VLOOKUP($A1818,'Youth Skills Data'!$A$1:$E$2403,4,FALSE)</f>
        <v>2.88</v>
      </c>
      <c r="J1818" s="41">
        <f>VLOOKUP($A1818,'Youth Skills Data'!$A$1:$E$2403,3,FALSE)</f>
        <v>5.23</v>
      </c>
      <c r="K1818" s="41">
        <f t="shared" si="142"/>
        <v>9.98</v>
      </c>
      <c r="L1818" s="41" t="s">
        <v>5</v>
      </c>
      <c r="M1818" s="41" t="s">
        <v>6</v>
      </c>
      <c r="N1818" s="41" t="str">
        <f t="shared" si="143"/>
        <v>Moderate Impact</v>
      </c>
      <c r="O1818" s="42">
        <v>120099</v>
      </c>
      <c r="P1818" s="42"/>
      <c r="Q1818" s="42">
        <f t="shared" si="144"/>
        <v>120099</v>
      </c>
    </row>
    <row r="1819" spans="1:17" x14ac:dyDescent="0.35">
      <c r="A1819" s="41" t="s">
        <v>1840</v>
      </c>
      <c r="B1819" s="41">
        <f>VLOOKUP($A:$A,'Youth Skills Data'!$A$1:$E$2403,2,FALSE)</f>
        <v>21</v>
      </c>
      <c r="C1819" s="41" t="str">
        <f t="shared" si="141"/>
        <v>20 - 24 yrs</v>
      </c>
      <c r="D1819" s="41" t="s">
        <v>3</v>
      </c>
      <c r="E1819" s="41" t="str">
        <f>HLOOKUP($A1819,'Sheet 4'!$A$2:$CNK$3,2,FALSE)</f>
        <v>Single</v>
      </c>
      <c r="F1819" s="41" t="s">
        <v>121</v>
      </c>
      <c r="G1819" s="41" t="str">
        <f t="shared" si="140"/>
        <v>Male/Single/Amudat</v>
      </c>
      <c r="H1819" s="41">
        <f>VLOOKUP($A1819,'Youth Skills Data'!$A$1:$E$2403,5,FALSE)</f>
        <v>2.34</v>
      </c>
      <c r="I1819" s="41">
        <f>VLOOKUP($A1819,'Youth Skills Data'!$A$1:$E$2403,4,FALSE)</f>
        <v>4.0199999999999996</v>
      </c>
      <c r="J1819" s="41">
        <f>VLOOKUP($A1819,'Youth Skills Data'!$A$1:$E$2403,3,FALSE)</f>
        <v>8.5399999999999991</v>
      </c>
      <c r="K1819" s="41">
        <f t="shared" si="142"/>
        <v>14.899999999999999</v>
      </c>
      <c r="L1819" s="41" t="s">
        <v>5</v>
      </c>
      <c r="M1819" s="41" t="s">
        <v>6</v>
      </c>
      <c r="N1819" s="41" t="str">
        <f t="shared" si="143"/>
        <v>Moderate Impact</v>
      </c>
      <c r="O1819" s="42">
        <v>55198</v>
      </c>
      <c r="P1819" s="42"/>
      <c r="Q1819" s="42">
        <f t="shared" si="144"/>
        <v>55198</v>
      </c>
    </row>
    <row r="1820" spans="1:17" x14ac:dyDescent="0.35">
      <c r="A1820" s="41" t="s">
        <v>1841</v>
      </c>
      <c r="B1820" s="41">
        <f>VLOOKUP($A:$A,'Youth Skills Data'!$A$1:$E$2403,2,FALSE)</f>
        <v>18</v>
      </c>
      <c r="C1820" s="41" t="str">
        <f t="shared" si="141"/>
        <v>15 - 19 yrs</v>
      </c>
      <c r="D1820" s="41" t="s">
        <v>3</v>
      </c>
      <c r="E1820" s="41" t="str">
        <f>HLOOKUP($A1820,'Sheet 4'!$A$2:$CNK$3,2,FALSE)</f>
        <v>Single</v>
      </c>
      <c r="F1820" s="41" t="s">
        <v>121</v>
      </c>
      <c r="G1820" s="41" t="str">
        <f t="shared" si="140"/>
        <v>Male/Single/Amudat</v>
      </c>
      <c r="H1820" s="41">
        <f>VLOOKUP($A1820,'Youth Skills Data'!$A$1:$E$2403,5,FALSE)</f>
        <v>4.3499999999999996</v>
      </c>
      <c r="I1820" s="41">
        <f>VLOOKUP($A1820,'Youth Skills Data'!$A$1:$E$2403,4,FALSE)</f>
        <v>7.84</v>
      </c>
      <c r="J1820" s="41">
        <f>VLOOKUP($A1820,'Youth Skills Data'!$A$1:$E$2403,3,FALSE)</f>
        <v>6.4</v>
      </c>
      <c r="K1820" s="41">
        <f t="shared" si="142"/>
        <v>18.59</v>
      </c>
      <c r="L1820" s="41" t="s">
        <v>5</v>
      </c>
      <c r="M1820" s="41" t="s">
        <v>5</v>
      </c>
      <c r="N1820" s="41" t="str">
        <f t="shared" si="143"/>
        <v>High Impact</v>
      </c>
      <c r="O1820" s="42">
        <v>73000</v>
      </c>
      <c r="P1820" s="42">
        <v>12198</v>
      </c>
      <c r="Q1820" s="42">
        <f t="shared" si="144"/>
        <v>85198</v>
      </c>
    </row>
    <row r="1821" spans="1:17" x14ac:dyDescent="0.35">
      <c r="A1821" s="41" t="s">
        <v>1842</v>
      </c>
      <c r="B1821" s="41">
        <f>VLOOKUP($A:$A,'Youth Skills Data'!$A$1:$E$2403,2,FALSE)</f>
        <v>21</v>
      </c>
      <c r="C1821" s="41" t="str">
        <f t="shared" si="141"/>
        <v>20 - 24 yrs</v>
      </c>
      <c r="D1821" s="41" t="s">
        <v>3</v>
      </c>
      <c r="E1821" s="41" t="str">
        <f>HLOOKUP($A1821,'Sheet 4'!$A$2:$CNK$3,2,FALSE)</f>
        <v>Married</v>
      </c>
      <c r="F1821" s="41" t="s">
        <v>121</v>
      </c>
      <c r="G1821" s="41" t="str">
        <f t="shared" si="140"/>
        <v>Male/Married/Amudat</v>
      </c>
      <c r="H1821" s="41">
        <f>VLOOKUP($A1821,'Youth Skills Data'!$A$1:$E$2403,5,FALSE)</f>
        <v>3.76</v>
      </c>
      <c r="I1821" s="41">
        <f>VLOOKUP($A1821,'Youth Skills Data'!$A$1:$E$2403,4,FALSE)</f>
        <v>0.56000000000000005</v>
      </c>
      <c r="J1821" s="41">
        <f>VLOOKUP($A1821,'Youth Skills Data'!$A$1:$E$2403,3,FALSE)</f>
        <v>9.81</v>
      </c>
      <c r="K1821" s="41">
        <f t="shared" si="142"/>
        <v>14.13</v>
      </c>
      <c r="L1821" s="41" t="s">
        <v>5</v>
      </c>
      <c r="M1821" s="41" t="s">
        <v>6</v>
      </c>
      <c r="N1821" s="41" t="str">
        <f t="shared" si="143"/>
        <v>Moderate Impact</v>
      </c>
      <c r="O1821" s="42">
        <v>90198</v>
      </c>
      <c r="P1821" s="42"/>
      <c r="Q1821" s="42">
        <f t="shared" si="144"/>
        <v>90198</v>
      </c>
    </row>
    <row r="1822" spans="1:17" x14ac:dyDescent="0.35">
      <c r="A1822" s="41" t="s">
        <v>1843</v>
      </c>
      <c r="B1822" s="41">
        <f>VLOOKUP($A:$A,'Youth Skills Data'!$A$1:$E$2403,2,FALSE)</f>
        <v>23</v>
      </c>
      <c r="C1822" s="41" t="str">
        <f t="shared" si="141"/>
        <v>20 - 24 yrs</v>
      </c>
      <c r="D1822" s="41" t="s">
        <v>3</v>
      </c>
      <c r="E1822" s="41" t="str">
        <f>HLOOKUP($A1822,'Sheet 4'!$A$2:$CNK$3,2,FALSE)</f>
        <v>Single</v>
      </c>
      <c r="F1822" s="41" t="s">
        <v>121</v>
      </c>
      <c r="G1822" s="41" t="str">
        <f t="shared" si="140"/>
        <v>Male/Single/Amudat</v>
      </c>
      <c r="H1822" s="41">
        <f>VLOOKUP($A1822,'Youth Skills Data'!$A$1:$E$2403,5,FALSE)</f>
        <v>8.52</v>
      </c>
      <c r="I1822" s="41">
        <f>VLOOKUP($A1822,'Youth Skills Data'!$A$1:$E$2403,4,FALSE)</f>
        <v>2.89</v>
      </c>
      <c r="J1822" s="41">
        <f>VLOOKUP($A1822,'Youth Skills Data'!$A$1:$E$2403,3,FALSE)</f>
        <v>7.93</v>
      </c>
      <c r="K1822" s="41">
        <f t="shared" si="142"/>
        <v>19.34</v>
      </c>
      <c r="L1822" s="41" t="s">
        <v>5</v>
      </c>
      <c r="M1822" s="41" t="s">
        <v>5</v>
      </c>
      <c r="N1822" s="41" t="str">
        <f t="shared" si="143"/>
        <v>High Impact</v>
      </c>
      <c r="O1822" s="42">
        <v>35198</v>
      </c>
      <c r="P1822" s="42">
        <v>335000</v>
      </c>
      <c r="Q1822" s="42">
        <f t="shared" si="144"/>
        <v>370198</v>
      </c>
    </row>
    <row r="1823" spans="1:17" x14ac:dyDescent="0.35">
      <c r="A1823" s="41" t="s">
        <v>1844</v>
      </c>
      <c r="B1823" s="41">
        <f>VLOOKUP($A:$A,'Youth Skills Data'!$A$1:$E$2403,2,FALSE)</f>
        <v>17</v>
      </c>
      <c r="C1823" s="41" t="str">
        <f t="shared" si="141"/>
        <v>15 - 19 yrs</v>
      </c>
      <c r="D1823" s="41" t="s">
        <v>3</v>
      </c>
      <c r="E1823" s="41" t="str">
        <f>HLOOKUP($A1823,'Sheet 4'!$A$2:$CNK$3,2,FALSE)</f>
        <v>Separated</v>
      </c>
      <c r="F1823" s="41" t="s">
        <v>121</v>
      </c>
      <c r="G1823" s="41" t="str">
        <f t="shared" si="140"/>
        <v>Male/Separated/Amudat</v>
      </c>
      <c r="H1823" s="41">
        <f>VLOOKUP($A1823,'Youth Skills Data'!$A$1:$E$2403,5,FALSE)</f>
        <v>3.76</v>
      </c>
      <c r="I1823" s="41">
        <f>VLOOKUP($A1823,'Youth Skills Data'!$A$1:$E$2403,4,FALSE)</f>
        <v>0.56000000000000005</v>
      </c>
      <c r="J1823" s="41">
        <f>VLOOKUP($A1823,'Youth Skills Data'!$A$1:$E$2403,3,FALSE)</f>
        <v>9.81</v>
      </c>
      <c r="K1823" s="41">
        <f t="shared" si="142"/>
        <v>14.13</v>
      </c>
      <c r="L1823" s="41" t="s">
        <v>5</v>
      </c>
      <c r="M1823" s="41" t="s">
        <v>5</v>
      </c>
      <c r="N1823" s="41" t="str">
        <f t="shared" si="143"/>
        <v>High Impact</v>
      </c>
      <c r="O1823" s="42">
        <v>55099</v>
      </c>
      <c r="P1823" s="42">
        <v>16200</v>
      </c>
      <c r="Q1823" s="42">
        <f t="shared" si="144"/>
        <v>71299</v>
      </c>
    </row>
    <row r="1824" spans="1:17" x14ac:dyDescent="0.35">
      <c r="A1824" s="41" t="s">
        <v>1845</v>
      </c>
      <c r="B1824" s="41">
        <f>VLOOKUP($A:$A,'Youth Skills Data'!$A$1:$E$2403,2,FALSE)</f>
        <v>25</v>
      </c>
      <c r="C1824" s="41" t="str">
        <f t="shared" si="141"/>
        <v>25 yrs or more</v>
      </c>
      <c r="D1824" s="41" t="s">
        <v>8</v>
      </c>
      <c r="E1824" s="41" t="str">
        <f>HLOOKUP($A1824,'Sheet 4'!$A$2:$CNK$3,2,FALSE)</f>
        <v>Separated</v>
      </c>
      <c r="F1824" s="41" t="s">
        <v>121</v>
      </c>
      <c r="G1824" s="41" t="str">
        <f t="shared" si="140"/>
        <v>Female/Separated/Amudat</v>
      </c>
      <c r="H1824" s="41">
        <f>VLOOKUP($A1824,'Youth Skills Data'!$A$1:$E$2403,5,FALSE)</f>
        <v>8.9499999999999993</v>
      </c>
      <c r="I1824" s="41">
        <f>VLOOKUP($A1824,'Youth Skills Data'!$A$1:$E$2403,4,FALSE)</f>
        <v>9.2799999999999994</v>
      </c>
      <c r="J1824" s="41">
        <f>VLOOKUP($A1824,'Youth Skills Data'!$A$1:$E$2403,3,FALSE)</f>
        <v>7.99</v>
      </c>
      <c r="K1824" s="41">
        <f t="shared" si="142"/>
        <v>26.22</v>
      </c>
      <c r="L1824" s="41" t="s">
        <v>5</v>
      </c>
      <c r="M1824" s="41" t="s">
        <v>5</v>
      </c>
      <c r="N1824" s="41" t="str">
        <f t="shared" si="143"/>
        <v>High Impact</v>
      </c>
      <c r="O1824" s="42">
        <v>85000</v>
      </c>
      <c r="P1824" s="42">
        <v>38000</v>
      </c>
      <c r="Q1824" s="42">
        <f t="shared" si="144"/>
        <v>123000</v>
      </c>
    </row>
    <row r="1825" spans="1:17" x14ac:dyDescent="0.35">
      <c r="A1825" s="41" t="s">
        <v>1846</v>
      </c>
      <c r="B1825" s="41">
        <f>VLOOKUP($A:$A,'Youth Skills Data'!$A$1:$E$2403,2,FALSE)</f>
        <v>15</v>
      </c>
      <c r="C1825" s="41" t="str">
        <f t="shared" si="141"/>
        <v>15 - 19 yrs</v>
      </c>
      <c r="D1825" s="41" t="s">
        <v>3</v>
      </c>
      <c r="E1825" s="41" t="str">
        <f>HLOOKUP($A1825,'Sheet 4'!$A$2:$CNK$3,2,FALSE)</f>
        <v>Single</v>
      </c>
      <c r="F1825" s="41" t="s">
        <v>121</v>
      </c>
      <c r="G1825" s="41" t="str">
        <f t="shared" si="140"/>
        <v>Male/Single/Amudat</v>
      </c>
      <c r="H1825" s="41">
        <f>VLOOKUP($A1825,'Youth Skills Data'!$A$1:$E$2403,5,FALSE)</f>
        <v>5.3</v>
      </c>
      <c r="I1825" s="41">
        <f>VLOOKUP($A1825,'Youth Skills Data'!$A$1:$E$2403,4,FALSE)</f>
        <v>2.52</v>
      </c>
      <c r="J1825" s="41">
        <f>VLOOKUP($A1825,'Youth Skills Data'!$A$1:$E$2403,3,FALSE)</f>
        <v>5.59</v>
      </c>
      <c r="K1825" s="41">
        <f t="shared" si="142"/>
        <v>13.41</v>
      </c>
      <c r="L1825" s="41" t="s">
        <v>5</v>
      </c>
      <c r="M1825" s="41" t="s">
        <v>5</v>
      </c>
      <c r="N1825" s="41" t="str">
        <f t="shared" si="143"/>
        <v>High Impact</v>
      </c>
      <c r="O1825" s="42">
        <v>41000</v>
      </c>
      <c r="P1825" s="42">
        <v>3200</v>
      </c>
      <c r="Q1825" s="42">
        <f t="shared" si="144"/>
        <v>44200</v>
      </c>
    </row>
    <row r="1826" spans="1:17" x14ac:dyDescent="0.35">
      <c r="A1826" s="41" t="s">
        <v>1847</v>
      </c>
      <c r="B1826" s="41">
        <f>VLOOKUP($A:$A,'Youth Skills Data'!$A$1:$E$2403,2,FALSE)</f>
        <v>15</v>
      </c>
      <c r="C1826" s="41" t="str">
        <f t="shared" si="141"/>
        <v>15 - 19 yrs</v>
      </c>
      <c r="D1826" s="41" t="s">
        <v>3</v>
      </c>
      <c r="E1826" s="41" t="str">
        <f>HLOOKUP($A1826,'Sheet 4'!$A$2:$CNK$3,2,FALSE)</f>
        <v>Married</v>
      </c>
      <c r="F1826" s="41" t="s">
        <v>121</v>
      </c>
      <c r="G1826" s="41" t="str">
        <f t="shared" si="140"/>
        <v>Male/Married/Amudat</v>
      </c>
      <c r="H1826" s="41">
        <f>VLOOKUP($A1826,'Youth Skills Data'!$A$1:$E$2403,5,FALSE)</f>
        <v>8.42</v>
      </c>
      <c r="I1826" s="41">
        <f>VLOOKUP($A1826,'Youth Skills Data'!$A$1:$E$2403,4,FALSE)</f>
        <v>3.68</v>
      </c>
      <c r="J1826" s="41">
        <f>VLOOKUP($A1826,'Youth Skills Data'!$A$1:$E$2403,3,FALSE)</f>
        <v>0.54</v>
      </c>
      <c r="K1826" s="41">
        <f t="shared" si="142"/>
        <v>12.64</v>
      </c>
      <c r="L1826" s="41" t="s">
        <v>5</v>
      </c>
      <c r="M1826" s="41" t="s">
        <v>5</v>
      </c>
      <c r="N1826" s="41" t="str">
        <f t="shared" si="143"/>
        <v>High Impact</v>
      </c>
      <c r="O1826" s="42">
        <v>32500</v>
      </c>
      <c r="P1826" s="42">
        <v>130000</v>
      </c>
      <c r="Q1826" s="42">
        <f t="shared" si="144"/>
        <v>162500</v>
      </c>
    </row>
    <row r="1827" spans="1:17" x14ac:dyDescent="0.35">
      <c r="A1827" s="41" t="s">
        <v>1848</v>
      </c>
      <c r="B1827" s="41">
        <f>VLOOKUP($A:$A,'Youth Skills Data'!$A$1:$E$2403,2,FALSE)</f>
        <v>17</v>
      </c>
      <c r="C1827" s="41" t="str">
        <f t="shared" si="141"/>
        <v>15 - 19 yrs</v>
      </c>
      <c r="D1827" s="41" t="s">
        <v>8</v>
      </c>
      <c r="E1827" s="41" t="str">
        <f>HLOOKUP($A1827,'Sheet 4'!$A$2:$CNK$3,2,FALSE)</f>
        <v>Single</v>
      </c>
      <c r="F1827" s="41" t="s">
        <v>121</v>
      </c>
      <c r="G1827" s="41" t="str">
        <f t="shared" si="140"/>
        <v>Female/Single/Amudat</v>
      </c>
      <c r="H1827" s="41">
        <f>VLOOKUP($A1827,'Youth Skills Data'!$A$1:$E$2403,5,FALSE)</f>
        <v>8.42</v>
      </c>
      <c r="I1827" s="41">
        <f>VLOOKUP($A1827,'Youth Skills Data'!$A$1:$E$2403,4,FALSE)</f>
        <v>3.68</v>
      </c>
      <c r="J1827" s="41">
        <f>VLOOKUP($A1827,'Youth Skills Data'!$A$1:$E$2403,3,FALSE)</f>
        <v>0.54</v>
      </c>
      <c r="K1827" s="41">
        <f t="shared" si="142"/>
        <v>12.64</v>
      </c>
      <c r="L1827" s="41" t="s">
        <v>5</v>
      </c>
      <c r="M1827" s="41" t="s">
        <v>6</v>
      </c>
      <c r="N1827" s="41" t="str">
        <f t="shared" si="143"/>
        <v>Moderate Impact</v>
      </c>
      <c r="O1827" s="42">
        <v>18000</v>
      </c>
      <c r="P1827" s="42"/>
      <c r="Q1827" s="42">
        <f t="shared" si="144"/>
        <v>18000</v>
      </c>
    </row>
    <row r="1828" spans="1:17" x14ac:dyDescent="0.35">
      <c r="A1828" s="41" t="s">
        <v>1849</v>
      </c>
      <c r="B1828" s="41">
        <f>VLOOKUP($A:$A,'Youth Skills Data'!$A$1:$E$2403,2,FALSE)</f>
        <v>19</v>
      </c>
      <c r="C1828" s="41" t="str">
        <f t="shared" si="141"/>
        <v>20 - 24 yrs</v>
      </c>
      <c r="D1828" s="41" t="s">
        <v>3</v>
      </c>
      <c r="E1828" s="41" t="str">
        <f>HLOOKUP($A1828,'Sheet 4'!$A$2:$CNK$3,2,FALSE)</f>
        <v>Separated</v>
      </c>
      <c r="F1828" s="41" t="s">
        <v>121</v>
      </c>
      <c r="G1828" s="41" t="str">
        <f t="shared" si="140"/>
        <v>Male/Separated/Amudat</v>
      </c>
      <c r="H1828" s="41">
        <f>VLOOKUP($A1828,'Youth Skills Data'!$A$1:$E$2403,5,FALSE)</f>
        <v>8.42</v>
      </c>
      <c r="I1828" s="41">
        <f>VLOOKUP($A1828,'Youth Skills Data'!$A$1:$E$2403,4,FALSE)</f>
        <v>3.68</v>
      </c>
      <c r="J1828" s="41">
        <f>VLOOKUP($A1828,'Youth Skills Data'!$A$1:$E$2403,3,FALSE)</f>
        <v>0.54</v>
      </c>
      <c r="K1828" s="41">
        <f t="shared" si="142"/>
        <v>12.64</v>
      </c>
      <c r="L1828" s="41" t="s">
        <v>5</v>
      </c>
      <c r="M1828" s="41" t="s">
        <v>5</v>
      </c>
      <c r="N1828" s="41" t="str">
        <f t="shared" si="143"/>
        <v>High Impact</v>
      </c>
      <c r="O1828" s="42">
        <v>55099</v>
      </c>
      <c r="P1828" s="42">
        <v>30297</v>
      </c>
      <c r="Q1828" s="42">
        <f t="shared" si="144"/>
        <v>85396</v>
      </c>
    </row>
    <row r="1829" spans="1:17" x14ac:dyDescent="0.35">
      <c r="A1829" s="41" t="s">
        <v>1850</v>
      </c>
      <c r="B1829" s="41">
        <f>VLOOKUP($A:$A,'Youth Skills Data'!$A$1:$E$2403,2,FALSE)</f>
        <v>21</v>
      </c>
      <c r="C1829" s="41" t="str">
        <f t="shared" si="141"/>
        <v>20 - 24 yrs</v>
      </c>
      <c r="D1829" s="41" t="s">
        <v>3</v>
      </c>
      <c r="E1829" s="41" t="str">
        <f>HLOOKUP($A1829,'Sheet 4'!$A$2:$CNK$3,2,FALSE)</f>
        <v>Separated</v>
      </c>
      <c r="F1829" s="41" t="s">
        <v>120</v>
      </c>
      <c r="G1829" s="41" t="str">
        <f t="shared" si="140"/>
        <v>Male/Separated/Nakapiripiriti</v>
      </c>
      <c r="H1829" s="41">
        <f>VLOOKUP($A1829,'Youth Skills Data'!$A$1:$E$2403,5,FALSE)</f>
        <v>7.84</v>
      </c>
      <c r="I1829" s="41">
        <f>VLOOKUP($A1829,'Youth Skills Data'!$A$1:$E$2403,4,FALSE)</f>
        <v>6.23</v>
      </c>
      <c r="J1829" s="41">
        <f>VLOOKUP($A1829,'Youth Skills Data'!$A$1:$E$2403,3,FALSE)</f>
        <v>5.87</v>
      </c>
      <c r="K1829" s="41">
        <f t="shared" si="142"/>
        <v>19.940000000000001</v>
      </c>
      <c r="L1829" s="41" t="s">
        <v>5</v>
      </c>
      <c r="M1829" s="41" t="s">
        <v>5</v>
      </c>
      <c r="N1829" s="41" t="str">
        <f t="shared" si="143"/>
        <v>High Impact</v>
      </c>
      <c r="O1829" s="42">
        <v>70198</v>
      </c>
      <c r="P1829" s="42">
        <v>17099</v>
      </c>
      <c r="Q1829" s="42">
        <f t="shared" si="144"/>
        <v>87297</v>
      </c>
    </row>
    <row r="1830" spans="1:17" x14ac:dyDescent="0.35">
      <c r="A1830" s="41" t="s">
        <v>1851</v>
      </c>
      <c r="B1830" s="41">
        <f>VLOOKUP($A:$A,'Youth Skills Data'!$A$1:$E$2403,2,FALSE)</f>
        <v>24</v>
      </c>
      <c r="C1830" s="41" t="str">
        <f t="shared" si="141"/>
        <v>20 - 24 yrs</v>
      </c>
      <c r="D1830" s="41" t="s">
        <v>3</v>
      </c>
      <c r="E1830" s="41" t="str">
        <f>HLOOKUP($A1830,'Sheet 4'!$A$2:$CNK$3,2,FALSE)</f>
        <v>Separated</v>
      </c>
      <c r="F1830" s="41" t="s">
        <v>120</v>
      </c>
      <c r="G1830" s="41" t="str">
        <f t="shared" si="140"/>
        <v>Male/Separated/Nakapiripiriti</v>
      </c>
      <c r="H1830" s="41">
        <f>VLOOKUP($A1830,'Youth Skills Data'!$A$1:$E$2403,5,FALSE)</f>
        <v>3.26</v>
      </c>
      <c r="I1830" s="41">
        <f>VLOOKUP($A1830,'Youth Skills Data'!$A$1:$E$2403,4,FALSE)</f>
        <v>9.7200000000000006</v>
      </c>
      <c r="J1830" s="41">
        <f>VLOOKUP($A1830,'Youth Skills Data'!$A$1:$E$2403,3,FALSE)</f>
        <v>2</v>
      </c>
      <c r="K1830" s="41">
        <f t="shared" si="142"/>
        <v>14.98</v>
      </c>
      <c r="L1830" s="41" t="s">
        <v>5</v>
      </c>
      <c r="M1830" s="41" t="s">
        <v>5</v>
      </c>
      <c r="N1830" s="41" t="str">
        <f t="shared" si="143"/>
        <v>High Impact</v>
      </c>
      <c r="O1830" s="42">
        <v>10297</v>
      </c>
      <c r="P1830" s="42">
        <v>15198</v>
      </c>
      <c r="Q1830" s="42">
        <f t="shared" si="144"/>
        <v>25495</v>
      </c>
    </row>
    <row r="1831" spans="1:17" x14ac:dyDescent="0.35">
      <c r="A1831" s="41" t="s">
        <v>1852</v>
      </c>
      <c r="B1831" s="41">
        <f>VLOOKUP($A:$A,'Youth Skills Data'!$A$1:$E$2403,2,FALSE)</f>
        <v>21</v>
      </c>
      <c r="C1831" s="41" t="str">
        <f t="shared" si="141"/>
        <v>20 - 24 yrs</v>
      </c>
      <c r="D1831" s="41" t="s">
        <v>8</v>
      </c>
      <c r="E1831" s="41" t="str">
        <f>HLOOKUP($A1831,'Sheet 4'!$A$2:$CNK$3,2,FALSE)</f>
        <v>Single</v>
      </c>
      <c r="F1831" s="41" t="s">
        <v>120</v>
      </c>
      <c r="G1831" s="41" t="str">
        <f t="shared" si="140"/>
        <v>Female/Single/Nakapiripiriti</v>
      </c>
      <c r="H1831" s="41">
        <f>VLOOKUP($A1831,'Youth Skills Data'!$A$1:$E$2403,5,FALSE)</f>
        <v>3.68</v>
      </c>
      <c r="I1831" s="41">
        <f>VLOOKUP($A1831,'Youth Skills Data'!$A$1:$E$2403,4,FALSE)</f>
        <v>6.89</v>
      </c>
      <c r="J1831" s="41">
        <f>VLOOKUP($A1831,'Youth Skills Data'!$A$1:$E$2403,3,FALSE)</f>
        <v>6.27</v>
      </c>
      <c r="K1831" s="41">
        <f t="shared" si="142"/>
        <v>16.84</v>
      </c>
      <c r="L1831" s="41" t="s">
        <v>7</v>
      </c>
      <c r="M1831" s="41" t="s">
        <v>7</v>
      </c>
      <c r="N1831" s="41" t="str">
        <f t="shared" si="143"/>
        <v>No Impact at all</v>
      </c>
      <c r="O1831" s="42"/>
      <c r="P1831" s="42"/>
      <c r="Q1831" s="42">
        <f t="shared" si="144"/>
        <v>0</v>
      </c>
    </row>
    <row r="1832" spans="1:17" x14ac:dyDescent="0.35">
      <c r="A1832" s="41" t="s">
        <v>1853</v>
      </c>
      <c r="B1832" s="41">
        <f>VLOOKUP($A:$A,'Youth Skills Data'!$A$1:$E$2403,2,FALSE)</f>
        <v>23</v>
      </c>
      <c r="C1832" s="41" t="str">
        <f t="shared" si="141"/>
        <v>20 - 24 yrs</v>
      </c>
      <c r="D1832" s="41" t="s">
        <v>3</v>
      </c>
      <c r="E1832" s="41" t="str">
        <f>HLOOKUP($A1832,'Sheet 4'!$A$2:$CNK$3,2,FALSE)</f>
        <v>Single</v>
      </c>
      <c r="F1832" s="41" t="s">
        <v>120</v>
      </c>
      <c r="G1832" s="41" t="str">
        <f t="shared" si="140"/>
        <v>Male/Single/Nakapiripiriti</v>
      </c>
      <c r="H1832" s="41">
        <f>VLOOKUP($A1832,'Youth Skills Data'!$A$1:$E$2403,5,FALSE)</f>
        <v>4.3499999999999996</v>
      </c>
      <c r="I1832" s="41">
        <f>VLOOKUP($A1832,'Youth Skills Data'!$A$1:$E$2403,4,FALSE)</f>
        <v>7.84</v>
      </c>
      <c r="J1832" s="41">
        <f>VLOOKUP($A1832,'Youth Skills Data'!$A$1:$E$2403,3,FALSE)</f>
        <v>6.4</v>
      </c>
      <c r="K1832" s="41">
        <f t="shared" si="142"/>
        <v>18.59</v>
      </c>
      <c r="L1832" s="41" t="s">
        <v>5</v>
      </c>
      <c r="M1832" s="41" t="s">
        <v>5</v>
      </c>
      <c r="N1832" s="41" t="str">
        <f t="shared" si="143"/>
        <v>High Impact</v>
      </c>
      <c r="O1832" s="42">
        <v>22599</v>
      </c>
      <c r="P1832" s="42">
        <v>48000</v>
      </c>
      <c r="Q1832" s="42">
        <f t="shared" si="144"/>
        <v>70599</v>
      </c>
    </row>
    <row r="1833" spans="1:17" x14ac:dyDescent="0.35">
      <c r="A1833" s="41" t="s">
        <v>1854</v>
      </c>
      <c r="B1833" s="41">
        <f>VLOOKUP($A:$A,'Youth Skills Data'!$A$1:$E$2403,2,FALSE)</f>
        <v>19</v>
      </c>
      <c r="C1833" s="41" t="str">
        <f t="shared" si="141"/>
        <v>20 - 24 yrs</v>
      </c>
      <c r="D1833" s="41" t="s">
        <v>8</v>
      </c>
      <c r="E1833" s="41" t="str">
        <f>HLOOKUP($A1833,'Sheet 4'!$A$2:$CNK$3,2,FALSE)</f>
        <v>Single</v>
      </c>
      <c r="F1833" s="41" t="s">
        <v>120</v>
      </c>
      <c r="G1833" s="41" t="str">
        <f t="shared" si="140"/>
        <v>Female/Single/Nakapiripiriti</v>
      </c>
      <c r="H1833" s="41">
        <f>VLOOKUP($A1833,'Youth Skills Data'!$A$1:$E$2403,5,FALSE)</f>
        <v>3.76</v>
      </c>
      <c r="I1833" s="41">
        <f>VLOOKUP($A1833,'Youth Skills Data'!$A$1:$E$2403,4,FALSE)</f>
        <v>0.56000000000000005</v>
      </c>
      <c r="J1833" s="41">
        <f>VLOOKUP($A1833,'Youth Skills Data'!$A$1:$E$2403,3,FALSE)</f>
        <v>9.81</v>
      </c>
      <c r="K1833" s="41">
        <f t="shared" si="142"/>
        <v>14.13</v>
      </c>
      <c r="L1833" s="41" t="s">
        <v>5</v>
      </c>
      <c r="M1833" s="41" t="s">
        <v>5</v>
      </c>
      <c r="N1833" s="41" t="str">
        <f t="shared" si="143"/>
        <v>High Impact</v>
      </c>
      <c r="O1833" s="42">
        <v>45198</v>
      </c>
      <c r="P1833" s="42">
        <v>235000</v>
      </c>
      <c r="Q1833" s="42">
        <f t="shared" si="144"/>
        <v>280198</v>
      </c>
    </row>
    <row r="1834" spans="1:17" x14ac:dyDescent="0.35">
      <c r="A1834" s="41" t="s">
        <v>1855</v>
      </c>
      <c r="B1834" s="41">
        <f>VLOOKUP($A:$A,'Youth Skills Data'!$A$1:$E$2403,2,FALSE)</f>
        <v>29</v>
      </c>
      <c r="C1834" s="41" t="str">
        <f t="shared" si="141"/>
        <v>25 yrs or more</v>
      </c>
      <c r="D1834" s="41" t="s">
        <v>8</v>
      </c>
      <c r="E1834" s="41" t="str">
        <f>HLOOKUP($A1834,'Sheet 4'!$A$2:$CNK$3,2,FALSE)</f>
        <v>Separated</v>
      </c>
      <c r="F1834" s="41" t="s">
        <v>120</v>
      </c>
      <c r="G1834" s="41" t="str">
        <f t="shared" si="140"/>
        <v>Female/Separated/Nakapiripiriti</v>
      </c>
      <c r="H1834" s="41">
        <f>VLOOKUP($A1834,'Youth Skills Data'!$A$1:$E$2403,5,FALSE)</f>
        <v>8.9499999999999993</v>
      </c>
      <c r="I1834" s="41">
        <f>VLOOKUP($A1834,'Youth Skills Data'!$A$1:$E$2403,4,FALSE)</f>
        <v>9.2799999999999994</v>
      </c>
      <c r="J1834" s="41">
        <f>VLOOKUP($A1834,'Youth Skills Data'!$A$1:$E$2403,3,FALSE)</f>
        <v>7.99</v>
      </c>
      <c r="K1834" s="41">
        <f t="shared" si="142"/>
        <v>26.22</v>
      </c>
      <c r="L1834" s="41" t="s">
        <v>5</v>
      </c>
      <c r="M1834" s="41" t="s">
        <v>5</v>
      </c>
      <c r="N1834" s="41" t="str">
        <f t="shared" si="143"/>
        <v>High Impact</v>
      </c>
      <c r="O1834" s="42">
        <v>136000</v>
      </c>
      <c r="P1834" s="42">
        <v>11000</v>
      </c>
      <c r="Q1834" s="42">
        <f t="shared" si="144"/>
        <v>147000</v>
      </c>
    </row>
    <row r="1835" spans="1:17" x14ac:dyDescent="0.35">
      <c r="A1835" s="41" t="s">
        <v>1856</v>
      </c>
      <c r="B1835" s="41">
        <f>VLOOKUP($A:$A,'Youth Skills Data'!$A$1:$E$2403,2,FALSE)</f>
        <v>23</v>
      </c>
      <c r="C1835" s="41" t="str">
        <f t="shared" si="141"/>
        <v>20 - 24 yrs</v>
      </c>
      <c r="D1835" s="41" t="s">
        <v>8</v>
      </c>
      <c r="E1835" s="41" t="str">
        <f>HLOOKUP($A1835,'Sheet 4'!$A$2:$CNK$3,2,FALSE)</f>
        <v>Single</v>
      </c>
      <c r="F1835" s="41" t="s">
        <v>120</v>
      </c>
      <c r="G1835" s="41" t="str">
        <f t="shared" si="140"/>
        <v>Female/Single/Nakapiripiriti</v>
      </c>
      <c r="H1835" s="41">
        <f>VLOOKUP($A1835,'Youth Skills Data'!$A$1:$E$2403,5,FALSE)</f>
        <v>8.42</v>
      </c>
      <c r="I1835" s="41">
        <f>VLOOKUP($A1835,'Youth Skills Data'!$A$1:$E$2403,4,FALSE)</f>
        <v>3.68</v>
      </c>
      <c r="J1835" s="41">
        <f>VLOOKUP($A1835,'Youth Skills Data'!$A$1:$E$2403,3,FALSE)</f>
        <v>0.54</v>
      </c>
      <c r="K1835" s="41">
        <f t="shared" si="142"/>
        <v>12.64</v>
      </c>
      <c r="L1835" s="41" t="s">
        <v>5</v>
      </c>
      <c r="M1835" s="41" t="s">
        <v>5</v>
      </c>
      <c r="N1835" s="41" t="str">
        <f t="shared" si="143"/>
        <v>High Impact</v>
      </c>
      <c r="O1835" s="42">
        <v>90500</v>
      </c>
      <c r="P1835" s="42">
        <v>60000</v>
      </c>
      <c r="Q1835" s="42">
        <f t="shared" si="144"/>
        <v>150500</v>
      </c>
    </row>
    <row r="1836" spans="1:17" x14ac:dyDescent="0.35">
      <c r="A1836" s="41" t="s">
        <v>1857</v>
      </c>
      <c r="B1836" s="41">
        <f>VLOOKUP($A:$A,'Youth Skills Data'!$A$1:$E$2403,2,FALSE)</f>
        <v>21</v>
      </c>
      <c r="C1836" s="41" t="str">
        <f t="shared" si="141"/>
        <v>20 - 24 yrs</v>
      </c>
      <c r="D1836" s="41" t="s">
        <v>3</v>
      </c>
      <c r="E1836" s="41" t="str">
        <f>HLOOKUP($A1836,'Sheet 4'!$A$2:$CNK$3,2,FALSE)</f>
        <v>Single</v>
      </c>
      <c r="F1836" s="41" t="s">
        <v>120</v>
      </c>
      <c r="G1836" s="41" t="str">
        <f t="shared" si="140"/>
        <v>Male/Single/Nakapiripiriti</v>
      </c>
      <c r="H1836" s="41">
        <f>VLOOKUP($A1836,'Youth Skills Data'!$A$1:$E$2403,5,FALSE)</f>
        <v>4.43</v>
      </c>
      <c r="I1836" s="41">
        <f>VLOOKUP($A1836,'Youth Skills Data'!$A$1:$E$2403,4,FALSE)</f>
        <v>7.64</v>
      </c>
      <c r="J1836" s="41">
        <f>VLOOKUP($A1836,'Youth Skills Data'!$A$1:$E$2403,3,FALSE)</f>
        <v>6.39</v>
      </c>
      <c r="K1836" s="41">
        <f t="shared" si="142"/>
        <v>18.46</v>
      </c>
      <c r="L1836" s="41" t="s">
        <v>5</v>
      </c>
      <c r="M1836" s="41" t="s">
        <v>5</v>
      </c>
      <c r="N1836" s="41" t="str">
        <f t="shared" si="143"/>
        <v>High Impact</v>
      </c>
      <c r="O1836" s="42">
        <v>4650</v>
      </c>
      <c r="P1836" s="42">
        <v>35198</v>
      </c>
      <c r="Q1836" s="42">
        <f t="shared" si="144"/>
        <v>39848</v>
      </c>
    </row>
    <row r="1837" spans="1:17" x14ac:dyDescent="0.35">
      <c r="A1837" s="41" t="s">
        <v>1858</v>
      </c>
      <c r="B1837" s="41">
        <f>VLOOKUP($A:$A,'Youth Skills Data'!$A$1:$E$2403,2,FALSE)</f>
        <v>18</v>
      </c>
      <c r="C1837" s="41" t="str">
        <f t="shared" si="141"/>
        <v>15 - 19 yrs</v>
      </c>
      <c r="D1837" s="41" t="s">
        <v>3</v>
      </c>
      <c r="E1837" s="41" t="str">
        <f>HLOOKUP($A1837,'Sheet 4'!$A$2:$CNK$3,2,FALSE)</f>
        <v>Single</v>
      </c>
      <c r="F1837" s="41" t="s">
        <v>120</v>
      </c>
      <c r="G1837" s="41" t="str">
        <f t="shared" si="140"/>
        <v>Male/Single/Nakapiripiriti</v>
      </c>
      <c r="H1837" s="41">
        <f>VLOOKUP($A1837,'Youth Skills Data'!$A$1:$E$2403,5,FALSE)</f>
        <v>4.3499999999999996</v>
      </c>
      <c r="I1837" s="41">
        <f>VLOOKUP($A1837,'Youth Skills Data'!$A$1:$E$2403,4,FALSE)</f>
        <v>7.84</v>
      </c>
      <c r="J1837" s="41">
        <f>VLOOKUP($A1837,'Youth Skills Data'!$A$1:$E$2403,3,FALSE)</f>
        <v>6.4</v>
      </c>
      <c r="K1837" s="41">
        <f t="shared" si="142"/>
        <v>18.59</v>
      </c>
      <c r="L1837" s="41" t="s">
        <v>5</v>
      </c>
      <c r="M1837" s="41" t="s">
        <v>5</v>
      </c>
      <c r="N1837" s="41" t="str">
        <f t="shared" si="143"/>
        <v>High Impact</v>
      </c>
      <c r="O1837" s="42">
        <v>130000</v>
      </c>
      <c r="P1837" s="42">
        <v>41000</v>
      </c>
      <c r="Q1837" s="42">
        <f t="shared" si="144"/>
        <v>171000</v>
      </c>
    </row>
    <row r="1838" spans="1:17" x14ac:dyDescent="0.35">
      <c r="A1838" s="41" t="s">
        <v>1859</v>
      </c>
      <c r="B1838" s="41">
        <f>VLOOKUP($A:$A,'Youth Skills Data'!$A$1:$E$2403,2,FALSE)</f>
        <v>21</v>
      </c>
      <c r="C1838" s="41" t="str">
        <f t="shared" si="141"/>
        <v>20 - 24 yrs</v>
      </c>
      <c r="D1838" s="41" t="s">
        <v>3</v>
      </c>
      <c r="E1838" s="41" t="str">
        <f>HLOOKUP($A1838,'Sheet 4'!$A$2:$CNK$3,2,FALSE)</f>
        <v>Single</v>
      </c>
      <c r="F1838" s="41" t="s">
        <v>120</v>
      </c>
      <c r="G1838" s="41" t="str">
        <f t="shared" si="140"/>
        <v>Male/Single/Nakapiripiriti</v>
      </c>
      <c r="H1838" s="41">
        <f>VLOOKUP($A1838,'Youth Skills Data'!$A$1:$E$2403,5,FALSE)</f>
        <v>3.76</v>
      </c>
      <c r="I1838" s="41">
        <f>VLOOKUP($A1838,'Youth Skills Data'!$A$1:$E$2403,4,FALSE)</f>
        <v>0.56000000000000005</v>
      </c>
      <c r="J1838" s="41">
        <f>VLOOKUP($A1838,'Youth Skills Data'!$A$1:$E$2403,3,FALSE)</f>
        <v>9.81</v>
      </c>
      <c r="K1838" s="41">
        <f t="shared" si="142"/>
        <v>14.13</v>
      </c>
      <c r="L1838" s="41" t="s">
        <v>5</v>
      </c>
      <c r="M1838" s="41" t="s">
        <v>5</v>
      </c>
      <c r="N1838" s="41" t="str">
        <f t="shared" si="143"/>
        <v>High Impact</v>
      </c>
      <c r="O1838" s="42">
        <v>30200</v>
      </c>
      <c r="P1838" s="42">
        <v>15198</v>
      </c>
      <c r="Q1838" s="42">
        <f t="shared" si="144"/>
        <v>45398</v>
      </c>
    </row>
    <row r="1839" spans="1:17" x14ac:dyDescent="0.35">
      <c r="A1839" s="41" t="s">
        <v>1860</v>
      </c>
      <c r="B1839" s="41">
        <f>VLOOKUP($A:$A,'Youth Skills Data'!$A$1:$E$2403,2,FALSE)</f>
        <v>23</v>
      </c>
      <c r="C1839" s="41" t="str">
        <f t="shared" si="141"/>
        <v>20 - 24 yrs</v>
      </c>
      <c r="D1839" s="41" t="s">
        <v>3</v>
      </c>
      <c r="E1839" s="41" t="str">
        <f>HLOOKUP($A1839,'Sheet 4'!$A$2:$CNK$3,2,FALSE)</f>
        <v>Single</v>
      </c>
      <c r="F1839" s="41" t="s">
        <v>118</v>
      </c>
      <c r="G1839" s="41" t="str">
        <f t="shared" si="140"/>
        <v>Male/Single/Kotido</v>
      </c>
      <c r="H1839" s="41">
        <f>VLOOKUP($A1839,'Youth Skills Data'!$A$1:$E$2403,5,FALSE)</f>
        <v>2.91</v>
      </c>
      <c r="I1839" s="41">
        <f>VLOOKUP($A1839,'Youth Skills Data'!$A$1:$E$2403,4,FALSE)</f>
        <v>2.04</v>
      </c>
      <c r="J1839" s="41">
        <f>VLOOKUP($A1839,'Youth Skills Data'!$A$1:$E$2403,3,FALSE)</f>
        <v>2.82</v>
      </c>
      <c r="K1839" s="41">
        <f t="shared" si="142"/>
        <v>7.77</v>
      </c>
      <c r="L1839" s="41" t="s">
        <v>5</v>
      </c>
      <c r="M1839" s="41" t="s">
        <v>5</v>
      </c>
      <c r="N1839" s="41" t="str">
        <f t="shared" si="143"/>
        <v>High Impact</v>
      </c>
      <c r="O1839" s="42">
        <v>60297</v>
      </c>
      <c r="P1839" s="42">
        <v>40198</v>
      </c>
      <c r="Q1839" s="42">
        <f t="shared" si="144"/>
        <v>100495</v>
      </c>
    </row>
    <row r="1840" spans="1:17" x14ac:dyDescent="0.35">
      <c r="A1840" s="41" t="s">
        <v>1861</v>
      </c>
      <c r="B1840" s="41">
        <f>VLOOKUP($A:$A,'Youth Skills Data'!$A$1:$E$2403,2,FALSE)</f>
        <v>17</v>
      </c>
      <c r="C1840" s="41" t="str">
        <f t="shared" si="141"/>
        <v>15 - 19 yrs</v>
      </c>
      <c r="D1840" s="41" t="s">
        <v>8</v>
      </c>
      <c r="E1840" s="41" t="str">
        <f>HLOOKUP($A1840,'Sheet 4'!$A$2:$CNK$3,2,FALSE)</f>
        <v>Single</v>
      </c>
      <c r="F1840" s="41" t="s">
        <v>118</v>
      </c>
      <c r="G1840" s="41" t="str">
        <f t="shared" si="140"/>
        <v>Female/Single/Kotido</v>
      </c>
      <c r="H1840" s="41">
        <f>VLOOKUP($A1840,'Youth Skills Data'!$A$1:$E$2403,5,FALSE)</f>
        <v>7.84</v>
      </c>
      <c r="I1840" s="41">
        <f>VLOOKUP($A1840,'Youth Skills Data'!$A$1:$E$2403,4,FALSE)</f>
        <v>6.23</v>
      </c>
      <c r="J1840" s="41">
        <f>VLOOKUP($A1840,'Youth Skills Data'!$A$1:$E$2403,3,FALSE)</f>
        <v>5.87</v>
      </c>
      <c r="K1840" s="41">
        <f t="shared" si="142"/>
        <v>19.940000000000001</v>
      </c>
      <c r="L1840" s="41" t="s">
        <v>5</v>
      </c>
      <c r="M1840" s="41" t="s">
        <v>5</v>
      </c>
      <c r="N1840" s="41" t="str">
        <f t="shared" si="143"/>
        <v>High Impact</v>
      </c>
      <c r="O1840" s="42">
        <v>11500</v>
      </c>
      <c r="P1840" s="42">
        <v>67000</v>
      </c>
      <c r="Q1840" s="42">
        <f t="shared" si="144"/>
        <v>78500</v>
      </c>
    </row>
    <row r="1841" spans="1:17" x14ac:dyDescent="0.35">
      <c r="A1841" s="41" t="s">
        <v>1862</v>
      </c>
      <c r="B1841" s="41">
        <f>VLOOKUP($A:$A,'Youth Skills Data'!$A$1:$E$2403,2,FALSE)</f>
        <v>25</v>
      </c>
      <c r="C1841" s="41" t="str">
        <f t="shared" si="141"/>
        <v>25 yrs or more</v>
      </c>
      <c r="D1841" s="41" t="s">
        <v>8</v>
      </c>
      <c r="E1841" s="41" t="str">
        <f>HLOOKUP($A1841,'Sheet 4'!$A$2:$CNK$3,2,FALSE)</f>
        <v>Married</v>
      </c>
      <c r="F1841" s="41" t="s">
        <v>118</v>
      </c>
      <c r="G1841" s="41" t="str">
        <f t="shared" si="140"/>
        <v>Female/Married/Kotido</v>
      </c>
      <c r="H1841" s="41">
        <f>VLOOKUP($A1841,'Youth Skills Data'!$A$1:$E$2403,5,FALSE)</f>
        <v>1.87</v>
      </c>
      <c r="I1841" s="41">
        <f>VLOOKUP($A1841,'Youth Skills Data'!$A$1:$E$2403,4,FALSE)</f>
        <v>2.88</v>
      </c>
      <c r="J1841" s="41">
        <f>VLOOKUP($A1841,'Youth Skills Data'!$A$1:$E$2403,3,FALSE)</f>
        <v>5.23</v>
      </c>
      <c r="K1841" s="41">
        <f t="shared" si="142"/>
        <v>9.98</v>
      </c>
      <c r="L1841" s="41" t="s">
        <v>5</v>
      </c>
      <c r="M1841" s="41" t="s">
        <v>5</v>
      </c>
      <c r="N1841" s="41" t="str">
        <f t="shared" si="143"/>
        <v>High Impact</v>
      </c>
      <c r="O1841" s="42">
        <v>37000</v>
      </c>
      <c r="P1841" s="42">
        <v>7198</v>
      </c>
      <c r="Q1841" s="42">
        <f t="shared" si="144"/>
        <v>44198</v>
      </c>
    </row>
    <row r="1842" spans="1:17" x14ac:dyDescent="0.35">
      <c r="A1842" s="41" t="s">
        <v>1863</v>
      </c>
      <c r="B1842" s="41">
        <f>VLOOKUP($A:$A,'Youth Skills Data'!$A$1:$E$2403,2,FALSE)</f>
        <v>15</v>
      </c>
      <c r="C1842" s="41" t="str">
        <f t="shared" si="141"/>
        <v>15 - 19 yrs</v>
      </c>
      <c r="D1842" s="41" t="s">
        <v>3</v>
      </c>
      <c r="E1842" s="41" t="str">
        <f>HLOOKUP($A1842,'Sheet 4'!$A$2:$CNK$3,2,FALSE)</f>
        <v>Single</v>
      </c>
      <c r="F1842" s="41" t="s">
        <v>118</v>
      </c>
      <c r="G1842" s="41" t="str">
        <f t="shared" si="140"/>
        <v>Male/Single/Kotido</v>
      </c>
      <c r="H1842" s="41">
        <f>VLOOKUP($A1842,'Youth Skills Data'!$A$1:$E$2403,5,FALSE)</f>
        <v>8.9499999999999993</v>
      </c>
      <c r="I1842" s="41">
        <f>VLOOKUP($A1842,'Youth Skills Data'!$A$1:$E$2403,4,FALSE)</f>
        <v>9.2799999999999994</v>
      </c>
      <c r="J1842" s="41">
        <f>VLOOKUP($A1842,'Youth Skills Data'!$A$1:$E$2403,3,FALSE)</f>
        <v>7.99</v>
      </c>
      <c r="K1842" s="41">
        <f t="shared" si="142"/>
        <v>26.22</v>
      </c>
      <c r="L1842" s="41" t="s">
        <v>5</v>
      </c>
      <c r="M1842" s="41" t="s">
        <v>5</v>
      </c>
      <c r="N1842" s="41" t="str">
        <f t="shared" si="143"/>
        <v>High Impact</v>
      </c>
      <c r="O1842" s="42">
        <v>49599</v>
      </c>
      <c r="P1842" s="42">
        <v>12200</v>
      </c>
      <c r="Q1842" s="42">
        <f t="shared" si="144"/>
        <v>61799</v>
      </c>
    </row>
    <row r="1843" spans="1:17" x14ac:dyDescent="0.35">
      <c r="A1843" s="41" t="s">
        <v>1864</v>
      </c>
      <c r="B1843" s="41">
        <f>VLOOKUP($A:$A,'Youth Skills Data'!$A$1:$E$2403,2,FALSE)</f>
        <v>15</v>
      </c>
      <c r="C1843" s="41" t="str">
        <f t="shared" si="141"/>
        <v>15 - 19 yrs</v>
      </c>
      <c r="D1843" s="41" t="s">
        <v>3</v>
      </c>
      <c r="E1843" s="41" t="str">
        <f>HLOOKUP($A1843,'Sheet 4'!$A$2:$CNK$3,2,FALSE)</f>
        <v>Married</v>
      </c>
      <c r="F1843" s="41" t="s">
        <v>118</v>
      </c>
      <c r="G1843" s="41" t="str">
        <f t="shared" si="140"/>
        <v>Male/Married/Kotido</v>
      </c>
      <c r="H1843" s="41">
        <f>VLOOKUP($A1843,'Youth Skills Data'!$A$1:$E$2403,5,FALSE)</f>
        <v>8.9499999999999993</v>
      </c>
      <c r="I1843" s="41">
        <f>VLOOKUP($A1843,'Youth Skills Data'!$A$1:$E$2403,4,FALSE)</f>
        <v>9.2799999999999994</v>
      </c>
      <c r="J1843" s="41">
        <f>VLOOKUP($A1843,'Youth Skills Data'!$A$1:$E$2403,3,FALSE)</f>
        <v>7.99</v>
      </c>
      <c r="K1843" s="41">
        <f t="shared" si="142"/>
        <v>26.22</v>
      </c>
      <c r="L1843" s="41" t="s">
        <v>5</v>
      </c>
      <c r="M1843" s="41" t="s">
        <v>5</v>
      </c>
      <c r="N1843" s="41" t="str">
        <f t="shared" si="143"/>
        <v>High Impact</v>
      </c>
      <c r="O1843" s="42">
        <v>29500</v>
      </c>
      <c r="P1843" s="42">
        <v>71500</v>
      </c>
      <c r="Q1843" s="42">
        <f t="shared" si="144"/>
        <v>101000</v>
      </c>
    </row>
    <row r="1844" spans="1:17" x14ac:dyDescent="0.35">
      <c r="A1844" s="41" t="s">
        <v>1865</v>
      </c>
      <c r="B1844" s="41">
        <f>VLOOKUP($A:$A,'Youth Skills Data'!$A$1:$E$2403,2,FALSE)</f>
        <v>17</v>
      </c>
      <c r="C1844" s="41" t="str">
        <f t="shared" si="141"/>
        <v>15 - 19 yrs</v>
      </c>
      <c r="D1844" s="41" t="s">
        <v>3</v>
      </c>
      <c r="E1844" s="41" t="str">
        <f>HLOOKUP($A1844,'Sheet 4'!$A$2:$CNK$3,2,FALSE)</f>
        <v>Single</v>
      </c>
      <c r="F1844" s="41" t="s">
        <v>118</v>
      </c>
      <c r="G1844" s="41" t="str">
        <f t="shared" si="140"/>
        <v>Male/Single/Kotido</v>
      </c>
      <c r="H1844" s="41">
        <f>VLOOKUP($A1844,'Youth Skills Data'!$A$1:$E$2403,5,FALSE)</f>
        <v>8.9499999999999993</v>
      </c>
      <c r="I1844" s="41">
        <f>VLOOKUP($A1844,'Youth Skills Data'!$A$1:$E$2403,4,FALSE)</f>
        <v>9.2799999999999994</v>
      </c>
      <c r="J1844" s="41">
        <f>VLOOKUP($A1844,'Youth Skills Data'!$A$1:$E$2403,3,FALSE)</f>
        <v>7.99</v>
      </c>
      <c r="K1844" s="41">
        <f t="shared" si="142"/>
        <v>26.22</v>
      </c>
      <c r="L1844" s="41" t="s">
        <v>5</v>
      </c>
      <c r="M1844" s="41" t="s">
        <v>5</v>
      </c>
      <c r="N1844" s="41" t="str">
        <f t="shared" si="143"/>
        <v>High Impact</v>
      </c>
      <c r="O1844" s="42">
        <v>670500</v>
      </c>
      <c r="P1844" s="42">
        <v>18099</v>
      </c>
      <c r="Q1844" s="42">
        <f t="shared" si="144"/>
        <v>688599</v>
      </c>
    </row>
    <row r="1845" spans="1:17" x14ac:dyDescent="0.35">
      <c r="A1845" s="41" t="s">
        <v>1866</v>
      </c>
      <c r="B1845" s="41">
        <f>VLOOKUP($A:$A,'Youth Skills Data'!$A$1:$E$2403,2,FALSE)</f>
        <v>19</v>
      </c>
      <c r="C1845" s="41" t="str">
        <f t="shared" si="141"/>
        <v>20 - 24 yrs</v>
      </c>
      <c r="D1845" s="41" t="s">
        <v>3</v>
      </c>
      <c r="E1845" s="41" t="str">
        <f>HLOOKUP($A1845,'Sheet 4'!$A$2:$CNK$3,2,FALSE)</f>
        <v>Married</v>
      </c>
      <c r="F1845" s="41" t="s">
        <v>118</v>
      </c>
      <c r="G1845" s="41" t="str">
        <f t="shared" si="140"/>
        <v>Male/Married/Kotido</v>
      </c>
      <c r="H1845" s="41">
        <f>VLOOKUP($A1845,'Youth Skills Data'!$A$1:$E$2403,5,FALSE)</f>
        <v>8.9499999999999993</v>
      </c>
      <c r="I1845" s="41">
        <f>VLOOKUP($A1845,'Youth Skills Data'!$A$1:$E$2403,4,FALSE)</f>
        <v>9.2799999999999994</v>
      </c>
      <c r="J1845" s="41">
        <f>VLOOKUP($A1845,'Youth Skills Data'!$A$1:$E$2403,3,FALSE)</f>
        <v>7.99</v>
      </c>
      <c r="K1845" s="41">
        <f t="shared" si="142"/>
        <v>26.22</v>
      </c>
      <c r="L1845" s="41" t="s">
        <v>5</v>
      </c>
      <c r="M1845" s="41" t="s">
        <v>5</v>
      </c>
      <c r="N1845" s="41" t="str">
        <f t="shared" si="143"/>
        <v>High Impact</v>
      </c>
      <c r="O1845" s="42">
        <v>63000</v>
      </c>
      <c r="P1845" s="42">
        <v>192099</v>
      </c>
      <c r="Q1845" s="42">
        <f t="shared" si="144"/>
        <v>255099</v>
      </c>
    </row>
    <row r="1846" spans="1:17" x14ac:dyDescent="0.35">
      <c r="A1846" s="41" t="s">
        <v>1867</v>
      </c>
      <c r="B1846" s="41">
        <f>VLOOKUP($A:$A,'Youth Skills Data'!$A$1:$E$2403,2,FALSE)</f>
        <v>21</v>
      </c>
      <c r="C1846" s="41" t="str">
        <f t="shared" si="141"/>
        <v>20 - 24 yrs</v>
      </c>
      <c r="D1846" s="41" t="s">
        <v>3</v>
      </c>
      <c r="E1846" s="41" t="str">
        <f>HLOOKUP($A1846,'Sheet 4'!$A$2:$CNK$3,2,FALSE)</f>
        <v>Single</v>
      </c>
      <c r="F1846" s="41" t="s">
        <v>118</v>
      </c>
      <c r="G1846" s="41" t="str">
        <f t="shared" si="140"/>
        <v>Male/Single/Kotido</v>
      </c>
      <c r="H1846" s="41">
        <f>VLOOKUP($A1846,'Youth Skills Data'!$A$1:$E$2403,5,FALSE)</f>
        <v>7.84</v>
      </c>
      <c r="I1846" s="41">
        <f>VLOOKUP($A1846,'Youth Skills Data'!$A$1:$E$2403,4,FALSE)</f>
        <v>6.23</v>
      </c>
      <c r="J1846" s="41">
        <f>VLOOKUP($A1846,'Youth Skills Data'!$A$1:$E$2403,3,FALSE)</f>
        <v>5.87</v>
      </c>
      <c r="K1846" s="41">
        <f t="shared" si="142"/>
        <v>19.940000000000001</v>
      </c>
      <c r="L1846" s="41" t="s">
        <v>6</v>
      </c>
      <c r="M1846" s="41" t="s">
        <v>6</v>
      </c>
      <c r="N1846" s="41" t="str">
        <f t="shared" si="143"/>
        <v>No Impact at all</v>
      </c>
      <c r="O1846" s="42"/>
      <c r="P1846" s="42"/>
      <c r="Q1846" s="42">
        <f t="shared" si="144"/>
        <v>0</v>
      </c>
    </row>
    <row r="1847" spans="1:17" x14ac:dyDescent="0.35">
      <c r="A1847" s="41" t="s">
        <v>1868</v>
      </c>
      <c r="B1847" s="41">
        <f>VLOOKUP($A:$A,'Youth Skills Data'!$A$1:$E$2403,2,FALSE)</f>
        <v>24</v>
      </c>
      <c r="C1847" s="41" t="str">
        <f t="shared" si="141"/>
        <v>20 - 24 yrs</v>
      </c>
      <c r="D1847" s="41" t="s">
        <v>3</v>
      </c>
      <c r="E1847" s="41" t="str">
        <f>HLOOKUP($A1847,'Sheet 4'!$A$2:$CNK$3,2,FALSE)</f>
        <v>Single</v>
      </c>
      <c r="F1847" s="41" t="s">
        <v>118</v>
      </c>
      <c r="G1847" s="41" t="str">
        <f t="shared" si="140"/>
        <v>Male/Single/Kotido</v>
      </c>
      <c r="H1847" s="41">
        <f>VLOOKUP($A1847,'Youth Skills Data'!$A$1:$E$2403,5,FALSE)</f>
        <v>3.26</v>
      </c>
      <c r="I1847" s="41">
        <f>VLOOKUP($A1847,'Youth Skills Data'!$A$1:$E$2403,4,FALSE)</f>
        <v>9.7200000000000006</v>
      </c>
      <c r="J1847" s="41">
        <f>VLOOKUP($A1847,'Youth Skills Data'!$A$1:$E$2403,3,FALSE)</f>
        <v>2</v>
      </c>
      <c r="K1847" s="41">
        <f t="shared" si="142"/>
        <v>14.98</v>
      </c>
      <c r="L1847" s="41" t="s">
        <v>7</v>
      </c>
      <c r="M1847" s="41" t="s">
        <v>5</v>
      </c>
      <c r="N1847" s="41" t="str">
        <f t="shared" si="143"/>
        <v>Low Impact</v>
      </c>
      <c r="O1847" s="42"/>
      <c r="P1847" s="42">
        <v>75099</v>
      </c>
      <c r="Q1847" s="42">
        <f t="shared" si="144"/>
        <v>75099</v>
      </c>
    </row>
    <row r="1848" spans="1:17" x14ac:dyDescent="0.35">
      <c r="A1848" s="41" t="s">
        <v>1869</v>
      </c>
      <c r="B1848" s="41">
        <f>VLOOKUP($A:$A,'Youth Skills Data'!$A$1:$E$2403,2,FALSE)</f>
        <v>21</v>
      </c>
      <c r="C1848" s="41" t="str">
        <f t="shared" si="141"/>
        <v>20 - 24 yrs</v>
      </c>
      <c r="D1848" s="41" t="s">
        <v>3</v>
      </c>
      <c r="E1848" s="41" t="str">
        <f>HLOOKUP($A1848,'Sheet 4'!$A$2:$CNK$3,2,FALSE)</f>
        <v>Single</v>
      </c>
      <c r="F1848" s="41" t="s">
        <v>118</v>
      </c>
      <c r="G1848" s="41" t="str">
        <f t="shared" si="140"/>
        <v>Male/Single/Kotido</v>
      </c>
      <c r="H1848" s="41">
        <f>VLOOKUP($A1848,'Youth Skills Data'!$A$1:$E$2403,5,FALSE)</f>
        <v>7.83</v>
      </c>
      <c r="I1848" s="41">
        <f>VLOOKUP($A1848,'Youth Skills Data'!$A$1:$E$2403,4,FALSE)</f>
        <v>8.0299999999999994</v>
      </c>
      <c r="J1848" s="41">
        <f>VLOOKUP($A1848,'Youth Skills Data'!$A$1:$E$2403,3,FALSE)</f>
        <v>9.25</v>
      </c>
      <c r="K1848" s="41">
        <f t="shared" si="142"/>
        <v>25.11</v>
      </c>
      <c r="L1848" s="41" t="s">
        <v>7</v>
      </c>
      <c r="M1848" s="41" t="s">
        <v>5</v>
      </c>
      <c r="N1848" s="41" t="str">
        <f t="shared" si="143"/>
        <v>Low Impact</v>
      </c>
      <c r="O1848" s="42"/>
      <c r="P1848" s="42">
        <v>1398</v>
      </c>
      <c r="Q1848" s="42">
        <f t="shared" si="144"/>
        <v>1398</v>
      </c>
    </row>
    <row r="1849" spans="1:17" x14ac:dyDescent="0.35">
      <c r="A1849" s="41" t="s">
        <v>1870</v>
      </c>
      <c r="B1849" s="41">
        <f>VLOOKUP($A:$A,'Youth Skills Data'!$A$1:$E$2403,2,FALSE)</f>
        <v>23</v>
      </c>
      <c r="C1849" s="41" t="str">
        <f t="shared" si="141"/>
        <v>20 - 24 yrs</v>
      </c>
      <c r="D1849" s="41" t="s">
        <v>3</v>
      </c>
      <c r="E1849" s="41" t="str">
        <f>HLOOKUP($A1849,'Sheet 4'!$A$2:$CNK$3,2,FALSE)</f>
        <v>Single</v>
      </c>
      <c r="F1849" s="41" t="s">
        <v>118</v>
      </c>
      <c r="G1849" s="41" t="str">
        <f t="shared" si="140"/>
        <v>Male/Single/Kotido</v>
      </c>
      <c r="H1849" s="41">
        <f>VLOOKUP($A1849,'Youth Skills Data'!$A$1:$E$2403,5,FALSE)</f>
        <v>7.84</v>
      </c>
      <c r="I1849" s="41">
        <f>VLOOKUP($A1849,'Youth Skills Data'!$A$1:$E$2403,4,FALSE)</f>
        <v>6.23</v>
      </c>
      <c r="J1849" s="41">
        <f>VLOOKUP($A1849,'Youth Skills Data'!$A$1:$E$2403,3,FALSE)</f>
        <v>5.87</v>
      </c>
      <c r="K1849" s="41">
        <f t="shared" si="142"/>
        <v>19.940000000000001</v>
      </c>
      <c r="L1849" s="41" t="s">
        <v>6</v>
      </c>
      <c r="M1849" s="41" t="s">
        <v>6</v>
      </c>
      <c r="N1849" s="41" t="str">
        <f t="shared" si="143"/>
        <v>No Impact at all</v>
      </c>
      <c r="O1849" s="42"/>
      <c r="P1849" s="42"/>
      <c r="Q1849" s="42">
        <f t="shared" si="144"/>
        <v>0</v>
      </c>
    </row>
    <row r="1850" spans="1:17" x14ac:dyDescent="0.35">
      <c r="A1850" s="41" t="s">
        <v>1871</v>
      </c>
      <c r="B1850" s="41">
        <f>VLOOKUP($A:$A,'Youth Skills Data'!$A$1:$E$2403,2,FALSE)</f>
        <v>19</v>
      </c>
      <c r="C1850" s="41" t="str">
        <f t="shared" si="141"/>
        <v>20 - 24 yrs</v>
      </c>
      <c r="D1850" s="41" t="s">
        <v>3</v>
      </c>
      <c r="E1850" s="41" t="str">
        <f>HLOOKUP($A1850,'Sheet 4'!$A$2:$CNK$3,2,FALSE)</f>
        <v>Single</v>
      </c>
      <c r="F1850" s="41" t="s">
        <v>118</v>
      </c>
      <c r="G1850" s="41" t="str">
        <f t="shared" si="140"/>
        <v>Male/Single/Kotido</v>
      </c>
      <c r="H1850" s="41">
        <f>VLOOKUP($A1850,'Youth Skills Data'!$A$1:$E$2403,5,FALSE)</f>
        <v>7.84</v>
      </c>
      <c r="I1850" s="41">
        <f>VLOOKUP($A1850,'Youth Skills Data'!$A$1:$E$2403,4,FALSE)</f>
        <v>6.23</v>
      </c>
      <c r="J1850" s="41">
        <f>VLOOKUP($A1850,'Youth Skills Data'!$A$1:$E$2403,3,FALSE)</f>
        <v>5.87</v>
      </c>
      <c r="K1850" s="41">
        <f t="shared" si="142"/>
        <v>19.940000000000001</v>
      </c>
      <c r="L1850" s="41" t="s">
        <v>7</v>
      </c>
      <c r="M1850" s="41" t="s">
        <v>5</v>
      </c>
      <c r="N1850" s="41" t="str">
        <f t="shared" si="143"/>
        <v>Low Impact</v>
      </c>
      <c r="O1850" s="42"/>
      <c r="P1850" s="42">
        <v>12198</v>
      </c>
      <c r="Q1850" s="42">
        <f t="shared" si="144"/>
        <v>12198</v>
      </c>
    </row>
    <row r="1851" spans="1:17" x14ac:dyDescent="0.35">
      <c r="A1851" s="41" t="s">
        <v>1872</v>
      </c>
      <c r="B1851" s="41">
        <f>VLOOKUP($A:$A,'Youth Skills Data'!$A$1:$E$2403,2,FALSE)</f>
        <v>29</v>
      </c>
      <c r="C1851" s="41" t="str">
        <f t="shared" si="141"/>
        <v>25 yrs or more</v>
      </c>
      <c r="D1851" s="41" t="s">
        <v>3</v>
      </c>
      <c r="E1851" s="41" t="str">
        <f>HLOOKUP($A1851,'Sheet 4'!$A$2:$CNK$3,2,FALSE)</f>
        <v>Single</v>
      </c>
      <c r="F1851" s="41" t="s">
        <v>120</v>
      </c>
      <c r="G1851" s="41" t="str">
        <f t="shared" si="140"/>
        <v>Male/Single/Nakapiripiriti</v>
      </c>
      <c r="H1851" s="41">
        <f>VLOOKUP($A1851,'Youth Skills Data'!$A$1:$E$2403,5,FALSE)</f>
        <v>1.87</v>
      </c>
      <c r="I1851" s="41">
        <f>VLOOKUP($A1851,'Youth Skills Data'!$A$1:$E$2403,4,FALSE)</f>
        <v>2.88</v>
      </c>
      <c r="J1851" s="41">
        <f>VLOOKUP($A1851,'Youth Skills Data'!$A$1:$E$2403,3,FALSE)</f>
        <v>5.23</v>
      </c>
      <c r="K1851" s="41">
        <f t="shared" si="142"/>
        <v>9.98</v>
      </c>
      <c r="L1851" s="41" t="s">
        <v>7</v>
      </c>
      <c r="M1851" s="41" t="s">
        <v>5</v>
      </c>
      <c r="N1851" s="41" t="str">
        <f t="shared" si="143"/>
        <v>Low Impact</v>
      </c>
      <c r="O1851" s="42"/>
      <c r="P1851" s="42">
        <v>60500</v>
      </c>
      <c r="Q1851" s="42">
        <f t="shared" si="144"/>
        <v>60500</v>
      </c>
    </row>
    <row r="1852" spans="1:17" x14ac:dyDescent="0.35">
      <c r="A1852" s="41" t="s">
        <v>1873</v>
      </c>
      <c r="B1852" s="41">
        <f>VLOOKUP($A:$A,'Youth Skills Data'!$A$1:$E$2403,2,FALSE)</f>
        <v>23</v>
      </c>
      <c r="C1852" s="41" t="str">
        <f t="shared" si="141"/>
        <v>20 - 24 yrs</v>
      </c>
      <c r="D1852" s="41" t="s">
        <v>3</v>
      </c>
      <c r="E1852" s="41" t="str">
        <f>HLOOKUP($A1852,'Sheet 4'!$A$2:$CNK$3,2,FALSE)</f>
        <v>Single</v>
      </c>
      <c r="F1852" s="41" t="s">
        <v>120</v>
      </c>
      <c r="G1852" s="41" t="str">
        <f t="shared" si="140"/>
        <v>Male/Single/Nakapiripiriti</v>
      </c>
      <c r="H1852" s="41">
        <f>VLOOKUP($A1852,'Youth Skills Data'!$A$1:$E$2403,5,FALSE)</f>
        <v>8.9499999999999993</v>
      </c>
      <c r="I1852" s="41">
        <f>VLOOKUP($A1852,'Youth Skills Data'!$A$1:$E$2403,4,FALSE)</f>
        <v>9.2799999999999994</v>
      </c>
      <c r="J1852" s="41">
        <f>VLOOKUP($A1852,'Youth Skills Data'!$A$1:$E$2403,3,FALSE)</f>
        <v>7.99</v>
      </c>
      <c r="K1852" s="41">
        <f t="shared" si="142"/>
        <v>26.22</v>
      </c>
      <c r="L1852" s="41" t="s">
        <v>7</v>
      </c>
      <c r="M1852" s="41" t="s">
        <v>7</v>
      </c>
      <c r="N1852" s="41" t="str">
        <f t="shared" si="143"/>
        <v>No Impact at all</v>
      </c>
      <c r="O1852" s="42"/>
      <c r="P1852" s="42"/>
      <c r="Q1852" s="42">
        <f t="shared" si="144"/>
        <v>0</v>
      </c>
    </row>
    <row r="1853" spans="1:17" x14ac:dyDescent="0.35">
      <c r="A1853" s="41" t="s">
        <v>1874</v>
      </c>
      <c r="B1853" s="41">
        <f>VLOOKUP($A:$A,'Youth Skills Data'!$A$1:$E$2403,2,FALSE)</f>
        <v>21</v>
      </c>
      <c r="C1853" s="41" t="str">
        <f t="shared" si="141"/>
        <v>20 - 24 yrs</v>
      </c>
      <c r="D1853" s="41" t="s">
        <v>3</v>
      </c>
      <c r="E1853" s="41" t="str">
        <f>HLOOKUP($A1853,'Sheet 4'!$A$2:$CNK$3,2,FALSE)</f>
        <v>Single</v>
      </c>
      <c r="F1853" s="41" t="s">
        <v>120</v>
      </c>
      <c r="G1853" s="41" t="str">
        <f t="shared" si="140"/>
        <v>Male/Single/Nakapiripiriti</v>
      </c>
      <c r="H1853" s="41">
        <f>VLOOKUP($A1853,'Youth Skills Data'!$A$1:$E$2403,5,FALSE)</f>
        <v>8.76</v>
      </c>
      <c r="I1853" s="41">
        <f>VLOOKUP($A1853,'Youth Skills Data'!$A$1:$E$2403,4,FALSE)</f>
        <v>3.81</v>
      </c>
      <c r="J1853" s="41">
        <f>VLOOKUP($A1853,'Youth Skills Data'!$A$1:$E$2403,3,FALSE)</f>
        <v>7.33</v>
      </c>
      <c r="K1853" s="41">
        <f t="shared" si="142"/>
        <v>19.899999999999999</v>
      </c>
      <c r="L1853" s="41" t="s">
        <v>5</v>
      </c>
      <c r="M1853" s="41" t="s">
        <v>5</v>
      </c>
      <c r="N1853" s="41" t="str">
        <f t="shared" si="143"/>
        <v>High Impact</v>
      </c>
      <c r="O1853" s="42">
        <v>396</v>
      </c>
      <c r="P1853" s="42">
        <v>176198</v>
      </c>
      <c r="Q1853" s="42">
        <f t="shared" si="144"/>
        <v>176594</v>
      </c>
    </row>
    <row r="1854" spans="1:17" x14ac:dyDescent="0.35">
      <c r="A1854" s="41" t="s">
        <v>1875</v>
      </c>
      <c r="B1854" s="41">
        <f>VLOOKUP($A:$A,'Youth Skills Data'!$A$1:$E$2403,2,FALSE)</f>
        <v>18</v>
      </c>
      <c r="C1854" s="41" t="str">
        <f t="shared" si="141"/>
        <v>15 - 19 yrs</v>
      </c>
      <c r="D1854" s="41" t="s">
        <v>3</v>
      </c>
      <c r="E1854" s="41" t="str">
        <f>HLOOKUP($A1854,'Sheet 4'!$A$2:$CNK$3,2,FALSE)</f>
        <v>Separated</v>
      </c>
      <c r="F1854" s="41" t="s">
        <v>120</v>
      </c>
      <c r="G1854" s="41" t="str">
        <f t="shared" si="140"/>
        <v>Male/Separated/Nakapiripiriti</v>
      </c>
      <c r="H1854" s="41">
        <f>VLOOKUP($A1854,'Youth Skills Data'!$A$1:$E$2403,5,FALSE)</f>
        <v>4.3499999999999996</v>
      </c>
      <c r="I1854" s="41">
        <f>VLOOKUP($A1854,'Youth Skills Data'!$A$1:$E$2403,4,FALSE)</f>
        <v>7.84</v>
      </c>
      <c r="J1854" s="41">
        <f>VLOOKUP($A1854,'Youth Skills Data'!$A$1:$E$2403,3,FALSE)</f>
        <v>6.4</v>
      </c>
      <c r="K1854" s="41">
        <f t="shared" si="142"/>
        <v>18.59</v>
      </c>
      <c r="L1854" s="41" t="s">
        <v>5</v>
      </c>
      <c r="M1854" s="41" t="s">
        <v>5</v>
      </c>
      <c r="N1854" s="41" t="str">
        <f t="shared" si="143"/>
        <v>High Impact</v>
      </c>
      <c r="O1854" s="42">
        <v>30300</v>
      </c>
      <c r="P1854" s="42">
        <v>1600</v>
      </c>
      <c r="Q1854" s="42">
        <f t="shared" si="144"/>
        <v>31900</v>
      </c>
    </row>
    <row r="1855" spans="1:17" x14ac:dyDescent="0.35">
      <c r="A1855" s="41" t="s">
        <v>1876</v>
      </c>
      <c r="B1855" s="41">
        <f>VLOOKUP($A:$A,'Youth Skills Data'!$A$1:$E$2403,2,FALSE)</f>
        <v>21</v>
      </c>
      <c r="C1855" s="41" t="str">
        <f t="shared" si="141"/>
        <v>20 - 24 yrs</v>
      </c>
      <c r="D1855" s="41" t="s">
        <v>8</v>
      </c>
      <c r="E1855" s="41" t="str">
        <f>HLOOKUP($A1855,'Sheet 4'!$A$2:$CNK$3,2,FALSE)</f>
        <v>Separated</v>
      </c>
      <c r="F1855" s="41" t="s">
        <v>120</v>
      </c>
      <c r="G1855" s="41" t="str">
        <f t="shared" si="140"/>
        <v>Female/Separated/Nakapiripiriti</v>
      </c>
      <c r="H1855" s="41">
        <f>VLOOKUP($A1855,'Youth Skills Data'!$A$1:$E$2403,5,FALSE)</f>
        <v>3.76</v>
      </c>
      <c r="I1855" s="41">
        <f>VLOOKUP($A1855,'Youth Skills Data'!$A$1:$E$2403,4,FALSE)</f>
        <v>0.56000000000000005</v>
      </c>
      <c r="J1855" s="41">
        <f>VLOOKUP($A1855,'Youth Skills Data'!$A$1:$E$2403,3,FALSE)</f>
        <v>9.81</v>
      </c>
      <c r="K1855" s="41">
        <f t="shared" si="142"/>
        <v>14.13</v>
      </c>
      <c r="L1855" s="41" t="s">
        <v>6</v>
      </c>
      <c r="M1855" s="41" t="s">
        <v>6</v>
      </c>
      <c r="N1855" s="41" t="str">
        <f t="shared" si="143"/>
        <v>No Impact at all</v>
      </c>
      <c r="O1855" s="42"/>
      <c r="P1855" s="42"/>
      <c r="Q1855" s="42">
        <f t="shared" si="144"/>
        <v>0</v>
      </c>
    </row>
    <row r="1856" spans="1:17" x14ac:dyDescent="0.35">
      <c r="A1856" s="41" t="s">
        <v>1877</v>
      </c>
      <c r="B1856" s="41">
        <f>VLOOKUP($A:$A,'Youth Skills Data'!$A$1:$E$2403,2,FALSE)</f>
        <v>23</v>
      </c>
      <c r="C1856" s="41" t="str">
        <f t="shared" si="141"/>
        <v>20 - 24 yrs</v>
      </c>
      <c r="D1856" s="41" t="s">
        <v>8</v>
      </c>
      <c r="E1856" s="41" t="str">
        <f>HLOOKUP($A1856,'Sheet 4'!$A$2:$CNK$3,2,FALSE)</f>
        <v>Single</v>
      </c>
      <c r="F1856" s="41" t="s">
        <v>120</v>
      </c>
      <c r="G1856" s="41" t="str">
        <f t="shared" si="140"/>
        <v>Female/Single/Nakapiripiriti</v>
      </c>
      <c r="H1856" s="41">
        <f>VLOOKUP($A1856,'Youth Skills Data'!$A$1:$E$2403,5,FALSE)</f>
        <v>8.3000000000000007</v>
      </c>
      <c r="I1856" s="41">
        <f>VLOOKUP($A1856,'Youth Skills Data'!$A$1:$E$2403,4,FALSE)</f>
        <v>6.79</v>
      </c>
      <c r="J1856" s="41">
        <f>VLOOKUP($A1856,'Youth Skills Data'!$A$1:$E$2403,3,FALSE)</f>
        <v>1.88</v>
      </c>
      <c r="K1856" s="41">
        <f t="shared" si="142"/>
        <v>16.97</v>
      </c>
      <c r="L1856" s="41" t="s">
        <v>6</v>
      </c>
      <c r="M1856" s="41" t="s">
        <v>6</v>
      </c>
      <c r="N1856" s="41" t="str">
        <f t="shared" si="143"/>
        <v>No Impact at all</v>
      </c>
      <c r="O1856" s="42"/>
      <c r="P1856" s="42"/>
      <c r="Q1856" s="42">
        <f t="shared" si="144"/>
        <v>0</v>
      </c>
    </row>
    <row r="1857" spans="1:17" x14ac:dyDescent="0.35">
      <c r="A1857" s="41" t="s">
        <v>1878</v>
      </c>
      <c r="B1857" s="41">
        <f>VLOOKUP($A:$A,'Youth Skills Data'!$A$1:$E$2403,2,FALSE)</f>
        <v>17</v>
      </c>
      <c r="C1857" s="41" t="str">
        <f t="shared" si="141"/>
        <v>15 - 19 yrs</v>
      </c>
      <c r="D1857" s="41" t="s">
        <v>8</v>
      </c>
      <c r="E1857" s="41" t="str">
        <f>HLOOKUP($A1857,'Sheet 4'!$A$2:$CNK$3,2,FALSE)</f>
        <v>Married</v>
      </c>
      <c r="F1857" s="41" t="s">
        <v>120</v>
      </c>
      <c r="G1857" s="41" t="str">
        <f t="shared" si="140"/>
        <v>Female/Married/Nakapiripiriti</v>
      </c>
      <c r="H1857" s="41">
        <f>VLOOKUP($A1857,'Youth Skills Data'!$A$1:$E$2403,5,FALSE)</f>
        <v>3.76</v>
      </c>
      <c r="I1857" s="41">
        <f>VLOOKUP($A1857,'Youth Skills Data'!$A$1:$E$2403,4,FALSE)</f>
        <v>0.56000000000000005</v>
      </c>
      <c r="J1857" s="41">
        <f>VLOOKUP($A1857,'Youth Skills Data'!$A$1:$E$2403,3,FALSE)</f>
        <v>9.81</v>
      </c>
      <c r="K1857" s="41">
        <f t="shared" si="142"/>
        <v>14.13</v>
      </c>
      <c r="L1857" s="41" t="s">
        <v>5</v>
      </c>
      <c r="M1857" s="41" t="s">
        <v>5</v>
      </c>
      <c r="N1857" s="41" t="str">
        <f t="shared" si="143"/>
        <v>High Impact</v>
      </c>
      <c r="O1857" s="42">
        <v>38700</v>
      </c>
      <c r="P1857" s="42">
        <v>50198</v>
      </c>
      <c r="Q1857" s="42">
        <f t="shared" si="144"/>
        <v>88898</v>
      </c>
    </row>
    <row r="1858" spans="1:17" x14ac:dyDescent="0.35">
      <c r="A1858" s="41" t="s">
        <v>1879</v>
      </c>
      <c r="B1858" s="41">
        <f>VLOOKUP($A:$A,'Youth Skills Data'!$A$1:$E$2403,2,FALSE)</f>
        <v>25</v>
      </c>
      <c r="C1858" s="41" t="str">
        <f t="shared" si="141"/>
        <v>25 yrs or more</v>
      </c>
      <c r="D1858" s="41" t="s">
        <v>8</v>
      </c>
      <c r="E1858" s="41" t="str">
        <f>HLOOKUP($A1858,'Sheet 4'!$A$2:$CNK$3,2,FALSE)</f>
        <v>Single</v>
      </c>
      <c r="F1858" s="41" t="s">
        <v>120</v>
      </c>
      <c r="G1858" s="41" t="str">
        <f t="shared" ref="G1858:G1921" si="145">CONCATENATE(D1858,"/",E1858,"/",F1858,)</f>
        <v>Female/Single/Nakapiripiriti</v>
      </c>
      <c r="H1858" s="41">
        <f>VLOOKUP($A1858,'Youth Skills Data'!$A$1:$E$2403,5,FALSE)</f>
        <v>8.42</v>
      </c>
      <c r="I1858" s="41">
        <f>VLOOKUP($A1858,'Youth Skills Data'!$A$1:$E$2403,4,FALSE)</f>
        <v>3.68</v>
      </c>
      <c r="J1858" s="41">
        <f>VLOOKUP($A1858,'Youth Skills Data'!$A$1:$E$2403,3,FALSE)</f>
        <v>0.54</v>
      </c>
      <c r="K1858" s="41">
        <f t="shared" si="142"/>
        <v>12.64</v>
      </c>
      <c r="L1858" s="41" t="s">
        <v>5</v>
      </c>
      <c r="M1858" s="41" t="s">
        <v>5</v>
      </c>
      <c r="N1858" s="41" t="str">
        <f t="shared" si="143"/>
        <v>High Impact</v>
      </c>
      <c r="O1858" s="42">
        <v>29000</v>
      </c>
      <c r="P1858" s="42">
        <v>30200</v>
      </c>
      <c r="Q1858" s="42">
        <f t="shared" si="144"/>
        <v>59200</v>
      </c>
    </row>
    <row r="1859" spans="1:17" x14ac:dyDescent="0.35">
      <c r="A1859" s="41" t="s">
        <v>1880</v>
      </c>
      <c r="B1859" s="41">
        <f>VLOOKUP($A:$A,'Youth Skills Data'!$A$1:$E$2403,2,FALSE)</f>
        <v>15</v>
      </c>
      <c r="C1859" s="41" t="str">
        <f t="shared" ref="C1859:C1922" si="146">IF(B1859&lt;=10,"Below 10 yrs",IF(B1859&lt;14,"10-14 yrs",IF(B1859&lt;19,"15 - 19 yrs",IF(B1859&lt;=24,"20 - 24 yrs",IF(B1859&gt;=25,"25 yrs or more")))))</f>
        <v>15 - 19 yrs</v>
      </c>
      <c r="D1859" s="41" t="s">
        <v>8</v>
      </c>
      <c r="E1859" s="41" t="str">
        <f>HLOOKUP($A1859,'Sheet 4'!$A$2:$CNK$3,2,FALSE)</f>
        <v>Separated</v>
      </c>
      <c r="F1859" s="41" t="s">
        <v>120</v>
      </c>
      <c r="G1859" s="41" t="str">
        <f t="shared" si="145"/>
        <v>Female/Separated/Nakapiripiriti</v>
      </c>
      <c r="H1859" s="41">
        <f>VLOOKUP($A1859,'Youth Skills Data'!$A$1:$E$2403,5,FALSE)</f>
        <v>1.87</v>
      </c>
      <c r="I1859" s="41">
        <f>VLOOKUP($A1859,'Youth Skills Data'!$A$1:$E$2403,4,FALSE)</f>
        <v>2.88</v>
      </c>
      <c r="J1859" s="41">
        <f>VLOOKUP($A1859,'Youth Skills Data'!$A$1:$E$2403,3,FALSE)</f>
        <v>5.23</v>
      </c>
      <c r="K1859" s="41">
        <f t="shared" ref="K1859:K1922" si="147">H1859+I1859+J1859</f>
        <v>9.98</v>
      </c>
      <c r="L1859" s="41" t="s">
        <v>5</v>
      </c>
      <c r="M1859" s="41" t="s">
        <v>5</v>
      </c>
      <c r="N1859" s="41" t="str">
        <f t="shared" ref="N1859:N1922" si="148">IF(AND(L1859="Yes",M1859="Yes"),"High Impact",IF(AND(L1859="Yes",M1859="No"),"Moderate Impact",IF(AND(L1859="No",M1859="Yes"),"Low Impact","No Impact at all")))</f>
        <v>High Impact</v>
      </c>
      <c r="O1859" s="42">
        <v>7200</v>
      </c>
      <c r="P1859" s="42">
        <v>21000</v>
      </c>
      <c r="Q1859" s="42">
        <f t="shared" ref="Q1859:Q1922" si="149">P1859+O1859</f>
        <v>28200</v>
      </c>
    </row>
    <row r="1860" spans="1:17" x14ac:dyDescent="0.35">
      <c r="A1860" s="41" t="s">
        <v>1881</v>
      </c>
      <c r="B1860" s="41">
        <f>VLOOKUP($A:$A,'Youth Skills Data'!$A$1:$E$2403,2,FALSE)</f>
        <v>15</v>
      </c>
      <c r="C1860" s="41" t="str">
        <f t="shared" si="146"/>
        <v>15 - 19 yrs</v>
      </c>
      <c r="D1860" s="41" t="s">
        <v>8</v>
      </c>
      <c r="E1860" s="41" t="str">
        <f>HLOOKUP($A1860,'Sheet 4'!$A$2:$CNK$3,2,FALSE)</f>
        <v>Married</v>
      </c>
      <c r="F1860" s="41" t="s">
        <v>120</v>
      </c>
      <c r="G1860" s="41" t="str">
        <f t="shared" si="145"/>
        <v>Female/Married/Nakapiripiriti</v>
      </c>
      <c r="H1860" s="41">
        <f>VLOOKUP($A1860,'Youth Skills Data'!$A$1:$E$2403,5,FALSE)</f>
        <v>8.42</v>
      </c>
      <c r="I1860" s="41">
        <f>VLOOKUP($A1860,'Youth Skills Data'!$A$1:$E$2403,4,FALSE)</f>
        <v>3.68</v>
      </c>
      <c r="J1860" s="41">
        <f>VLOOKUP($A1860,'Youth Skills Data'!$A$1:$E$2403,3,FALSE)</f>
        <v>0.54</v>
      </c>
      <c r="K1860" s="41">
        <f t="shared" si="147"/>
        <v>12.64</v>
      </c>
      <c r="L1860" s="41" t="s">
        <v>5</v>
      </c>
      <c r="M1860" s="41" t="s">
        <v>5</v>
      </c>
      <c r="N1860" s="41" t="str">
        <f t="shared" si="148"/>
        <v>High Impact</v>
      </c>
      <c r="O1860" s="42">
        <v>28000</v>
      </c>
      <c r="P1860" s="42">
        <v>17099</v>
      </c>
      <c r="Q1860" s="42">
        <f t="shared" si="149"/>
        <v>45099</v>
      </c>
    </row>
    <row r="1861" spans="1:17" x14ac:dyDescent="0.35">
      <c r="A1861" s="41" t="s">
        <v>1882</v>
      </c>
      <c r="B1861" s="41">
        <f>VLOOKUP($A:$A,'Youth Skills Data'!$A$1:$E$2403,2,FALSE)</f>
        <v>15</v>
      </c>
      <c r="C1861" s="41" t="str">
        <f t="shared" si="146"/>
        <v>15 - 19 yrs</v>
      </c>
      <c r="D1861" s="41" t="s">
        <v>8</v>
      </c>
      <c r="E1861" s="41" t="str">
        <f>HLOOKUP($A1861,'Sheet 4'!$A$2:$CNK$3,2,FALSE)</f>
        <v>Single</v>
      </c>
      <c r="F1861" s="41" t="s">
        <v>120</v>
      </c>
      <c r="G1861" s="41" t="str">
        <f t="shared" si="145"/>
        <v>Female/Single/Nakapiripiriti</v>
      </c>
      <c r="H1861" s="41">
        <f>VLOOKUP($A1861,'Youth Skills Data'!$A$1:$E$2403,5,FALSE)</f>
        <v>1.87</v>
      </c>
      <c r="I1861" s="41">
        <f>VLOOKUP($A1861,'Youth Skills Data'!$A$1:$E$2403,4,FALSE)</f>
        <v>2.88</v>
      </c>
      <c r="J1861" s="41">
        <f>VLOOKUP($A1861,'Youth Skills Data'!$A$1:$E$2403,3,FALSE)</f>
        <v>5.23</v>
      </c>
      <c r="K1861" s="41">
        <f t="shared" si="147"/>
        <v>9.98</v>
      </c>
      <c r="L1861" s="41" t="s">
        <v>5</v>
      </c>
      <c r="M1861" s="41" t="s">
        <v>7</v>
      </c>
      <c r="N1861" s="41" t="str">
        <f t="shared" si="148"/>
        <v>Moderate Impact</v>
      </c>
      <c r="O1861" s="42">
        <v>7700</v>
      </c>
      <c r="P1861" s="42"/>
      <c r="Q1861" s="42">
        <f t="shared" si="149"/>
        <v>7700</v>
      </c>
    </row>
    <row r="1862" spans="1:17" x14ac:dyDescent="0.35">
      <c r="A1862" s="41" t="s">
        <v>1883</v>
      </c>
      <c r="B1862" s="41">
        <f>VLOOKUP($A:$A,'Youth Skills Data'!$A$1:$E$2403,2,FALSE)</f>
        <v>17</v>
      </c>
      <c r="C1862" s="41" t="str">
        <f t="shared" si="146"/>
        <v>15 - 19 yrs</v>
      </c>
      <c r="D1862" s="41" t="s">
        <v>3</v>
      </c>
      <c r="E1862" s="41" t="str">
        <f>HLOOKUP($A1862,'Sheet 4'!$A$2:$CNK$3,2,FALSE)</f>
        <v>Single</v>
      </c>
      <c r="F1862" s="41" t="s">
        <v>120</v>
      </c>
      <c r="G1862" s="41" t="str">
        <f t="shared" si="145"/>
        <v>Male/Single/Nakapiripiriti</v>
      </c>
      <c r="H1862" s="41">
        <f>VLOOKUP($A1862,'Youth Skills Data'!$A$1:$E$2403,5,FALSE)</f>
        <v>1.87</v>
      </c>
      <c r="I1862" s="41">
        <f>VLOOKUP($A1862,'Youth Skills Data'!$A$1:$E$2403,4,FALSE)</f>
        <v>2.88</v>
      </c>
      <c r="J1862" s="41">
        <f>VLOOKUP($A1862,'Youth Skills Data'!$A$1:$E$2403,3,FALSE)</f>
        <v>5.23</v>
      </c>
      <c r="K1862" s="41">
        <f t="shared" si="147"/>
        <v>9.98</v>
      </c>
      <c r="L1862" s="41" t="s">
        <v>5</v>
      </c>
      <c r="M1862" s="41" t="s">
        <v>7</v>
      </c>
      <c r="N1862" s="41" t="str">
        <f t="shared" si="148"/>
        <v>Moderate Impact</v>
      </c>
      <c r="O1862" s="42">
        <v>25500</v>
      </c>
      <c r="P1862" s="42"/>
      <c r="Q1862" s="42">
        <f t="shared" si="149"/>
        <v>25500</v>
      </c>
    </row>
    <row r="1863" spans="1:17" x14ac:dyDescent="0.35">
      <c r="A1863" s="41" t="s">
        <v>1884</v>
      </c>
      <c r="B1863" s="41">
        <f>VLOOKUP($A:$A,'Youth Skills Data'!$A$1:$E$2403,2,FALSE)</f>
        <v>19</v>
      </c>
      <c r="C1863" s="41" t="str">
        <f t="shared" si="146"/>
        <v>20 - 24 yrs</v>
      </c>
      <c r="D1863" s="41" t="s">
        <v>8</v>
      </c>
      <c r="E1863" s="41" t="str">
        <f>HLOOKUP($A1863,'Sheet 4'!$A$2:$CNK$3,2,FALSE)</f>
        <v>Single</v>
      </c>
      <c r="F1863" s="41" t="s">
        <v>120</v>
      </c>
      <c r="G1863" s="41" t="str">
        <f t="shared" si="145"/>
        <v>Female/Single/Nakapiripiriti</v>
      </c>
      <c r="H1863" s="41">
        <f>VLOOKUP($A1863,'Youth Skills Data'!$A$1:$E$2403,5,FALSE)</f>
        <v>1.87</v>
      </c>
      <c r="I1863" s="41">
        <f>VLOOKUP($A1863,'Youth Skills Data'!$A$1:$E$2403,4,FALSE)</f>
        <v>2.88</v>
      </c>
      <c r="J1863" s="41">
        <f>VLOOKUP($A1863,'Youth Skills Data'!$A$1:$E$2403,3,FALSE)</f>
        <v>5.23</v>
      </c>
      <c r="K1863" s="41">
        <f t="shared" si="147"/>
        <v>9.98</v>
      </c>
      <c r="L1863" s="41" t="s">
        <v>5</v>
      </c>
      <c r="M1863" s="41" t="s">
        <v>7</v>
      </c>
      <c r="N1863" s="41" t="str">
        <f t="shared" si="148"/>
        <v>Moderate Impact</v>
      </c>
      <c r="O1863" s="42">
        <v>7000</v>
      </c>
      <c r="P1863" s="42"/>
      <c r="Q1863" s="42">
        <f t="shared" si="149"/>
        <v>7000</v>
      </c>
    </row>
    <row r="1864" spans="1:17" x14ac:dyDescent="0.35">
      <c r="A1864" s="41" t="s">
        <v>1885</v>
      </c>
      <c r="B1864" s="41">
        <f>VLOOKUP($A:$A,'Youth Skills Data'!$A$1:$E$2403,2,FALSE)</f>
        <v>21</v>
      </c>
      <c r="C1864" s="41" t="str">
        <f t="shared" si="146"/>
        <v>20 - 24 yrs</v>
      </c>
      <c r="D1864" s="41" t="s">
        <v>8</v>
      </c>
      <c r="E1864" s="41" t="str">
        <f>HLOOKUP($A1864,'Sheet 4'!$A$2:$CNK$3,2,FALSE)</f>
        <v>Single</v>
      </c>
      <c r="F1864" s="41" t="s">
        <v>119</v>
      </c>
      <c r="G1864" s="41" t="str">
        <f t="shared" si="145"/>
        <v>Female/Single/Napak</v>
      </c>
      <c r="H1864" s="41">
        <f>VLOOKUP($A1864,'Youth Skills Data'!$A$1:$E$2403,5,FALSE)</f>
        <v>5.3</v>
      </c>
      <c r="I1864" s="41">
        <f>VLOOKUP($A1864,'Youth Skills Data'!$A$1:$E$2403,4,FALSE)</f>
        <v>2.52</v>
      </c>
      <c r="J1864" s="41">
        <f>VLOOKUP($A1864,'Youth Skills Data'!$A$1:$E$2403,3,FALSE)</f>
        <v>5.59</v>
      </c>
      <c r="K1864" s="41">
        <f t="shared" si="147"/>
        <v>13.41</v>
      </c>
      <c r="L1864" s="41" t="s">
        <v>5</v>
      </c>
      <c r="M1864" s="41" t="s">
        <v>7</v>
      </c>
      <c r="N1864" s="41" t="str">
        <f t="shared" si="148"/>
        <v>Moderate Impact</v>
      </c>
      <c r="O1864" s="42">
        <v>10398</v>
      </c>
      <c r="P1864" s="42"/>
      <c r="Q1864" s="42">
        <f t="shared" si="149"/>
        <v>10398</v>
      </c>
    </row>
    <row r="1865" spans="1:17" x14ac:dyDescent="0.35">
      <c r="A1865" s="41" t="s">
        <v>1886</v>
      </c>
      <c r="B1865" s="41">
        <f>VLOOKUP($A:$A,'Youth Skills Data'!$A$1:$E$2403,2,FALSE)</f>
        <v>24</v>
      </c>
      <c r="C1865" s="41" t="str">
        <f t="shared" si="146"/>
        <v>20 - 24 yrs</v>
      </c>
      <c r="D1865" s="41" t="s">
        <v>8</v>
      </c>
      <c r="E1865" s="41" t="str">
        <f>HLOOKUP($A1865,'Sheet 4'!$A$2:$CNK$3,2,FALSE)</f>
        <v>Married</v>
      </c>
      <c r="F1865" s="41" t="s">
        <v>119</v>
      </c>
      <c r="G1865" s="41" t="str">
        <f t="shared" si="145"/>
        <v>Female/Married/Napak</v>
      </c>
      <c r="H1865" s="41">
        <f>VLOOKUP($A1865,'Youth Skills Data'!$A$1:$E$2403,5,FALSE)</f>
        <v>3.26</v>
      </c>
      <c r="I1865" s="41">
        <f>VLOOKUP($A1865,'Youth Skills Data'!$A$1:$E$2403,4,FALSE)</f>
        <v>9.7200000000000006</v>
      </c>
      <c r="J1865" s="41">
        <f>VLOOKUP($A1865,'Youth Skills Data'!$A$1:$E$2403,3,FALSE)</f>
        <v>2</v>
      </c>
      <c r="K1865" s="41">
        <f t="shared" si="147"/>
        <v>14.98</v>
      </c>
      <c r="L1865" s="41" t="s">
        <v>5</v>
      </c>
      <c r="M1865" s="41" t="s">
        <v>5</v>
      </c>
      <c r="N1865" s="41" t="str">
        <f t="shared" si="148"/>
        <v>High Impact</v>
      </c>
      <c r="O1865" s="42">
        <v>797</v>
      </c>
      <c r="P1865" s="42">
        <v>278000</v>
      </c>
      <c r="Q1865" s="42">
        <f t="shared" si="149"/>
        <v>278797</v>
      </c>
    </row>
    <row r="1866" spans="1:17" x14ac:dyDescent="0.35">
      <c r="A1866" s="41" t="s">
        <v>1887</v>
      </c>
      <c r="B1866" s="41">
        <f>VLOOKUP($A:$A,'Youth Skills Data'!$A$1:$E$2403,2,FALSE)</f>
        <v>21</v>
      </c>
      <c r="C1866" s="41" t="str">
        <f t="shared" si="146"/>
        <v>20 - 24 yrs</v>
      </c>
      <c r="D1866" s="41" t="s">
        <v>8</v>
      </c>
      <c r="E1866" s="41" t="str">
        <f>HLOOKUP($A1866,'Sheet 4'!$A$2:$CNK$3,2,FALSE)</f>
        <v>Single</v>
      </c>
      <c r="F1866" s="41" t="s">
        <v>119</v>
      </c>
      <c r="G1866" s="41" t="str">
        <f t="shared" si="145"/>
        <v>Female/Single/Napak</v>
      </c>
      <c r="H1866" s="41">
        <f>VLOOKUP($A1866,'Youth Skills Data'!$A$1:$E$2403,5,FALSE)</f>
        <v>2.66</v>
      </c>
      <c r="I1866" s="41">
        <f>VLOOKUP($A1866,'Youth Skills Data'!$A$1:$E$2403,4,FALSE)</f>
        <v>1.4</v>
      </c>
      <c r="J1866" s="41">
        <f>VLOOKUP($A1866,'Youth Skills Data'!$A$1:$E$2403,3,FALSE)</f>
        <v>8.5</v>
      </c>
      <c r="K1866" s="41">
        <f t="shared" si="147"/>
        <v>12.56</v>
      </c>
      <c r="L1866" s="41" t="s">
        <v>7</v>
      </c>
      <c r="M1866" s="41" t="s">
        <v>5</v>
      </c>
      <c r="N1866" s="41" t="str">
        <f t="shared" si="148"/>
        <v>Low Impact</v>
      </c>
      <c r="O1866" s="42"/>
      <c r="P1866" s="42">
        <v>31099</v>
      </c>
      <c r="Q1866" s="42">
        <f t="shared" si="149"/>
        <v>31099</v>
      </c>
    </row>
    <row r="1867" spans="1:17" x14ac:dyDescent="0.35">
      <c r="A1867" s="41" t="s">
        <v>1888</v>
      </c>
      <c r="B1867" s="41">
        <f>VLOOKUP($A:$A,'Youth Skills Data'!$A$1:$E$2403,2,FALSE)</f>
        <v>23</v>
      </c>
      <c r="C1867" s="41" t="str">
        <f t="shared" si="146"/>
        <v>20 - 24 yrs</v>
      </c>
      <c r="D1867" s="41" t="s">
        <v>8</v>
      </c>
      <c r="E1867" s="41" t="str">
        <f>HLOOKUP($A1867,'Sheet 4'!$A$2:$CNK$3,2,FALSE)</f>
        <v>Single</v>
      </c>
      <c r="F1867" s="41" t="s">
        <v>119</v>
      </c>
      <c r="G1867" s="41" t="str">
        <f t="shared" si="145"/>
        <v>Female/Single/Napak</v>
      </c>
      <c r="H1867" s="41">
        <f>VLOOKUP($A1867,'Youth Skills Data'!$A$1:$E$2403,5,FALSE)</f>
        <v>3.76</v>
      </c>
      <c r="I1867" s="41">
        <f>VLOOKUP($A1867,'Youth Skills Data'!$A$1:$E$2403,4,FALSE)</f>
        <v>0.56000000000000005</v>
      </c>
      <c r="J1867" s="41">
        <f>VLOOKUP($A1867,'Youth Skills Data'!$A$1:$E$2403,3,FALSE)</f>
        <v>9.81</v>
      </c>
      <c r="K1867" s="41">
        <f t="shared" si="147"/>
        <v>14.13</v>
      </c>
      <c r="L1867" s="41" t="s">
        <v>7</v>
      </c>
      <c r="M1867" s="41" t="s">
        <v>5</v>
      </c>
      <c r="N1867" s="41" t="str">
        <f t="shared" si="148"/>
        <v>Low Impact</v>
      </c>
      <c r="O1867" s="42"/>
      <c r="P1867" s="42">
        <v>77500</v>
      </c>
      <c r="Q1867" s="42">
        <f t="shared" si="149"/>
        <v>77500</v>
      </c>
    </row>
    <row r="1868" spans="1:17" x14ac:dyDescent="0.35">
      <c r="A1868" s="41" t="s">
        <v>1889</v>
      </c>
      <c r="B1868" s="41">
        <f>VLOOKUP($A:$A,'Youth Skills Data'!$A$1:$E$2403,2,FALSE)</f>
        <v>19</v>
      </c>
      <c r="C1868" s="41" t="str">
        <f t="shared" si="146"/>
        <v>20 - 24 yrs</v>
      </c>
      <c r="D1868" s="41" t="s">
        <v>8</v>
      </c>
      <c r="E1868" s="41" t="str">
        <f>HLOOKUP($A1868,'Sheet 4'!$A$2:$CNK$3,2,FALSE)</f>
        <v>Single</v>
      </c>
      <c r="F1868" s="41" t="s">
        <v>119</v>
      </c>
      <c r="G1868" s="41" t="str">
        <f t="shared" si="145"/>
        <v>Female/Single/Napak</v>
      </c>
      <c r="H1868" s="41">
        <f>VLOOKUP($A1868,'Youth Skills Data'!$A$1:$E$2403,5,FALSE)</f>
        <v>3.76</v>
      </c>
      <c r="I1868" s="41">
        <f>VLOOKUP($A1868,'Youth Skills Data'!$A$1:$E$2403,4,FALSE)</f>
        <v>0.56000000000000005</v>
      </c>
      <c r="J1868" s="41">
        <f>VLOOKUP($A1868,'Youth Skills Data'!$A$1:$E$2403,3,FALSE)</f>
        <v>9.81</v>
      </c>
      <c r="K1868" s="41">
        <f t="shared" si="147"/>
        <v>14.13</v>
      </c>
      <c r="L1868" s="41" t="s">
        <v>7</v>
      </c>
      <c r="M1868" s="41" t="s">
        <v>5</v>
      </c>
      <c r="N1868" s="41" t="str">
        <f t="shared" si="148"/>
        <v>Low Impact</v>
      </c>
      <c r="O1868" s="42"/>
      <c r="P1868" s="42">
        <v>800000</v>
      </c>
      <c r="Q1868" s="42">
        <f t="shared" si="149"/>
        <v>800000</v>
      </c>
    </row>
    <row r="1869" spans="1:17" x14ac:dyDescent="0.35">
      <c r="A1869" s="41" t="s">
        <v>1890</v>
      </c>
      <c r="B1869" s="41">
        <f>VLOOKUP($A:$A,'Youth Skills Data'!$A$1:$E$2403,2,FALSE)</f>
        <v>29</v>
      </c>
      <c r="C1869" s="41" t="str">
        <f t="shared" si="146"/>
        <v>25 yrs or more</v>
      </c>
      <c r="D1869" s="41" t="s">
        <v>8</v>
      </c>
      <c r="E1869" s="41" t="str">
        <f>HLOOKUP($A1869,'Sheet 4'!$A$2:$CNK$3,2,FALSE)</f>
        <v>Single</v>
      </c>
      <c r="F1869" s="41" t="s">
        <v>119</v>
      </c>
      <c r="G1869" s="41" t="str">
        <f t="shared" si="145"/>
        <v>Female/Single/Napak</v>
      </c>
      <c r="H1869" s="41">
        <f>VLOOKUP($A1869,'Youth Skills Data'!$A$1:$E$2403,5,FALSE)</f>
        <v>8.42</v>
      </c>
      <c r="I1869" s="41">
        <f>VLOOKUP($A1869,'Youth Skills Data'!$A$1:$E$2403,4,FALSE)</f>
        <v>3.68</v>
      </c>
      <c r="J1869" s="41">
        <f>VLOOKUP($A1869,'Youth Skills Data'!$A$1:$E$2403,3,FALSE)</f>
        <v>0.54</v>
      </c>
      <c r="K1869" s="41">
        <f t="shared" si="147"/>
        <v>12.64</v>
      </c>
      <c r="L1869" s="41" t="s">
        <v>7</v>
      </c>
      <c r="M1869" s="41" t="s">
        <v>5</v>
      </c>
      <c r="N1869" s="41" t="str">
        <f t="shared" si="148"/>
        <v>Low Impact</v>
      </c>
      <c r="O1869" s="42"/>
      <c r="P1869" s="42">
        <v>6240000</v>
      </c>
      <c r="Q1869" s="42">
        <f t="shared" si="149"/>
        <v>6240000</v>
      </c>
    </row>
    <row r="1870" spans="1:17" x14ac:dyDescent="0.35">
      <c r="A1870" s="41" t="s">
        <v>1891</v>
      </c>
      <c r="B1870" s="41">
        <f>VLOOKUP($A:$A,'Youth Skills Data'!$A$1:$E$2403,2,FALSE)</f>
        <v>23</v>
      </c>
      <c r="C1870" s="41" t="str">
        <f t="shared" si="146"/>
        <v>20 - 24 yrs</v>
      </c>
      <c r="D1870" s="41" t="s">
        <v>8</v>
      </c>
      <c r="E1870" s="41" t="str">
        <f>HLOOKUP($A1870,'Sheet 4'!$A$2:$CNK$3,2,FALSE)</f>
        <v>Married</v>
      </c>
      <c r="F1870" s="41" t="s">
        <v>119</v>
      </c>
      <c r="G1870" s="41" t="str">
        <f t="shared" si="145"/>
        <v>Female/Married/Napak</v>
      </c>
      <c r="H1870" s="41">
        <f>VLOOKUP($A1870,'Youth Skills Data'!$A$1:$E$2403,5,FALSE)</f>
        <v>1.87</v>
      </c>
      <c r="I1870" s="41">
        <f>VLOOKUP($A1870,'Youth Skills Data'!$A$1:$E$2403,4,FALSE)</f>
        <v>2.88</v>
      </c>
      <c r="J1870" s="41">
        <f>VLOOKUP($A1870,'Youth Skills Data'!$A$1:$E$2403,3,FALSE)</f>
        <v>5.23</v>
      </c>
      <c r="K1870" s="41">
        <f t="shared" si="147"/>
        <v>9.98</v>
      </c>
      <c r="L1870" s="41" t="s">
        <v>7</v>
      </c>
      <c r="M1870" s="41" t="s">
        <v>5</v>
      </c>
      <c r="N1870" s="41" t="str">
        <f t="shared" si="148"/>
        <v>Low Impact</v>
      </c>
      <c r="O1870" s="42"/>
      <c r="P1870" s="42">
        <v>125000</v>
      </c>
      <c r="Q1870" s="42">
        <f t="shared" si="149"/>
        <v>125000</v>
      </c>
    </row>
    <row r="1871" spans="1:17" x14ac:dyDescent="0.35">
      <c r="A1871" s="41" t="s">
        <v>1892</v>
      </c>
      <c r="B1871" s="41">
        <f>VLOOKUP($A:$A,'Youth Skills Data'!$A$1:$E$2403,2,FALSE)</f>
        <v>21</v>
      </c>
      <c r="C1871" s="41" t="str">
        <f t="shared" si="146"/>
        <v>20 - 24 yrs</v>
      </c>
      <c r="D1871" s="41" t="s">
        <v>8</v>
      </c>
      <c r="E1871" s="41" t="str">
        <f>HLOOKUP($A1871,'Sheet 4'!$A$2:$CNK$3,2,FALSE)</f>
        <v>Single</v>
      </c>
      <c r="F1871" s="41" t="s">
        <v>119</v>
      </c>
      <c r="G1871" s="41" t="str">
        <f t="shared" si="145"/>
        <v>Female/Single/Napak</v>
      </c>
      <c r="H1871" s="41">
        <f>VLOOKUP($A1871,'Youth Skills Data'!$A$1:$E$2403,5,FALSE)</f>
        <v>5.76</v>
      </c>
      <c r="I1871" s="41">
        <f>VLOOKUP($A1871,'Youth Skills Data'!$A$1:$E$2403,4,FALSE)</f>
        <v>6.34</v>
      </c>
      <c r="J1871" s="41">
        <f>VLOOKUP($A1871,'Youth Skills Data'!$A$1:$E$2403,3,FALSE)</f>
        <v>1.01</v>
      </c>
      <c r="K1871" s="41">
        <f t="shared" si="147"/>
        <v>13.11</v>
      </c>
      <c r="L1871" s="41" t="s">
        <v>5</v>
      </c>
      <c r="M1871" s="41" t="s">
        <v>5</v>
      </c>
      <c r="N1871" s="41" t="str">
        <f t="shared" si="148"/>
        <v>High Impact</v>
      </c>
      <c r="O1871" s="42">
        <v>552050</v>
      </c>
      <c r="P1871" s="42">
        <v>1050000</v>
      </c>
      <c r="Q1871" s="42">
        <f t="shared" si="149"/>
        <v>1602050</v>
      </c>
    </row>
    <row r="1872" spans="1:17" x14ac:dyDescent="0.35">
      <c r="A1872" s="41" t="s">
        <v>1893</v>
      </c>
      <c r="B1872" s="41">
        <f>VLOOKUP($A:$A,'Youth Skills Data'!$A$1:$E$2403,2,FALSE)</f>
        <v>19</v>
      </c>
      <c r="C1872" s="41" t="str">
        <f t="shared" si="146"/>
        <v>20 - 24 yrs</v>
      </c>
      <c r="D1872" s="41" t="s">
        <v>8</v>
      </c>
      <c r="E1872" s="41" t="str">
        <f>HLOOKUP($A1872,'Sheet 4'!$A$2:$CNK$3,2,FALSE)</f>
        <v>Single</v>
      </c>
      <c r="F1872" s="41" t="s">
        <v>119</v>
      </c>
      <c r="G1872" s="41" t="str">
        <f t="shared" si="145"/>
        <v>Female/Single/Napak</v>
      </c>
      <c r="H1872" s="41">
        <f>VLOOKUP($A1872,'Youth Skills Data'!$A$1:$E$2403,5,FALSE)</f>
        <v>4.3499999999999996</v>
      </c>
      <c r="I1872" s="41">
        <f>VLOOKUP($A1872,'Youth Skills Data'!$A$1:$E$2403,4,FALSE)</f>
        <v>7.84</v>
      </c>
      <c r="J1872" s="41">
        <f>VLOOKUP($A1872,'Youth Skills Data'!$A$1:$E$2403,3,FALSE)</f>
        <v>6.4</v>
      </c>
      <c r="K1872" s="41">
        <f t="shared" si="147"/>
        <v>18.59</v>
      </c>
      <c r="L1872" s="41" t="s">
        <v>5</v>
      </c>
      <c r="M1872" s="41" t="s">
        <v>7</v>
      </c>
      <c r="N1872" s="41" t="str">
        <f t="shared" si="148"/>
        <v>Moderate Impact</v>
      </c>
      <c r="O1872" s="42">
        <v>2005600</v>
      </c>
      <c r="P1872" s="42"/>
      <c r="Q1872" s="42">
        <f t="shared" si="149"/>
        <v>2005600</v>
      </c>
    </row>
    <row r="1873" spans="1:17" x14ac:dyDescent="0.35">
      <c r="A1873" s="41" t="s">
        <v>1894</v>
      </c>
      <c r="B1873" s="41">
        <f>VLOOKUP($A:$A,'Youth Skills Data'!$A$1:$E$2403,2,FALSE)</f>
        <v>21</v>
      </c>
      <c r="C1873" s="41" t="str">
        <f t="shared" si="146"/>
        <v>20 - 24 yrs</v>
      </c>
      <c r="D1873" s="41" t="s">
        <v>8</v>
      </c>
      <c r="E1873" s="41" t="str">
        <f>HLOOKUP($A1873,'Sheet 4'!$A$2:$CNK$3,2,FALSE)</f>
        <v>Single</v>
      </c>
      <c r="F1873" s="41" t="s">
        <v>119</v>
      </c>
      <c r="G1873" s="41" t="str">
        <f t="shared" si="145"/>
        <v>Female/Single/Napak</v>
      </c>
      <c r="H1873" s="41">
        <f>VLOOKUP($A1873,'Youth Skills Data'!$A$1:$E$2403,5,FALSE)</f>
        <v>5.3</v>
      </c>
      <c r="I1873" s="41">
        <f>VLOOKUP($A1873,'Youth Skills Data'!$A$1:$E$2403,4,FALSE)</f>
        <v>2.52</v>
      </c>
      <c r="J1873" s="41">
        <f>VLOOKUP($A1873,'Youth Skills Data'!$A$1:$E$2403,3,FALSE)</f>
        <v>5.59</v>
      </c>
      <c r="K1873" s="41">
        <f t="shared" si="147"/>
        <v>13.41</v>
      </c>
      <c r="L1873" s="41" t="s">
        <v>5</v>
      </c>
      <c r="M1873" s="41" t="s">
        <v>5</v>
      </c>
      <c r="N1873" s="41" t="str">
        <f t="shared" si="148"/>
        <v>High Impact</v>
      </c>
      <c r="O1873" s="42">
        <v>48000</v>
      </c>
      <c r="P1873" s="42">
        <v>480000</v>
      </c>
      <c r="Q1873" s="42">
        <f t="shared" si="149"/>
        <v>528000</v>
      </c>
    </row>
    <row r="1874" spans="1:17" x14ac:dyDescent="0.35">
      <c r="A1874" s="41" t="s">
        <v>1895</v>
      </c>
      <c r="B1874" s="41">
        <f>VLOOKUP($A:$A,'Youth Skills Data'!$A$1:$E$2403,2,FALSE)</f>
        <v>23</v>
      </c>
      <c r="C1874" s="41" t="str">
        <f t="shared" si="146"/>
        <v>20 - 24 yrs</v>
      </c>
      <c r="D1874" s="41" t="s">
        <v>8</v>
      </c>
      <c r="E1874" s="41" t="str">
        <f>HLOOKUP($A1874,'Sheet 4'!$A$2:$CNK$3,2,FALSE)</f>
        <v>Separated</v>
      </c>
      <c r="F1874" s="41" t="s">
        <v>116</v>
      </c>
      <c r="G1874" s="41" t="str">
        <f t="shared" si="145"/>
        <v>Female/Separated/Moroto</v>
      </c>
      <c r="H1874" s="41">
        <f>VLOOKUP($A1874,'Youth Skills Data'!$A$1:$E$2403,5,FALSE)</f>
        <v>2.34</v>
      </c>
      <c r="I1874" s="41">
        <f>VLOOKUP($A1874,'Youth Skills Data'!$A$1:$E$2403,4,FALSE)</f>
        <v>4.0199999999999996</v>
      </c>
      <c r="J1874" s="41">
        <f>VLOOKUP($A1874,'Youth Skills Data'!$A$1:$E$2403,3,FALSE)</f>
        <v>8.5399999999999991</v>
      </c>
      <c r="K1874" s="41">
        <f t="shared" si="147"/>
        <v>14.899999999999999</v>
      </c>
      <c r="L1874" s="41" t="s">
        <v>5</v>
      </c>
      <c r="M1874" s="41" t="s">
        <v>7</v>
      </c>
      <c r="N1874" s="41" t="str">
        <f t="shared" si="148"/>
        <v>Moderate Impact</v>
      </c>
      <c r="O1874" s="42">
        <v>21000</v>
      </c>
      <c r="P1874" s="42"/>
      <c r="Q1874" s="42">
        <f t="shared" si="149"/>
        <v>21000</v>
      </c>
    </row>
    <row r="1875" spans="1:17" x14ac:dyDescent="0.35">
      <c r="A1875" s="41" t="s">
        <v>1896</v>
      </c>
      <c r="B1875" s="41">
        <f>VLOOKUP($A:$A,'Youth Skills Data'!$A$1:$E$2403,2,FALSE)</f>
        <v>17</v>
      </c>
      <c r="C1875" s="41" t="str">
        <f t="shared" si="146"/>
        <v>15 - 19 yrs</v>
      </c>
      <c r="D1875" s="41" t="s">
        <v>8</v>
      </c>
      <c r="E1875" s="41" t="str">
        <f>HLOOKUP($A1875,'Sheet 4'!$A$2:$CNK$3,2,FALSE)</f>
        <v>Single</v>
      </c>
      <c r="F1875" s="41" t="s">
        <v>116</v>
      </c>
      <c r="G1875" s="41" t="str">
        <f t="shared" si="145"/>
        <v>Female/Single/Moroto</v>
      </c>
      <c r="H1875" s="41">
        <f>VLOOKUP($A1875,'Youth Skills Data'!$A$1:$E$2403,5,FALSE)</f>
        <v>5.3</v>
      </c>
      <c r="I1875" s="41">
        <f>VLOOKUP($A1875,'Youth Skills Data'!$A$1:$E$2403,4,FALSE)</f>
        <v>2.52</v>
      </c>
      <c r="J1875" s="41">
        <f>VLOOKUP($A1875,'Youth Skills Data'!$A$1:$E$2403,3,FALSE)</f>
        <v>5.59</v>
      </c>
      <c r="K1875" s="41">
        <f t="shared" si="147"/>
        <v>13.41</v>
      </c>
      <c r="L1875" s="41" t="s">
        <v>5</v>
      </c>
      <c r="M1875" s="41" t="s">
        <v>7</v>
      </c>
      <c r="N1875" s="41" t="str">
        <f t="shared" si="148"/>
        <v>Moderate Impact</v>
      </c>
      <c r="O1875" s="42">
        <v>45500</v>
      </c>
      <c r="P1875" s="42"/>
      <c r="Q1875" s="42">
        <f t="shared" si="149"/>
        <v>45500</v>
      </c>
    </row>
    <row r="1876" spans="1:17" x14ac:dyDescent="0.35">
      <c r="A1876" s="41" t="s">
        <v>1897</v>
      </c>
      <c r="B1876" s="41">
        <f>VLOOKUP($A:$A,'Youth Skills Data'!$A$1:$E$2403,2,FALSE)</f>
        <v>25</v>
      </c>
      <c r="C1876" s="41" t="str">
        <f t="shared" si="146"/>
        <v>25 yrs or more</v>
      </c>
      <c r="D1876" s="41" t="s">
        <v>8</v>
      </c>
      <c r="E1876" s="41" t="str">
        <f>HLOOKUP($A1876,'Sheet 4'!$A$2:$CNK$3,2,FALSE)</f>
        <v>Single</v>
      </c>
      <c r="F1876" s="41" t="s">
        <v>116</v>
      </c>
      <c r="G1876" s="41" t="str">
        <f t="shared" si="145"/>
        <v>Female/Single/Moroto</v>
      </c>
      <c r="H1876" s="41">
        <f>VLOOKUP($A1876,'Youth Skills Data'!$A$1:$E$2403,5,FALSE)</f>
        <v>8.9499999999999993</v>
      </c>
      <c r="I1876" s="41">
        <f>VLOOKUP($A1876,'Youth Skills Data'!$A$1:$E$2403,4,FALSE)</f>
        <v>9.2799999999999994</v>
      </c>
      <c r="J1876" s="41">
        <f>VLOOKUP($A1876,'Youth Skills Data'!$A$1:$E$2403,3,FALSE)</f>
        <v>7.99</v>
      </c>
      <c r="K1876" s="41">
        <f t="shared" si="147"/>
        <v>26.22</v>
      </c>
      <c r="L1876" s="41" t="s">
        <v>5</v>
      </c>
      <c r="M1876" s="41" t="s">
        <v>7</v>
      </c>
      <c r="N1876" s="41" t="str">
        <f t="shared" si="148"/>
        <v>Moderate Impact</v>
      </c>
      <c r="O1876" s="42">
        <v>37500</v>
      </c>
      <c r="P1876" s="42"/>
      <c r="Q1876" s="42">
        <f t="shared" si="149"/>
        <v>37500</v>
      </c>
    </row>
    <row r="1877" spans="1:17" x14ac:dyDescent="0.35">
      <c r="A1877" s="41" t="s">
        <v>1898</v>
      </c>
      <c r="B1877" s="41">
        <f>VLOOKUP($A:$A,'Youth Skills Data'!$A$1:$E$2403,2,FALSE)</f>
        <v>15</v>
      </c>
      <c r="C1877" s="41" t="str">
        <f t="shared" si="146"/>
        <v>15 - 19 yrs</v>
      </c>
      <c r="D1877" s="41" t="s">
        <v>8</v>
      </c>
      <c r="E1877" s="41" t="str">
        <f>HLOOKUP($A1877,'Sheet 4'!$A$2:$CNK$3,2,FALSE)</f>
        <v>Single</v>
      </c>
      <c r="F1877" s="41" t="s">
        <v>116</v>
      </c>
      <c r="G1877" s="41" t="str">
        <f t="shared" si="145"/>
        <v>Female/Single/Moroto</v>
      </c>
      <c r="H1877" s="41">
        <f>VLOOKUP($A1877,'Youth Skills Data'!$A$1:$E$2403,5,FALSE)</f>
        <v>8.9499999999999993</v>
      </c>
      <c r="I1877" s="41">
        <f>VLOOKUP($A1877,'Youth Skills Data'!$A$1:$E$2403,4,FALSE)</f>
        <v>9.2799999999999994</v>
      </c>
      <c r="J1877" s="41">
        <f>VLOOKUP($A1877,'Youth Skills Data'!$A$1:$E$2403,3,FALSE)</f>
        <v>7.99</v>
      </c>
      <c r="K1877" s="41">
        <f t="shared" si="147"/>
        <v>26.22</v>
      </c>
      <c r="L1877" s="41" t="s">
        <v>5</v>
      </c>
      <c r="M1877" s="41" t="s">
        <v>7</v>
      </c>
      <c r="N1877" s="41" t="str">
        <f t="shared" si="148"/>
        <v>Moderate Impact</v>
      </c>
      <c r="O1877" s="42">
        <v>37000</v>
      </c>
      <c r="P1877" s="42"/>
      <c r="Q1877" s="42">
        <f t="shared" si="149"/>
        <v>37000</v>
      </c>
    </row>
    <row r="1878" spans="1:17" x14ac:dyDescent="0.35">
      <c r="A1878" s="41" t="s">
        <v>1899</v>
      </c>
      <c r="B1878" s="41">
        <f>VLOOKUP($A:$A,'Youth Skills Data'!$A$1:$E$2403,2,FALSE)</f>
        <v>15</v>
      </c>
      <c r="C1878" s="41" t="str">
        <f t="shared" si="146"/>
        <v>15 - 19 yrs</v>
      </c>
      <c r="D1878" s="41" t="s">
        <v>8</v>
      </c>
      <c r="E1878" s="41" t="str">
        <f>HLOOKUP($A1878,'Sheet 4'!$A$2:$CNK$3,2,FALSE)</f>
        <v>Single</v>
      </c>
      <c r="F1878" s="41" t="s">
        <v>116</v>
      </c>
      <c r="G1878" s="41" t="str">
        <f t="shared" si="145"/>
        <v>Female/Single/Moroto</v>
      </c>
      <c r="H1878" s="41">
        <f>VLOOKUP($A1878,'Youth Skills Data'!$A$1:$E$2403,5,FALSE)</f>
        <v>8.42</v>
      </c>
      <c r="I1878" s="41">
        <f>VLOOKUP($A1878,'Youth Skills Data'!$A$1:$E$2403,4,FALSE)</f>
        <v>3.68</v>
      </c>
      <c r="J1878" s="41">
        <f>VLOOKUP($A1878,'Youth Skills Data'!$A$1:$E$2403,3,FALSE)</f>
        <v>0.54</v>
      </c>
      <c r="K1878" s="41">
        <f t="shared" si="147"/>
        <v>12.64</v>
      </c>
      <c r="L1878" s="41" t="s">
        <v>5</v>
      </c>
      <c r="M1878" s="41" t="s">
        <v>7</v>
      </c>
      <c r="N1878" s="41" t="str">
        <f t="shared" si="148"/>
        <v>Moderate Impact</v>
      </c>
      <c r="O1878" s="42">
        <v>396000</v>
      </c>
      <c r="P1878" s="42"/>
      <c r="Q1878" s="42">
        <f t="shared" si="149"/>
        <v>396000</v>
      </c>
    </row>
    <row r="1879" spans="1:17" x14ac:dyDescent="0.35">
      <c r="A1879" s="41" t="s">
        <v>1900</v>
      </c>
      <c r="B1879" s="41">
        <f>VLOOKUP($A:$A,'Youth Skills Data'!$A$1:$E$2403,2,FALSE)</f>
        <v>17</v>
      </c>
      <c r="C1879" s="41" t="str">
        <f t="shared" si="146"/>
        <v>15 - 19 yrs</v>
      </c>
      <c r="D1879" s="41" t="s">
        <v>3</v>
      </c>
      <c r="E1879" s="41" t="str">
        <f>HLOOKUP($A1879,'Sheet 4'!$A$2:$CNK$3,2,FALSE)</f>
        <v>Married</v>
      </c>
      <c r="F1879" s="41" t="s">
        <v>116</v>
      </c>
      <c r="G1879" s="41" t="str">
        <f t="shared" si="145"/>
        <v>Male/Married/Moroto</v>
      </c>
      <c r="H1879" s="41">
        <f>VLOOKUP($A1879,'Youth Skills Data'!$A$1:$E$2403,5,FALSE)</f>
        <v>8.42</v>
      </c>
      <c r="I1879" s="41">
        <f>VLOOKUP($A1879,'Youth Skills Data'!$A$1:$E$2403,4,FALSE)</f>
        <v>3.68</v>
      </c>
      <c r="J1879" s="41">
        <f>VLOOKUP($A1879,'Youth Skills Data'!$A$1:$E$2403,3,FALSE)</f>
        <v>0.54</v>
      </c>
      <c r="K1879" s="41">
        <f t="shared" si="147"/>
        <v>12.64</v>
      </c>
      <c r="L1879" s="41" t="s">
        <v>5</v>
      </c>
      <c r="M1879" s="41" t="s">
        <v>5</v>
      </c>
      <c r="N1879" s="41" t="str">
        <f t="shared" si="148"/>
        <v>High Impact</v>
      </c>
      <c r="O1879" s="42">
        <v>32000</v>
      </c>
      <c r="P1879" s="42">
        <v>190000</v>
      </c>
      <c r="Q1879" s="42">
        <f t="shared" si="149"/>
        <v>222000</v>
      </c>
    </row>
    <row r="1880" spans="1:17" x14ac:dyDescent="0.35">
      <c r="A1880" s="41" t="s">
        <v>1901</v>
      </c>
      <c r="B1880" s="41">
        <f>VLOOKUP($A:$A,'Youth Skills Data'!$A$1:$E$2403,2,FALSE)</f>
        <v>19</v>
      </c>
      <c r="C1880" s="41" t="str">
        <f t="shared" si="146"/>
        <v>20 - 24 yrs</v>
      </c>
      <c r="D1880" s="41" t="s">
        <v>3</v>
      </c>
      <c r="E1880" s="41" t="str">
        <f>HLOOKUP($A1880,'Sheet 4'!$A$2:$CNK$3,2,FALSE)</f>
        <v>Married</v>
      </c>
      <c r="F1880" s="41" t="s">
        <v>116</v>
      </c>
      <c r="G1880" s="41" t="str">
        <f t="shared" si="145"/>
        <v>Male/Married/Moroto</v>
      </c>
      <c r="H1880" s="41">
        <f>VLOOKUP($A1880,'Youth Skills Data'!$A$1:$E$2403,5,FALSE)</f>
        <v>8.42</v>
      </c>
      <c r="I1880" s="41">
        <f>VLOOKUP($A1880,'Youth Skills Data'!$A$1:$E$2403,4,FALSE)</f>
        <v>3.68</v>
      </c>
      <c r="J1880" s="41">
        <f>VLOOKUP($A1880,'Youth Skills Data'!$A$1:$E$2403,3,FALSE)</f>
        <v>0.54</v>
      </c>
      <c r="K1880" s="41">
        <f t="shared" si="147"/>
        <v>12.64</v>
      </c>
      <c r="L1880" s="41" t="s">
        <v>7</v>
      </c>
      <c r="M1880" s="41" t="s">
        <v>5</v>
      </c>
      <c r="N1880" s="41" t="str">
        <f t="shared" si="148"/>
        <v>Low Impact</v>
      </c>
      <c r="O1880" s="42"/>
      <c r="P1880" s="42">
        <v>280000</v>
      </c>
      <c r="Q1880" s="42">
        <f t="shared" si="149"/>
        <v>280000</v>
      </c>
    </row>
    <row r="1881" spans="1:17" x14ac:dyDescent="0.35">
      <c r="A1881" s="41" t="s">
        <v>1902</v>
      </c>
      <c r="B1881" s="41">
        <f>VLOOKUP($A:$A,'Youth Skills Data'!$A$1:$E$2403,2,FALSE)</f>
        <v>21</v>
      </c>
      <c r="C1881" s="41" t="str">
        <f t="shared" si="146"/>
        <v>20 - 24 yrs</v>
      </c>
      <c r="D1881" s="41" t="s">
        <v>8</v>
      </c>
      <c r="E1881" s="41" t="str">
        <f>HLOOKUP($A1881,'Sheet 4'!$A$2:$CNK$3,2,FALSE)</f>
        <v>Single</v>
      </c>
      <c r="F1881" s="41" t="s">
        <v>116</v>
      </c>
      <c r="G1881" s="41" t="str">
        <f t="shared" si="145"/>
        <v>Female/Single/Moroto</v>
      </c>
      <c r="H1881" s="41">
        <f>VLOOKUP($A1881,'Youth Skills Data'!$A$1:$E$2403,5,FALSE)</f>
        <v>5.3</v>
      </c>
      <c r="I1881" s="41">
        <f>VLOOKUP($A1881,'Youth Skills Data'!$A$1:$E$2403,4,FALSE)</f>
        <v>2.52</v>
      </c>
      <c r="J1881" s="41">
        <f>VLOOKUP($A1881,'Youth Skills Data'!$A$1:$E$2403,3,FALSE)</f>
        <v>5.59</v>
      </c>
      <c r="K1881" s="41">
        <f t="shared" si="147"/>
        <v>13.41</v>
      </c>
      <c r="L1881" s="41" t="s">
        <v>7</v>
      </c>
      <c r="M1881" s="41" t="s">
        <v>5</v>
      </c>
      <c r="N1881" s="41" t="str">
        <f t="shared" si="148"/>
        <v>Low Impact</v>
      </c>
      <c r="O1881" s="42"/>
      <c r="P1881" s="42">
        <v>295000</v>
      </c>
      <c r="Q1881" s="42">
        <f t="shared" si="149"/>
        <v>295000</v>
      </c>
    </row>
    <row r="1882" spans="1:17" x14ac:dyDescent="0.35">
      <c r="A1882" s="41" t="s">
        <v>1903</v>
      </c>
      <c r="B1882" s="41">
        <f>VLOOKUP($A:$A,'Youth Skills Data'!$A$1:$E$2403,2,FALSE)</f>
        <v>24</v>
      </c>
      <c r="C1882" s="41" t="str">
        <f t="shared" si="146"/>
        <v>20 - 24 yrs</v>
      </c>
      <c r="D1882" s="41" t="s">
        <v>3</v>
      </c>
      <c r="E1882" s="41" t="str">
        <f>HLOOKUP($A1882,'Sheet 4'!$A$2:$CNK$3,2,FALSE)</f>
        <v>Single</v>
      </c>
      <c r="F1882" s="41" t="s">
        <v>116</v>
      </c>
      <c r="G1882" s="41" t="str">
        <f t="shared" si="145"/>
        <v>Male/Single/Moroto</v>
      </c>
      <c r="H1882" s="41">
        <f>VLOOKUP($A1882,'Youth Skills Data'!$A$1:$E$2403,5,FALSE)</f>
        <v>3.26</v>
      </c>
      <c r="I1882" s="41">
        <f>VLOOKUP($A1882,'Youth Skills Data'!$A$1:$E$2403,4,FALSE)</f>
        <v>9.7200000000000006</v>
      </c>
      <c r="J1882" s="41">
        <f>VLOOKUP($A1882,'Youth Skills Data'!$A$1:$E$2403,3,FALSE)</f>
        <v>2</v>
      </c>
      <c r="K1882" s="41">
        <f t="shared" si="147"/>
        <v>14.98</v>
      </c>
      <c r="L1882" s="41" t="s">
        <v>7</v>
      </c>
      <c r="M1882" s="41" t="s">
        <v>5</v>
      </c>
      <c r="N1882" s="41" t="str">
        <f t="shared" si="148"/>
        <v>Low Impact</v>
      </c>
      <c r="O1882" s="42"/>
      <c r="P1882" s="42">
        <v>0</v>
      </c>
      <c r="Q1882" s="42">
        <f t="shared" si="149"/>
        <v>0</v>
      </c>
    </row>
    <row r="1883" spans="1:17" x14ac:dyDescent="0.35">
      <c r="A1883" s="41" t="s">
        <v>1904</v>
      </c>
      <c r="B1883" s="41">
        <f>VLOOKUP($A:$A,'Youth Skills Data'!$A$1:$E$2403,2,FALSE)</f>
        <v>21</v>
      </c>
      <c r="C1883" s="41" t="str">
        <f t="shared" si="146"/>
        <v>20 - 24 yrs</v>
      </c>
      <c r="D1883" s="41" t="s">
        <v>3</v>
      </c>
      <c r="E1883" s="41" t="str">
        <f>HLOOKUP($A1883,'Sheet 4'!$A$2:$CNK$3,2,FALSE)</f>
        <v>Single</v>
      </c>
      <c r="F1883" s="41" t="s">
        <v>116</v>
      </c>
      <c r="G1883" s="41" t="str">
        <f t="shared" si="145"/>
        <v>Male/Single/Moroto</v>
      </c>
      <c r="H1883" s="41">
        <f>VLOOKUP($A1883,'Youth Skills Data'!$A$1:$E$2403,5,FALSE)</f>
        <v>2.54</v>
      </c>
      <c r="I1883" s="41">
        <f>VLOOKUP($A1883,'Youth Skills Data'!$A$1:$E$2403,4,FALSE)</f>
        <v>9.89</v>
      </c>
      <c r="J1883" s="41">
        <f>VLOOKUP($A1883,'Youth Skills Data'!$A$1:$E$2403,3,FALSE)</f>
        <v>3.16</v>
      </c>
      <c r="K1883" s="41">
        <f t="shared" si="147"/>
        <v>15.59</v>
      </c>
      <c r="L1883" s="41" t="s">
        <v>6</v>
      </c>
      <c r="M1883" s="41" t="s">
        <v>6</v>
      </c>
      <c r="N1883" s="41" t="str">
        <f t="shared" si="148"/>
        <v>No Impact at all</v>
      </c>
      <c r="O1883" s="42"/>
      <c r="P1883" s="42"/>
      <c r="Q1883" s="42">
        <f t="shared" si="149"/>
        <v>0</v>
      </c>
    </row>
    <row r="1884" spans="1:17" x14ac:dyDescent="0.35">
      <c r="A1884" s="41" t="s">
        <v>1905</v>
      </c>
      <c r="B1884" s="41">
        <f>VLOOKUP($A:$A,'Youth Skills Data'!$A$1:$E$2403,2,FALSE)</f>
        <v>23</v>
      </c>
      <c r="C1884" s="41" t="str">
        <f t="shared" si="146"/>
        <v>20 - 24 yrs</v>
      </c>
      <c r="D1884" s="41" t="s">
        <v>3</v>
      </c>
      <c r="E1884" s="41" t="str">
        <f>HLOOKUP($A1884,'Sheet 4'!$A$2:$CNK$3,2,FALSE)</f>
        <v>Single</v>
      </c>
      <c r="F1884" s="41" t="s">
        <v>117</v>
      </c>
      <c r="G1884" s="41" t="str">
        <f t="shared" si="145"/>
        <v>Male/Single/Kaabong</v>
      </c>
      <c r="H1884" s="41">
        <f>VLOOKUP($A1884,'Youth Skills Data'!$A$1:$E$2403,5,FALSE)</f>
        <v>7.84</v>
      </c>
      <c r="I1884" s="41">
        <f>VLOOKUP($A1884,'Youth Skills Data'!$A$1:$E$2403,4,FALSE)</f>
        <v>6.23</v>
      </c>
      <c r="J1884" s="41">
        <f>VLOOKUP($A1884,'Youth Skills Data'!$A$1:$E$2403,3,FALSE)</f>
        <v>5.87</v>
      </c>
      <c r="K1884" s="41">
        <f t="shared" si="147"/>
        <v>19.940000000000001</v>
      </c>
      <c r="L1884" s="41" t="s">
        <v>5</v>
      </c>
      <c r="M1884" s="41" t="s">
        <v>6</v>
      </c>
      <c r="N1884" s="41" t="str">
        <f t="shared" si="148"/>
        <v>Moderate Impact</v>
      </c>
      <c r="O1884" s="42">
        <v>261000</v>
      </c>
      <c r="P1884" s="42"/>
      <c r="Q1884" s="42">
        <f t="shared" si="149"/>
        <v>261000</v>
      </c>
    </row>
    <row r="1885" spans="1:17" x14ac:dyDescent="0.35">
      <c r="A1885" s="41" t="s">
        <v>1906</v>
      </c>
      <c r="B1885" s="41">
        <f>VLOOKUP($A:$A,'Youth Skills Data'!$A$1:$E$2403,2,FALSE)</f>
        <v>19</v>
      </c>
      <c r="C1885" s="41" t="str">
        <f t="shared" si="146"/>
        <v>20 - 24 yrs</v>
      </c>
      <c r="D1885" s="41" t="s">
        <v>8</v>
      </c>
      <c r="E1885" s="41" t="str">
        <f>HLOOKUP($A1885,'Sheet 4'!$A$2:$CNK$3,2,FALSE)</f>
        <v>Single</v>
      </c>
      <c r="F1885" s="41" t="s">
        <v>118</v>
      </c>
      <c r="G1885" s="41" t="str">
        <f t="shared" si="145"/>
        <v>Female/Single/Kotido</v>
      </c>
      <c r="H1885" s="41">
        <f>VLOOKUP($A1885,'Youth Skills Data'!$A$1:$E$2403,5,FALSE)</f>
        <v>7.84</v>
      </c>
      <c r="I1885" s="41">
        <f>VLOOKUP($A1885,'Youth Skills Data'!$A$1:$E$2403,4,FALSE)</f>
        <v>6.23</v>
      </c>
      <c r="J1885" s="41">
        <f>VLOOKUP($A1885,'Youth Skills Data'!$A$1:$E$2403,3,FALSE)</f>
        <v>5.87</v>
      </c>
      <c r="K1885" s="41">
        <f t="shared" si="147"/>
        <v>19.940000000000001</v>
      </c>
      <c r="L1885" s="41" t="s">
        <v>6</v>
      </c>
      <c r="M1885" s="41" t="s">
        <v>6</v>
      </c>
      <c r="N1885" s="41" t="str">
        <f t="shared" si="148"/>
        <v>No Impact at all</v>
      </c>
      <c r="O1885" s="42"/>
      <c r="P1885" s="42"/>
      <c r="Q1885" s="42">
        <f t="shared" si="149"/>
        <v>0</v>
      </c>
    </row>
    <row r="1886" spans="1:17" x14ac:dyDescent="0.35">
      <c r="A1886" s="41" t="s">
        <v>1907</v>
      </c>
      <c r="B1886" s="41">
        <f>VLOOKUP($A:$A,'Youth Skills Data'!$A$1:$E$2403,2,FALSE)</f>
        <v>29</v>
      </c>
      <c r="C1886" s="41" t="str">
        <f t="shared" si="146"/>
        <v>25 yrs or more</v>
      </c>
      <c r="D1886" s="41" t="s">
        <v>8</v>
      </c>
      <c r="E1886" s="41" t="str">
        <f>HLOOKUP($A1886,'Sheet 4'!$A$2:$CNK$3,2,FALSE)</f>
        <v>Separated</v>
      </c>
      <c r="F1886" s="41" t="s">
        <v>119</v>
      </c>
      <c r="G1886" s="41" t="str">
        <f t="shared" si="145"/>
        <v>Female/Separated/Napak</v>
      </c>
      <c r="H1886" s="41">
        <f>VLOOKUP($A1886,'Youth Skills Data'!$A$1:$E$2403,5,FALSE)</f>
        <v>8.9499999999999993</v>
      </c>
      <c r="I1886" s="41">
        <f>VLOOKUP($A1886,'Youth Skills Data'!$A$1:$E$2403,4,FALSE)</f>
        <v>9.2799999999999994</v>
      </c>
      <c r="J1886" s="41">
        <f>VLOOKUP($A1886,'Youth Skills Data'!$A$1:$E$2403,3,FALSE)</f>
        <v>7.99</v>
      </c>
      <c r="K1886" s="41">
        <f t="shared" si="147"/>
        <v>26.22</v>
      </c>
      <c r="L1886" s="41" t="s">
        <v>7</v>
      </c>
      <c r="M1886" s="41" t="s">
        <v>7</v>
      </c>
      <c r="N1886" s="41" t="str">
        <f t="shared" si="148"/>
        <v>No Impact at all</v>
      </c>
      <c r="O1886" s="42"/>
      <c r="P1886" s="42"/>
      <c r="Q1886" s="42">
        <f t="shared" si="149"/>
        <v>0</v>
      </c>
    </row>
    <row r="1887" spans="1:17" x14ac:dyDescent="0.35">
      <c r="A1887" s="41" t="s">
        <v>1908</v>
      </c>
      <c r="B1887" s="41">
        <f>VLOOKUP($A:$A,'Youth Skills Data'!$A$1:$E$2403,2,FALSE)</f>
        <v>23</v>
      </c>
      <c r="C1887" s="41" t="str">
        <f t="shared" si="146"/>
        <v>20 - 24 yrs</v>
      </c>
      <c r="D1887" s="41" t="s">
        <v>8</v>
      </c>
      <c r="E1887" s="41" t="str">
        <f>HLOOKUP($A1887,'Sheet 4'!$A$2:$CNK$3,2,FALSE)</f>
        <v>Separated</v>
      </c>
      <c r="F1887" s="41" t="s">
        <v>120</v>
      </c>
      <c r="G1887" s="41" t="str">
        <f t="shared" si="145"/>
        <v>Female/Separated/Nakapiripiriti</v>
      </c>
      <c r="H1887" s="41">
        <f>VLOOKUP($A1887,'Youth Skills Data'!$A$1:$E$2403,5,FALSE)</f>
        <v>8.42</v>
      </c>
      <c r="I1887" s="41">
        <f>VLOOKUP($A1887,'Youth Skills Data'!$A$1:$E$2403,4,FALSE)</f>
        <v>3.68</v>
      </c>
      <c r="J1887" s="41">
        <f>VLOOKUP($A1887,'Youth Skills Data'!$A$1:$E$2403,3,FALSE)</f>
        <v>0.54</v>
      </c>
      <c r="K1887" s="41">
        <f t="shared" si="147"/>
        <v>12.64</v>
      </c>
      <c r="L1887" s="41" t="s">
        <v>5</v>
      </c>
      <c r="M1887" s="41" t="s">
        <v>6</v>
      </c>
      <c r="N1887" s="41" t="str">
        <f t="shared" si="148"/>
        <v>Moderate Impact</v>
      </c>
      <c r="O1887" s="42">
        <v>159000</v>
      </c>
      <c r="P1887" s="42"/>
      <c r="Q1887" s="42">
        <f t="shared" si="149"/>
        <v>159000</v>
      </c>
    </row>
    <row r="1888" spans="1:17" x14ac:dyDescent="0.35">
      <c r="A1888" s="41" t="s">
        <v>1909</v>
      </c>
      <c r="B1888" s="41">
        <f>VLOOKUP($A:$A,'Youth Skills Data'!$A$1:$E$2403,2,FALSE)</f>
        <v>21</v>
      </c>
      <c r="C1888" s="41" t="str">
        <f t="shared" si="146"/>
        <v>20 - 24 yrs</v>
      </c>
      <c r="D1888" s="41" t="s">
        <v>8</v>
      </c>
      <c r="E1888" s="41" t="str">
        <f>HLOOKUP($A1888,'Sheet 4'!$A$2:$CNK$3,2,FALSE)</f>
        <v>Single</v>
      </c>
      <c r="F1888" s="41" t="s">
        <v>121</v>
      </c>
      <c r="G1888" s="41" t="str">
        <f t="shared" si="145"/>
        <v>Female/Single/Amudat</v>
      </c>
      <c r="H1888" s="41">
        <f>VLOOKUP($A1888,'Youth Skills Data'!$A$1:$E$2403,5,FALSE)</f>
        <v>4.04</v>
      </c>
      <c r="I1888" s="41">
        <f>VLOOKUP($A1888,'Youth Skills Data'!$A$1:$E$2403,4,FALSE)</f>
        <v>8.41</v>
      </c>
      <c r="J1888" s="41">
        <f>VLOOKUP($A1888,'Youth Skills Data'!$A$1:$E$2403,3,FALSE)</f>
        <v>8.57</v>
      </c>
      <c r="K1888" s="41">
        <f t="shared" si="147"/>
        <v>21.02</v>
      </c>
      <c r="L1888" s="41" t="s">
        <v>5</v>
      </c>
      <c r="M1888" s="41" t="s">
        <v>5</v>
      </c>
      <c r="N1888" s="41" t="str">
        <f t="shared" si="148"/>
        <v>High Impact</v>
      </c>
      <c r="O1888" s="42">
        <v>129099</v>
      </c>
      <c r="P1888" s="42">
        <v>125000</v>
      </c>
      <c r="Q1888" s="42">
        <f t="shared" si="149"/>
        <v>254099</v>
      </c>
    </row>
    <row r="1889" spans="1:17" x14ac:dyDescent="0.35">
      <c r="A1889" s="41" t="s">
        <v>1910</v>
      </c>
      <c r="B1889" s="41">
        <f>VLOOKUP($A:$A,'Youth Skills Data'!$A$1:$E$2403,2,FALSE)</f>
        <v>19</v>
      </c>
      <c r="C1889" s="41" t="str">
        <f t="shared" si="146"/>
        <v>20 - 24 yrs</v>
      </c>
      <c r="D1889" s="41" t="s">
        <v>8</v>
      </c>
      <c r="E1889" s="41" t="str">
        <f>HLOOKUP($A1889,'Sheet 4'!$A$2:$CNK$3,2,FALSE)</f>
        <v>Single</v>
      </c>
      <c r="F1889" s="41" t="s">
        <v>122</v>
      </c>
      <c r="G1889" s="41" t="str">
        <f t="shared" si="145"/>
        <v>Female/Single/Abim</v>
      </c>
      <c r="H1889" s="41">
        <f>VLOOKUP($A1889,'Youth Skills Data'!$A$1:$E$2403,5,FALSE)</f>
        <v>4.3499999999999996</v>
      </c>
      <c r="I1889" s="41">
        <f>VLOOKUP($A1889,'Youth Skills Data'!$A$1:$E$2403,4,FALSE)</f>
        <v>7.84</v>
      </c>
      <c r="J1889" s="41">
        <f>VLOOKUP($A1889,'Youth Skills Data'!$A$1:$E$2403,3,FALSE)</f>
        <v>6.4</v>
      </c>
      <c r="K1889" s="41">
        <f t="shared" si="147"/>
        <v>18.59</v>
      </c>
      <c r="L1889" s="41" t="s">
        <v>5</v>
      </c>
      <c r="M1889" s="41" t="s">
        <v>5</v>
      </c>
      <c r="N1889" s="41" t="str">
        <f t="shared" si="148"/>
        <v>High Impact</v>
      </c>
      <c r="O1889" s="42">
        <v>33000</v>
      </c>
      <c r="P1889" s="42">
        <v>2100000</v>
      </c>
      <c r="Q1889" s="42">
        <f t="shared" si="149"/>
        <v>2133000</v>
      </c>
    </row>
    <row r="1890" spans="1:17" x14ac:dyDescent="0.35">
      <c r="A1890" s="41" t="s">
        <v>1911</v>
      </c>
      <c r="B1890" s="41">
        <f>VLOOKUP($A:$A,'Youth Skills Data'!$A$1:$E$2403,2,FALSE)</f>
        <v>21</v>
      </c>
      <c r="C1890" s="41" t="str">
        <f t="shared" si="146"/>
        <v>20 - 24 yrs</v>
      </c>
      <c r="D1890" s="41" t="s">
        <v>8</v>
      </c>
      <c r="E1890" s="41" t="str">
        <f>HLOOKUP($A1890,'Sheet 4'!$A$2:$CNK$3,2,FALSE)</f>
        <v>Married</v>
      </c>
      <c r="F1890" s="41" t="s">
        <v>122</v>
      </c>
      <c r="G1890" s="41" t="str">
        <f t="shared" si="145"/>
        <v>Female/Married/Abim</v>
      </c>
      <c r="H1890" s="41">
        <f>VLOOKUP($A1890,'Youth Skills Data'!$A$1:$E$2403,5,FALSE)</f>
        <v>5.3</v>
      </c>
      <c r="I1890" s="41">
        <f>VLOOKUP($A1890,'Youth Skills Data'!$A$1:$E$2403,4,FALSE)</f>
        <v>2.52</v>
      </c>
      <c r="J1890" s="41">
        <f>VLOOKUP($A1890,'Youth Skills Data'!$A$1:$E$2403,3,FALSE)</f>
        <v>5.59</v>
      </c>
      <c r="K1890" s="41">
        <f t="shared" si="147"/>
        <v>13.41</v>
      </c>
      <c r="L1890" s="41" t="s">
        <v>5</v>
      </c>
      <c r="M1890" s="41" t="s">
        <v>5</v>
      </c>
      <c r="N1890" s="41" t="str">
        <f t="shared" si="148"/>
        <v>High Impact</v>
      </c>
      <c r="O1890" s="42">
        <v>1123698</v>
      </c>
      <c r="P1890" s="42">
        <v>51000</v>
      </c>
      <c r="Q1890" s="42">
        <f t="shared" si="149"/>
        <v>1174698</v>
      </c>
    </row>
    <row r="1891" spans="1:17" x14ac:dyDescent="0.35">
      <c r="A1891" s="41" t="s">
        <v>1912</v>
      </c>
      <c r="B1891" s="41">
        <f>VLOOKUP($A:$A,'Youth Skills Data'!$A$1:$E$2403,2,FALSE)</f>
        <v>23</v>
      </c>
      <c r="C1891" s="41" t="str">
        <f t="shared" si="146"/>
        <v>20 - 24 yrs</v>
      </c>
      <c r="D1891" s="41" t="s">
        <v>8</v>
      </c>
      <c r="E1891" s="41" t="str">
        <f>HLOOKUP($A1891,'Sheet 4'!$A$2:$CNK$3,2,FALSE)</f>
        <v>Married</v>
      </c>
      <c r="F1891" s="41" t="s">
        <v>122</v>
      </c>
      <c r="G1891" s="41" t="str">
        <f t="shared" si="145"/>
        <v>Female/Married/Abim</v>
      </c>
      <c r="H1891" s="41">
        <f>VLOOKUP($A1891,'Youth Skills Data'!$A$1:$E$2403,5,FALSE)</f>
        <v>4.43</v>
      </c>
      <c r="I1891" s="41">
        <f>VLOOKUP($A1891,'Youth Skills Data'!$A$1:$E$2403,4,FALSE)</f>
        <v>7.64</v>
      </c>
      <c r="J1891" s="41">
        <f>VLOOKUP($A1891,'Youth Skills Data'!$A$1:$E$2403,3,FALSE)</f>
        <v>6.39</v>
      </c>
      <c r="K1891" s="41">
        <f t="shared" si="147"/>
        <v>18.46</v>
      </c>
      <c r="L1891" s="41" t="s">
        <v>6</v>
      </c>
      <c r="M1891" s="41" t="s">
        <v>6</v>
      </c>
      <c r="N1891" s="41" t="str">
        <f t="shared" si="148"/>
        <v>No Impact at all</v>
      </c>
      <c r="O1891" s="42"/>
      <c r="P1891" s="42"/>
      <c r="Q1891" s="42">
        <f t="shared" si="149"/>
        <v>0</v>
      </c>
    </row>
    <row r="1892" spans="1:17" x14ac:dyDescent="0.35">
      <c r="A1892" s="41" t="s">
        <v>1913</v>
      </c>
      <c r="B1892" s="41">
        <f>VLOOKUP($A:$A,'Youth Skills Data'!$A$1:$E$2403,2,FALSE)</f>
        <v>17</v>
      </c>
      <c r="C1892" s="41" t="str">
        <f t="shared" si="146"/>
        <v>15 - 19 yrs</v>
      </c>
      <c r="D1892" s="41" t="s">
        <v>3</v>
      </c>
      <c r="E1892" s="41" t="str">
        <f>HLOOKUP($A1892,'Sheet 4'!$A$2:$CNK$3,2,FALSE)</f>
        <v>Single</v>
      </c>
      <c r="F1892" s="41" t="s">
        <v>122</v>
      </c>
      <c r="G1892" s="41" t="str">
        <f t="shared" si="145"/>
        <v>Male/Single/Abim</v>
      </c>
      <c r="H1892" s="41">
        <f>VLOOKUP($A1892,'Youth Skills Data'!$A$1:$E$2403,5,FALSE)</f>
        <v>5.3</v>
      </c>
      <c r="I1892" s="41">
        <f>VLOOKUP($A1892,'Youth Skills Data'!$A$1:$E$2403,4,FALSE)</f>
        <v>2.52</v>
      </c>
      <c r="J1892" s="41">
        <f>VLOOKUP($A1892,'Youth Skills Data'!$A$1:$E$2403,3,FALSE)</f>
        <v>5.59</v>
      </c>
      <c r="K1892" s="41">
        <f t="shared" si="147"/>
        <v>13.41</v>
      </c>
      <c r="L1892" s="41" t="s">
        <v>5</v>
      </c>
      <c r="M1892" s="41" t="s">
        <v>5</v>
      </c>
      <c r="N1892" s="41" t="str">
        <f t="shared" si="148"/>
        <v>High Impact</v>
      </c>
      <c r="O1892" s="42">
        <v>3198</v>
      </c>
      <c r="P1892" s="42">
        <v>175000</v>
      </c>
      <c r="Q1892" s="42">
        <f t="shared" si="149"/>
        <v>178198</v>
      </c>
    </row>
    <row r="1893" spans="1:17" x14ac:dyDescent="0.35">
      <c r="A1893" s="41" t="s">
        <v>1914</v>
      </c>
      <c r="B1893" s="41">
        <f>VLOOKUP($A:$A,'Youth Skills Data'!$A$1:$E$2403,2,FALSE)</f>
        <v>25</v>
      </c>
      <c r="C1893" s="41" t="str">
        <f t="shared" si="146"/>
        <v>25 yrs or more</v>
      </c>
      <c r="D1893" s="41" t="s">
        <v>3</v>
      </c>
      <c r="E1893" s="41" t="str">
        <f>HLOOKUP($A1893,'Sheet 4'!$A$2:$CNK$3,2,FALSE)</f>
        <v>Single</v>
      </c>
      <c r="F1893" s="41" t="s">
        <v>122</v>
      </c>
      <c r="G1893" s="41" t="str">
        <f t="shared" si="145"/>
        <v>Male/Single/Abim</v>
      </c>
      <c r="H1893" s="41">
        <f>VLOOKUP($A1893,'Youth Skills Data'!$A$1:$E$2403,5,FALSE)</f>
        <v>1.87</v>
      </c>
      <c r="I1893" s="41">
        <f>VLOOKUP($A1893,'Youth Skills Data'!$A$1:$E$2403,4,FALSE)</f>
        <v>2.88</v>
      </c>
      <c r="J1893" s="41">
        <f>VLOOKUP($A1893,'Youth Skills Data'!$A$1:$E$2403,3,FALSE)</f>
        <v>5.23</v>
      </c>
      <c r="K1893" s="41">
        <f t="shared" si="147"/>
        <v>9.98</v>
      </c>
      <c r="L1893" s="41" t="s">
        <v>6</v>
      </c>
      <c r="M1893" s="41" t="s">
        <v>5</v>
      </c>
      <c r="N1893" s="41" t="str">
        <f t="shared" si="148"/>
        <v>Low Impact</v>
      </c>
      <c r="O1893" s="42"/>
      <c r="P1893" s="42">
        <v>22500</v>
      </c>
      <c r="Q1893" s="42">
        <f t="shared" si="149"/>
        <v>22500</v>
      </c>
    </row>
    <row r="1894" spans="1:17" x14ac:dyDescent="0.35">
      <c r="A1894" s="41" t="s">
        <v>1915</v>
      </c>
      <c r="B1894" s="41">
        <f>VLOOKUP($A:$A,'Youth Skills Data'!$A$1:$E$2403,2,FALSE)</f>
        <v>15</v>
      </c>
      <c r="C1894" s="41" t="str">
        <f t="shared" si="146"/>
        <v>15 - 19 yrs</v>
      </c>
      <c r="D1894" s="41" t="s">
        <v>3</v>
      </c>
      <c r="E1894" s="41" t="str">
        <f>HLOOKUP($A1894,'Sheet 4'!$A$2:$CNK$3,2,FALSE)</f>
        <v>Separated</v>
      </c>
      <c r="F1894" s="41" t="s">
        <v>122</v>
      </c>
      <c r="G1894" s="41" t="str">
        <f t="shared" si="145"/>
        <v>Male/Separated/Abim</v>
      </c>
      <c r="H1894" s="41">
        <f>VLOOKUP($A1894,'Youth Skills Data'!$A$1:$E$2403,5,FALSE)</f>
        <v>1.87</v>
      </c>
      <c r="I1894" s="41">
        <f>VLOOKUP($A1894,'Youth Skills Data'!$A$1:$E$2403,4,FALSE)</f>
        <v>2.88</v>
      </c>
      <c r="J1894" s="41">
        <f>VLOOKUP($A1894,'Youth Skills Data'!$A$1:$E$2403,3,FALSE)</f>
        <v>5.23</v>
      </c>
      <c r="K1894" s="41">
        <f t="shared" si="147"/>
        <v>9.98</v>
      </c>
      <c r="L1894" s="41" t="s">
        <v>6</v>
      </c>
      <c r="M1894" s="41" t="s">
        <v>6</v>
      </c>
      <c r="N1894" s="41" t="str">
        <f t="shared" si="148"/>
        <v>No Impact at all</v>
      </c>
      <c r="O1894" s="42"/>
      <c r="P1894" s="42"/>
      <c r="Q1894" s="42">
        <f t="shared" si="149"/>
        <v>0</v>
      </c>
    </row>
    <row r="1895" spans="1:17" x14ac:dyDescent="0.35">
      <c r="A1895" s="41" t="s">
        <v>1916</v>
      </c>
      <c r="B1895" s="41">
        <f>VLOOKUP($A:$A,'Youth Skills Data'!$A$1:$E$2403,2,FALSE)</f>
        <v>15</v>
      </c>
      <c r="C1895" s="41" t="str">
        <f t="shared" si="146"/>
        <v>15 - 19 yrs</v>
      </c>
      <c r="D1895" s="41" t="s">
        <v>3</v>
      </c>
      <c r="E1895" s="41" t="str">
        <f>HLOOKUP($A1895,'Sheet 4'!$A$2:$CNK$3,2,FALSE)</f>
        <v>Married</v>
      </c>
      <c r="F1895" s="41" t="s">
        <v>122</v>
      </c>
      <c r="G1895" s="41" t="str">
        <f t="shared" si="145"/>
        <v>Male/Married/Abim</v>
      </c>
      <c r="H1895" s="41">
        <f>VLOOKUP($A1895,'Youth Skills Data'!$A$1:$E$2403,5,FALSE)</f>
        <v>8.9499999999999993</v>
      </c>
      <c r="I1895" s="41">
        <f>VLOOKUP($A1895,'Youth Skills Data'!$A$1:$E$2403,4,FALSE)</f>
        <v>9.2799999999999994</v>
      </c>
      <c r="J1895" s="41">
        <f>VLOOKUP($A1895,'Youth Skills Data'!$A$1:$E$2403,3,FALSE)</f>
        <v>7.99</v>
      </c>
      <c r="K1895" s="41">
        <f t="shared" si="147"/>
        <v>26.22</v>
      </c>
      <c r="L1895" s="41" t="s">
        <v>6</v>
      </c>
      <c r="M1895" s="41" t="s">
        <v>6</v>
      </c>
      <c r="N1895" s="41" t="str">
        <f t="shared" si="148"/>
        <v>No Impact at all</v>
      </c>
      <c r="O1895" s="42"/>
      <c r="P1895" s="42"/>
      <c r="Q1895" s="42">
        <f t="shared" si="149"/>
        <v>0</v>
      </c>
    </row>
    <row r="1896" spans="1:17" x14ac:dyDescent="0.35">
      <c r="A1896" s="41" t="s">
        <v>1917</v>
      </c>
      <c r="B1896" s="41">
        <f>VLOOKUP($A:$A,'Youth Skills Data'!$A$1:$E$2403,2,FALSE)</f>
        <v>17</v>
      </c>
      <c r="C1896" s="41" t="str">
        <f t="shared" si="146"/>
        <v>15 - 19 yrs</v>
      </c>
      <c r="D1896" s="41" t="s">
        <v>3</v>
      </c>
      <c r="E1896" s="41" t="str">
        <f>HLOOKUP($A1896,'Sheet 4'!$A$2:$CNK$3,2,FALSE)</f>
        <v>Separated</v>
      </c>
      <c r="F1896" s="41" t="s">
        <v>122</v>
      </c>
      <c r="G1896" s="41" t="str">
        <f t="shared" si="145"/>
        <v>Male/Separated/Abim</v>
      </c>
      <c r="H1896" s="41">
        <f>VLOOKUP($A1896,'Youth Skills Data'!$A$1:$E$2403,5,FALSE)</f>
        <v>8.9499999999999993</v>
      </c>
      <c r="I1896" s="41">
        <f>VLOOKUP($A1896,'Youth Skills Data'!$A$1:$E$2403,4,FALSE)</f>
        <v>9.2799999999999994</v>
      </c>
      <c r="J1896" s="41">
        <f>VLOOKUP($A1896,'Youth Skills Data'!$A$1:$E$2403,3,FALSE)</f>
        <v>7.99</v>
      </c>
      <c r="K1896" s="41">
        <f t="shared" si="147"/>
        <v>26.22</v>
      </c>
      <c r="L1896" s="41" t="s">
        <v>6</v>
      </c>
      <c r="M1896" s="41" t="s">
        <v>6</v>
      </c>
      <c r="N1896" s="41" t="str">
        <f t="shared" si="148"/>
        <v>No Impact at all</v>
      </c>
      <c r="O1896" s="42"/>
      <c r="P1896" s="42"/>
      <c r="Q1896" s="42">
        <f t="shared" si="149"/>
        <v>0</v>
      </c>
    </row>
    <row r="1897" spans="1:17" x14ac:dyDescent="0.35">
      <c r="A1897" s="41" t="s">
        <v>1918</v>
      </c>
      <c r="B1897" s="41">
        <f>VLOOKUP($A:$A,'Youth Skills Data'!$A$1:$E$2403,2,FALSE)</f>
        <v>19</v>
      </c>
      <c r="C1897" s="41" t="str">
        <f t="shared" si="146"/>
        <v>20 - 24 yrs</v>
      </c>
      <c r="D1897" s="41" t="s">
        <v>3</v>
      </c>
      <c r="E1897" s="41" t="str">
        <f>HLOOKUP($A1897,'Sheet 4'!$A$2:$CNK$3,2,FALSE)</f>
        <v>Single</v>
      </c>
      <c r="F1897" s="41" t="s">
        <v>122</v>
      </c>
      <c r="G1897" s="41" t="str">
        <f t="shared" si="145"/>
        <v>Male/Single/Abim</v>
      </c>
      <c r="H1897" s="41">
        <f>VLOOKUP($A1897,'Youth Skills Data'!$A$1:$E$2403,5,FALSE)</f>
        <v>8.9499999999999993</v>
      </c>
      <c r="I1897" s="41">
        <f>VLOOKUP($A1897,'Youth Skills Data'!$A$1:$E$2403,4,FALSE)</f>
        <v>9.2799999999999994</v>
      </c>
      <c r="J1897" s="41">
        <f>VLOOKUP($A1897,'Youth Skills Data'!$A$1:$E$2403,3,FALSE)</f>
        <v>7.99</v>
      </c>
      <c r="K1897" s="41">
        <f t="shared" si="147"/>
        <v>26.22</v>
      </c>
      <c r="L1897" s="41" t="s">
        <v>6</v>
      </c>
      <c r="M1897" s="41" t="s">
        <v>6</v>
      </c>
      <c r="N1897" s="41" t="str">
        <f t="shared" si="148"/>
        <v>No Impact at all</v>
      </c>
      <c r="O1897" s="42"/>
      <c r="P1897" s="42"/>
      <c r="Q1897" s="42">
        <f t="shared" si="149"/>
        <v>0</v>
      </c>
    </row>
    <row r="1898" spans="1:17" x14ac:dyDescent="0.35">
      <c r="A1898" s="41" t="s">
        <v>1919</v>
      </c>
      <c r="B1898" s="41">
        <f>VLOOKUP($A:$A,'Youth Skills Data'!$A$1:$E$2403,2,FALSE)</f>
        <v>21</v>
      </c>
      <c r="C1898" s="41" t="str">
        <f t="shared" si="146"/>
        <v>20 - 24 yrs</v>
      </c>
      <c r="D1898" s="41" t="s">
        <v>8</v>
      </c>
      <c r="E1898" s="41" t="str">
        <f>HLOOKUP($A1898,'Sheet 4'!$A$2:$CNK$3,2,FALSE)</f>
        <v>Married</v>
      </c>
      <c r="F1898" s="41" t="s">
        <v>122</v>
      </c>
      <c r="G1898" s="41" t="str">
        <f t="shared" si="145"/>
        <v>Female/Married/Abim</v>
      </c>
      <c r="H1898" s="41">
        <f>VLOOKUP($A1898,'Youth Skills Data'!$A$1:$E$2403,5,FALSE)</f>
        <v>5.3</v>
      </c>
      <c r="I1898" s="41">
        <f>VLOOKUP($A1898,'Youth Skills Data'!$A$1:$E$2403,4,FALSE)</f>
        <v>2.52</v>
      </c>
      <c r="J1898" s="41">
        <f>VLOOKUP($A1898,'Youth Skills Data'!$A$1:$E$2403,3,FALSE)</f>
        <v>5.59</v>
      </c>
      <c r="K1898" s="41">
        <f t="shared" si="147"/>
        <v>13.41</v>
      </c>
      <c r="L1898" s="41" t="s">
        <v>6</v>
      </c>
      <c r="M1898" s="41" t="s">
        <v>6</v>
      </c>
      <c r="N1898" s="41" t="str">
        <f t="shared" si="148"/>
        <v>No Impact at all</v>
      </c>
      <c r="O1898" s="42"/>
      <c r="P1898" s="42"/>
      <c r="Q1898" s="42">
        <f t="shared" si="149"/>
        <v>0</v>
      </c>
    </row>
    <row r="1899" spans="1:17" x14ac:dyDescent="0.35">
      <c r="A1899" s="41" t="s">
        <v>1920</v>
      </c>
      <c r="B1899" s="41">
        <f>VLOOKUP($A:$A,'Youth Skills Data'!$A$1:$E$2403,2,FALSE)</f>
        <v>24</v>
      </c>
      <c r="C1899" s="41" t="str">
        <f t="shared" si="146"/>
        <v>20 - 24 yrs</v>
      </c>
      <c r="D1899" s="41" t="s">
        <v>3</v>
      </c>
      <c r="E1899" s="41" t="str">
        <f>HLOOKUP($A1899,'Sheet 4'!$A$2:$CNK$3,2,FALSE)</f>
        <v>Married</v>
      </c>
      <c r="F1899" s="41" t="s">
        <v>122</v>
      </c>
      <c r="G1899" s="41" t="str">
        <f t="shared" si="145"/>
        <v>Male/Married/Abim</v>
      </c>
      <c r="H1899" s="41">
        <f>VLOOKUP($A1899,'Youth Skills Data'!$A$1:$E$2403,5,FALSE)</f>
        <v>3.26</v>
      </c>
      <c r="I1899" s="41">
        <f>VLOOKUP($A1899,'Youth Skills Data'!$A$1:$E$2403,4,FALSE)</f>
        <v>9.7200000000000006</v>
      </c>
      <c r="J1899" s="41">
        <f>VLOOKUP($A1899,'Youth Skills Data'!$A$1:$E$2403,3,FALSE)</f>
        <v>2</v>
      </c>
      <c r="K1899" s="41">
        <f t="shared" si="147"/>
        <v>14.98</v>
      </c>
      <c r="L1899" s="41" t="s">
        <v>6</v>
      </c>
      <c r="M1899" s="41" t="s">
        <v>6</v>
      </c>
      <c r="N1899" s="41" t="str">
        <f t="shared" si="148"/>
        <v>No Impact at all</v>
      </c>
      <c r="O1899" s="42"/>
      <c r="P1899" s="42"/>
      <c r="Q1899" s="42">
        <f t="shared" si="149"/>
        <v>0</v>
      </c>
    </row>
    <row r="1900" spans="1:17" x14ac:dyDescent="0.35">
      <c r="A1900" s="41" t="s">
        <v>1921</v>
      </c>
      <c r="B1900" s="41">
        <f>VLOOKUP($A:$A,'Youth Skills Data'!$A$1:$E$2403,2,FALSE)</f>
        <v>21</v>
      </c>
      <c r="C1900" s="41" t="str">
        <f t="shared" si="146"/>
        <v>20 - 24 yrs</v>
      </c>
      <c r="D1900" s="41" t="s">
        <v>3</v>
      </c>
      <c r="E1900" s="41" t="str">
        <f>HLOOKUP($A1900,'Sheet 4'!$A$2:$CNK$3,2,FALSE)</f>
        <v>Single</v>
      </c>
      <c r="F1900" s="41" t="s">
        <v>122</v>
      </c>
      <c r="G1900" s="41" t="str">
        <f t="shared" si="145"/>
        <v>Male/Single/Abim</v>
      </c>
      <c r="H1900" s="41">
        <f>VLOOKUP($A1900,'Youth Skills Data'!$A$1:$E$2403,5,FALSE)</f>
        <v>7.32</v>
      </c>
      <c r="I1900" s="41">
        <f>VLOOKUP($A1900,'Youth Skills Data'!$A$1:$E$2403,4,FALSE)</f>
        <v>7.12</v>
      </c>
      <c r="J1900" s="41">
        <f>VLOOKUP($A1900,'Youth Skills Data'!$A$1:$E$2403,3,FALSE)</f>
        <v>0.69</v>
      </c>
      <c r="K1900" s="41">
        <f t="shared" si="147"/>
        <v>15.13</v>
      </c>
      <c r="L1900" s="41" t="s">
        <v>6</v>
      </c>
      <c r="M1900" s="41" t="s">
        <v>6</v>
      </c>
      <c r="N1900" s="41" t="str">
        <f t="shared" si="148"/>
        <v>No Impact at all</v>
      </c>
      <c r="O1900" s="42"/>
      <c r="P1900" s="42"/>
      <c r="Q1900" s="42">
        <f t="shared" si="149"/>
        <v>0</v>
      </c>
    </row>
    <row r="1901" spans="1:17" x14ac:dyDescent="0.35">
      <c r="A1901" s="41" t="s">
        <v>1922</v>
      </c>
      <c r="B1901" s="41">
        <f>VLOOKUP($A:$A,'Youth Skills Data'!$A$1:$E$2403,2,FALSE)</f>
        <v>23</v>
      </c>
      <c r="C1901" s="41" t="str">
        <f t="shared" si="146"/>
        <v>20 - 24 yrs</v>
      </c>
      <c r="D1901" s="41" t="s">
        <v>8</v>
      </c>
      <c r="E1901" s="41" t="str">
        <f>HLOOKUP($A1901,'Sheet 4'!$A$2:$CNK$3,2,FALSE)</f>
        <v>Married</v>
      </c>
      <c r="F1901" s="41" t="s">
        <v>122</v>
      </c>
      <c r="G1901" s="41" t="str">
        <f t="shared" si="145"/>
        <v>Female/Married/Abim</v>
      </c>
      <c r="H1901" s="41">
        <f>VLOOKUP($A1901,'Youth Skills Data'!$A$1:$E$2403,5,FALSE)</f>
        <v>3.76</v>
      </c>
      <c r="I1901" s="41">
        <f>VLOOKUP($A1901,'Youth Skills Data'!$A$1:$E$2403,4,FALSE)</f>
        <v>0.56000000000000005</v>
      </c>
      <c r="J1901" s="41">
        <f>VLOOKUP($A1901,'Youth Skills Data'!$A$1:$E$2403,3,FALSE)</f>
        <v>9.81</v>
      </c>
      <c r="K1901" s="41">
        <f t="shared" si="147"/>
        <v>14.13</v>
      </c>
      <c r="L1901" s="41" t="s">
        <v>6</v>
      </c>
      <c r="M1901" s="41" t="s">
        <v>6</v>
      </c>
      <c r="N1901" s="41" t="str">
        <f t="shared" si="148"/>
        <v>No Impact at all</v>
      </c>
      <c r="O1901" s="42"/>
      <c r="P1901" s="42"/>
      <c r="Q1901" s="42">
        <f t="shared" si="149"/>
        <v>0</v>
      </c>
    </row>
    <row r="1902" spans="1:17" x14ac:dyDescent="0.35">
      <c r="A1902" s="41" t="s">
        <v>1923</v>
      </c>
      <c r="B1902" s="41">
        <f>VLOOKUP($A:$A,'Youth Skills Data'!$A$1:$E$2403,2,FALSE)</f>
        <v>19</v>
      </c>
      <c r="C1902" s="41" t="str">
        <f t="shared" si="146"/>
        <v>20 - 24 yrs</v>
      </c>
      <c r="D1902" s="41" t="s">
        <v>3</v>
      </c>
      <c r="E1902" s="41" t="str">
        <f>HLOOKUP($A1902,'Sheet 4'!$A$2:$CNK$3,2,FALSE)</f>
        <v>Single</v>
      </c>
      <c r="F1902" s="41" t="s">
        <v>117</v>
      </c>
      <c r="G1902" s="41" t="str">
        <f t="shared" si="145"/>
        <v>Male/Single/Kaabong</v>
      </c>
      <c r="H1902" s="41">
        <f>VLOOKUP($A1902,'Youth Skills Data'!$A$1:$E$2403,5,FALSE)</f>
        <v>3.76</v>
      </c>
      <c r="I1902" s="41">
        <f>VLOOKUP($A1902,'Youth Skills Data'!$A$1:$E$2403,4,FALSE)</f>
        <v>0.56000000000000005</v>
      </c>
      <c r="J1902" s="41">
        <f>VLOOKUP($A1902,'Youth Skills Data'!$A$1:$E$2403,3,FALSE)</f>
        <v>9.81</v>
      </c>
      <c r="K1902" s="41">
        <f t="shared" si="147"/>
        <v>14.13</v>
      </c>
      <c r="L1902" s="41" t="s">
        <v>6</v>
      </c>
      <c r="M1902" s="41" t="s">
        <v>6</v>
      </c>
      <c r="N1902" s="41" t="str">
        <f t="shared" si="148"/>
        <v>No Impact at all</v>
      </c>
      <c r="O1902" s="42"/>
      <c r="P1902" s="42"/>
      <c r="Q1902" s="42">
        <f t="shared" si="149"/>
        <v>0</v>
      </c>
    </row>
    <row r="1903" spans="1:17" x14ac:dyDescent="0.35">
      <c r="A1903" s="41" t="s">
        <v>1924</v>
      </c>
      <c r="B1903" s="41">
        <f>VLOOKUP($A:$A,'Youth Skills Data'!$A$1:$E$2403,2,FALSE)</f>
        <v>29</v>
      </c>
      <c r="C1903" s="41" t="str">
        <f t="shared" si="146"/>
        <v>25 yrs or more</v>
      </c>
      <c r="D1903" s="41" t="s">
        <v>8</v>
      </c>
      <c r="E1903" s="41" t="str">
        <f>HLOOKUP($A1903,'Sheet 4'!$A$2:$CNK$3,2,FALSE)</f>
        <v>Single</v>
      </c>
      <c r="F1903" s="41" t="s">
        <v>117</v>
      </c>
      <c r="G1903" s="41" t="str">
        <f t="shared" si="145"/>
        <v>Female/Single/Kaabong</v>
      </c>
      <c r="H1903" s="41">
        <f>VLOOKUP($A1903,'Youth Skills Data'!$A$1:$E$2403,5,FALSE)</f>
        <v>1.87</v>
      </c>
      <c r="I1903" s="41">
        <f>VLOOKUP($A1903,'Youth Skills Data'!$A$1:$E$2403,4,FALSE)</f>
        <v>2.88</v>
      </c>
      <c r="J1903" s="41">
        <f>VLOOKUP($A1903,'Youth Skills Data'!$A$1:$E$2403,3,FALSE)</f>
        <v>5.23</v>
      </c>
      <c r="K1903" s="41">
        <f t="shared" si="147"/>
        <v>9.98</v>
      </c>
      <c r="L1903" s="41" t="s">
        <v>6</v>
      </c>
      <c r="M1903" s="41" t="s">
        <v>6</v>
      </c>
      <c r="N1903" s="41" t="str">
        <f t="shared" si="148"/>
        <v>No Impact at all</v>
      </c>
      <c r="O1903" s="42"/>
      <c r="P1903" s="42"/>
      <c r="Q1903" s="42">
        <f t="shared" si="149"/>
        <v>0</v>
      </c>
    </row>
    <row r="1904" spans="1:17" x14ac:dyDescent="0.35">
      <c r="A1904" s="41" t="s">
        <v>1925</v>
      </c>
      <c r="B1904" s="41">
        <f>VLOOKUP($A:$A,'Youth Skills Data'!$A$1:$E$2403,2,FALSE)</f>
        <v>23</v>
      </c>
      <c r="C1904" s="41" t="str">
        <f t="shared" si="146"/>
        <v>20 - 24 yrs</v>
      </c>
      <c r="D1904" s="41" t="s">
        <v>8</v>
      </c>
      <c r="E1904" s="41" t="str">
        <f>HLOOKUP($A1904,'Sheet 4'!$A$2:$CNK$3,2,FALSE)</f>
        <v>Separated</v>
      </c>
      <c r="F1904" s="41" t="s">
        <v>117</v>
      </c>
      <c r="G1904" s="41" t="str">
        <f t="shared" si="145"/>
        <v>Female/Separated/Kaabong</v>
      </c>
      <c r="H1904" s="41">
        <f>VLOOKUP($A1904,'Youth Skills Data'!$A$1:$E$2403,5,FALSE)</f>
        <v>8.9499999999999993</v>
      </c>
      <c r="I1904" s="41">
        <f>VLOOKUP($A1904,'Youth Skills Data'!$A$1:$E$2403,4,FALSE)</f>
        <v>9.2799999999999994</v>
      </c>
      <c r="J1904" s="41">
        <f>VLOOKUP($A1904,'Youth Skills Data'!$A$1:$E$2403,3,FALSE)</f>
        <v>7.99</v>
      </c>
      <c r="K1904" s="41">
        <f t="shared" si="147"/>
        <v>26.22</v>
      </c>
      <c r="L1904" s="41" t="s">
        <v>5</v>
      </c>
      <c r="M1904" s="41" t="s">
        <v>6</v>
      </c>
      <c r="N1904" s="41" t="str">
        <f t="shared" si="148"/>
        <v>Moderate Impact</v>
      </c>
      <c r="O1904" s="42">
        <v>9000</v>
      </c>
      <c r="P1904" s="42"/>
      <c r="Q1904" s="42">
        <f t="shared" si="149"/>
        <v>9000</v>
      </c>
    </row>
    <row r="1905" spans="1:17" x14ac:dyDescent="0.35">
      <c r="A1905" s="41" t="s">
        <v>1926</v>
      </c>
      <c r="B1905" s="41">
        <f>VLOOKUP($A:$A,'Youth Skills Data'!$A$1:$E$2403,2,FALSE)</f>
        <v>21</v>
      </c>
      <c r="C1905" s="41" t="str">
        <f t="shared" si="146"/>
        <v>20 - 24 yrs</v>
      </c>
      <c r="D1905" s="41" t="s">
        <v>8</v>
      </c>
      <c r="E1905" s="41" t="str">
        <f>HLOOKUP($A1905,'Sheet 4'!$A$2:$CNK$3,2,FALSE)</f>
        <v>Married</v>
      </c>
      <c r="F1905" s="41" t="s">
        <v>117</v>
      </c>
      <c r="G1905" s="41" t="str">
        <f t="shared" si="145"/>
        <v>Female/Married/Kaabong</v>
      </c>
      <c r="H1905" s="41">
        <f>VLOOKUP($A1905,'Youth Skills Data'!$A$1:$E$2403,5,FALSE)</f>
        <v>4.04</v>
      </c>
      <c r="I1905" s="41">
        <f>VLOOKUP($A1905,'Youth Skills Data'!$A$1:$E$2403,4,FALSE)</f>
        <v>8.41</v>
      </c>
      <c r="J1905" s="41">
        <f>VLOOKUP($A1905,'Youth Skills Data'!$A$1:$E$2403,3,FALSE)</f>
        <v>8.57</v>
      </c>
      <c r="K1905" s="41">
        <f t="shared" si="147"/>
        <v>21.02</v>
      </c>
      <c r="L1905" s="41" t="s">
        <v>5</v>
      </c>
      <c r="M1905" s="41" t="s">
        <v>6</v>
      </c>
      <c r="N1905" s="41" t="str">
        <f t="shared" si="148"/>
        <v>Moderate Impact</v>
      </c>
      <c r="O1905" s="42">
        <v>85200</v>
      </c>
      <c r="P1905" s="42"/>
      <c r="Q1905" s="42">
        <f t="shared" si="149"/>
        <v>85200</v>
      </c>
    </row>
    <row r="1906" spans="1:17" x14ac:dyDescent="0.35">
      <c r="A1906" s="41" t="s">
        <v>1927</v>
      </c>
      <c r="B1906" s="41">
        <f>VLOOKUP($A:$A,'Youth Skills Data'!$A$1:$E$2403,2,FALSE)</f>
        <v>19</v>
      </c>
      <c r="C1906" s="41" t="str">
        <f t="shared" si="146"/>
        <v>20 - 24 yrs</v>
      </c>
      <c r="D1906" s="41" t="s">
        <v>3</v>
      </c>
      <c r="E1906" s="41" t="str">
        <f>HLOOKUP($A1906,'Sheet 4'!$A$2:$CNK$3,2,FALSE)</f>
        <v>Single</v>
      </c>
      <c r="F1906" s="41" t="s">
        <v>117</v>
      </c>
      <c r="G1906" s="41" t="str">
        <f t="shared" si="145"/>
        <v>Male/Single/Kaabong</v>
      </c>
      <c r="H1906" s="41">
        <f>VLOOKUP($A1906,'Youth Skills Data'!$A$1:$E$2403,5,FALSE)</f>
        <v>4.3499999999999996</v>
      </c>
      <c r="I1906" s="41">
        <f>VLOOKUP($A1906,'Youth Skills Data'!$A$1:$E$2403,4,FALSE)</f>
        <v>7.84</v>
      </c>
      <c r="J1906" s="41">
        <f>VLOOKUP($A1906,'Youth Skills Data'!$A$1:$E$2403,3,FALSE)</f>
        <v>6.4</v>
      </c>
      <c r="K1906" s="41">
        <f t="shared" si="147"/>
        <v>18.59</v>
      </c>
      <c r="L1906" s="41" t="s">
        <v>6</v>
      </c>
      <c r="M1906" s="41" t="s">
        <v>6</v>
      </c>
      <c r="N1906" s="41" t="str">
        <f t="shared" si="148"/>
        <v>No Impact at all</v>
      </c>
      <c r="O1906" s="42"/>
      <c r="P1906" s="42"/>
      <c r="Q1906" s="42">
        <f t="shared" si="149"/>
        <v>0</v>
      </c>
    </row>
    <row r="1907" spans="1:17" x14ac:dyDescent="0.35">
      <c r="A1907" s="41" t="s">
        <v>1928</v>
      </c>
      <c r="B1907" s="41">
        <f>VLOOKUP($A:$A,'Youth Skills Data'!$A$1:$E$2403,2,FALSE)</f>
        <v>21</v>
      </c>
      <c r="C1907" s="41" t="str">
        <f t="shared" si="146"/>
        <v>20 - 24 yrs</v>
      </c>
      <c r="D1907" s="41" t="s">
        <v>3</v>
      </c>
      <c r="E1907" s="41" t="str">
        <f>HLOOKUP($A1907,'Sheet 4'!$A$2:$CNK$3,2,FALSE)</f>
        <v>Single</v>
      </c>
      <c r="F1907" s="41" t="s">
        <v>117</v>
      </c>
      <c r="G1907" s="41" t="str">
        <f t="shared" si="145"/>
        <v>Male/Single/Kaabong</v>
      </c>
      <c r="H1907" s="41">
        <f>VLOOKUP($A1907,'Youth Skills Data'!$A$1:$E$2403,5,FALSE)</f>
        <v>5.3</v>
      </c>
      <c r="I1907" s="41">
        <f>VLOOKUP($A1907,'Youth Skills Data'!$A$1:$E$2403,4,FALSE)</f>
        <v>2.52</v>
      </c>
      <c r="J1907" s="41">
        <f>VLOOKUP($A1907,'Youth Skills Data'!$A$1:$E$2403,3,FALSE)</f>
        <v>5.59</v>
      </c>
      <c r="K1907" s="41">
        <f t="shared" si="147"/>
        <v>13.41</v>
      </c>
      <c r="L1907" s="41" t="s">
        <v>5</v>
      </c>
      <c r="M1907" s="41" t="s">
        <v>6</v>
      </c>
      <c r="N1907" s="41" t="str">
        <f t="shared" si="148"/>
        <v>Moderate Impact</v>
      </c>
      <c r="O1907" s="42">
        <v>6198</v>
      </c>
      <c r="P1907" s="42"/>
      <c r="Q1907" s="42">
        <f t="shared" si="149"/>
        <v>6198</v>
      </c>
    </row>
    <row r="1908" spans="1:17" x14ac:dyDescent="0.35">
      <c r="A1908" s="41" t="s">
        <v>1929</v>
      </c>
      <c r="B1908" s="41">
        <f>VLOOKUP($A:$A,'Youth Skills Data'!$A$1:$E$2403,2,FALSE)</f>
        <v>23</v>
      </c>
      <c r="C1908" s="41" t="str">
        <f t="shared" si="146"/>
        <v>20 - 24 yrs</v>
      </c>
      <c r="D1908" s="41" t="s">
        <v>3</v>
      </c>
      <c r="E1908" s="41" t="str">
        <f>HLOOKUP($A1908,'Sheet 4'!$A$2:$CNK$3,2,FALSE)</f>
        <v>Single</v>
      </c>
      <c r="F1908" s="41" t="s">
        <v>120</v>
      </c>
      <c r="G1908" s="41" t="str">
        <f t="shared" si="145"/>
        <v>Male/Single/Nakapiripiriti</v>
      </c>
      <c r="H1908" s="41">
        <f>VLOOKUP($A1908,'Youth Skills Data'!$A$1:$E$2403,5,FALSE)</f>
        <v>8.76</v>
      </c>
      <c r="I1908" s="41">
        <f>VLOOKUP($A1908,'Youth Skills Data'!$A$1:$E$2403,4,FALSE)</f>
        <v>3.81</v>
      </c>
      <c r="J1908" s="41">
        <f>VLOOKUP($A1908,'Youth Skills Data'!$A$1:$E$2403,3,FALSE)</f>
        <v>7.33</v>
      </c>
      <c r="K1908" s="41">
        <f t="shared" si="147"/>
        <v>19.899999999999999</v>
      </c>
      <c r="L1908" s="41" t="s">
        <v>6</v>
      </c>
      <c r="M1908" s="41" t="s">
        <v>6</v>
      </c>
      <c r="N1908" s="41" t="str">
        <f t="shared" si="148"/>
        <v>No Impact at all</v>
      </c>
      <c r="O1908" s="42"/>
      <c r="P1908" s="42"/>
      <c r="Q1908" s="42">
        <f t="shared" si="149"/>
        <v>0</v>
      </c>
    </row>
    <row r="1909" spans="1:17" x14ac:dyDescent="0.35">
      <c r="A1909" s="41" t="s">
        <v>1930</v>
      </c>
      <c r="B1909" s="41">
        <f>VLOOKUP($A:$A,'Youth Skills Data'!$A$1:$E$2403,2,FALSE)</f>
        <v>17</v>
      </c>
      <c r="C1909" s="41" t="str">
        <f t="shared" si="146"/>
        <v>15 - 19 yrs</v>
      </c>
      <c r="D1909" s="41" t="s">
        <v>3</v>
      </c>
      <c r="E1909" s="41" t="str">
        <f>HLOOKUP($A1909,'Sheet 4'!$A$2:$CNK$3,2,FALSE)</f>
        <v>Single</v>
      </c>
      <c r="F1909" s="41" t="s">
        <v>120</v>
      </c>
      <c r="G1909" s="41" t="str">
        <f t="shared" si="145"/>
        <v>Male/Single/Nakapiripiriti</v>
      </c>
      <c r="H1909" s="41">
        <f>VLOOKUP($A1909,'Youth Skills Data'!$A$1:$E$2403,5,FALSE)</f>
        <v>5.3</v>
      </c>
      <c r="I1909" s="41">
        <f>VLOOKUP($A1909,'Youth Skills Data'!$A$1:$E$2403,4,FALSE)</f>
        <v>2.52</v>
      </c>
      <c r="J1909" s="41">
        <f>VLOOKUP($A1909,'Youth Skills Data'!$A$1:$E$2403,3,FALSE)</f>
        <v>5.59</v>
      </c>
      <c r="K1909" s="41">
        <f t="shared" si="147"/>
        <v>13.41</v>
      </c>
      <c r="L1909" s="41" t="s">
        <v>5</v>
      </c>
      <c r="M1909" s="41" t="s">
        <v>6</v>
      </c>
      <c r="N1909" s="41" t="str">
        <f t="shared" si="148"/>
        <v>Moderate Impact</v>
      </c>
      <c r="O1909" s="42">
        <v>23500</v>
      </c>
      <c r="P1909" s="42"/>
      <c r="Q1909" s="42">
        <f t="shared" si="149"/>
        <v>23500</v>
      </c>
    </row>
    <row r="1910" spans="1:17" x14ac:dyDescent="0.35">
      <c r="A1910" s="41" t="s">
        <v>1931</v>
      </c>
      <c r="B1910" s="41">
        <f>VLOOKUP($A:$A,'Youth Skills Data'!$A$1:$E$2403,2,FALSE)</f>
        <v>25</v>
      </c>
      <c r="C1910" s="41" t="str">
        <f t="shared" si="146"/>
        <v>25 yrs or more</v>
      </c>
      <c r="D1910" s="41" t="s">
        <v>3</v>
      </c>
      <c r="E1910" s="41" t="str">
        <f>HLOOKUP($A1910,'Sheet 4'!$A$2:$CNK$3,2,FALSE)</f>
        <v>Single</v>
      </c>
      <c r="F1910" s="41" t="s">
        <v>120</v>
      </c>
      <c r="G1910" s="41" t="str">
        <f t="shared" si="145"/>
        <v>Male/Single/Nakapiripiriti</v>
      </c>
      <c r="H1910" s="41">
        <f>VLOOKUP($A1910,'Youth Skills Data'!$A$1:$E$2403,5,FALSE)</f>
        <v>8.42</v>
      </c>
      <c r="I1910" s="41">
        <f>VLOOKUP($A1910,'Youth Skills Data'!$A$1:$E$2403,4,FALSE)</f>
        <v>3.68</v>
      </c>
      <c r="J1910" s="41">
        <f>VLOOKUP($A1910,'Youth Skills Data'!$A$1:$E$2403,3,FALSE)</f>
        <v>0.54</v>
      </c>
      <c r="K1910" s="41">
        <f t="shared" si="147"/>
        <v>12.64</v>
      </c>
      <c r="L1910" s="41" t="s">
        <v>5</v>
      </c>
      <c r="M1910" s="41" t="s">
        <v>6</v>
      </c>
      <c r="N1910" s="41" t="str">
        <f t="shared" si="148"/>
        <v>Moderate Impact</v>
      </c>
      <c r="O1910" s="42">
        <v>80100</v>
      </c>
      <c r="P1910" s="42"/>
      <c r="Q1910" s="42">
        <f t="shared" si="149"/>
        <v>80100</v>
      </c>
    </row>
    <row r="1911" spans="1:17" x14ac:dyDescent="0.35">
      <c r="A1911" s="41" t="s">
        <v>1932</v>
      </c>
      <c r="B1911" s="41">
        <f>VLOOKUP($A:$A,'Youth Skills Data'!$A$1:$E$2403,2,FALSE)</f>
        <v>15</v>
      </c>
      <c r="C1911" s="41" t="str">
        <f t="shared" si="146"/>
        <v>15 - 19 yrs</v>
      </c>
      <c r="D1911" s="41" t="s">
        <v>3</v>
      </c>
      <c r="E1911" s="41" t="str">
        <f>HLOOKUP($A1911,'Sheet 4'!$A$2:$CNK$3,2,FALSE)</f>
        <v>Separated</v>
      </c>
      <c r="F1911" s="41" t="s">
        <v>120</v>
      </c>
      <c r="G1911" s="41" t="str">
        <f t="shared" si="145"/>
        <v>Male/Separated/Nakapiripiriti</v>
      </c>
      <c r="H1911" s="41">
        <f>VLOOKUP($A1911,'Youth Skills Data'!$A$1:$E$2403,5,FALSE)</f>
        <v>8.42</v>
      </c>
      <c r="I1911" s="41">
        <f>VLOOKUP($A1911,'Youth Skills Data'!$A$1:$E$2403,4,FALSE)</f>
        <v>3.68</v>
      </c>
      <c r="J1911" s="41">
        <f>VLOOKUP($A1911,'Youth Skills Data'!$A$1:$E$2403,3,FALSE)</f>
        <v>0.54</v>
      </c>
      <c r="K1911" s="41">
        <f t="shared" si="147"/>
        <v>12.64</v>
      </c>
      <c r="L1911" s="41" t="s">
        <v>5</v>
      </c>
      <c r="M1911" s="41" t="s">
        <v>5</v>
      </c>
      <c r="N1911" s="41" t="str">
        <f t="shared" si="148"/>
        <v>High Impact</v>
      </c>
      <c r="O1911" s="42">
        <v>60198</v>
      </c>
      <c r="P1911" s="42">
        <v>980000</v>
      </c>
      <c r="Q1911" s="42">
        <f t="shared" si="149"/>
        <v>1040198</v>
      </c>
    </row>
    <row r="1912" spans="1:17" x14ac:dyDescent="0.35">
      <c r="A1912" s="41" t="s">
        <v>1933</v>
      </c>
      <c r="B1912" s="41">
        <f>VLOOKUP($A:$A,'Youth Skills Data'!$A$1:$E$2403,2,FALSE)</f>
        <v>15</v>
      </c>
      <c r="C1912" s="41" t="str">
        <f t="shared" si="146"/>
        <v>15 - 19 yrs</v>
      </c>
      <c r="D1912" s="41" t="s">
        <v>8</v>
      </c>
      <c r="E1912" s="41" t="str">
        <f>HLOOKUP($A1912,'Sheet 4'!$A$2:$CNK$3,2,FALSE)</f>
        <v>Single</v>
      </c>
      <c r="F1912" s="41" t="s">
        <v>120</v>
      </c>
      <c r="G1912" s="41" t="str">
        <f t="shared" si="145"/>
        <v>Female/Single/Nakapiripiriti</v>
      </c>
      <c r="H1912" s="41">
        <f>VLOOKUP($A1912,'Youth Skills Data'!$A$1:$E$2403,5,FALSE)</f>
        <v>1.87</v>
      </c>
      <c r="I1912" s="41">
        <f>VLOOKUP($A1912,'Youth Skills Data'!$A$1:$E$2403,4,FALSE)</f>
        <v>2.88</v>
      </c>
      <c r="J1912" s="41">
        <f>VLOOKUP($A1912,'Youth Skills Data'!$A$1:$E$2403,3,FALSE)</f>
        <v>5.23</v>
      </c>
      <c r="K1912" s="41">
        <f t="shared" si="147"/>
        <v>9.98</v>
      </c>
      <c r="L1912" s="41" t="s">
        <v>5</v>
      </c>
      <c r="M1912" s="41" t="s">
        <v>5</v>
      </c>
      <c r="N1912" s="41" t="str">
        <f t="shared" si="148"/>
        <v>High Impact</v>
      </c>
      <c r="O1912" s="42">
        <v>1500198</v>
      </c>
      <c r="P1912" s="42">
        <v>870000</v>
      </c>
      <c r="Q1912" s="42">
        <f t="shared" si="149"/>
        <v>2370198</v>
      </c>
    </row>
    <row r="1913" spans="1:17" x14ac:dyDescent="0.35">
      <c r="A1913" s="41" t="s">
        <v>1934</v>
      </c>
      <c r="B1913" s="41">
        <f>VLOOKUP($A:$A,'Youth Skills Data'!$A$1:$E$2403,2,FALSE)</f>
        <v>17</v>
      </c>
      <c r="C1913" s="41" t="str">
        <f t="shared" si="146"/>
        <v>15 - 19 yrs</v>
      </c>
      <c r="D1913" s="41" t="s">
        <v>3</v>
      </c>
      <c r="E1913" s="41" t="str">
        <f>HLOOKUP($A1913,'Sheet 4'!$A$2:$CNK$3,2,FALSE)</f>
        <v>Married</v>
      </c>
      <c r="F1913" s="41" t="s">
        <v>120</v>
      </c>
      <c r="G1913" s="41" t="str">
        <f t="shared" si="145"/>
        <v>Male/Married/Nakapiripiriti</v>
      </c>
      <c r="H1913" s="41">
        <f>VLOOKUP($A1913,'Youth Skills Data'!$A$1:$E$2403,5,FALSE)</f>
        <v>1.87</v>
      </c>
      <c r="I1913" s="41">
        <f>VLOOKUP($A1913,'Youth Skills Data'!$A$1:$E$2403,4,FALSE)</f>
        <v>2.88</v>
      </c>
      <c r="J1913" s="41">
        <f>VLOOKUP($A1913,'Youth Skills Data'!$A$1:$E$2403,3,FALSE)</f>
        <v>5.23</v>
      </c>
      <c r="K1913" s="41">
        <f t="shared" si="147"/>
        <v>9.98</v>
      </c>
      <c r="L1913" s="41" t="s">
        <v>5</v>
      </c>
      <c r="M1913" s="41" t="s">
        <v>5</v>
      </c>
      <c r="N1913" s="41" t="str">
        <f t="shared" si="148"/>
        <v>High Impact</v>
      </c>
      <c r="O1913" s="42">
        <v>35000</v>
      </c>
      <c r="P1913" s="42">
        <v>100000</v>
      </c>
      <c r="Q1913" s="42">
        <f t="shared" si="149"/>
        <v>135000</v>
      </c>
    </row>
    <row r="1914" spans="1:17" x14ac:dyDescent="0.35">
      <c r="A1914" s="41" t="s">
        <v>1935</v>
      </c>
      <c r="B1914" s="41">
        <f>VLOOKUP($A:$A,'Youth Skills Data'!$A$1:$E$2403,2,FALSE)</f>
        <v>19</v>
      </c>
      <c r="C1914" s="41" t="str">
        <f t="shared" si="146"/>
        <v>20 - 24 yrs</v>
      </c>
      <c r="D1914" s="41" t="s">
        <v>3</v>
      </c>
      <c r="E1914" s="41" t="str">
        <f>HLOOKUP($A1914,'Sheet 4'!$A$2:$CNK$3,2,FALSE)</f>
        <v>Separated</v>
      </c>
      <c r="F1914" s="41" t="s">
        <v>120</v>
      </c>
      <c r="G1914" s="41" t="str">
        <f t="shared" si="145"/>
        <v>Male/Separated/Nakapiripiriti</v>
      </c>
      <c r="H1914" s="41">
        <f>VLOOKUP($A1914,'Youth Skills Data'!$A$1:$E$2403,5,FALSE)</f>
        <v>1.87</v>
      </c>
      <c r="I1914" s="41">
        <f>VLOOKUP($A1914,'Youth Skills Data'!$A$1:$E$2403,4,FALSE)</f>
        <v>2.88</v>
      </c>
      <c r="J1914" s="41">
        <f>VLOOKUP($A1914,'Youth Skills Data'!$A$1:$E$2403,3,FALSE)</f>
        <v>5.23</v>
      </c>
      <c r="K1914" s="41">
        <f t="shared" si="147"/>
        <v>9.98</v>
      </c>
      <c r="L1914" s="41" t="s">
        <v>5</v>
      </c>
      <c r="M1914" s="41" t="s">
        <v>5</v>
      </c>
      <c r="N1914" s="41" t="str">
        <f t="shared" si="148"/>
        <v>High Impact</v>
      </c>
      <c r="O1914" s="42">
        <v>218500</v>
      </c>
      <c r="P1914" s="42">
        <v>35500</v>
      </c>
      <c r="Q1914" s="42">
        <f t="shared" si="149"/>
        <v>254000</v>
      </c>
    </row>
    <row r="1915" spans="1:17" x14ac:dyDescent="0.35">
      <c r="A1915" s="41" t="s">
        <v>1936</v>
      </c>
      <c r="B1915" s="41">
        <f>VLOOKUP($A:$A,'Youth Skills Data'!$A$1:$E$2403,2,FALSE)</f>
        <v>21</v>
      </c>
      <c r="C1915" s="41" t="str">
        <f t="shared" si="146"/>
        <v>20 - 24 yrs</v>
      </c>
      <c r="D1915" s="41" t="s">
        <v>3</v>
      </c>
      <c r="E1915" s="41" t="str">
        <f>HLOOKUP($A1915,'Sheet 4'!$A$2:$CNK$3,2,FALSE)</f>
        <v>Single</v>
      </c>
      <c r="F1915" s="41" t="s">
        <v>120</v>
      </c>
      <c r="G1915" s="41" t="str">
        <f t="shared" si="145"/>
        <v>Male/Single/Nakapiripiriti</v>
      </c>
      <c r="H1915" s="41">
        <f>VLOOKUP($A1915,'Youth Skills Data'!$A$1:$E$2403,5,FALSE)</f>
        <v>5.3</v>
      </c>
      <c r="I1915" s="41">
        <f>VLOOKUP($A1915,'Youth Skills Data'!$A$1:$E$2403,4,FALSE)</f>
        <v>2.52</v>
      </c>
      <c r="J1915" s="41">
        <f>VLOOKUP($A1915,'Youth Skills Data'!$A$1:$E$2403,3,FALSE)</f>
        <v>5.59</v>
      </c>
      <c r="K1915" s="41">
        <f t="shared" si="147"/>
        <v>13.41</v>
      </c>
      <c r="L1915" s="41" t="s">
        <v>5</v>
      </c>
      <c r="M1915" s="41" t="s">
        <v>5</v>
      </c>
      <c r="N1915" s="41" t="str">
        <f t="shared" si="148"/>
        <v>High Impact</v>
      </c>
      <c r="O1915" s="42">
        <v>1500198</v>
      </c>
      <c r="P1915" s="42">
        <v>72099</v>
      </c>
      <c r="Q1915" s="42">
        <f t="shared" si="149"/>
        <v>1572297</v>
      </c>
    </row>
    <row r="1916" spans="1:17" x14ac:dyDescent="0.35">
      <c r="A1916" s="41" t="s">
        <v>1937</v>
      </c>
      <c r="B1916" s="41">
        <f>VLOOKUP($A:$A,'Youth Skills Data'!$A$1:$E$2403,2,FALSE)</f>
        <v>24</v>
      </c>
      <c r="C1916" s="41" t="str">
        <f t="shared" si="146"/>
        <v>20 - 24 yrs</v>
      </c>
      <c r="D1916" s="41" t="s">
        <v>8</v>
      </c>
      <c r="E1916" s="41" t="str">
        <f>HLOOKUP($A1916,'Sheet 4'!$A$2:$CNK$3,2,FALSE)</f>
        <v>Married</v>
      </c>
      <c r="F1916" s="41" t="s">
        <v>120</v>
      </c>
      <c r="G1916" s="41" t="str">
        <f t="shared" si="145"/>
        <v>Female/Married/Nakapiripiriti</v>
      </c>
      <c r="H1916" s="41">
        <f>VLOOKUP($A1916,'Youth Skills Data'!$A$1:$E$2403,5,FALSE)</f>
        <v>3.26</v>
      </c>
      <c r="I1916" s="41">
        <f>VLOOKUP($A1916,'Youth Skills Data'!$A$1:$E$2403,4,FALSE)</f>
        <v>9.7200000000000006</v>
      </c>
      <c r="J1916" s="41">
        <f>VLOOKUP($A1916,'Youth Skills Data'!$A$1:$E$2403,3,FALSE)</f>
        <v>2</v>
      </c>
      <c r="K1916" s="41">
        <f t="shared" si="147"/>
        <v>14.98</v>
      </c>
      <c r="L1916" s="41" t="s">
        <v>5</v>
      </c>
      <c r="M1916" s="41" t="s">
        <v>5</v>
      </c>
      <c r="N1916" s="41" t="str">
        <f t="shared" si="148"/>
        <v>High Impact</v>
      </c>
      <c r="O1916" s="42">
        <v>157000</v>
      </c>
      <c r="P1916" s="42">
        <v>400000</v>
      </c>
      <c r="Q1916" s="42">
        <f t="shared" si="149"/>
        <v>557000</v>
      </c>
    </row>
    <row r="1917" spans="1:17" x14ac:dyDescent="0.35">
      <c r="A1917" s="41" t="s">
        <v>1938</v>
      </c>
      <c r="B1917" s="41">
        <f>VLOOKUP($A:$A,'Youth Skills Data'!$A$1:$E$2403,2,FALSE)</f>
        <v>21</v>
      </c>
      <c r="C1917" s="41" t="str">
        <f t="shared" si="146"/>
        <v>20 - 24 yrs</v>
      </c>
      <c r="D1917" s="41" t="s">
        <v>8</v>
      </c>
      <c r="E1917" s="41" t="str">
        <f>HLOOKUP($A1917,'Sheet 4'!$A$2:$CNK$3,2,FALSE)</f>
        <v>Married</v>
      </c>
      <c r="F1917" s="41" t="s">
        <v>120</v>
      </c>
      <c r="G1917" s="41" t="str">
        <f t="shared" si="145"/>
        <v>Female/Married/Nakapiripiriti</v>
      </c>
      <c r="H1917" s="41">
        <f>VLOOKUP($A1917,'Youth Skills Data'!$A$1:$E$2403,5,FALSE)</f>
        <v>1.1000000000000001</v>
      </c>
      <c r="I1917" s="41">
        <f>VLOOKUP($A1917,'Youth Skills Data'!$A$1:$E$2403,4,FALSE)</f>
        <v>7.12</v>
      </c>
      <c r="J1917" s="41">
        <f>VLOOKUP($A1917,'Youth Skills Data'!$A$1:$E$2403,3,FALSE)</f>
        <v>1.62</v>
      </c>
      <c r="K1917" s="41">
        <f t="shared" si="147"/>
        <v>9.84</v>
      </c>
      <c r="L1917" s="41" t="s">
        <v>5</v>
      </c>
      <c r="M1917" s="41" t="s">
        <v>5</v>
      </c>
      <c r="N1917" s="41" t="str">
        <f t="shared" si="148"/>
        <v>High Impact</v>
      </c>
      <c r="O1917" s="42">
        <v>82200</v>
      </c>
      <c r="P1917" s="42">
        <v>2800000</v>
      </c>
      <c r="Q1917" s="42">
        <f t="shared" si="149"/>
        <v>2882200</v>
      </c>
    </row>
    <row r="1918" spans="1:17" x14ac:dyDescent="0.35">
      <c r="A1918" s="41" t="s">
        <v>1939</v>
      </c>
      <c r="B1918" s="41">
        <f>VLOOKUP($A:$A,'Youth Skills Data'!$A$1:$E$2403,2,FALSE)</f>
        <v>23</v>
      </c>
      <c r="C1918" s="41" t="str">
        <f t="shared" si="146"/>
        <v>20 - 24 yrs</v>
      </c>
      <c r="D1918" s="41" t="s">
        <v>3</v>
      </c>
      <c r="E1918" s="41" t="str">
        <f>HLOOKUP($A1918,'Sheet 4'!$A$2:$CNK$3,2,FALSE)</f>
        <v>Separated</v>
      </c>
      <c r="F1918" s="41" t="s">
        <v>120</v>
      </c>
      <c r="G1918" s="41" t="str">
        <f t="shared" si="145"/>
        <v>Male/Separated/Nakapiripiriti</v>
      </c>
      <c r="H1918" s="41">
        <f>VLOOKUP($A1918,'Youth Skills Data'!$A$1:$E$2403,5,FALSE)</f>
        <v>7.84</v>
      </c>
      <c r="I1918" s="41">
        <f>VLOOKUP($A1918,'Youth Skills Data'!$A$1:$E$2403,4,FALSE)</f>
        <v>6.23</v>
      </c>
      <c r="J1918" s="41">
        <f>VLOOKUP($A1918,'Youth Skills Data'!$A$1:$E$2403,3,FALSE)</f>
        <v>5.87</v>
      </c>
      <c r="K1918" s="41">
        <f t="shared" si="147"/>
        <v>19.940000000000001</v>
      </c>
      <c r="L1918" s="41" t="s">
        <v>5</v>
      </c>
      <c r="M1918" s="41" t="s">
        <v>5</v>
      </c>
      <c r="N1918" s="41" t="str">
        <f t="shared" si="148"/>
        <v>High Impact</v>
      </c>
      <c r="O1918" s="42">
        <v>310000</v>
      </c>
      <c r="P1918" s="42">
        <v>400000</v>
      </c>
      <c r="Q1918" s="42">
        <f t="shared" si="149"/>
        <v>710000</v>
      </c>
    </row>
    <row r="1919" spans="1:17" x14ac:dyDescent="0.35">
      <c r="A1919" s="41" t="s">
        <v>1940</v>
      </c>
      <c r="B1919" s="41">
        <f>VLOOKUP($A:$A,'Youth Skills Data'!$A$1:$E$2403,2,FALSE)</f>
        <v>19</v>
      </c>
      <c r="C1919" s="41" t="str">
        <f t="shared" si="146"/>
        <v>20 - 24 yrs</v>
      </c>
      <c r="D1919" s="41" t="s">
        <v>3</v>
      </c>
      <c r="E1919" s="41" t="str">
        <f>HLOOKUP($A1919,'Sheet 4'!$A$2:$CNK$3,2,FALSE)</f>
        <v>Single</v>
      </c>
      <c r="F1919" s="41" t="s">
        <v>121</v>
      </c>
      <c r="G1919" s="41" t="str">
        <f t="shared" si="145"/>
        <v>Male/Single/Amudat</v>
      </c>
      <c r="H1919" s="41">
        <f>VLOOKUP($A1919,'Youth Skills Data'!$A$1:$E$2403,5,FALSE)</f>
        <v>7.84</v>
      </c>
      <c r="I1919" s="41">
        <f>VLOOKUP($A1919,'Youth Skills Data'!$A$1:$E$2403,4,FALSE)</f>
        <v>6.23</v>
      </c>
      <c r="J1919" s="41">
        <f>VLOOKUP($A1919,'Youth Skills Data'!$A$1:$E$2403,3,FALSE)</f>
        <v>5.87</v>
      </c>
      <c r="K1919" s="41">
        <f t="shared" si="147"/>
        <v>19.940000000000001</v>
      </c>
      <c r="L1919" s="41" t="s">
        <v>5</v>
      </c>
      <c r="M1919" s="41" t="s">
        <v>5</v>
      </c>
      <c r="N1919" s="41" t="str">
        <f t="shared" si="148"/>
        <v>High Impact</v>
      </c>
      <c r="O1919" s="42">
        <v>475000</v>
      </c>
      <c r="P1919" s="42">
        <v>620000</v>
      </c>
      <c r="Q1919" s="42">
        <f t="shared" si="149"/>
        <v>1095000</v>
      </c>
    </row>
    <row r="1920" spans="1:17" x14ac:dyDescent="0.35">
      <c r="A1920" s="41" t="s">
        <v>1941</v>
      </c>
      <c r="B1920" s="41">
        <f>VLOOKUP($A:$A,'Youth Skills Data'!$A$1:$E$2403,2,FALSE)</f>
        <v>29</v>
      </c>
      <c r="C1920" s="41" t="str">
        <f t="shared" si="146"/>
        <v>25 yrs or more</v>
      </c>
      <c r="D1920" s="41" t="s">
        <v>3</v>
      </c>
      <c r="E1920" s="41" t="str">
        <f>HLOOKUP($A1920,'Sheet 4'!$A$2:$CNK$3,2,FALSE)</f>
        <v>Separated</v>
      </c>
      <c r="F1920" s="41" t="s">
        <v>121</v>
      </c>
      <c r="G1920" s="41" t="str">
        <f t="shared" si="145"/>
        <v>Male/Separated/Amudat</v>
      </c>
      <c r="H1920" s="41">
        <f>VLOOKUP($A1920,'Youth Skills Data'!$A$1:$E$2403,5,FALSE)</f>
        <v>8.42</v>
      </c>
      <c r="I1920" s="41">
        <f>VLOOKUP($A1920,'Youth Skills Data'!$A$1:$E$2403,4,FALSE)</f>
        <v>3.68</v>
      </c>
      <c r="J1920" s="41">
        <f>VLOOKUP($A1920,'Youth Skills Data'!$A$1:$E$2403,3,FALSE)</f>
        <v>0.54</v>
      </c>
      <c r="K1920" s="41">
        <f t="shared" si="147"/>
        <v>12.64</v>
      </c>
      <c r="L1920" s="41" t="s">
        <v>5</v>
      </c>
      <c r="M1920" s="41" t="s">
        <v>6</v>
      </c>
      <c r="N1920" s="41" t="str">
        <f t="shared" si="148"/>
        <v>Moderate Impact</v>
      </c>
      <c r="O1920" s="42">
        <v>30297</v>
      </c>
      <c r="P1920" s="42"/>
      <c r="Q1920" s="42">
        <f t="shared" si="149"/>
        <v>30297</v>
      </c>
    </row>
    <row r="1921" spans="1:17" x14ac:dyDescent="0.35">
      <c r="A1921" s="41" t="s">
        <v>1942</v>
      </c>
      <c r="B1921" s="41">
        <f>VLOOKUP($A:$A,'Youth Skills Data'!$A$1:$E$2403,2,FALSE)</f>
        <v>23</v>
      </c>
      <c r="C1921" s="41" t="str">
        <f t="shared" si="146"/>
        <v>20 - 24 yrs</v>
      </c>
      <c r="D1921" s="41" t="s">
        <v>3</v>
      </c>
      <c r="E1921" s="41" t="str">
        <f>HLOOKUP($A1921,'Sheet 4'!$A$2:$CNK$3,2,FALSE)</f>
        <v>Single</v>
      </c>
      <c r="F1921" s="41" t="s">
        <v>121</v>
      </c>
      <c r="G1921" s="41" t="str">
        <f t="shared" si="145"/>
        <v>Male/Single/Amudat</v>
      </c>
      <c r="H1921" s="41">
        <f>VLOOKUP($A1921,'Youth Skills Data'!$A$1:$E$2403,5,FALSE)</f>
        <v>1.87</v>
      </c>
      <c r="I1921" s="41">
        <f>VLOOKUP($A1921,'Youth Skills Data'!$A$1:$E$2403,4,FALSE)</f>
        <v>2.88</v>
      </c>
      <c r="J1921" s="41">
        <f>VLOOKUP($A1921,'Youth Skills Data'!$A$1:$E$2403,3,FALSE)</f>
        <v>5.23</v>
      </c>
      <c r="K1921" s="41">
        <f t="shared" si="147"/>
        <v>9.98</v>
      </c>
      <c r="L1921" s="41" t="s">
        <v>5</v>
      </c>
      <c r="M1921" s="41" t="s">
        <v>6</v>
      </c>
      <c r="N1921" s="41" t="str">
        <f t="shared" si="148"/>
        <v>Moderate Impact</v>
      </c>
      <c r="O1921" s="42">
        <v>47099</v>
      </c>
      <c r="P1921" s="42"/>
      <c r="Q1921" s="42">
        <f t="shared" si="149"/>
        <v>47099</v>
      </c>
    </row>
    <row r="1922" spans="1:17" x14ac:dyDescent="0.35">
      <c r="A1922" s="41" t="s">
        <v>1943</v>
      </c>
      <c r="B1922" s="41">
        <f>VLOOKUP($A:$A,'Youth Skills Data'!$A$1:$E$2403,2,FALSE)</f>
        <v>21</v>
      </c>
      <c r="C1922" s="41" t="str">
        <f t="shared" si="146"/>
        <v>20 - 24 yrs</v>
      </c>
      <c r="D1922" s="41" t="s">
        <v>3</v>
      </c>
      <c r="E1922" s="41" t="str">
        <f>HLOOKUP($A1922,'Sheet 4'!$A$2:$CNK$3,2,FALSE)</f>
        <v>Single</v>
      </c>
      <c r="F1922" s="41" t="s">
        <v>121</v>
      </c>
      <c r="G1922" s="41" t="str">
        <f t="shared" ref="G1922:G1985" si="150">CONCATENATE(D1922,"/",E1922,"/",F1922,)</f>
        <v>Male/Single/Amudat</v>
      </c>
      <c r="H1922" s="41">
        <f>VLOOKUP($A1922,'Youth Skills Data'!$A$1:$E$2403,5,FALSE)</f>
        <v>0.81</v>
      </c>
      <c r="I1922" s="41">
        <f>VLOOKUP($A1922,'Youth Skills Data'!$A$1:$E$2403,4,FALSE)</f>
        <v>3.53</v>
      </c>
      <c r="J1922" s="41">
        <f>VLOOKUP($A1922,'Youth Skills Data'!$A$1:$E$2403,3,FALSE)</f>
        <v>7.58</v>
      </c>
      <c r="K1922" s="41">
        <f t="shared" si="147"/>
        <v>11.92</v>
      </c>
      <c r="L1922" s="41" t="s">
        <v>5</v>
      </c>
      <c r="M1922" s="41" t="s">
        <v>6</v>
      </c>
      <c r="N1922" s="41" t="str">
        <f t="shared" si="148"/>
        <v>Moderate Impact</v>
      </c>
      <c r="O1922" s="42">
        <v>120099</v>
      </c>
      <c r="P1922" s="42"/>
      <c r="Q1922" s="42">
        <f t="shared" si="149"/>
        <v>120099</v>
      </c>
    </row>
    <row r="1923" spans="1:17" x14ac:dyDescent="0.35">
      <c r="A1923" s="41" t="s">
        <v>1944</v>
      </c>
      <c r="B1923" s="41">
        <f>VLOOKUP($A:$A,'Youth Skills Data'!$A$1:$E$2403,2,FALSE)</f>
        <v>19</v>
      </c>
      <c r="C1923" s="41" t="str">
        <f t="shared" ref="C1923:C1986" si="151">IF(B1923&lt;=10,"Below 10 yrs",IF(B1923&lt;14,"10-14 yrs",IF(B1923&lt;19,"15 - 19 yrs",IF(B1923&lt;=24,"20 - 24 yrs",IF(B1923&gt;=25,"25 yrs or more")))))</f>
        <v>20 - 24 yrs</v>
      </c>
      <c r="D1923" s="41" t="s">
        <v>3</v>
      </c>
      <c r="E1923" s="41" t="str">
        <f>HLOOKUP($A1923,'Sheet 4'!$A$2:$CNK$3,2,FALSE)</f>
        <v>Single</v>
      </c>
      <c r="F1923" s="41" t="s">
        <v>121</v>
      </c>
      <c r="G1923" s="41" t="str">
        <f t="shared" si="150"/>
        <v>Male/Single/Amudat</v>
      </c>
      <c r="H1923" s="41">
        <f>VLOOKUP($A1923,'Youth Skills Data'!$A$1:$E$2403,5,FALSE)</f>
        <v>7.84</v>
      </c>
      <c r="I1923" s="41">
        <f>VLOOKUP($A1923,'Youth Skills Data'!$A$1:$E$2403,4,FALSE)</f>
        <v>6.23</v>
      </c>
      <c r="J1923" s="41">
        <f>VLOOKUP($A1923,'Youth Skills Data'!$A$1:$E$2403,3,FALSE)</f>
        <v>5.87</v>
      </c>
      <c r="K1923" s="41">
        <f t="shared" ref="K1923:K1986" si="152">H1923+I1923+J1923</f>
        <v>19.940000000000001</v>
      </c>
      <c r="L1923" s="41" t="s">
        <v>5</v>
      </c>
      <c r="M1923" s="41" t="s">
        <v>6</v>
      </c>
      <c r="N1923" s="41" t="str">
        <f t="shared" ref="N1923:N1986" si="153">IF(AND(L1923="Yes",M1923="Yes"),"High Impact",IF(AND(L1923="Yes",M1923="No"),"Moderate Impact",IF(AND(L1923="No",M1923="Yes"),"Low Impact","No Impact at all")))</f>
        <v>Moderate Impact</v>
      </c>
      <c r="O1923" s="42">
        <v>55198</v>
      </c>
      <c r="P1923" s="42"/>
      <c r="Q1923" s="42">
        <f t="shared" ref="Q1923:Q1986" si="154">P1923+O1923</f>
        <v>55198</v>
      </c>
    </row>
    <row r="1924" spans="1:17" x14ac:dyDescent="0.35">
      <c r="A1924" s="41" t="s">
        <v>1945</v>
      </c>
      <c r="B1924" s="41">
        <f>VLOOKUP($A:$A,'Youth Skills Data'!$A$1:$E$2403,2,FALSE)</f>
        <v>21</v>
      </c>
      <c r="C1924" s="41" t="str">
        <f t="shared" si="151"/>
        <v>20 - 24 yrs</v>
      </c>
      <c r="D1924" s="41" t="s">
        <v>3</v>
      </c>
      <c r="E1924" s="41" t="str">
        <f>HLOOKUP($A1924,'Sheet 4'!$A$2:$CNK$3,2,FALSE)</f>
        <v>Single</v>
      </c>
      <c r="F1924" s="41" t="s">
        <v>121</v>
      </c>
      <c r="G1924" s="41" t="str">
        <f t="shared" si="150"/>
        <v>Male/Single/Amudat</v>
      </c>
      <c r="H1924" s="41">
        <f>VLOOKUP($A1924,'Youth Skills Data'!$A$1:$E$2403,5,FALSE)</f>
        <v>5.3</v>
      </c>
      <c r="I1924" s="41">
        <f>VLOOKUP($A1924,'Youth Skills Data'!$A$1:$E$2403,4,FALSE)</f>
        <v>2.52</v>
      </c>
      <c r="J1924" s="41">
        <f>VLOOKUP($A1924,'Youth Skills Data'!$A$1:$E$2403,3,FALSE)</f>
        <v>5.59</v>
      </c>
      <c r="K1924" s="41">
        <f t="shared" si="152"/>
        <v>13.41</v>
      </c>
      <c r="L1924" s="41" t="s">
        <v>5</v>
      </c>
      <c r="M1924" s="41" t="s">
        <v>5</v>
      </c>
      <c r="N1924" s="41" t="str">
        <f t="shared" si="153"/>
        <v>High Impact</v>
      </c>
      <c r="O1924" s="42">
        <v>73000</v>
      </c>
      <c r="P1924" s="42">
        <v>12198</v>
      </c>
      <c r="Q1924" s="42">
        <f t="shared" si="154"/>
        <v>85198</v>
      </c>
    </row>
    <row r="1925" spans="1:17" x14ac:dyDescent="0.35">
      <c r="A1925" s="41" t="s">
        <v>1946</v>
      </c>
      <c r="B1925" s="41">
        <f>VLOOKUP($A:$A,'Youth Skills Data'!$A$1:$E$2403,2,FALSE)</f>
        <v>23</v>
      </c>
      <c r="C1925" s="41" t="str">
        <f t="shared" si="151"/>
        <v>20 - 24 yrs</v>
      </c>
      <c r="D1925" s="41" t="s">
        <v>3</v>
      </c>
      <c r="E1925" s="41" t="str">
        <f>HLOOKUP($A1925,'Sheet 4'!$A$2:$CNK$3,2,FALSE)</f>
        <v>Married</v>
      </c>
      <c r="F1925" s="41" t="s">
        <v>121</v>
      </c>
      <c r="G1925" s="41" t="str">
        <f t="shared" si="150"/>
        <v>Male/Married/Amudat</v>
      </c>
      <c r="H1925" s="41">
        <f>VLOOKUP($A1925,'Youth Skills Data'!$A$1:$E$2403,5,FALSE)</f>
        <v>5.76</v>
      </c>
      <c r="I1925" s="41">
        <f>VLOOKUP($A1925,'Youth Skills Data'!$A$1:$E$2403,4,FALSE)</f>
        <v>6.34</v>
      </c>
      <c r="J1925" s="41">
        <f>VLOOKUP($A1925,'Youth Skills Data'!$A$1:$E$2403,3,FALSE)</f>
        <v>1.01</v>
      </c>
      <c r="K1925" s="41">
        <f t="shared" si="152"/>
        <v>13.11</v>
      </c>
      <c r="L1925" s="41" t="s">
        <v>5</v>
      </c>
      <c r="M1925" s="41" t="s">
        <v>6</v>
      </c>
      <c r="N1925" s="41" t="str">
        <f t="shared" si="153"/>
        <v>Moderate Impact</v>
      </c>
      <c r="O1925" s="42">
        <v>90198</v>
      </c>
      <c r="P1925" s="42"/>
      <c r="Q1925" s="42">
        <f t="shared" si="154"/>
        <v>90198</v>
      </c>
    </row>
    <row r="1926" spans="1:17" x14ac:dyDescent="0.35">
      <c r="A1926" s="41" t="s">
        <v>1947</v>
      </c>
      <c r="B1926" s="41">
        <f>VLOOKUP($A:$A,'Youth Skills Data'!$A$1:$E$2403,2,FALSE)</f>
        <v>17</v>
      </c>
      <c r="C1926" s="41" t="str">
        <f t="shared" si="151"/>
        <v>15 - 19 yrs</v>
      </c>
      <c r="D1926" s="41" t="s">
        <v>3</v>
      </c>
      <c r="E1926" s="41" t="str">
        <f>HLOOKUP($A1926,'Sheet 4'!$A$2:$CNK$3,2,FALSE)</f>
        <v>Single</v>
      </c>
      <c r="F1926" s="41" t="s">
        <v>121</v>
      </c>
      <c r="G1926" s="41" t="str">
        <f t="shared" si="150"/>
        <v>Male/Single/Amudat</v>
      </c>
      <c r="H1926" s="41">
        <f>VLOOKUP($A1926,'Youth Skills Data'!$A$1:$E$2403,5,FALSE)</f>
        <v>5.3</v>
      </c>
      <c r="I1926" s="41">
        <f>VLOOKUP($A1926,'Youth Skills Data'!$A$1:$E$2403,4,FALSE)</f>
        <v>2.52</v>
      </c>
      <c r="J1926" s="41">
        <f>VLOOKUP($A1926,'Youth Skills Data'!$A$1:$E$2403,3,FALSE)</f>
        <v>5.59</v>
      </c>
      <c r="K1926" s="41">
        <f t="shared" si="152"/>
        <v>13.41</v>
      </c>
      <c r="L1926" s="41" t="s">
        <v>5</v>
      </c>
      <c r="M1926" s="41" t="s">
        <v>5</v>
      </c>
      <c r="N1926" s="41" t="str">
        <f t="shared" si="153"/>
        <v>High Impact</v>
      </c>
      <c r="O1926" s="42">
        <v>35198</v>
      </c>
      <c r="P1926" s="42">
        <v>335000</v>
      </c>
      <c r="Q1926" s="42">
        <f t="shared" si="154"/>
        <v>370198</v>
      </c>
    </row>
    <row r="1927" spans="1:17" x14ac:dyDescent="0.35">
      <c r="A1927" s="41" t="s">
        <v>1948</v>
      </c>
      <c r="B1927" s="41">
        <f>VLOOKUP($A:$A,'Youth Skills Data'!$A$1:$E$2403,2,FALSE)</f>
        <v>25</v>
      </c>
      <c r="C1927" s="41" t="str">
        <f t="shared" si="151"/>
        <v>25 yrs or more</v>
      </c>
      <c r="D1927" s="41" t="s">
        <v>3</v>
      </c>
      <c r="E1927" s="41" t="str">
        <f>HLOOKUP($A1927,'Sheet 4'!$A$2:$CNK$3,2,FALSE)</f>
        <v>Separated</v>
      </c>
      <c r="F1927" s="41" t="s">
        <v>121</v>
      </c>
      <c r="G1927" s="41" t="str">
        <f t="shared" si="150"/>
        <v>Male/Separated/Amudat</v>
      </c>
      <c r="H1927" s="41">
        <f>VLOOKUP($A1927,'Youth Skills Data'!$A$1:$E$2403,5,FALSE)</f>
        <v>8.9499999999999993</v>
      </c>
      <c r="I1927" s="41">
        <f>VLOOKUP($A1927,'Youth Skills Data'!$A$1:$E$2403,4,FALSE)</f>
        <v>9.2799999999999994</v>
      </c>
      <c r="J1927" s="41">
        <f>VLOOKUP($A1927,'Youth Skills Data'!$A$1:$E$2403,3,FALSE)</f>
        <v>7.99</v>
      </c>
      <c r="K1927" s="41">
        <f t="shared" si="152"/>
        <v>26.22</v>
      </c>
      <c r="L1927" s="41" t="s">
        <v>5</v>
      </c>
      <c r="M1927" s="41" t="s">
        <v>5</v>
      </c>
      <c r="N1927" s="41" t="str">
        <f t="shared" si="153"/>
        <v>High Impact</v>
      </c>
      <c r="O1927" s="42">
        <v>55099</v>
      </c>
      <c r="P1927" s="42">
        <v>16200</v>
      </c>
      <c r="Q1927" s="42">
        <f t="shared" si="154"/>
        <v>71299</v>
      </c>
    </row>
    <row r="1928" spans="1:17" x14ac:dyDescent="0.35">
      <c r="A1928" s="41" t="s">
        <v>1949</v>
      </c>
      <c r="B1928" s="41">
        <f>VLOOKUP($A:$A,'Youth Skills Data'!$A$1:$E$2403,2,FALSE)</f>
        <v>15</v>
      </c>
      <c r="C1928" s="41" t="str">
        <f t="shared" si="151"/>
        <v>15 - 19 yrs</v>
      </c>
      <c r="D1928" s="41" t="s">
        <v>8</v>
      </c>
      <c r="E1928" s="41" t="str">
        <f>HLOOKUP($A1928,'Sheet 4'!$A$2:$CNK$3,2,FALSE)</f>
        <v>Separated</v>
      </c>
      <c r="F1928" s="41" t="s">
        <v>121</v>
      </c>
      <c r="G1928" s="41" t="str">
        <f t="shared" si="150"/>
        <v>Female/Separated/Amudat</v>
      </c>
      <c r="H1928" s="41">
        <f>VLOOKUP($A1928,'Youth Skills Data'!$A$1:$E$2403,5,FALSE)</f>
        <v>8.9499999999999993</v>
      </c>
      <c r="I1928" s="41">
        <f>VLOOKUP($A1928,'Youth Skills Data'!$A$1:$E$2403,4,FALSE)</f>
        <v>9.2799999999999994</v>
      </c>
      <c r="J1928" s="41">
        <f>VLOOKUP($A1928,'Youth Skills Data'!$A$1:$E$2403,3,FALSE)</f>
        <v>7.99</v>
      </c>
      <c r="K1928" s="41">
        <f t="shared" si="152"/>
        <v>26.22</v>
      </c>
      <c r="L1928" s="41" t="s">
        <v>5</v>
      </c>
      <c r="M1928" s="41" t="s">
        <v>5</v>
      </c>
      <c r="N1928" s="41" t="str">
        <f t="shared" si="153"/>
        <v>High Impact</v>
      </c>
      <c r="O1928" s="42">
        <v>85000</v>
      </c>
      <c r="P1928" s="42">
        <v>38000</v>
      </c>
      <c r="Q1928" s="42">
        <f t="shared" si="154"/>
        <v>123000</v>
      </c>
    </row>
    <row r="1929" spans="1:17" x14ac:dyDescent="0.35">
      <c r="A1929" s="41" t="s">
        <v>1950</v>
      </c>
      <c r="B1929" s="41">
        <f>VLOOKUP($A:$A,'Youth Skills Data'!$A$1:$E$2403,2,FALSE)</f>
        <v>15</v>
      </c>
      <c r="C1929" s="41" t="str">
        <f t="shared" si="151"/>
        <v>15 - 19 yrs</v>
      </c>
      <c r="D1929" s="41" t="s">
        <v>3</v>
      </c>
      <c r="E1929" s="41" t="str">
        <f>HLOOKUP($A1929,'Sheet 4'!$A$2:$CNK$3,2,FALSE)</f>
        <v>Single</v>
      </c>
      <c r="F1929" s="41" t="s">
        <v>121</v>
      </c>
      <c r="G1929" s="41" t="str">
        <f t="shared" si="150"/>
        <v>Male/Single/Amudat</v>
      </c>
      <c r="H1929" s="41">
        <f>VLOOKUP($A1929,'Youth Skills Data'!$A$1:$E$2403,5,FALSE)</f>
        <v>8.42</v>
      </c>
      <c r="I1929" s="41">
        <f>VLOOKUP($A1929,'Youth Skills Data'!$A$1:$E$2403,4,FALSE)</f>
        <v>3.68</v>
      </c>
      <c r="J1929" s="41">
        <f>VLOOKUP($A1929,'Youth Skills Data'!$A$1:$E$2403,3,FALSE)</f>
        <v>0.54</v>
      </c>
      <c r="K1929" s="41">
        <f t="shared" si="152"/>
        <v>12.64</v>
      </c>
      <c r="L1929" s="41" t="s">
        <v>5</v>
      </c>
      <c r="M1929" s="41" t="s">
        <v>5</v>
      </c>
      <c r="N1929" s="41" t="str">
        <f t="shared" si="153"/>
        <v>High Impact</v>
      </c>
      <c r="O1929" s="42">
        <v>41000</v>
      </c>
      <c r="P1929" s="42">
        <v>3200</v>
      </c>
      <c r="Q1929" s="42">
        <f t="shared" si="154"/>
        <v>44200</v>
      </c>
    </row>
    <row r="1930" spans="1:17" x14ac:dyDescent="0.35">
      <c r="A1930" s="41" t="s">
        <v>1951</v>
      </c>
      <c r="B1930" s="41">
        <f>VLOOKUP($A:$A,'Youth Skills Data'!$A$1:$E$2403,2,FALSE)</f>
        <v>17</v>
      </c>
      <c r="C1930" s="41" t="str">
        <f t="shared" si="151"/>
        <v>15 - 19 yrs</v>
      </c>
      <c r="D1930" s="41" t="s">
        <v>3</v>
      </c>
      <c r="E1930" s="41" t="str">
        <f>HLOOKUP($A1930,'Sheet 4'!$A$2:$CNK$3,2,FALSE)</f>
        <v>Married</v>
      </c>
      <c r="F1930" s="41" t="s">
        <v>121</v>
      </c>
      <c r="G1930" s="41" t="str">
        <f t="shared" si="150"/>
        <v>Male/Married/Amudat</v>
      </c>
      <c r="H1930" s="41">
        <f>VLOOKUP($A1930,'Youth Skills Data'!$A$1:$E$2403,5,FALSE)</f>
        <v>8.42</v>
      </c>
      <c r="I1930" s="41">
        <f>VLOOKUP($A1930,'Youth Skills Data'!$A$1:$E$2403,4,FALSE)</f>
        <v>3.68</v>
      </c>
      <c r="J1930" s="41">
        <f>VLOOKUP($A1930,'Youth Skills Data'!$A$1:$E$2403,3,FALSE)</f>
        <v>0.54</v>
      </c>
      <c r="K1930" s="41">
        <f t="shared" si="152"/>
        <v>12.64</v>
      </c>
      <c r="L1930" s="41" t="s">
        <v>5</v>
      </c>
      <c r="M1930" s="41" t="s">
        <v>5</v>
      </c>
      <c r="N1930" s="41" t="str">
        <f t="shared" si="153"/>
        <v>High Impact</v>
      </c>
      <c r="O1930" s="42">
        <v>32500</v>
      </c>
      <c r="P1930" s="42">
        <v>130000</v>
      </c>
      <c r="Q1930" s="42">
        <f t="shared" si="154"/>
        <v>162500</v>
      </c>
    </row>
    <row r="1931" spans="1:17" x14ac:dyDescent="0.35">
      <c r="A1931" s="41" t="s">
        <v>1952</v>
      </c>
      <c r="B1931" s="41">
        <f>VLOOKUP($A:$A,'Youth Skills Data'!$A$1:$E$2403,2,FALSE)</f>
        <v>19</v>
      </c>
      <c r="C1931" s="41" t="str">
        <f t="shared" si="151"/>
        <v>20 - 24 yrs</v>
      </c>
      <c r="D1931" s="41" t="s">
        <v>8</v>
      </c>
      <c r="E1931" s="41" t="str">
        <f>HLOOKUP($A1931,'Sheet 4'!$A$2:$CNK$3,2,FALSE)</f>
        <v>Single</v>
      </c>
      <c r="F1931" s="41" t="s">
        <v>121</v>
      </c>
      <c r="G1931" s="41" t="str">
        <f t="shared" si="150"/>
        <v>Female/Single/Amudat</v>
      </c>
      <c r="H1931" s="41">
        <f>VLOOKUP($A1931,'Youth Skills Data'!$A$1:$E$2403,5,FALSE)</f>
        <v>8.42</v>
      </c>
      <c r="I1931" s="41">
        <f>VLOOKUP($A1931,'Youth Skills Data'!$A$1:$E$2403,4,FALSE)</f>
        <v>3.68</v>
      </c>
      <c r="J1931" s="41">
        <f>VLOOKUP($A1931,'Youth Skills Data'!$A$1:$E$2403,3,FALSE)</f>
        <v>0.54</v>
      </c>
      <c r="K1931" s="41">
        <f t="shared" si="152"/>
        <v>12.64</v>
      </c>
      <c r="L1931" s="41" t="s">
        <v>5</v>
      </c>
      <c r="M1931" s="41" t="s">
        <v>6</v>
      </c>
      <c r="N1931" s="41" t="str">
        <f t="shared" si="153"/>
        <v>Moderate Impact</v>
      </c>
      <c r="O1931" s="42">
        <v>18000</v>
      </c>
      <c r="P1931" s="42"/>
      <c r="Q1931" s="42">
        <f t="shared" si="154"/>
        <v>18000</v>
      </c>
    </row>
    <row r="1932" spans="1:17" x14ac:dyDescent="0.35">
      <c r="A1932" s="41" t="s">
        <v>1953</v>
      </c>
      <c r="B1932" s="41">
        <f>VLOOKUP($A:$A,'Youth Skills Data'!$A$1:$E$2403,2,FALSE)</f>
        <v>21</v>
      </c>
      <c r="C1932" s="41" t="str">
        <f t="shared" si="151"/>
        <v>20 - 24 yrs</v>
      </c>
      <c r="D1932" s="41" t="s">
        <v>3</v>
      </c>
      <c r="E1932" s="41" t="str">
        <f>HLOOKUP($A1932,'Sheet 4'!$A$2:$CNK$3,2,FALSE)</f>
        <v>Separated</v>
      </c>
      <c r="F1932" s="41" t="s">
        <v>121</v>
      </c>
      <c r="G1932" s="41" t="str">
        <f t="shared" si="150"/>
        <v>Male/Separated/Amudat</v>
      </c>
      <c r="H1932" s="41">
        <f>VLOOKUP($A1932,'Youth Skills Data'!$A$1:$E$2403,5,FALSE)</f>
        <v>5.3</v>
      </c>
      <c r="I1932" s="41">
        <f>VLOOKUP($A1932,'Youth Skills Data'!$A$1:$E$2403,4,FALSE)</f>
        <v>2.52</v>
      </c>
      <c r="J1932" s="41">
        <f>VLOOKUP($A1932,'Youth Skills Data'!$A$1:$E$2403,3,FALSE)</f>
        <v>5.59</v>
      </c>
      <c r="K1932" s="41">
        <f t="shared" si="152"/>
        <v>13.41</v>
      </c>
      <c r="L1932" s="41" t="s">
        <v>5</v>
      </c>
      <c r="M1932" s="41" t="s">
        <v>5</v>
      </c>
      <c r="N1932" s="41" t="str">
        <f t="shared" si="153"/>
        <v>High Impact</v>
      </c>
      <c r="O1932" s="42">
        <v>55099</v>
      </c>
      <c r="P1932" s="42">
        <v>30297</v>
      </c>
      <c r="Q1932" s="42">
        <f t="shared" si="154"/>
        <v>85396</v>
      </c>
    </row>
    <row r="1933" spans="1:17" x14ac:dyDescent="0.35">
      <c r="A1933" s="41" t="s">
        <v>1954</v>
      </c>
      <c r="B1933" s="41">
        <f>VLOOKUP($A:$A,'Youth Skills Data'!$A$1:$E$2403,2,FALSE)</f>
        <v>24</v>
      </c>
      <c r="C1933" s="41" t="str">
        <f t="shared" si="151"/>
        <v>20 - 24 yrs</v>
      </c>
      <c r="D1933" s="41" t="s">
        <v>3</v>
      </c>
      <c r="E1933" s="41" t="str">
        <f>HLOOKUP($A1933,'Sheet 4'!$A$2:$CNK$3,2,FALSE)</f>
        <v>Separated</v>
      </c>
      <c r="F1933" s="41" t="s">
        <v>120</v>
      </c>
      <c r="G1933" s="41" t="str">
        <f t="shared" si="150"/>
        <v>Male/Separated/Nakapiripiriti</v>
      </c>
      <c r="H1933" s="41">
        <f>VLOOKUP($A1933,'Youth Skills Data'!$A$1:$E$2403,5,FALSE)</f>
        <v>1.1000000000000001</v>
      </c>
      <c r="I1933" s="41">
        <f>VLOOKUP($A1933,'Youth Skills Data'!$A$1:$E$2403,4,FALSE)</f>
        <v>7.12</v>
      </c>
      <c r="J1933" s="41">
        <f>VLOOKUP($A1933,'Youth Skills Data'!$A$1:$E$2403,3,FALSE)</f>
        <v>1.62</v>
      </c>
      <c r="K1933" s="41">
        <f t="shared" si="152"/>
        <v>9.84</v>
      </c>
      <c r="L1933" s="41" t="s">
        <v>5</v>
      </c>
      <c r="M1933" s="41" t="s">
        <v>5</v>
      </c>
      <c r="N1933" s="41" t="str">
        <f t="shared" si="153"/>
        <v>High Impact</v>
      </c>
      <c r="O1933" s="42">
        <v>70198</v>
      </c>
      <c r="P1933" s="42">
        <v>17099</v>
      </c>
      <c r="Q1933" s="42">
        <f t="shared" si="154"/>
        <v>87297</v>
      </c>
    </row>
    <row r="1934" spans="1:17" x14ac:dyDescent="0.35">
      <c r="A1934" s="41" t="s">
        <v>1955</v>
      </c>
      <c r="B1934" s="41">
        <f>VLOOKUP($A:$A,'Youth Skills Data'!$A$1:$E$2403,2,FALSE)</f>
        <v>21</v>
      </c>
      <c r="C1934" s="41" t="str">
        <f t="shared" si="151"/>
        <v>20 - 24 yrs</v>
      </c>
      <c r="D1934" s="41" t="s">
        <v>3</v>
      </c>
      <c r="E1934" s="41" t="str">
        <f>HLOOKUP($A1934,'Sheet 4'!$A$2:$CNK$3,2,FALSE)</f>
        <v>Separated</v>
      </c>
      <c r="F1934" s="41" t="s">
        <v>120</v>
      </c>
      <c r="G1934" s="41" t="str">
        <f t="shared" si="150"/>
        <v>Male/Separated/Nakapiripiriti</v>
      </c>
      <c r="H1934" s="41">
        <f>VLOOKUP($A1934,'Youth Skills Data'!$A$1:$E$2403,5,FALSE)</f>
        <v>0.68</v>
      </c>
      <c r="I1934" s="41">
        <f>VLOOKUP($A1934,'Youth Skills Data'!$A$1:$E$2403,4,FALSE)</f>
        <v>1.57</v>
      </c>
      <c r="J1934" s="41">
        <f>VLOOKUP($A1934,'Youth Skills Data'!$A$1:$E$2403,3,FALSE)</f>
        <v>6.72</v>
      </c>
      <c r="K1934" s="41">
        <f t="shared" si="152"/>
        <v>8.9699999999999989</v>
      </c>
      <c r="L1934" s="41" t="s">
        <v>5</v>
      </c>
      <c r="M1934" s="41" t="s">
        <v>5</v>
      </c>
      <c r="N1934" s="41" t="str">
        <f t="shared" si="153"/>
        <v>High Impact</v>
      </c>
      <c r="O1934" s="42">
        <v>10297</v>
      </c>
      <c r="P1934" s="42">
        <v>15198</v>
      </c>
      <c r="Q1934" s="42">
        <f t="shared" si="154"/>
        <v>25495</v>
      </c>
    </row>
    <row r="1935" spans="1:17" x14ac:dyDescent="0.35">
      <c r="A1935" s="41" t="s">
        <v>1956</v>
      </c>
      <c r="B1935" s="41">
        <f>VLOOKUP($A:$A,'Youth Skills Data'!$A$1:$E$2403,2,FALSE)</f>
        <v>23</v>
      </c>
      <c r="C1935" s="41" t="str">
        <f t="shared" si="151"/>
        <v>20 - 24 yrs</v>
      </c>
      <c r="D1935" s="41" t="s">
        <v>8</v>
      </c>
      <c r="E1935" s="41" t="str">
        <f>HLOOKUP($A1935,'Sheet 4'!$A$2:$CNK$3,2,FALSE)</f>
        <v>Single</v>
      </c>
      <c r="F1935" s="41" t="s">
        <v>120</v>
      </c>
      <c r="G1935" s="41" t="str">
        <f t="shared" si="150"/>
        <v>Female/Single/Nakapiripiriti</v>
      </c>
      <c r="H1935" s="41">
        <f>VLOOKUP($A1935,'Youth Skills Data'!$A$1:$E$2403,5,FALSE)</f>
        <v>3.76</v>
      </c>
      <c r="I1935" s="41">
        <f>VLOOKUP($A1935,'Youth Skills Data'!$A$1:$E$2403,4,FALSE)</f>
        <v>0.56000000000000005</v>
      </c>
      <c r="J1935" s="41">
        <f>VLOOKUP($A1935,'Youth Skills Data'!$A$1:$E$2403,3,FALSE)</f>
        <v>9.81</v>
      </c>
      <c r="K1935" s="41">
        <f t="shared" si="152"/>
        <v>14.13</v>
      </c>
      <c r="L1935" s="41" t="s">
        <v>7</v>
      </c>
      <c r="M1935" s="41" t="s">
        <v>7</v>
      </c>
      <c r="N1935" s="41" t="str">
        <f t="shared" si="153"/>
        <v>No Impact at all</v>
      </c>
      <c r="O1935" s="42"/>
      <c r="P1935" s="42"/>
      <c r="Q1935" s="42">
        <f t="shared" si="154"/>
        <v>0</v>
      </c>
    </row>
    <row r="1936" spans="1:17" x14ac:dyDescent="0.35">
      <c r="A1936" s="41" t="s">
        <v>1957</v>
      </c>
      <c r="B1936" s="41">
        <f>VLOOKUP($A:$A,'Youth Skills Data'!$A$1:$E$2403,2,FALSE)</f>
        <v>19</v>
      </c>
      <c r="C1936" s="41" t="str">
        <f t="shared" si="151"/>
        <v>20 - 24 yrs</v>
      </c>
      <c r="D1936" s="41" t="s">
        <v>3</v>
      </c>
      <c r="E1936" s="41" t="str">
        <f>HLOOKUP($A1936,'Sheet 4'!$A$2:$CNK$3,2,FALSE)</f>
        <v>Single</v>
      </c>
      <c r="F1936" s="41" t="s">
        <v>120</v>
      </c>
      <c r="G1936" s="41" t="str">
        <f t="shared" si="150"/>
        <v>Male/Single/Nakapiripiriti</v>
      </c>
      <c r="H1936" s="41">
        <f>VLOOKUP($A1936,'Youth Skills Data'!$A$1:$E$2403,5,FALSE)</f>
        <v>3.76</v>
      </c>
      <c r="I1936" s="41">
        <f>VLOOKUP($A1936,'Youth Skills Data'!$A$1:$E$2403,4,FALSE)</f>
        <v>0.56000000000000005</v>
      </c>
      <c r="J1936" s="41">
        <f>VLOOKUP($A1936,'Youth Skills Data'!$A$1:$E$2403,3,FALSE)</f>
        <v>9.81</v>
      </c>
      <c r="K1936" s="41">
        <f t="shared" si="152"/>
        <v>14.13</v>
      </c>
      <c r="L1936" s="41" t="s">
        <v>5</v>
      </c>
      <c r="M1936" s="41" t="s">
        <v>5</v>
      </c>
      <c r="N1936" s="41" t="str">
        <f t="shared" si="153"/>
        <v>High Impact</v>
      </c>
      <c r="O1936" s="42">
        <v>22599</v>
      </c>
      <c r="P1936" s="42">
        <v>48000</v>
      </c>
      <c r="Q1936" s="42">
        <f t="shared" si="154"/>
        <v>70599</v>
      </c>
    </row>
    <row r="1937" spans="1:17" x14ac:dyDescent="0.35">
      <c r="A1937" s="41" t="s">
        <v>1958</v>
      </c>
      <c r="B1937" s="41">
        <f>VLOOKUP($A:$A,'Youth Skills Data'!$A$1:$E$2403,2,FALSE)</f>
        <v>29</v>
      </c>
      <c r="C1937" s="41" t="str">
        <f t="shared" si="151"/>
        <v>25 yrs or more</v>
      </c>
      <c r="D1937" s="41" t="s">
        <v>8</v>
      </c>
      <c r="E1937" s="41" t="str">
        <f>HLOOKUP($A1937,'Sheet 4'!$A$2:$CNK$3,2,FALSE)</f>
        <v>Single</v>
      </c>
      <c r="F1937" s="41" t="s">
        <v>120</v>
      </c>
      <c r="G1937" s="41" t="str">
        <f t="shared" si="150"/>
        <v>Female/Single/Nakapiripiriti</v>
      </c>
      <c r="H1937" s="41">
        <f>VLOOKUP($A1937,'Youth Skills Data'!$A$1:$E$2403,5,FALSE)</f>
        <v>8.9499999999999993</v>
      </c>
      <c r="I1937" s="41">
        <f>VLOOKUP($A1937,'Youth Skills Data'!$A$1:$E$2403,4,FALSE)</f>
        <v>9.2799999999999994</v>
      </c>
      <c r="J1937" s="41">
        <f>VLOOKUP($A1937,'Youth Skills Data'!$A$1:$E$2403,3,FALSE)</f>
        <v>7.99</v>
      </c>
      <c r="K1937" s="41">
        <f t="shared" si="152"/>
        <v>26.22</v>
      </c>
      <c r="L1937" s="41" t="s">
        <v>5</v>
      </c>
      <c r="M1937" s="41" t="s">
        <v>5</v>
      </c>
      <c r="N1937" s="41" t="str">
        <f t="shared" si="153"/>
        <v>High Impact</v>
      </c>
      <c r="O1937" s="42">
        <v>45198</v>
      </c>
      <c r="P1937" s="42">
        <v>235000</v>
      </c>
      <c r="Q1937" s="42">
        <f t="shared" si="154"/>
        <v>280198</v>
      </c>
    </row>
    <row r="1938" spans="1:17" x14ac:dyDescent="0.35">
      <c r="A1938" s="41" t="s">
        <v>1959</v>
      </c>
      <c r="B1938" s="41">
        <f>VLOOKUP($A:$A,'Youth Skills Data'!$A$1:$E$2403,2,FALSE)</f>
        <v>23</v>
      </c>
      <c r="C1938" s="41" t="str">
        <f t="shared" si="151"/>
        <v>20 - 24 yrs</v>
      </c>
      <c r="D1938" s="41" t="s">
        <v>8</v>
      </c>
      <c r="E1938" s="41" t="str">
        <f>HLOOKUP($A1938,'Sheet 4'!$A$2:$CNK$3,2,FALSE)</f>
        <v>Separated</v>
      </c>
      <c r="F1938" s="41" t="s">
        <v>120</v>
      </c>
      <c r="G1938" s="41" t="str">
        <f t="shared" si="150"/>
        <v>Female/Separated/Nakapiripiriti</v>
      </c>
      <c r="H1938" s="41">
        <f>VLOOKUP($A1938,'Youth Skills Data'!$A$1:$E$2403,5,FALSE)</f>
        <v>8.42</v>
      </c>
      <c r="I1938" s="41">
        <f>VLOOKUP($A1938,'Youth Skills Data'!$A$1:$E$2403,4,FALSE)</f>
        <v>3.68</v>
      </c>
      <c r="J1938" s="41">
        <f>VLOOKUP($A1938,'Youth Skills Data'!$A$1:$E$2403,3,FALSE)</f>
        <v>0.54</v>
      </c>
      <c r="K1938" s="41">
        <f t="shared" si="152"/>
        <v>12.64</v>
      </c>
      <c r="L1938" s="41" t="s">
        <v>5</v>
      </c>
      <c r="M1938" s="41" t="s">
        <v>5</v>
      </c>
      <c r="N1938" s="41" t="str">
        <f t="shared" si="153"/>
        <v>High Impact</v>
      </c>
      <c r="O1938" s="42">
        <v>136000</v>
      </c>
      <c r="P1938" s="42">
        <v>11000</v>
      </c>
      <c r="Q1938" s="42">
        <f t="shared" si="154"/>
        <v>147000</v>
      </c>
    </row>
    <row r="1939" spans="1:17" x14ac:dyDescent="0.35">
      <c r="A1939" s="41" t="s">
        <v>1960</v>
      </c>
      <c r="B1939" s="41">
        <f>VLOOKUP($A:$A,'Youth Skills Data'!$A$1:$E$2403,2,FALSE)</f>
        <v>21</v>
      </c>
      <c r="C1939" s="41" t="str">
        <f t="shared" si="151"/>
        <v>20 - 24 yrs</v>
      </c>
      <c r="D1939" s="41" t="s">
        <v>8</v>
      </c>
      <c r="E1939" s="41" t="str">
        <f>HLOOKUP($A1939,'Sheet 4'!$A$2:$CNK$3,2,FALSE)</f>
        <v>Single</v>
      </c>
      <c r="F1939" s="41" t="s">
        <v>120</v>
      </c>
      <c r="G1939" s="41" t="str">
        <f t="shared" si="150"/>
        <v>Female/Single/Nakapiripiriti</v>
      </c>
      <c r="H1939" s="41">
        <f>VLOOKUP($A1939,'Youth Skills Data'!$A$1:$E$2403,5,FALSE)</f>
        <v>0.81</v>
      </c>
      <c r="I1939" s="41">
        <f>VLOOKUP($A1939,'Youth Skills Data'!$A$1:$E$2403,4,FALSE)</f>
        <v>3.53</v>
      </c>
      <c r="J1939" s="41">
        <f>VLOOKUP($A1939,'Youth Skills Data'!$A$1:$E$2403,3,FALSE)</f>
        <v>7.58</v>
      </c>
      <c r="K1939" s="41">
        <f t="shared" si="152"/>
        <v>11.92</v>
      </c>
      <c r="L1939" s="41" t="s">
        <v>5</v>
      </c>
      <c r="M1939" s="41" t="s">
        <v>5</v>
      </c>
      <c r="N1939" s="41" t="str">
        <f t="shared" si="153"/>
        <v>High Impact</v>
      </c>
      <c r="O1939" s="42">
        <v>90500</v>
      </c>
      <c r="P1939" s="42">
        <v>60000</v>
      </c>
      <c r="Q1939" s="42">
        <f t="shared" si="154"/>
        <v>150500</v>
      </c>
    </row>
    <row r="1940" spans="1:17" x14ac:dyDescent="0.35">
      <c r="A1940" s="41" t="s">
        <v>1961</v>
      </c>
      <c r="B1940" s="41">
        <f>VLOOKUP($A:$A,'Youth Skills Data'!$A$1:$E$2403,2,FALSE)</f>
        <v>19</v>
      </c>
      <c r="C1940" s="41" t="str">
        <f t="shared" si="151"/>
        <v>20 - 24 yrs</v>
      </c>
      <c r="D1940" s="41" t="s">
        <v>3</v>
      </c>
      <c r="E1940" s="41" t="str">
        <f>HLOOKUP($A1940,'Sheet 4'!$A$2:$CNK$3,2,FALSE)</f>
        <v>Single</v>
      </c>
      <c r="F1940" s="41" t="s">
        <v>120</v>
      </c>
      <c r="G1940" s="41" t="str">
        <f t="shared" si="150"/>
        <v>Male/Single/Nakapiripiriti</v>
      </c>
      <c r="H1940" s="41">
        <f>VLOOKUP($A1940,'Youth Skills Data'!$A$1:$E$2403,5,FALSE)</f>
        <v>3.76</v>
      </c>
      <c r="I1940" s="41">
        <f>VLOOKUP($A1940,'Youth Skills Data'!$A$1:$E$2403,4,FALSE)</f>
        <v>0.56000000000000005</v>
      </c>
      <c r="J1940" s="41">
        <f>VLOOKUP($A1940,'Youth Skills Data'!$A$1:$E$2403,3,FALSE)</f>
        <v>9.81</v>
      </c>
      <c r="K1940" s="41">
        <f t="shared" si="152"/>
        <v>14.13</v>
      </c>
      <c r="L1940" s="41" t="s">
        <v>5</v>
      </c>
      <c r="M1940" s="41" t="s">
        <v>5</v>
      </c>
      <c r="N1940" s="41" t="str">
        <f t="shared" si="153"/>
        <v>High Impact</v>
      </c>
      <c r="O1940" s="42">
        <v>4650</v>
      </c>
      <c r="P1940" s="42">
        <v>35198</v>
      </c>
      <c r="Q1940" s="42">
        <f t="shared" si="154"/>
        <v>39848</v>
      </c>
    </row>
    <row r="1941" spans="1:17" x14ac:dyDescent="0.35">
      <c r="A1941" s="41" t="s">
        <v>1962</v>
      </c>
      <c r="B1941" s="41">
        <f>VLOOKUP($A:$A,'Youth Skills Data'!$A$1:$E$2403,2,FALSE)</f>
        <v>21</v>
      </c>
      <c r="C1941" s="41" t="str">
        <f t="shared" si="151"/>
        <v>20 - 24 yrs</v>
      </c>
      <c r="D1941" s="41" t="s">
        <v>3</v>
      </c>
      <c r="E1941" s="41" t="str">
        <f>HLOOKUP($A1941,'Sheet 4'!$A$2:$CNK$3,2,FALSE)</f>
        <v>Single</v>
      </c>
      <c r="F1941" s="41" t="s">
        <v>120</v>
      </c>
      <c r="G1941" s="41" t="str">
        <f t="shared" si="150"/>
        <v>Male/Single/Nakapiripiriti</v>
      </c>
      <c r="H1941" s="41">
        <f>VLOOKUP($A1941,'Youth Skills Data'!$A$1:$E$2403,5,FALSE)</f>
        <v>5.3</v>
      </c>
      <c r="I1941" s="41">
        <f>VLOOKUP($A1941,'Youth Skills Data'!$A$1:$E$2403,4,FALSE)</f>
        <v>2.52</v>
      </c>
      <c r="J1941" s="41">
        <f>VLOOKUP($A1941,'Youth Skills Data'!$A$1:$E$2403,3,FALSE)</f>
        <v>5.59</v>
      </c>
      <c r="K1941" s="41">
        <f t="shared" si="152"/>
        <v>13.41</v>
      </c>
      <c r="L1941" s="41" t="s">
        <v>5</v>
      </c>
      <c r="M1941" s="41" t="s">
        <v>5</v>
      </c>
      <c r="N1941" s="41" t="str">
        <f t="shared" si="153"/>
        <v>High Impact</v>
      </c>
      <c r="O1941" s="42">
        <v>130000</v>
      </c>
      <c r="P1941" s="42">
        <v>41000</v>
      </c>
      <c r="Q1941" s="42">
        <f t="shared" si="154"/>
        <v>171000</v>
      </c>
    </row>
    <row r="1942" spans="1:17" x14ac:dyDescent="0.35">
      <c r="A1942" s="41" t="s">
        <v>1963</v>
      </c>
      <c r="B1942" s="41">
        <f>VLOOKUP($A:$A,'Youth Skills Data'!$A$1:$E$2403,2,FALSE)</f>
        <v>23</v>
      </c>
      <c r="C1942" s="41" t="str">
        <f t="shared" si="151"/>
        <v>20 - 24 yrs</v>
      </c>
      <c r="D1942" s="41" t="s">
        <v>3</v>
      </c>
      <c r="E1942" s="41" t="str">
        <f>HLOOKUP($A1942,'Sheet 4'!$A$2:$CNK$3,2,FALSE)</f>
        <v>Single</v>
      </c>
      <c r="F1942" s="41" t="s">
        <v>120</v>
      </c>
      <c r="G1942" s="41" t="str">
        <f t="shared" si="150"/>
        <v>Male/Single/Nakapiripiriti</v>
      </c>
      <c r="H1942" s="41">
        <f>VLOOKUP($A1942,'Youth Skills Data'!$A$1:$E$2403,5,FALSE)</f>
        <v>4.04</v>
      </c>
      <c r="I1942" s="41">
        <f>VLOOKUP($A1942,'Youth Skills Data'!$A$1:$E$2403,4,FALSE)</f>
        <v>8.41</v>
      </c>
      <c r="J1942" s="41">
        <f>VLOOKUP($A1942,'Youth Skills Data'!$A$1:$E$2403,3,FALSE)</f>
        <v>8.57</v>
      </c>
      <c r="K1942" s="41">
        <f t="shared" si="152"/>
        <v>21.02</v>
      </c>
      <c r="L1942" s="41" t="s">
        <v>5</v>
      </c>
      <c r="M1942" s="41" t="s">
        <v>5</v>
      </c>
      <c r="N1942" s="41" t="str">
        <f t="shared" si="153"/>
        <v>High Impact</v>
      </c>
      <c r="O1942" s="42">
        <v>30200</v>
      </c>
      <c r="P1942" s="42">
        <v>15198</v>
      </c>
      <c r="Q1942" s="42">
        <f t="shared" si="154"/>
        <v>45398</v>
      </c>
    </row>
    <row r="1943" spans="1:17" x14ac:dyDescent="0.35">
      <c r="A1943" s="41" t="s">
        <v>1964</v>
      </c>
      <c r="B1943" s="41">
        <f>VLOOKUP($A:$A,'Youth Skills Data'!$A$1:$E$2403,2,FALSE)</f>
        <v>17</v>
      </c>
      <c r="C1943" s="41" t="str">
        <f t="shared" si="151"/>
        <v>15 - 19 yrs</v>
      </c>
      <c r="D1943" s="41" t="s">
        <v>3</v>
      </c>
      <c r="E1943" s="41" t="str">
        <f>HLOOKUP($A1943,'Sheet 4'!$A$2:$CNK$3,2,FALSE)</f>
        <v>Single</v>
      </c>
      <c r="F1943" s="41" t="s">
        <v>118</v>
      </c>
      <c r="G1943" s="41" t="str">
        <f t="shared" si="150"/>
        <v>Male/Single/Kotido</v>
      </c>
      <c r="H1943" s="41">
        <f>VLOOKUP($A1943,'Youth Skills Data'!$A$1:$E$2403,5,FALSE)</f>
        <v>5.3</v>
      </c>
      <c r="I1943" s="41">
        <f>VLOOKUP($A1943,'Youth Skills Data'!$A$1:$E$2403,4,FALSE)</f>
        <v>2.52</v>
      </c>
      <c r="J1943" s="41">
        <f>VLOOKUP($A1943,'Youth Skills Data'!$A$1:$E$2403,3,FALSE)</f>
        <v>5.59</v>
      </c>
      <c r="K1943" s="41">
        <f t="shared" si="152"/>
        <v>13.41</v>
      </c>
      <c r="L1943" s="41" t="s">
        <v>5</v>
      </c>
      <c r="M1943" s="41" t="s">
        <v>5</v>
      </c>
      <c r="N1943" s="41" t="str">
        <f t="shared" si="153"/>
        <v>High Impact</v>
      </c>
      <c r="O1943" s="42">
        <v>60297</v>
      </c>
      <c r="P1943" s="42">
        <v>40198</v>
      </c>
      <c r="Q1943" s="42">
        <f t="shared" si="154"/>
        <v>100495</v>
      </c>
    </row>
    <row r="1944" spans="1:17" x14ac:dyDescent="0.35">
      <c r="A1944" s="41" t="s">
        <v>1965</v>
      </c>
      <c r="B1944" s="41">
        <f>VLOOKUP($A:$A,'Youth Skills Data'!$A$1:$E$2403,2,FALSE)</f>
        <v>25</v>
      </c>
      <c r="C1944" s="41" t="str">
        <f t="shared" si="151"/>
        <v>25 yrs or more</v>
      </c>
      <c r="D1944" s="41" t="s">
        <v>8</v>
      </c>
      <c r="E1944" s="41" t="str">
        <f>HLOOKUP($A1944,'Sheet 4'!$A$2:$CNK$3,2,FALSE)</f>
        <v>Single</v>
      </c>
      <c r="F1944" s="41" t="s">
        <v>118</v>
      </c>
      <c r="G1944" s="41" t="str">
        <f t="shared" si="150"/>
        <v>Female/Single/Kotido</v>
      </c>
      <c r="H1944" s="41">
        <f>VLOOKUP($A1944,'Youth Skills Data'!$A$1:$E$2403,5,FALSE)</f>
        <v>1.87</v>
      </c>
      <c r="I1944" s="41">
        <f>VLOOKUP($A1944,'Youth Skills Data'!$A$1:$E$2403,4,FALSE)</f>
        <v>2.88</v>
      </c>
      <c r="J1944" s="41">
        <f>VLOOKUP($A1944,'Youth Skills Data'!$A$1:$E$2403,3,FALSE)</f>
        <v>5.23</v>
      </c>
      <c r="K1944" s="41">
        <f t="shared" si="152"/>
        <v>9.98</v>
      </c>
      <c r="L1944" s="41" t="s">
        <v>5</v>
      </c>
      <c r="M1944" s="41" t="s">
        <v>5</v>
      </c>
      <c r="N1944" s="41" t="str">
        <f t="shared" si="153"/>
        <v>High Impact</v>
      </c>
      <c r="O1944" s="42">
        <v>11500</v>
      </c>
      <c r="P1944" s="42">
        <v>67000</v>
      </c>
      <c r="Q1944" s="42">
        <f t="shared" si="154"/>
        <v>78500</v>
      </c>
    </row>
    <row r="1945" spans="1:17" x14ac:dyDescent="0.35">
      <c r="A1945" s="41" t="s">
        <v>1966</v>
      </c>
      <c r="B1945" s="41">
        <f>VLOOKUP($A:$A,'Youth Skills Data'!$A$1:$E$2403,2,FALSE)</f>
        <v>15</v>
      </c>
      <c r="C1945" s="41" t="str">
        <f t="shared" si="151"/>
        <v>15 - 19 yrs</v>
      </c>
      <c r="D1945" s="41" t="s">
        <v>8</v>
      </c>
      <c r="E1945" s="41" t="str">
        <f>HLOOKUP($A1945,'Sheet 4'!$A$2:$CNK$3,2,FALSE)</f>
        <v>Married</v>
      </c>
      <c r="F1945" s="41" t="s">
        <v>118</v>
      </c>
      <c r="G1945" s="41" t="str">
        <f t="shared" si="150"/>
        <v>Female/Married/Kotido</v>
      </c>
      <c r="H1945" s="41">
        <f>VLOOKUP($A1945,'Youth Skills Data'!$A$1:$E$2403,5,FALSE)</f>
        <v>1.87</v>
      </c>
      <c r="I1945" s="41">
        <f>VLOOKUP($A1945,'Youth Skills Data'!$A$1:$E$2403,4,FALSE)</f>
        <v>2.88</v>
      </c>
      <c r="J1945" s="41">
        <f>VLOOKUP($A1945,'Youth Skills Data'!$A$1:$E$2403,3,FALSE)</f>
        <v>5.23</v>
      </c>
      <c r="K1945" s="41">
        <f t="shared" si="152"/>
        <v>9.98</v>
      </c>
      <c r="L1945" s="41" t="s">
        <v>5</v>
      </c>
      <c r="M1945" s="41" t="s">
        <v>5</v>
      </c>
      <c r="N1945" s="41" t="str">
        <f t="shared" si="153"/>
        <v>High Impact</v>
      </c>
      <c r="O1945" s="42">
        <v>37000</v>
      </c>
      <c r="P1945" s="42">
        <v>7198</v>
      </c>
      <c r="Q1945" s="42">
        <f t="shared" si="154"/>
        <v>44198</v>
      </c>
    </row>
    <row r="1946" spans="1:17" x14ac:dyDescent="0.35">
      <c r="A1946" s="41" t="s">
        <v>1967</v>
      </c>
      <c r="B1946" s="41">
        <f>VLOOKUP($A:$A,'Youth Skills Data'!$A$1:$E$2403,2,FALSE)</f>
        <v>15</v>
      </c>
      <c r="C1946" s="41" t="str">
        <f t="shared" si="151"/>
        <v>15 - 19 yrs</v>
      </c>
      <c r="D1946" s="41" t="s">
        <v>3</v>
      </c>
      <c r="E1946" s="41" t="str">
        <f>HLOOKUP($A1946,'Sheet 4'!$A$2:$CNK$3,2,FALSE)</f>
        <v>Single</v>
      </c>
      <c r="F1946" s="41" t="s">
        <v>118</v>
      </c>
      <c r="G1946" s="41" t="str">
        <f t="shared" si="150"/>
        <v>Male/Single/Kotido</v>
      </c>
      <c r="H1946" s="41">
        <f>VLOOKUP($A1946,'Youth Skills Data'!$A$1:$E$2403,5,FALSE)</f>
        <v>8.9499999999999993</v>
      </c>
      <c r="I1946" s="41">
        <f>VLOOKUP($A1946,'Youth Skills Data'!$A$1:$E$2403,4,FALSE)</f>
        <v>9.2799999999999994</v>
      </c>
      <c r="J1946" s="41">
        <f>VLOOKUP($A1946,'Youth Skills Data'!$A$1:$E$2403,3,FALSE)</f>
        <v>7.99</v>
      </c>
      <c r="K1946" s="41">
        <f t="shared" si="152"/>
        <v>26.22</v>
      </c>
      <c r="L1946" s="41" t="s">
        <v>5</v>
      </c>
      <c r="M1946" s="41" t="s">
        <v>5</v>
      </c>
      <c r="N1946" s="41" t="str">
        <f t="shared" si="153"/>
        <v>High Impact</v>
      </c>
      <c r="O1946" s="42">
        <v>49599</v>
      </c>
      <c r="P1946" s="42">
        <v>12200</v>
      </c>
      <c r="Q1946" s="42">
        <f t="shared" si="154"/>
        <v>61799</v>
      </c>
    </row>
    <row r="1947" spans="1:17" x14ac:dyDescent="0.35">
      <c r="A1947" s="41" t="s">
        <v>1968</v>
      </c>
      <c r="B1947" s="41">
        <f>VLOOKUP($A:$A,'Youth Skills Data'!$A$1:$E$2403,2,FALSE)</f>
        <v>17</v>
      </c>
      <c r="C1947" s="41" t="str">
        <f t="shared" si="151"/>
        <v>15 - 19 yrs</v>
      </c>
      <c r="D1947" s="41" t="s">
        <v>3</v>
      </c>
      <c r="E1947" s="41" t="str">
        <f>HLOOKUP($A1947,'Sheet 4'!$A$2:$CNK$3,2,FALSE)</f>
        <v>Married</v>
      </c>
      <c r="F1947" s="41" t="s">
        <v>118</v>
      </c>
      <c r="G1947" s="41" t="str">
        <f t="shared" si="150"/>
        <v>Male/Married/Kotido</v>
      </c>
      <c r="H1947" s="41">
        <f>VLOOKUP($A1947,'Youth Skills Data'!$A$1:$E$2403,5,FALSE)</f>
        <v>8.9499999999999993</v>
      </c>
      <c r="I1947" s="41">
        <f>VLOOKUP($A1947,'Youth Skills Data'!$A$1:$E$2403,4,FALSE)</f>
        <v>9.2799999999999994</v>
      </c>
      <c r="J1947" s="41">
        <f>VLOOKUP($A1947,'Youth Skills Data'!$A$1:$E$2403,3,FALSE)</f>
        <v>7.99</v>
      </c>
      <c r="K1947" s="41">
        <f t="shared" si="152"/>
        <v>26.22</v>
      </c>
      <c r="L1947" s="41" t="s">
        <v>5</v>
      </c>
      <c r="M1947" s="41" t="s">
        <v>5</v>
      </c>
      <c r="N1947" s="41" t="str">
        <f t="shared" si="153"/>
        <v>High Impact</v>
      </c>
      <c r="O1947" s="42">
        <v>29500</v>
      </c>
      <c r="P1947" s="42">
        <v>71500</v>
      </c>
      <c r="Q1947" s="42">
        <f t="shared" si="154"/>
        <v>101000</v>
      </c>
    </row>
    <row r="1948" spans="1:17" x14ac:dyDescent="0.35">
      <c r="A1948" s="41" t="s">
        <v>1969</v>
      </c>
      <c r="B1948" s="41">
        <f>VLOOKUP($A:$A,'Youth Skills Data'!$A$1:$E$2403,2,FALSE)</f>
        <v>19</v>
      </c>
      <c r="C1948" s="41" t="str">
        <f t="shared" si="151"/>
        <v>20 - 24 yrs</v>
      </c>
      <c r="D1948" s="41" t="s">
        <v>3</v>
      </c>
      <c r="E1948" s="41" t="str">
        <f>HLOOKUP($A1948,'Sheet 4'!$A$2:$CNK$3,2,FALSE)</f>
        <v>Single</v>
      </c>
      <c r="F1948" s="41" t="s">
        <v>118</v>
      </c>
      <c r="G1948" s="41" t="str">
        <f t="shared" si="150"/>
        <v>Male/Single/Kotido</v>
      </c>
      <c r="H1948" s="41">
        <f>VLOOKUP($A1948,'Youth Skills Data'!$A$1:$E$2403,5,FALSE)</f>
        <v>8.9499999999999993</v>
      </c>
      <c r="I1948" s="41">
        <f>VLOOKUP($A1948,'Youth Skills Data'!$A$1:$E$2403,4,FALSE)</f>
        <v>9.2799999999999994</v>
      </c>
      <c r="J1948" s="41">
        <f>VLOOKUP($A1948,'Youth Skills Data'!$A$1:$E$2403,3,FALSE)</f>
        <v>7.99</v>
      </c>
      <c r="K1948" s="41">
        <f t="shared" si="152"/>
        <v>26.22</v>
      </c>
      <c r="L1948" s="41" t="s">
        <v>5</v>
      </c>
      <c r="M1948" s="41" t="s">
        <v>5</v>
      </c>
      <c r="N1948" s="41" t="str">
        <f t="shared" si="153"/>
        <v>High Impact</v>
      </c>
      <c r="O1948" s="42">
        <v>670500</v>
      </c>
      <c r="P1948" s="42">
        <v>18099</v>
      </c>
      <c r="Q1948" s="42">
        <f t="shared" si="154"/>
        <v>688599</v>
      </c>
    </row>
    <row r="1949" spans="1:17" x14ac:dyDescent="0.35">
      <c r="A1949" s="41" t="s">
        <v>1970</v>
      </c>
      <c r="B1949" s="41">
        <f>VLOOKUP($A:$A,'Youth Skills Data'!$A$1:$E$2403,2,FALSE)</f>
        <v>21</v>
      </c>
      <c r="C1949" s="41" t="str">
        <f t="shared" si="151"/>
        <v>20 - 24 yrs</v>
      </c>
      <c r="D1949" s="41" t="s">
        <v>3</v>
      </c>
      <c r="E1949" s="41" t="str">
        <f>HLOOKUP($A1949,'Sheet 4'!$A$2:$CNK$3,2,FALSE)</f>
        <v>Married</v>
      </c>
      <c r="F1949" s="41" t="s">
        <v>118</v>
      </c>
      <c r="G1949" s="41" t="str">
        <f t="shared" si="150"/>
        <v>Male/Married/Kotido</v>
      </c>
      <c r="H1949" s="41">
        <f>VLOOKUP($A1949,'Youth Skills Data'!$A$1:$E$2403,5,FALSE)</f>
        <v>5.3</v>
      </c>
      <c r="I1949" s="41">
        <f>VLOOKUP($A1949,'Youth Skills Data'!$A$1:$E$2403,4,FALSE)</f>
        <v>2.52</v>
      </c>
      <c r="J1949" s="41">
        <f>VLOOKUP($A1949,'Youth Skills Data'!$A$1:$E$2403,3,FALSE)</f>
        <v>5.59</v>
      </c>
      <c r="K1949" s="41">
        <f t="shared" si="152"/>
        <v>13.41</v>
      </c>
      <c r="L1949" s="41" t="s">
        <v>5</v>
      </c>
      <c r="M1949" s="41" t="s">
        <v>5</v>
      </c>
      <c r="N1949" s="41" t="str">
        <f t="shared" si="153"/>
        <v>High Impact</v>
      </c>
      <c r="O1949" s="42">
        <v>63000</v>
      </c>
      <c r="P1949" s="42">
        <v>192099</v>
      </c>
      <c r="Q1949" s="42">
        <f t="shared" si="154"/>
        <v>255099</v>
      </c>
    </row>
    <row r="1950" spans="1:17" x14ac:dyDescent="0.35">
      <c r="A1950" s="41" t="s">
        <v>1971</v>
      </c>
      <c r="B1950" s="41">
        <f>VLOOKUP($A:$A,'Youth Skills Data'!$A$1:$E$2403,2,FALSE)</f>
        <v>24</v>
      </c>
      <c r="C1950" s="41" t="str">
        <f t="shared" si="151"/>
        <v>20 - 24 yrs</v>
      </c>
      <c r="D1950" s="41" t="s">
        <v>3</v>
      </c>
      <c r="E1950" s="41" t="str">
        <f>HLOOKUP($A1950,'Sheet 4'!$A$2:$CNK$3,2,FALSE)</f>
        <v>Single</v>
      </c>
      <c r="F1950" s="41" t="s">
        <v>118</v>
      </c>
      <c r="G1950" s="41" t="str">
        <f t="shared" si="150"/>
        <v>Male/Single/Kotido</v>
      </c>
      <c r="H1950" s="41">
        <f>VLOOKUP($A1950,'Youth Skills Data'!$A$1:$E$2403,5,FALSE)</f>
        <v>0.68</v>
      </c>
      <c r="I1950" s="41">
        <f>VLOOKUP($A1950,'Youth Skills Data'!$A$1:$E$2403,4,FALSE)</f>
        <v>1.57</v>
      </c>
      <c r="J1950" s="41">
        <f>VLOOKUP($A1950,'Youth Skills Data'!$A$1:$E$2403,3,FALSE)</f>
        <v>6.72</v>
      </c>
      <c r="K1950" s="41">
        <f t="shared" si="152"/>
        <v>8.9699999999999989</v>
      </c>
      <c r="L1950" s="41" t="s">
        <v>6</v>
      </c>
      <c r="M1950" s="41" t="s">
        <v>6</v>
      </c>
      <c r="N1950" s="41" t="str">
        <f t="shared" si="153"/>
        <v>No Impact at all</v>
      </c>
      <c r="O1950" s="42"/>
      <c r="P1950" s="42"/>
      <c r="Q1950" s="42">
        <f t="shared" si="154"/>
        <v>0</v>
      </c>
    </row>
    <row r="1951" spans="1:17" x14ac:dyDescent="0.35">
      <c r="A1951" s="41" t="s">
        <v>1972</v>
      </c>
      <c r="B1951" s="41">
        <f>VLOOKUP($A:$A,'Youth Skills Data'!$A$1:$E$2403,2,FALSE)</f>
        <v>21</v>
      </c>
      <c r="C1951" s="41" t="str">
        <f t="shared" si="151"/>
        <v>20 - 24 yrs</v>
      </c>
      <c r="D1951" s="41" t="s">
        <v>3</v>
      </c>
      <c r="E1951" s="41" t="str">
        <f>HLOOKUP($A1951,'Sheet 4'!$A$2:$CNK$3,2,FALSE)</f>
        <v>Single</v>
      </c>
      <c r="F1951" s="41" t="s">
        <v>118</v>
      </c>
      <c r="G1951" s="41" t="str">
        <f t="shared" si="150"/>
        <v>Male/Single/Kotido</v>
      </c>
      <c r="H1951" s="41">
        <f>VLOOKUP($A1951,'Youth Skills Data'!$A$1:$E$2403,5,FALSE)</f>
        <v>3.88</v>
      </c>
      <c r="I1951" s="41">
        <f>VLOOKUP($A1951,'Youth Skills Data'!$A$1:$E$2403,4,FALSE)</f>
        <v>1.29</v>
      </c>
      <c r="J1951" s="41">
        <f>VLOOKUP($A1951,'Youth Skills Data'!$A$1:$E$2403,3,FALSE)</f>
        <v>9.16</v>
      </c>
      <c r="K1951" s="41">
        <f t="shared" si="152"/>
        <v>14.33</v>
      </c>
      <c r="L1951" s="41" t="s">
        <v>7</v>
      </c>
      <c r="M1951" s="41" t="s">
        <v>5</v>
      </c>
      <c r="N1951" s="41" t="str">
        <f t="shared" si="153"/>
        <v>Low Impact</v>
      </c>
      <c r="O1951" s="42"/>
      <c r="P1951" s="42">
        <v>75099</v>
      </c>
      <c r="Q1951" s="42">
        <f t="shared" si="154"/>
        <v>75099</v>
      </c>
    </row>
    <row r="1952" spans="1:17" x14ac:dyDescent="0.35">
      <c r="A1952" s="41" t="s">
        <v>1973</v>
      </c>
      <c r="B1952" s="41">
        <f>VLOOKUP($A:$A,'Youth Skills Data'!$A$1:$E$2403,2,FALSE)</f>
        <v>23</v>
      </c>
      <c r="C1952" s="41" t="str">
        <f t="shared" si="151"/>
        <v>20 - 24 yrs</v>
      </c>
      <c r="D1952" s="41" t="s">
        <v>3</v>
      </c>
      <c r="E1952" s="41" t="str">
        <f>HLOOKUP($A1952,'Sheet 4'!$A$2:$CNK$3,2,FALSE)</f>
        <v>Single</v>
      </c>
      <c r="F1952" s="41" t="s">
        <v>118</v>
      </c>
      <c r="G1952" s="41" t="str">
        <f t="shared" si="150"/>
        <v>Male/Single/Kotido</v>
      </c>
      <c r="H1952" s="41">
        <f>VLOOKUP($A1952,'Youth Skills Data'!$A$1:$E$2403,5,FALSE)</f>
        <v>7.84</v>
      </c>
      <c r="I1952" s="41">
        <f>VLOOKUP($A1952,'Youth Skills Data'!$A$1:$E$2403,4,FALSE)</f>
        <v>6.23</v>
      </c>
      <c r="J1952" s="41">
        <f>VLOOKUP($A1952,'Youth Skills Data'!$A$1:$E$2403,3,FALSE)</f>
        <v>5.87</v>
      </c>
      <c r="K1952" s="41">
        <f t="shared" si="152"/>
        <v>19.940000000000001</v>
      </c>
      <c r="L1952" s="41" t="s">
        <v>7</v>
      </c>
      <c r="M1952" s="41" t="s">
        <v>5</v>
      </c>
      <c r="N1952" s="41" t="str">
        <f t="shared" si="153"/>
        <v>Low Impact</v>
      </c>
      <c r="O1952" s="42"/>
      <c r="P1952" s="42">
        <v>1398</v>
      </c>
      <c r="Q1952" s="42">
        <f t="shared" si="154"/>
        <v>1398</v>
      </c>
    </row>
    <row r="1953" spans="1:17" x14ac:dyDescent="0.35">
      <c r="A1953" s="41" t="s">
        <v>1974</v>
      </c>
      <c r="B1953" s="41">
        <f>VLOOKUP($A:$A,'Youth Skills Data'!$A$1:$E$2403,2,FALSE)</f>
        <v>19</v>
      </c>
      <c r="C1953" s="41" t="str">
        <f t="shared" si="151"/>
        <v>20 - 24 yrs</v>
      </c>
      <c r="D1953" s="41" t="s">
        <v>3</v>
      </c>
      <c r="E1953" s="41" t="str">
        <f>HLOOKUP($A1953,'Sheet 4'!$A$2:$CNK$3,2,FALSE)</f>
        <v>Single</v>
      </c>
      <c r="F1953" s="41" t="s">
        <v>118</v>
      </c>
      <c r="G1953" s="41" t="str">
        <f t="shared" si="150"/>
        <v>Male/Single/Kotido</v>
      </c>
      <c r="H1953" s="41">
        <f>VLOOKUP($A1953,'Youth Skills Data'!$A$1:$E$2403,5,FALSE)</f>
        <v>7.84</v>
      </c>
      <c r="I1953" s="41">
        <f>VLOOKUP($A1953,'Youth Skills Data'!$A$1:$E$2403,4,FALSE)</f>
        <v>6.23</v>
      </c>
      <c r="J1953" s="41">
        <f>VLOOKUP($A1953,'Youth Skills Data'!$A$1:$E$2403,3,FALSE)</f>
        <v>5.87</v>
      </c>
      <c r="K1953" s="41">
        <f t="shared" si="152"/>
        <v>19.940000000000001</v>
      </c>
      <c r="L1953" s="41" t="s">
        <v>6</v>
      </c>
      <c r="M1953" s="41" t="s">
        <v>6</v>
      </c>
      <c r="N1953" s="41" t="str">
        <f t="shared" si="153"/>
        <v>No Impact at all</v>
      </c>
      <c r="O1953" s="42"/>
      <c r="P1953" s="42"/>
      <c r="Q1953" s="42">
        <f t="shared" si="154"/>
        <v>0</v>
      </c>
    </row>
    <row r="1954" spans="1:17" x14ac:dyDescent="0.35">
      <c r="A1954" s="41" t="s">
        <v>1975</v>
      </c>
      <c r="B1954" s="41">
        <f>VLOOKUP($A:$A,'Youth Skills Data'!$A$1:$E$2403,2,FALSE)</f>
        <v>29</v>
      </c>
      <c r="C1954" s="41" t="str">
        <f t="shared" si="151"/>
        <v>25 yrs or more</v>
      </c>
      <c r="D1954" s="41" t="s">
        <v>3</v>
      </c>
      <c r="E1954" s="41" t="str">
        <f>HLOOKUP($A1954,'Sheet 4'!$A$2:$CNK$3,2,FALSE)</f>
        <v>Single</v>
      </c>
      <c r="F1954" s="41" t="s">
        <v>118</v>
      </c>
      <c r="G1954" s="41" t="str">
        <f t="shared" si="150"/>
        <v>Male/Single/Kotido</v>
      </c>
      <c r="H1954" s="41">
        <f>VLOOKUP($A1954,'Youth Skills Data'!$A$1:$E$2403,5,FALSE)</f>
        <v>1.87</v>
      </c>
      <c r="I1954" s="41">
        <f>VLOOKUP($A1954,'Youth Skills Data'!$A$1:$E$2403,4,FALSE)</f>
        <v>2.88</v>
      </c>
      <c r="J1954" s="41">
        <f>VLOOKUP($A1954,'Youth Skills Data'!$A$1:$E$2403,3,FALSE)</f>
        <v>5.23</v>
      </c>
      <c r="K1954" s="41">
        <f t="shared" si="152"/>
        <v>9.98</v>
      </c>
      <c r="L1954" s="41" t="s">
        <v>7</v>
      </c>
      <c r="M1954" s="41" t="s">
        <v>5</v>
      </c>
      <c r="N1954" s="41" t="str">
        <f t="shared" si="153"/>
        <v>Low Impact</v>
      </c>
      <c r="O1954" s="42"/>
      <c r="P1954" s="42">
        <v>12198</v>
      </c>
      <c r="Q1954" s="42">
        <f t="shared" si="154"/>
        <v>12198</v>
      </c>
    </row>
    <row r="1955" spans="1:17" x14ac:dyDescent="0.35">
      <c r="A1955" s="41" t="s">
        <v>1976</v>
      </c>
      <c r="B1955" s="41">
        <f>VLOOKUP($A:$A,'Youth Skills Data'!$A$1:$E$2403,2,FALSE)</f>
        <v>23</v>
      </c>
      <c r="C1955" s="41" t="str">
        <f t="shared" si="151"/>
        <v>20 - 24 yrs</v>
      </c>
      <c r="D1955" s="41" t="s">
        <v>3</v>
      </c>
      <c r="E1955" s="41" t="str">
        <f>HLOOKUP($A1955,'Sheet 4'!$A$2:$CNK$3,2,FALSE)</f>
        <v>Single</v>
      </c>
      <c r="F1955" s="41" t="s">
        <v>120</v>
      </c>
      <c r="G1955" s="41" t="str">
        <f t="shared" si="150"/>
        <v>Male/Single/Nakapiripiriti</v>
      </c>
      <c r="H1955" s="41">
        <f>VLOOKUP($A1955,'Youth Skills Data'!$A$1:$E$2403,5,FALSE)</f>
        <v>8.9499999999999993</v>
      </c>
      <c r="I1955" s="41">
        <f>VLOOKUP($A1955,'Youth Skills Data'!$A$1:$E$2403,4,FALSE)</f>
        <v>9.2799999999999994</v>
      </c>
      <c r="J1955" s="41">
        <f>VLOOKUP($A1955,'Youth Skills Data'!$A$1:$E$2403,3,FALSE)</f>
        <v>7.99</v>
      </c>
      <c r="K1955" s="41">
        <f t="shared" si="152"/>
        <v>26.22</v>
      </c>
      <c r="L1955" s="41" t="s">
        <v>7</v>
      </c>
      <c r="M1955" s="41" t="s">
        <v>5</v>
      </c>
      <c r="N1955" s="41" t="str">
        <f t="shared" si="153"/>
        <v>Low Impact</v>
      </c>
      <c r="O1955" s="42"/>
      <c r="P1955" s="42">
        <v>60500</v>
      </c>
      <c r="Q1955" s="42">
        <f t="shared" si="154"/>
        <v>60500</v>
      </c>
    </row>
    <row r="1956" spans="1:17" x14ac:dyDescent="0.35">
      <c r="A1956" s="41" t="s">
        <v>1977</v>
      </c>
      <c r="B1956" s="41">
        <f>VLOOKUP($A:$A,'Youth Skills Data'!$A$1:$E$2403,2,FALSE)</f>
        <v>21</v>
      </c>
      <c r="C1956" s="41" t="str">
        <f t="shared" si="151"/>
        <v>20 - 24 yrs</v>
      </c>
      <c r="D1956" s="41" t="s">
        <v>3</v>
      </c>
      <c r="E1956" s="41" t="str">
        <f>HLOOKUP($A1956,'Sheet 4'!$A$2:$CNK$3,2,FALSE)</f>
        <v>Single</v>
      </c>
      <c r="F1956" s="41" t="s">
        <v>120</v>
      </c>
      <c r="G1956" s="41" t="str">
        <f t="shared" si="150"/>
        <v>Male/Single/Nakapiripiriti</v>
      </c>
      <c r="H1956" s="41">
        <f>VLOOKUP($A1956,'Youth Skills Data'!$A$1:$E$2403,5,FALSE)</f>
        <v>0.81</v>
      </c>
      <c r="I1956" s="41">
        <f>VLOOKUP($A1956,'Youth Skills Data'!$A$1:$E$2403,4,FALSE)</f>
        <v>3.53</v>
      </c>
      <c r="J1956" s="41">
        <f>VLOOKUP($A1956,'Youth Skills Data'!$A$1:$E$2403,3,FALSE)</f>
        <v>7.58</v>
      </c>
      <c r="K1956" s="41">
        <f t="shared" si="152"/>
        <v>11.92</v>
      </c>
      <c r="L1956" s="41" t="s">
        <v>7</v>
      </c>
      <c r="M1956" s="41" t="s">
        <v>7</v>
      </c>
      <c r="N1956" s="41" t="str">
        <f t="shared" si="153"/>
        <v>No Impact at all</v>
      </c>
      <c r="O1956" s="42"/>
      <c r="P1956" s="42"/>
      <c r="Q1956" s="42">
        <f t="shared" si="154"/>
        <v>0</v>
      </c>
    </row>
    <row r="1957" spans="1:17" x14ac:dyDescent="0.35">
      <c r="A1957" s="41" t="s">
        <v>1978</v>
      </c>
      <c r="B1957" s="41">
        <f>VLOOKUP($A:$A,'Youth Skills Data'!$A$1:$E$2403,2,FALSE)</f>
        <v>19</v>
      </c>
      <c r="C1957" s="41" t="str">
        <f t="shared" si="151"/>
        <v>20 - 24 yrs</v>
      </c>
      <c r="D1957" s="41" t="s">
        <v>3</v>
      </c>
      <c r="E1957" s="41" t="str">
        <f>HLOOKUP($A1957,'Sheet 4'!$A$2:$CNK$3,2,FALSE)</f>
        <v>Single</v>
      </c>
      <c r="F1957" s="41" t="s">
        <v>120</v>
      </c>
      <c r="G1957" s="41" t="str">
        <f t="shared" si="150"/>
        <v>Male/Single/Nakapiripiriti</v>
      </c>
      <c r="H1957" s="41">
        <f>VLOOKUP($A1957,'Youth Skills Data'!$A$1:$E$2403,5,FALSE)</f>
        <v>7.84</v>
      </c>
      <c r="I1957" s="41">
        <f>VLOOKUP($A1957,'Youth Skills Data'!$A$1:$E$2403,4,FALSE)</f>
        <v>6.23</v>
      </c>
      <c r="J1957" s="41">
        <f>VLOOKUP($A1957,'Youth Skills Data'!$A$1:$E$2403,3,FALSE)</f>
        <v>5.87</v>
      </c>
      <c r="K1957" s="41">
        <f t="shared" si="152"/>
        <v>19.940000000000001</v>
      </c>
      <c r="L1957" s="41" t="s">
        <v>5</v>
      </c>
      <c r="M1957" s="41" t="s">
        <v>5</v>
      </c>
      <c r="N1957" s="41" t="str">
        <f t="shared" si="153"/>
        <v>High Impact</v>
      </c>
      <c r="O1957" s="42">
        <v>396</v>
      </c>
      <c r="P1957" s="42">
        <v>176198</v>
      </c>
      <c r="Q1957" s="42">
        <f t="shared" si="154"/>
        <v>176594</v>
      </c>
    </row>
    <row r="1958" spans="1:17" x14ac:dyDescent="0.35">
      <c r="A1958" s="41" t="s">
        <v>1979</v>
      </c>
      <c r="B1958" s="41">
        <f>VLOOKUP($A:$A,'Youth Skills Data'!$A$1:$E$2403,2,FALSE)</f>
        <v>21</v>
      </c>
      <c r="C1958" s="41" t="str">
        <f t="shared" si="151"/>
        <v>20 - 24 yrs</v>
      </c>
      <c r="D1958" s="41" t="s">
        <v>3</v>
      </c>
      <c r="E1958" s="41" t="str">
        <f>HLOOKUP($A1958,'Sheet 4'!$A$2:$CNK$3,2,FALSE)</f>
        <v>Separated</v>
      </c>
      <c r="F1958" s="41" t="s">
        <v>120</v>
      </c>
      <c r="G1958" s="41" t="str">
        <f t="shared" si="150"/>
        <v>Male/Separated/Nakapiripiriti</v>
      </c>
      <c r="H1958" s="41">
        <f>VLOOKUP($A1958,'Youth Skills Data'!$A$1:$E$2403,5,FALSE)</f>
        <v>5.3</v>
      </c>
      <c r="I1958" s="41">
        <f>VLOOKUP($A1958,'Youth Skills Data'!$A$1:$E$2403,4,FALSE)</f>
        <v>2.52</v>
      </c>
      <c r="J1958" s="41">
        <f>VLOOKUP($A1958,'Youth Skills Data'!$A$1:$E$2403,3,FALSE)</f>
        <v>5.59</v>
      </c>
      <c r="K1958" s="41">
        <f t="shared" si="152"/>
        <v>13.41</v>
      </c>
      <c r="L1958" s="41" t="s">
        <v>5</v>
      </c>
      <c r="M1958" s="41" t="s">
        <v>5</v>
      </c>
      <c r="N1958" s="41" t="str">
        <f t="shared" si="153"/>
        <v>High Impact</v>
      </c>
      <c r="O1958" s="42">
        <v>30300</v>
      </c>
      <c r="P1958" s="42">
        <v>1600</v>
      </c>
      <c r="Q1958" s="42">
        <f t="shared" si="154"/>
        <v>31900</v>
      </c>
    </row>
    <row r="1959" spans="1:17" x14ac:dyDescent="0.35">
      <c r="A1959" s="41" t="s">
        <v>1980</v>
      </c>
      <c r="B1959" s="41">
        <f>VLOOKUP($A:$A,'Youth Skills Data'!$A$1:$E$2403,2,FALSE)</f>
        <v>23</v>
      </c>
      <c r="C1959" s="41" t="str">
        <f t="shared" si="151"/>
        <v>20 - 24 yrs</v>
      </c>
      <c r="D1959" s="41" t="s">
        <v>8</v>
      </c>
      <c r="E1959" s="41" t="str">
        <f>HLOOKUP($A1959,'Sheet 4'!$A$2:$CNK$3,2,FALSE)</f>
        <v>Separated</v>
      </c>
      <c r="F1959" s="41" t="s">
        <v>120</v>
      </c>
      <c r="G1959" s="41" t="str">
        <f t="shared" si="150"/>
        <v>Female/Separated/Nakapiripiriti</v>
      </c>
      <c r="H1959" s="41">
        <f>VLOOKUP($A1959,'Youth Skills Data'!$A$1:$E$2403,5,FALSE)</f>
        <v>4.04</v>
      </c>
      <c r="I1959" s="41">
        <f>VLOOKUP($A1959,'Youth Skills Data'!$A$1:$E$2403,4,FALSE)</f>
        <v>8.41</v>
      </c>
      <c r="J1959" s="41">
        <f>VLOOKUP($A1959,'Youth Skills Data'!$A$1:$E$2403,3,FALSE)</f>
        <v>8.57</v>
      </c>
      <c r="K1959" s="41">
        <f t="shared" si="152"/>
        <v>21.02</v>
      </c>
      <c r="L1959" s="41" t="s">
        <v>6</v>
      </c>
      <c r="M1959" s="41" t="s">
        <v>6</v>
      </c>
      <c r="N1959" s="41" t="str">
        <f t="shared" si="153"/>
        <v>No Impact at all</v>
      </c>
      <c r="O1959" s="42"/>
      <c r="P1959" s="42"/>
      <c r="Q1959" s="42">
        <f t="shared" si="154"/>
        <v>0</v>
      </c>
    </row>
    <row r="1960" spans="1:17" x14ac:dyDescent="0.35">
      <c r="A1960" s="41" t="s">
        <v>1981</v>
      </c>
      <c r="B1960" s="41">
        <f>VLOOKUP($A:$A,'Youth Skills Data'!$A$1:$E$2403,2,FALSE)</f>
        <v>17</v>
      </c>
      <c r="C1960" s="41" t="str">
        <f t="shared" si="151"/>
        <v>15 - 19 yrs</v>
      </c>
      <c r="D1960" s="41" t="s">
        <v>8</v>
      </c>
      <c r="E1960" s="41" t="str">
        <f>HLOOKUP($A1960,'Sheet 4'!$A$2:$CNK$3,2,FALSE)</f>
        <v>Single</v>
      </c>
      <c r="F1960" s="41" t="s">
        <v>120</v>
      </c>
      <c r="G1960" s="41" t="str">
        <f t="shared" si="150"/>
        <v>Female/Single/Nakapiripiriti</v>
      </c>
      <c r="H1960" s="41">
        <f>VLOOKUP($A1960,'Youth Skills Data'!$A$1:$E$2403,5,FALSE)</f>
        <v>5.3</v>
      </c>
      <c r="I1960" s="41">
        <f>VLOOKUP($A1960,'Youth Skills Data'!$A$1:$E$2403,4,FALSE)</f>
        <v>2.52</v>
      </c>
      <c r="J1960" s="41">
        <f>VLOOKUP($A1960,'Youth Skills Data'!$A$1:$E$2403,3,FALSE)</f>
        <v>5.59</v>
      </c>
      <c r="K1960" s="41">
        <f t="shared" si="152"/>
        <v>13.41</v>
      </c>
      <c r="L1960" s="41" t="s">
        <v>6</v>
      </c>
      <c r="M1960" s="41" t="s">
        <v>6</v>
      </c>
      <c r="N1960" s="41" t="str">
        <f t="shared" si="153"/>
        <v>No Impact at all</v>
      </c>
      <c r="O1960" s="42"/>
      <c r="P1960" s="42"/>
      <c r="Q1960" s="42">
        <f t="shared" si="154"/>
        <v>0</v>
      </c>
    </row>
    <row r="1961" spans="1:17" x14ac:dyDescent="0.35">
      <c r="A1961" s="41" t="s">
        <v>1982</v>
      </c>
      <c r="B1961" s="41">
        <f>VLOOKUP($A:$A,'Youth Skills Data'!$A$1:$E$2403,2,FALSE)</f>
        <v>25</v>
      </c>
      <c r="C1961" s="41" t="str">
        <f t="shared" si="151"/>
        <v>25 yrs or more</v>
      </c>
      <c r="D1961" s="41" t="s">
        <v>8</v>
      </c>
      <c r="E1961" s="41" t="str">
        <f>HLOOKUP($A1961,'Sheet 4'!$A$2:$CNK$3,2,FALSE)</f>
        <v>Married</v>
      </c>
      <c r="F1961" s="41" t="s">
        <v>120</v>
      </c>
      <c r="G1961" s="41" t="str">
        <f t="shared" si="150"/>
        <v>Female/Married/Nakapiripiriti</v>
      </c>
      <c r="H1961" s="41">
        <f>VLOOKUP($A1961,'Youth Skills Data'!$A$1:$E$2403,5,FALSE)</f>
        <v>8.42</v>
      </c>
      <c r="I1961" s="41">
        <f>VLOOKUP($A1961,'Youth Skills Data'!$A$1:$E$2403,4,FALSE)</f>
        <v>3.68</v>
      </c>
      <c r="J1961" s="41">
        <f>VLOOKUP($A1961,'Youth Skills Data'!$A$1:$E$2403,3,FALSE)</f>
        <v>0.54</v>
      </c>
      <c r="K1961" s="41">
        <f t="shared" si="152"/>
        <v>12.64</v>
      </c>
      <c r="L1961" s="41" t="s">
        <v>5</v>
      </c>
      <c r="M1961" s="41" t="s">
        <v>5</v>
      </c>
      <c r="N1961" s="41" t="str">
        <f t="shared" si="153"/>
        <v>High Impact</v>
      </c>
      <c r="O1961" s="42">
        <v>38700</v>
      </c>
      <c r="P1961" s="42">
        <v>50198</v>
      </c>
      <c r="Q1961" s="42">
        <f t="shared" si="154"/>
        <v>88898</v>
      </c>
    </row>
    <row r="1962" spans="1:17" x14ac:dyDescent="0.35">
      <c r="A1962" s="41" t="s">
        <v>1983</v>
      </c>
      <c r="B1962" s="41">
        <f>VLOOKUP($A:$A,'Youth Skills Data'!$A$1:$E$2403,2,FALSE)</f>
        <v>15</v>
      </c>
      <c r="C1962" s="41" t="str">
        <f t="shared" si="151"/>
        <v>15 - 19 yrs</v>
      </c>
      <c r="D1962" s="41" t="s">
        <v>8</v>
      </c>
      <c r="E1962" s="41" t="str">
        <f>HLOOKUP($A1962,'Sheet 4'!$A$2:$CNK$3,2,FALSE)</f>
        <v>Single</v>
      </c>
      <c r="F1962" s="41" t="s">
        <v>120</v>
      </c>
      <c r="G1962" s="41" t="str">
        <f t="shared" si="150"/>
        <v>Female/Single/Nakapiripiriti</v>
      </c>
      <c r="H1962" s="41">
        <f>VLOOKUP($A1962,'Youth Skills Data'!$A$1:$E$2403,5,FALSE)</f>
        <v>8.42</v>
      </c>
      <c r="I1962" s="41">
        <f>VLOOKUP($A1962,'Youth Skills Data'!$A$1:$E$2403,4,FALSE)</f>
        <v>3.68</v>
      </c>
      <c r="J1962" s="41">
        <f>VLOOKUP($A1962,'Youth Skills Data'!$A$1:$E$2403,3,FALSE)</f>
        <v>0.54</v>
      </c>
      <c r="K1962" s="41">
        <f t="shared" si="152"/>
        <v>12.64</v>
      </c>
      <c r="L1962" s="41" t="s">
        <v>5</v>
      </c>
      <c r="M1962" s="41" t="s">
        <v>5</v>
      </c>
      <c r="N1962" s="41" t="str">
        <f t="shared" si="153"/>
        <v>High Impact</v>
      </c>
      <c r="O1962" s="42">
        <v>29000</v>
      </c>
      <c r="P1962" s="42">
        <v>30200</v>
      </c>
      <c r="Q1962" s="42">
        <f t="shared" si="154"/>
        <v>59200</v>
      </c>
    </row>
    <row r="1963" spans="1:17" x14ac:dyDescent="0.35">
      <c r="A1963" s="41" t="s">
        <v>1984</v>
      </c>
      <c r="B1963" s="41">
        <f>VLOOKUP($A:$A,'Youth Skills Data'!$A$1:$E$2403,2,FALSE)</f>
        <v>15</v>
      </c>
      <c r="C1963" s="41" t="str">
        <f t="shared" si="151"/>
        <v>15 - 19 yrs</v>
      </c>
      <c r="D1963" s="41" t="s">
        <v>8</v>
      </c>
      <c r="E1963" s="41" t="str">
        <f>HLOOKUP($A1963,'Sheet 4'!$A$2:$CNK$3,2,FALSE)</f>
        <v>Separated</v>
      </c>
      <c r="F1963" s="41" t="s">
        <v>120</v>
      </c>
      <c r="G1963" s="41" t="str">
        <f t="shared" si="150"/>
        <v>Female/Separated/Nakapiripiriti</v>
      </c>
      <c r="H1963" s="41">
        <f>VLOOKUP($A1963,'Youth Skills Data'!$A$1:$E$2403,5,FALSE)</f>
        <v>1.87</v>
      </c>
      <c r="I1963" s="41">
        <f>VLOOKUP($A1963,'Youth Skills Data'!$A$1:$E$2403,4,FALSE)</f>
        <v>2.88</v>
      </c>
      <c r="J1963" s="41">
        <f>VLOOKUP($A1963,'Youth Skills Data'!$A$1:$E$2403,3,FALSE)</f>
        <v>5.23</v>
      </c>
      <c r="K1963" s="41">
        <f t="shared" si="152"/>
        <v>9.98</v>
      </c>
      <c r="L1963" s="41" t="s">
        <v>5</v>
      </c>
      <c r="M1963" s="41" t="s">
        <v>5</v>
      </c>
      <c r="N1963" s="41" t="str">
        <f t="shared" si="153"/>
        <v>High Impact</v>
      </c>
      <c r="O1963" s="42">
        <v>7200</v>
      </c>
      <c r="P1963" s="42">
        <v>21000</v>
      </c>
      <c r="Q1963" s="42">
        <f t="shared" si="154"/>
        <v>28200</v>
      </c>
    </row>
    <row r="1964" spans="1:17" x14ac:dyDescent="0.35">
      <c r="A1964" s="41" t="s">
        <v>1985</v>
      </c>
      <c r="B1964" s="41">
        <f>VLOOKUP($A:$A,'Youth Skills Data'!$A$1:$E$2403,2,FALSE)</f>
        <v>17</v>
      </c>
      <c r="C1964" s="41" t="str">
        <f t="shared" si="151"/>
        <v>15 - 19 yrs</v>
      </c>
      <c r="D1964" s="41" t="s">
        <v>8</v>
      </c>
      <c r="E1964" s="41" t="str">
        <f>HLOOKUP($A1964,'Sheet 4'!$A$2:$CNK$3,2,FALSE)</f>
        <v>Married</v>
      </c>
      <c r="F1964" s="41" t="s">
        <v>120</v>
      </c>
      <c r="G1964" s="41" t="str">
        <f t="shared" si="150"/>
        <v>Female/Married/Nakapiripiriti</v>
      </c>
      <c r="H1964" s="41">
        <f>VLOOKUP($A1964,'Youth Skills Data'!$A$1:$E$2403,5,FALSE)</f>
        <v>1.87</v>
      </c>
      <c r="I1964" s="41">
        <f>VLOOKUP($A1964,'Youth Skills Data'!$A$1:$E$2403,4,FALSE)</f>
        <v>2.88</v>
      </c>
      <c r="J1964" s="41">
        <f>VLOOKUP($A1964,'Youth Skills Data'!$A$1:$E$2403,3,FALSE)</f>
        <v>5.23</v>
      </c>
      <c r="K1964" s="41">
        <f t="shared" si="152"/>
        <v>9.98</v>
      </c>
      <c r="L1964" s="41" t="s">
        <v>5</v>
      </c>
      <c r="M1964" s="41" t="s">
        <v>5</v>
      </c>
      <c r="N1964" s="41" t="str">
        <f t="shared" si="153"/>
        <v>High Impact</v>
      </c>
      <c r="O1964" s="42">
        <v>28000</v>
      </c>
      <c r="P1964" s="42">
        <v>17099</v>
      </c>
      <c r="Q1964" s="42">
        <f t="shared" si="154"/>
        <v>45099</v>
      </c>
    </row>
    <row r="1965" spans="1:17" x14ac:dyDescent="0.35">
      <c r="A1965" s="41" t="s">
        <v>1986</v>
      </c>
      <c r="B1965" s="41">
        <f>VLOOKUP($A:$A,'Youth Skills Data'!$A$1:$E$2403,2,FALSE)</f>
        <v>19</v>
      </c>
      <c r="C1965" s="41" t="str">
        <f t="shared" si="151"/>
        <v>20 - 24 yrs</v>
      </c>
      <c r="D1965" s="41" t="s">
        <v>8</v>
      </c>
      <c r="E1965" s="41" t="str">
        <f>HLOOKUP($A1965,'Sheet 4'!$A$2:$CNK$3,2,FALSE)</f>
        <v>Single</v>
      </c>
      <c r="F1965" s="41" t="s">
        <v>120</v>
      </c>
      <c r="G1965" s="41" t="str">
        <f t="shared" si="150"/>
        <v>Female/Single/Nakapiripiriti</v>
      </c>
      <c r="H1965" s="41">
        <f>VLOOKUP($A1965,'Youth Skills Data'!$A$1:$E$2403,5,FALSE)</f>
        <v>1.87</v>
      </c>
      <c r="I1965" s="41">
        <f>VLOOKUP($A1965,'Youth Skills Data'!$A$1:$E$2403,4,FALSE)</f>
        <v>2.88</v>
      </c>
      <c r="J1965" s="41">
        <f>VLOOKUP($A1965,'Youth Skills Data'!$A$1:$E$2403,3,FALSE)</f>
        <v>5.23</v>
      </c>
      <c r="K1965" s="41">
        <f t="shared" si="152"/>
        <v>9.98</v>
      </c>
      <c r="L1965" s="41" t="s">
        <v>5</v>
      </c>
      <c r="M1965" s="41" t="s">
        <v>7</v>
      </c>
      <c r="N1965" s="41" t="str">
        <f t="shared" si="153"/>
        <v>Moderate Impact</v>
      </c>
      <c r="O1965" s="42">
        <v>7700</v>
      </c>
      <c r="P1965" s="42"/>
      <c r="Q1965" s="42">
        <f t="shared" si="154"/>
        <v>7700</v>
      </c>
    </row>
    <row r="1966" spans="1:17" x14ac:dyDescent="0.35">
      <c r="A1966" s="41" t="s">
        <v>1987</v>
      </c>
      <c r="B1966" s="41">
        <f>VLOOKUP($A:$A,'Youth Skills Data'!$A$1:$E$2403,2,FALSE)</f>
        <v>21</v>
      </c>
      <c r="C1966" s="41" t="str">
        <f t="shared" si="151"/>
        <v>20 - 24 yrs</v>
      </c>
      <c r="D1966" s="41" t="s">
        <v>3</v>
      </c>
      <c r="E1966" s="41" t="str">
        <f>HLOOKUP($A1966,'Sheet 4'!$A$2:$CNK$3,2,FALSE)</f>
        <v>Single</v>
      </c>
      <c r="F1966" s="41" t="s">
        <v>120</v>
      </c>
      <c r="G1966" s="41" t="str">
        <f t="shared" si="150"/>
        <v>Male/Single/Nakapiripiriti</v>
      </c>
      <c r="H1966" s="41">
        <f>VLOOKUP($A1966,'Youth Skills Data'!$A$1:$E$2403,5,FALSE)</f>
        <v>8.9499999999999993</v>
      </c>
      <c r="I1966" s="41">
        <f>VLOOKUP($A1966,'Youth Skills Data'!$A$1:$E$2403,4,FALSE)</f>
        <v>9.2799999999999994</v>
      </c>
      <c r="J1966" s="41">
        <f>VLOOKUP($A1966,'Youth Skills Data'!$A$1:$E$2403,3,FALSE)</f>
        <v>7.99</v>
      </c>
      <c r="K1966" s="41">
        <f t="shared" si="152"/>
        <v>26.22</v>
      </c>
      <c r="L1966" s="41" t="s">
        <v>5</v>
      </c>
      <c r="M1966" s="41" t="s">
        <v>7</v>
      </c>
      <c r="N1966" s="41" t="str">
        <f t="shared" si="153"/>
        <v>Moderate Impact</v>
      </c>
      <c r="O1966" s="42">
        <v>25500</v>
      </c>
      <c r="P1966" s="42"/>
      <c r="Q1966" s="42">
        <f t="shared" si="154"/>
        <v>25500</v>
      </c>
    </row>
    <row r="1967" spans="1:17" x14ac:dyDescent="0.35">
      <c r="A1967" s="41" t="s">
        <v>1988</v>
      </c>
      <c r="B1967" s="41">
        <f>VLOOKUP($A:$A,'Youth Skills Data'!$A$1:$E$2403,2,FALSE)</f>
        <v>24</v>
      </c>
      <c r="C1967" s="41" t="str">
        <f t="shared" si="151"/>
        <v>20 - 24 yrs</v>
      </c>
      <c r="D1967" s="41" t="s">
        <v>8</v>
      </c>
      <c r="E1967" s="41" t="str">
        <f>HLOOKUP($A1967,'Sheet 4'!$A$2:$CNK$3,2,FALSE)</f>
        <v>Single</v>
      </c>
      <c r="F1967" s="41" t="s">
        <v>120</v>
      </c>
      <c r="G1967" s="41" t="str">
        <f t="shared" si="150"/>
        <v>Female/Single/Nakapiripiriti</v>
      </c>
      <c r="H1967" s="41">
        <f>VLOOKUP($A1967,'Youth Skills Data'!$A$1:$E$2403,5,FALSE)</f>
        <v>3.88</v>
      </c>
      <c r="I1967" s="41">
        <f>VLOOKUP($A1967,'Youth Skills Data'!$A$1:$E$2403,4,FALSE)</f>
        <v>1.29</v>
      </c>
      <c r="J1967" s="41">
        <f>VLOOKUP($A1967,'Youth Skills Data'!$A$1:$E$2403,3,FALSE)</f>
        <v>9.16</v>
      </c>
      <c r="K1967" s="41">
        <f t="shared" si="152"/>
        <v>14.33</v>
      </c>
      <c r="L1967" s="41" t="s">
        <v>5</v>
      </c>
      <c r="M1967" s="41" t="s">
        <v>7</v>
      </c>
      <c r="N1967" s="41" t="str">
        <f t="shared" si="153"/>
        <v>Moderate Impact</v>
      </c>
      <c r="O1967" s="42">
        <v>7000</v>
      </c>
      <c r="P1967" s="42"/>
      <c r="Q1967" s="42">
        <f t="shared" si="154"/>
        <v>7000</v>
      </c>
    </row>
    <row r="1968" spans="1:17" x14ac:dyDescent="0.35">
      <c r="A1968" s="41" t="s">
        <v>1989</v>
      </c>
      <c r="B1968" s="41">
        <f>VLOOKUP($A:$A,'Youth Skills Data'!$A$1:$E$2403,2,FALSE)</f>
        <v>21</v>
      </c>
      <c r="C1968" s="41" t="str">
        <f t="shared" si="151"/>
        <v>20 - 24 yrs</v>
      </c>
      <c r="D1968" s="41" t="s">
        <v>8</v>
      </c>
      <c r="E1968" s="41" t="str">
        <f>HLOOKUP($A1968,'Sheet 4'!$A$2:$CNK$3,2,FALSE)</f>
        <v>Single</v>
      </c>
      <c r="F1968" s="41" t="s">
        <v>119</v>
      </c>
      <c r="G1968" s="41" t="str">
        <f t="shared" si="150"/>
        <v>Female/Single/Napak</v>
      </c>
      <c r="H1968" s="41">
        <f>VLOOKUP($A1968,'Youth Skills Data'!$A$1:$E$2403,5,FALSE)</f>
        <v>7.87</v>
      </c>
      <c r="I1968" s="41">
        <f>VLOOKUP($A1968,'Youth Skills Data'!$A$1:$E$2403,4,FALSE)</f>
        <v>0.23</v>
      </c>
      <c r="J1968" s="41">
        <f>VLOOKUP($A1968,'Youth Skills Data'!$A$1:$E$2403,3,FALSE)</f>
        <v>6.63</v>
      </c>
      <c r="K1968" s="41">
        <f t="shared" si="152"/>
        <v>14.73</v>
      </c>
      <c r="L1968" s="41" t="s">
        <v>5</v>
      </c>
      <c r="M1968" s="41" t="s">
        <v>7</v>
      </c>
      <c r="N1968" s="41" t="str">
        <f t="shared" si="153"/>
        <v>Moderate Impact</v>
      </c>
      <c r="O1968" s="42">
        <v>10398</v>
      </c>
      <c r="P1968" s="42"/>
      <c r="Q1968" s="42">
        <f t="shared" si="154"/>
        <v>10398</v>
      </c>
    </row>
    <row r="1969" spans="1:17" x14ac:dyDescent="0.35">
      <c r="A1969" s="41" t="s">
        <v>1990</v>
      </c>
      <c r="B1969" s="41">
        <f>VLOOKUP($A:$A,'Youth Skills Data'!$A$1:$E$2403,2,FALSE)</f>
        <v>23</v>
      </c>
      <c r="C1969" s="41" t="str">
        <f t="shared" si="151"/>
        <v>20 - 24 yrs</v>
      </c>
      <c r="D1969" s="41" t="s">
        <v>8</v>
      </c>
      <c r="E1969" s="41" t="str">
        <f>HLOOKUP($A1969,'Sheet 4'!$A$2:$CNK$3,2,FALSE)</f>
        <v>Married</v>
      </c>
      <c r="F1969" s="41" t="s">
        <v>119</v>
      </c>
      <c r="G1969" s="41" t="str">
        <f t="shared" si="150"/>
        <v>Female/Married/Napak</v>
      </c>
      <c r="H1969" s="41">
        <f>VLOOKUP($A1969,'Youth Skills Data'!$A$1:$E$2403,5,FALSE)</f>
        <v>3.76</v>
      </c>
      <c r="I1969" s="41">
        <f>VLOOKUP($A1969,'Youth Skills Data'!$A$1:$E$2403,4,FALSE)</f>
        <v>0.56000000000000005</v>
      </c>
      <c r="J1969" s="41">
        <f>VLOOKUP($A1969,'Youth Skills Data'!$A$1:$E$2403,3,FALSE)</f>
        <v>9.81</v>
      </c>
      <c r="K1969" s="41">
        <f t="shared" si="152"/>
        <v>14.13</v>
      </c>
      <c r="L1969" s="41" t="s">
        <v>5</v>
      </c>
      <c r="M1969" s="41" t="s">
        <v>5</v>
      </c>
      <c r="N1969" s="41" t="str">
        <f t="shared" si="153"/>
        <v>High Impact</v>
      </c>
      <c r="O1969" s="42">
        <v>797</v>
      </c>
      <c r="P1969" s="42">
        <v>278000</v>
      </c>
      <c r="Q1969" s="42">
        <f t="shared" si="154"/>
        <v>278797</v>
      </c>
    </row>
    <row r="1970" spans="1:17" x14ac:dyDescent="0.35">
      <c r="A1970" s="41" t="s">
        <v>1991</v>
      </c>
      <c r="B1970" s="41">
        <f>VLOOKUP($A:$A,'Youth Skills Data'!$A$1:$E$2403,2,FALSE)</f>
        <v>19</v>
      </c>
      <c r="C1970" s="41" t="str">
        <f t="shared" si="151"/>
        <v>20 - 24 yrs</v>
      </c>
      <c r="D1970" s="41" t="s">
        <v>8</v>
      </c>
      <c r="E1970" s="41" t="str">
        <f>HLOOKUP($A1970,'Sheet 4'!$A$2:$CNK$3,2,FALSE)</f>
        <v>Single</v>
      </c>
      <c r="F1970" s="41" t="s">
        <v>119</v>
      </c>
      <c r="G1970" s="41" t="str">
        <f t="shared" si="150"/>
        <v>Female/Single/Napak</v>
      </c>
      <c r="H1970" s="41">
        <f>VLOOKUP($A1970,'Youth Skills Data'!$A$1:$E$2403,5,FALSE)</f>
        <v>3.76</v>
      </c>
      <c r="I1970" s="41">
        <f>VLOOKUP($A1970,'Youth Skills Data'!$A$1:$E$2403,4,FALSE)</f>
        <v>0.56000000000000005</v>
      </c>
      <c r="J1970" s="41">
        <f>VLOOKUP($A1970,'Youth Skills Data'!$A$1:$E$2403,3,FALSE)</f>
        <v>9.81</v>
      </c>
      <c r="K1970" s="41">
        <f t="shared" si="152"/>
        <v>14.13</v>
      </c>
      <c r="L1970" s="41" t="s">
        <v>7</v>
      </c>
      <c r="M1970" s="41" t="s">
        <v>5</v>
      </c>
      <c r="N1970" s="41" t="str">
        <f t="shared" si="153"/>
        <v>Low Impact</v>
      </c>
      <c r="O1970" s="42"/>
      <c r="P1970" s="42">
        <v>31099</v>
      </c>
      <c r="Q1970" s="42">
        <f t="shared" si="154"/>
        <v>31099</v>
      </c>
    </row>
    <row r="1971" spans="1:17" x14ac:dyDescent="0.35">
      <c r="A1971" s="41" t="s">
        <v>1992</v>
      </c>
      <c r="B1971" s="41">
        <f>VLOOKUP($A:$A,'Youth Skills Data'!$A$1:$E$2403,2,FALSE)</f>
        <v>29</v>
      </c>
      <c r="C1971" s="41" t="str">
        <f t="shared" si="151"/>
        <v>25 yrs or more</v>
      </c>
      <c r="D1971" s="41" t="s">
        <v>8</v>
      </c>
      <c r="E1971" s="41" t="str">
        <f>HLOOKUP($A1971,'Sheet 4'!$A$2:$CNK$3,2,FALSE)</f>
        <v>Single</v>
      </c>
      <c r="F1971" s="41" t="s">
        <v>119</v>
      </c>
      <c r="G1971" s="41" t="str">
        <f t="shared" si="150"/>
        <v>Female/Single/Napak</v>
      </c>
      <c r="H1971" s="41">
        <f>VLOOKUP($A1971,'Youth Skills Data'!$A$1:$E$2403,5,FALSE)</f>
        <v>8.42</v>
      </c>
      <c r="I1971" s="41">
        <f>VLOOKUP($A1971,'Youth Skills Data'!$A$1:$E$2403,4,FALSE)</f>
        <v>3.68</v>
      </c>
      <c r="J1971" s="41">
        <f>VLOOKUP($A1971,'Youth Skills Data'!$A$1:$E$2403,3,FALSE)</f>
        <v>0.54</v>
      </c>
      <c r="K1971" s="41">
        <f t="shared" si="152"/>
        <v>12.64</v>
      </c>
      <c r="L1971" s="41" t="s">
        <v>7</v>
      </c>
      <c r="M1971" s="41" t="s">
        <v>5</v>
      </c>
      <c r="N1971" s="41" t="str">
        <f t="shared" si="153"/>
        <v>Low Impact</v>
      </c>
      <c r="O1971" s="42"/>
      <c r="P1971" s="42">
        <v>77500</v>
      </c>
      <c r="Q1971" s="42">
        <f t="shared" si="154"/>
        <v>77500</v>
      </c>
    </row>
    <row r="1972" spans="1:17" x14ac:dyDescent="0.35">
      <c r="A1972" s="41" t="s">
        <v>1993</v>
      </c>
      <c r="B1972" s="41">
        <f>VLOOKUP($A:$A,'Youth Skills Data'!$A$1:$E$2403,2,FALSE)</f>
        <v>23</v>
      </c>
      <c r="C1972" s="41" t="str">
        <f t="shared" si="151"/>
        <v>20 - 24 yrs</v>
      </c>
      <c r="D1972" s="41" t="s">
        <v>8</v>
      </c>
      <c r="E1972" s="41" t="str">
        <f>HLOOKUP($A1972,'Sheet 4'!$A$2:$CNK$3,2,FALSE)</f>
        <v>Single</v>
      </c>
      <c r="F1972" s="41" t="s">
        <v>119</v>
      </c>
      <c r="G1972" s="41" t="str">
        <f t="shared" si="150"/>
        <v>Female/Single/Napak</v>
      </c>
      <c r="H1972" s="41">
        <f>VLOOKUP($A1972,'Youth Skills Data'!$A$1:$E$2403,5,FALSE)</f>
        <v>1.87</v>
      </c>
      <c r="I1972" s="41">
        <f>VLOOKUP($A1972,'Youth Skills Data'!$A$1:$E$2403,4,FALSE)</f>
        <v>2.88</v>
      </c>
      <c r="J1972" s="41">
        <f>VLOOKUP($A1972,'Youth Skills Data'!$A$1:$E$2403,3,FALSE)</f>
        <v>5.23</v>
      </c>
      <c r="K1972" s="41">
        <f t="shared" si="152"/>
        <v>9.98</v>
      </c>
      <c r="L1972" s="41" t="s">
        <v>7</v>
      </c>
      <c r="M1972" s="41" t="s">
        <v>5</v>
      </c>
      <c r="N1972" s="41" t="str">
        <f t="shared" si="153"/>
        <v>Low Impact</v>
      </c>
      <c r="O1972" s="42"/>
      <c r="P1972" s="42">
        <v>800000</v>
      </c>
      <c r="Q1972" s="42">
        <f t="shared" si="154"/>
        <v>800000</v>
      </c>
    </row>
    <row r="1973" spans="1:17" x14ac:dyDescent="0.35">
      <c r="A1973" s="41" t="s">
        <v>1994</v>
      </c>
      <c r="B1973" s="41">
        <f>VLOOKUP($A:$A,'Youth Skills Data'!$A$1:$E$2403,2,FALSE)</f>
        <v>21</v>
      </c>
      <c r="C1973" s="41" t="str">
        <f t="shared" si="151"/>
        <v>20 - 24 yrs</v>
      </c>
      <c r="D1973" s="41" t="s">
        <v>8</v>
      </c>
      <c r="E1973" s="41" t="str">
        <f>HLOOKUP($A1973,'Sheet 4'!$A$2:$CNK$3,2,FALSE)</f>
        <v>Single</v>
      </c>
      <c r="F1973" s="41" t="s">
        <v>119</v>
      </c>
      <c r="G1973" s="41" t="str">
        <f t="shared" si="150"/>
        <v>Female/Single/Napak</v>
      </c>
      <c r="H1973" s="41">
        <f>VLOOKUP($A1973,'Youth Skills Data'!$A$1:$E$2403,5,FALSE)</f>
        <v>0.81</v>
      </c>
      <c r="I1973" s="41">
        <f>VLOOKUP($A1973,'Youth Skills Data'!$A$1:$E$2403,4,FALSE)</f>
        <v>3.53</v>
      </c>
      <c r="J1973" s="41">
        <f>VLOOKUP($A1973,'Youth Skills Data'!$A$1:$E$2403,3,FALSE)</f>
        <v>7.58</v>
      </c>
      <c r="K1973" s="41">
        <f t="shared" si="152"/>
        <v>11.92</v>
      </c>
      <c r="L1973" s="41" t="s">
        <v>7</v>
      </c>
      <c r="M1973" s="41" t="s">
        <v>5</v>
      </c>
      <c r="N1973" s="41" t="str">
        <f t="shared" si="153"/>
        <v>Low Impact</v>
      </c>
      <c r="O1973" s="42"/>
      <c r="P1973" s="42">
        <v>6240000</v>
      </c>
      <c r="Q1973" s="42">
        <f t="shared" si="154"/>
        <v>6240000</v>
      </c>
    </row>
    <row r="1974" spans="1:17" x14ac:dyDescent="0.35">
      <c r="A1974" s="41" t="s">
        <v>1995</v>
      </c>
      <c r="B1974" s="41">
        <f>VLOOKUP($A:$A,'Youth Skills Data'!$A$1:$E$2403,2,FALSE)</f>
        <v>19</v>
      </c>
      <c r="C1974" s="41" t="str">
        <f t="shared" si="151"/>
        <v>20 - 24 yrs</v>
      </c>
      <c r="D1974" s="41" t="s">
        <v>8</v>
      </c>
      <c r="E1974" s="41" t="str">
        <f>HLOOKUP($A1974,'Sheet 4'!$A$2:$CNK$3,2,FALSE)</f>
        <v>Married</v>
      </c>
      <c r="F1974" s="41" t="s">
        <v>119</v>
      </c>
      <c r="G1974" s="41" t="str">
        <f t="shared" si="150"/>
        <v>Female/Married/Napak</v>
      </c>
      <c r="H1974" s="41">
        <f>VLOOKUP($A1974,'Youth Skills Data'!$A$1:$E$2403,5,FALSE)</f>
        <v>3.76</v>
      </c>
      <c r="I1974" s="41">
        <f>VLOOKUP($A1974,'Youth Skills Data'!$A$1:$E$2403,4,FALSE)</f>
        <v>0.56000000000000005</v>
      </c>
      <c r="J1974" s="41">
        <f>VLOOKUP($A1974,'Youth Skills Data'!$A$1:$E$2403,3,FALSE)</f>
        <v>9.81</v>
      </c>
      <c r="K1974" s="41">
        <f t="shared" si="152"/>
        <v>14.13</v>
      </c>
      <c r="L1974" s="41" t="s">
        <v>7</v>
      </c>
      <c r="M1974" s="41" t="s">
        <v>5</v>
      </c>
      <c r="N1974" s="41" t="str">
        <f t="shared" si="153"/>
        <v>Low Impact</v>
      </c>
      <c r="O1974" s="42"/>
      <c r="P1974" s="42">
        <v>125000</v>
      </c>
      <c r="Q1974" s="42">
        <f t="shared" si="154"/>
        <v>125000</v>
      </c>
    </row>
    <row r="1975" spans="1:17" x14ac:dyDescent="0.35">
      <c r="A1975" s="41" t="s">
        <v>1996</v>
      </c>
      <c r="B1975" s="41">
        <f>VLOOKUP($A:$A,'Youth Skills Data'!$A$1:$E$2403,2,FALSE)</f>
        <v>21</v>
      </c>
      <c r="C1975" s="41" t="str">
        <f t="shared" si="151"/>
        <v>20 - 24 yrs</v>
      </c>
      <c r="D1975" s="41" t="s">
        <v>8</v>
      </c>
      <c r="E1975" s="41" t="str">
        <f>HLOOKUP($A1975,'Sheet 4'!$A$2:$CNK$3,2,FALSE)</f>
        <v>Single</v>
      </c>
      <c r="F1975" s="41" t="s">
        <v>119</v>
      </c>
      <c r="G1975" s="41" t="str">
        <f t="shared" si="150"/>
        <v>Female/Single/Napak</v>
      </c>
      <c r="H1975" s="41">
        <f>VLOOKUP($A1975,'Youth Skills Data'!$A$1:$E$2403,5,FALSE)</f>
        <v>1.87</v>
      </c>
      <c r="I1975" s="41">
        <f>VLOOKUP($A1975,'Youth Skills Data'!$A$1:$E$2403,4,FALSE)</f>
        <v>2.88</v>
      </c>
      <c r="J1975" s="41">
        <f>VLOOKUP($A1975,'Youth Skills Data'!$A$1:$E$2403,3,FALSE)</f>
        <v>5.23</v>
      </c>
      <c r="K1975" s="41">
        <f t="shared" si="152"/>
        <v>9.98</v>
      </c>
      <c r="L1975" s="41" t="s">
        <v>5</v>
      </c>
      <c r="M1975" s="41" t="s">
        <v>5</v>
      </c>
      <c r="N1975" s="41" t="str">
        <f t="shared" si="153"/>
        <v>High Impact</v>
      </c>
      <c r="O1975" s="42">
        <v>552050</v>
      </c>
      <c r="P1975" s="42">
        <v>1050000</v>
      </c>
      <c r="Q1975" s="42">
        <f t="shared" si="154"/>
        <v>1602050</v>
      </c>
    </row>
    <row r="1976" spans="1:17" x14ac:dyDescent="0.35">
      <c r="A1976" s="41" t="s">
        <v>1997</v>
      </c>
      <c r="B1976" s="41">
        <f>VLOOKUP($A:$A,'Youth Skills Data'!$A$1:$E$2403,2,FALSE)</f>
        <v>23</v>
      </c>
      <c r="C1976" s="41" t="str">
        <f t="shared" si="151"/>
        <v>20 - 24 yrs</v>
      </c>
      <c r="D1976" s="41" t="s">
        <v>8</v>
      </c>
      <c r="E1976" s="41" t="str">
        <f>HLOOKUP($A1976,'Sheet 4'!$A$2:$CNK$3,2,FALSE)</f>
        <v>Single</v>
      </c>
      <c r="F1976" s="41" t="s">
        <v>119</v>
      </c>
      <c r="G1976" s="41" t="str">
        <f t="shared" si="150"/>
        <v>Female/Single/Napak</v>
      </c>
      <c r="H1976" s="41">
        <f>VLOOKUP($A1976,'Youth Skills Data'!$A$1:$E$2403,5,FALSE)</f>
        <v>0.81</v>
      </c>
      <c r="I1976" s="41">
        <f>VLOOKUP($A1976,'Youth Skills Data'!$A$1:$E$2403,4,FALSE)</f>
        <v>3.53</v>
      </c>
      <c r="J1976" s="41">
        <f>VLOOKUP($A1976,'Youth Skills Data'!$A$1:$E$2403,3,FALSE)</f>
        <v>7.58</v>
      </c>
      <c r="K1976" s="41">
        <f t="shared" si="152"/>
        <v>11.92</v>
      </c>
      <c r="L1976" s="41" t="s">
        <v>5</v>
      </c>
      <c r="M1976" s="41" t="s">
        <v>7</v>
      </c>
      <c r="N1976" s="41" t="str">
        <f t="shared" si="153"/>
        <v>Moderate Impact</v>
      </c>
      <c r="O1976" s="42">
        <v>2005600</v>
      </c>
      <c r="P1976" s="42"/>
      <c r="Q1976" s="42">
        <f t="shared" si="154"/>
        <v>2005600</v>
      </c>
    </row>
    <row r="1977" spans="1:17" x14ac:dyDescent="0.35">
      <c r="A1977" s="41" t="s">
        <v>1998</v>
      </c>
      <c r="B1977" s="41">
        <f>VLOOKUP($A:$A,'Youth Skills Data'!$A$1:$E$2403,2,FALSE)</f>
        <v>17</v>
      </c>
      <c r="C1977" s="41" t="str">
        <f t="shared" si="151"/>
        <v>15 - 19 yrs</v>
      </c>
      <c r="D1977" s="41" t="s">
        <v>8</v>
      </c>
      <c r="E1977" s="41" t="str">
        <f>HLOOKUP($A1977,'Sheet 4'!$A$2:$CNK$3,2,FALSE)</f>
        <v>Single</v>
      </c>
      <c r="F1977" s="41" t="s">
        <v>119</v>
      </c>
      <c r="G1977" s="41" t="str">
        <f t="shared" si="150"/>
        <v>Female/Single/Napak</v>
      </c>
      <c r="H1977" s="41">
        <f>VLOOKUP($A1977,'Youth Skills Data'!$A$1:$E$2403,5,FALSE)</f>
        <v>5.3</v>
      </c>
      <c r="I1977" s="41">
        <f>VLOOKUP($A1977,'Youth Skills Data'!$A$1:$E$2403,4,FALSE)</f>
        <v>2.52</v>
      </c>
      <c r="J1977" s="41">
        <f>VLOOKUP($A1977,'Youth Skills Data'!$A$1:$E$2403,3,FALSE)</f>
        <v>5.59</v>
      </c>
      <c r="K1977" s="41">
        <f t="shared" si="152"/>
        <v>13.41</v>
      </c>
      <c r="L1977" s="41" t="s">
        <v>5</v>
      </c>
      <c r="M1977" s="41" t="s">
        <v>5</v>
      </c>
      <c r="N1977" s="41" t="str">
        <f t="shared" si="153"/>
        <v>High Impact</v>
      </c>
      <c r="O1977" s="42">
        <v>48000</v>
      </c>
      <c r="P1977" s="42">
        <v>480000</v>
      </c>
      <c r="Q1977" s="42">
        <f t="shared" si="154"/>
        <v>528000</v>
      </c>
    </row>
    <row r="1978" spans="1:17" x14ac:dyDescent="0.35">
      <c r="A1978" s="41" t="s">
        <v>1999</v>
      </c>
      <c r="B1978" s="41">
        <f>VLOOKUP($A:$A,'Youth Skills Data'!$A$1:$E$2403,2,FALSE)</f>
        <v>25</v>
      </c>
      <c r="C1978" s="41" t="str">
        <f t="shared" si="151"/>
        <v>25 yrs or more</v>
      </c>
      <c r="D1978" s="41" t="s">
        <v>8</v>
      </c>
      <c r="E1978" s="41" t="str">
        <f>HLOOKUP($A1978,'Sheet 4'!$A$2:$CNK$3,2,FALSE)</f>
        <v>Separated</v>
      </c>
      <c r="F1978" s="41" t="s">
        <v>116</v>
      </c>
      <c r="G1978" s="41" t="str">
        <f t="shared" si="150"/>
        <v>Female/Separated/Moroto</v>
      </c>
      <c r="H1978" s="41">
        <f>VLOOKUP($A1978,'Youth Skills Data'!$A$1:$E$2403,5,FALSE)</f>
        <v>8.9499999999999993</v>
      </c>
      <c r="I1978" s="41">
        <f>VLOOKUP($A1978,'Youth Skills Data'!$A$1:$E$2403,4,FALSE)</f>
        <v>9.2799999999999994</v>
      </c>
      <c r="J1978" s="41">
        <f>VLOOKUP($A1978,'Youth Skills Data'!$A$1:$E$2403,3,FALSE)</f>
        <v>7.99</v>
      </c>
      <c r="K1978" s="41">
        <f t="shared" si="152"/>
        <v>26.22</v>
      </c>
      <c r="L1978" s="41" t="s">
        <v>5</v>
      </c>
      <c r="M1978" s="41" t="s">
        <v>7</v>
      </c>
      <c r="N1978" s="41" t="str">
        <f t="shared" si="153"/>
        <v>Moderate Impact</v>
      </c>
      <c r="O1978" s="42">
        <v>21000</v>
      </c>
      <c r="P1978" s="42"/>
      <c r="Q1978" s="42">
        <f t="shared" si="154"/>
        <v>21000</v>
      </c>
    </row>
    <row r="1979" spans="1:17" x14ac:dyDescent="0.35">
      <c r="A1979" s="41" t="s">
        <v>2000</v>
      </c>
      <c r="B1979" s="41">
        <f>VLOOKUP($A:$A,'Youth Skills Data'!$A$1:$E$2403,2,FALSE)</f>
        <v>15</v>
      </c>
      <c r="C1979" s="41" t="str">
        <f t="shared" si="151"/>
        <v>15 - 19 yrs</v>
      </c>
      <c r="D1979" s="41" t="s">
        <v>8</v>
      </c>
      <c r="E1979" s="41" t="str">
        <f>HLOOKUP($A1979,'Sheet 4'!$A$2:$CNK$3,2,FALSE)</f>
        <v>Single</v>
      </c>
      <c r="F1979" s="41" t="s">
        <v>116</v>
      </c>
      <c r="G1979" s="41" t="str">
        <f t="shared" si="150"/>
        <v>Female/Single/Moroto</v>
      </c>
      <c r="H1979" s="41">
        <f>VLOOKUP($A1979,'Youth Skills Data'!$A$1:$E$2403,5,FALSE)</f>
        <v>8.9499999999999993</v>
      </c>
      <c r="I1979" s="41">
        <f>VLOOKUP($A1979,'Youth Skills Data'!$A$1:$E$2403,4,FALSE)</f>
        <v>9.2799999999999994</v>
      </c>
      <c r="J1979" s="41">
        <f>VLOOKUP($A1979,'Youth Skills Data'!$A$1:$E$2403,3,FALSE)</f>
        <v>7.99</v>
      </c>
      <c r="K1979" s="41">
        <f t="shared" si="152"/>
        <v>26.22</v>
      </c>
      <c r="L1979" s="41" t="s">
        <v>5</v>
      </c>
      <c r="M1979" s="41" t="s">
        <v>7</v>
      </c>
      <c r="N1979" s="41" t="str">
        <f t="shared" si="153"/>
        <v>Moderate Impact</v>
      </c>
      <c r="O1979" s="42">
        <v>45500</v>
      </c>
      <c r="P1979" s="42"/>
      <c r="Q1979" s="42">
        <f t="shared" si="154"/>
        <v>45500</v>
      </c>
    </row>
    <row r="1980" spans="1:17" x14ac:dyDescent="0.35">
      <c r="A1980" s="41" t="s">
        <v>2001</v>
      </c>
      <c r="B1980" s="41">
        <f>VLOOKUP($A:$A,'Youth Skills Data'!$A$1:$E$2403,2,FALSE)</f>
        <v>15</v>
      </c>
      <c r="C1980" s="41" t="str">
        <f t="shared" si="151"/>
        <v>15 - 19 yrs</v>
      </c>
      <c r="D1980" s="41" t="s">
        <v>8</v>
      </c>
      <c r="E1980" s="41" t="str">
        <f>HLOOKUP($A1980,'Sheet 4'!$A$2:$CNK$3,2,FALSE)</f>
        <v>Single</v>
      </c>
      <c r="F1980" s="41" t="s">
        <v>116</v>
      </c>
      <c r="G1980" s="41" t="str">
        <f t="shared" si="150"/>
        <v>Female/Single/Moroto</v>
      </c>
      <c r="H1980" s="41">
        <f>VLOOKUP($A1980,'Youth Skills Data'!$A$1:$E$2403,5,FALSE)</f>
        <v>8.42</v>
      </c>
      <c r="I1980" s="41">
        <f>VLOOKUP($A1980,'Youth Skills Data'!$A$1:$E$2403,4,FALSE)</f>
        <v>3.68</v>
      </c>
      <c r="J1980" s="41">
        <f>VLOOKUP($A1980,'Youth Skills Data'!$A$1:$E$2403,3,FALSE)</f>
        <v>0.54</v>
      </c>
      <c r="K1980" s="41">
        <f t="shared" si="152"/>
        <v>12.64</v>
      </c>
      <c r="L1980" s="41" t="s">
        <v>5</v>
      </c>
      <c r="M1980" s="41" t="s">
        <v>7</v>
      </c>
      <c r="N1980" s="41" t="str">
        <f t="shared" si="153"/>
        <v>Moderate Impact</v>
      </c>
      <c r="O1980" s="42">
        <v>37500</v>
      </c>
      <c r="P1980" s="42"/>
      <c r="Q1980" s="42">
        <f t="shared" si="154"/>
        <v>37500</v>
      </c>
    </row>
    <row r="1981" spans="1:17" x14ac:dyDescent="0.35">
      <c r="A1981" s="41" t="s">
        <v>2002</v>
      </c>
      <c r="B1981" s="41">
        <f>VLOOKUP($A:$A,'Youth Skills Data'!$A$1:$E$2403,2,FALSE)</f>
        <v>17</v>
      </c>
      <c r="C1981" s="41" t="str">
        <f t="shared" si="151"/>
        <v>15 - 19 yrs</v>
      </c>
      <c r="D1981" s="41" t="s">
        <v>8</v>
      </c>
      <c r="E1981" s="41" t="str">
        <f>HLOOKUP($A1981,'Sheet 4'!$A$2:$CNK$3,2,FALSE)</f>
        <v>Single</v>
      </c>
      <c r="F1981" s="41" t="s">
        <v>116</v>
      </c>
      <c r="G1981" s="41" t="str">
        <f t="shared" si="150"/>
        <v>Female/Single/Moroto</v>
      </c>
      <c r="H1981" s="41">
        <f>VLOOKUP($A1981,'Youth Skills Data'!$A$1:$E$2403,5,FALSE)</f>
        <v>8.42</v>
      </c>
      <c r="I1981" s="41">
        <f>VLOOKUP($A1981,'Youth Skills Data'!$A$1:$E$2403,4,FALSE)</f>
        <v>3.68</v>
      </c>
      <c r="J1981" s="41">
        <f>VLOOKUP($A1981,'Youth Skills Data'!$A$1:$E$2403,3,FALSE)</f>
        <v>0.54</v>
      </c>
      <c r="K1981" s="41">
        <f t="shared" si="152"/>
        <v>12.64</v>
      </c>
      <c r="L1981" s="41" t="s">
        <v>5</v>
      </c>
      <c r="M1981" s="41" t="s">
        <v>7</v>
      </c>
      <c r="N1981" s="41" t="str">
        <f t="shared" si="153"/>
        <v>Moderate Impact</v>
      </c>
      <c r="O1981" s="42">
        <v>37000</v>
      </c>
      <c r="P1981" s="42"/>
      <c r="Q1981" s="42">
        <f t="shared" si="154"/>
        <v>37000</v>
      </c>
    </row>
    <row r="1982" spans="1:17" x14ac:dyDescent="0.35">
      <c r="A1982" s="41" t="s">
        <v>2003</v>
      </c>
      <c r="B1982" s="41">
        <f>VLOOKUP($A:$A,'Youth Skills Data'!$A$1:$E$2403,2,FALSE)</f>
        <v>19</v>
      </c>
      <c r="C1982" s="41" t="str">
        <f t="shared" si="151"/>
        <v>20 - 24 yrs</v>
      </c>
      <c r="D1982" s="41" t="s">
        <v>8</v>
      </c>
      <c r="E1982" s="41" t="str">
        <f>HLOOKUP($A1982,'Sheet 4'!$A$2:$CNK$3,2,FALSE)</f>
        <v>Single</v>
      </c>
      <c r="F1982" s="41" t="s">
        <v>116</v>
      </c>
      <c r="G1982" s="41" t="str">
        <f t="shared" si="150"/>
        <v>Female/Single/Moroto</v>
      </c>
      <c r="H1982" s="41">
        <f>VLOOKUP($A1982,'Youth Skills Data'!$A$1:$E$2403,5,FALSE)</f>
        <v>8.42</v>
      </c>
      <c r="I1982" s="41">
        <f>VLOOKUP($A1982,'Youth Skills Data'!$A$1:$E$2403,4,FALSE)</f>
        <v>3.68</v>
      </c>
      <c r="J1982" s="41">
        <f>VLOOKUP($A1982,'Youth Skills Data'!$A$1:$E$2403,3,FALSE)</f>
        <v>0.54</v>
      </c>
      <c r="K1982" s="41">
        <f t="shared" si="152"/>
        <v>12.64</v>
      </c>
      <c r="L1982" s="41" t="s">
        <v>5</v>
      </c>
      <c r="M1982" s="41" t="s">
        <v>7</v>
      </c>
      <c r="N1982" s="41" t="str">
        <f t="shared" si="153"/>
        <v>Moderate Impact</v>
      </c>
      <c r="O1982" s="42">
        <v>396000</v>
      </c>
      <c r="P1982" s="42"/>
      <c r="Q1982" s="42">
        <f t="shared" si="154"/>
        <v>396000</v>
      </c>
    </row>
    <row r="1983" spans="1:17" x14ac:dyDescent="0.35">
      <c r="A1983" s="41" t="s">
        <v>2004</v>
      </c>
      <c r="B1983" s="41">
        <f>VLOOKUP($A:$A,'Youth Skills Data'!$A$1:$E$2403,2,FALSE)</f>
        <v>21</v>
      </c>
      <c r="C1983" s="41" t="str">
        <f t="shared" si="151"/>
        <v>20 - 24 yrs</v>
      </c>
      <c r="D1983" s="41" t="s">
        <v>3</v>
      </c>
      <c r="E1983" s="41" t="str">
        <f>HLOOKUP($A1983,'Sheet 4'!$A$2:$CNK$3,2,FALSE)</f>
        <v>Married</v>
      </c>
      <c r="F1983" s="41" t="s">
        <v>116</v>
      </c>
      <c r="G1983" s="41" t="str">
        <f t="shared" si="150"/>
        <v>Male/Married/Moroto</v>
      </c>
      <c r="H1983" s="41">
        <f>VLOOKUP($A1983,'Youth Skills Data'!$A$1:$E$2403,5,FALSE)</f>
        <v>8.42</v>
      </c>
      <c r="I1983" s="41">
        <f>VLOOKUP($A1983,'Youth Skills Data'!$A$1:$E$2403,4,FALSE)</f>
        <v>3.68</v>
      </c>
      <c r="J1983" s="41">
        <f>VLOOKUP($A1983,'Youth Skills Data'!$A$1:$E$2403,3,FALSE)</f>
        <v>0.54</v>
      </c>
      <c r="K1983" s="41">
        <f t="shared" si="152"/>
        <v>12.64</v>
      </c>
      <c r="L1983" s="41" t="s">
        <v>5</v>
      </c>
      <c r="M1983" s="41" t="s">
        <v>5</v>
      </c>
      <c r="N1983" s="41" t="str">
        <f t="shared" si="153"/>
        <v>High Impact</v>
      </c>
      <c r="O1983" s="42">
        <v>32000</v>
      </c>
      <c r="P1983" s="42">
        <v>190000</v>
      </c>
      <c r="Q1983" s="42">
        <f t="shared" si="154"/>
        <v>222000</v>
      </c>
    </row>
    <row r="1984" spans="1:17" x14ac:dyDescent="0.35">
      <c r="A1984" s="41" t="s">
        <v>2005</v>
      </c>
      <c r="B1984" s="41">
        <f>VLOOKUP($A:$A,'Youth Skills Data'!$A$1:$E$2403,2,FALSE)</f>
        <v>24</v>
      </c>
      <c r="C1984" s="41" t="str">
        <f t="shared" si="151"/>
        <v>20 - 24 yrs</v>
      </c>
      <c r="D1984" s="41" t="s">
        <v>3</v>
      </c>
      <c r="E1984" s="41" t="str">
        <f>HLOOKUP($A1984,'Sheet 4'!$A$2:$CNK$3,2,FALSE)</f>
        <v>Married</v>
      </c>
      <c r="F1984" s="41" t="s">
        <v>116</v>
      </c>
      <c r="G1984" s="41" t="str">
        <f t="shared" si="150"/>
        <v>Male/Married/Moroto</v>
      </c>
      <c r="H1984" s="41">
        <f>VLOOKUP($A1984,'Youth Skills Data'!$A$1:$E$2403,5,FALSE)</f>
        <v>0.7</v>
      </c>
      <c r="I1984" s="41">
        <f>VLOOKUP($A1984,'Youth Skills Data'!$A$1:$E$2403,4,FALSE)</f>
        <v>1.79</v>
      </c>
      <c r="J1984" s="41">
        <f>VLOOKUP($A1984,'Youth Skills Data'!$A$1:$E$2403,3,FALSE)</f>
        <v>6.8</v>
      </c>
      <c r="K1984" s="41">
        <f t="shared" si="152"/>
        <v>9.2899999999999991</v>
      </c>
      <c r="L1984" s="41" t="s">
        <v>7</v>
      </c>
      <c r="M1984" s="41" t="s">
        <v>5</v>
      </c>
      <c r="N1984" s="41" t="str">
        <f t="shared" si="153"/>
        <v>Low Impact</v>
      </c>
      <c r="O1984" s="42"/>
      <c r="P1984" s="42">
        <v>280000</v>
      </c>
      <c r="Q1984" s="42">
        <f t="shared" si="154"/>
        <v>280000</v>
      </c>
    </row>
    <row r="1985" spans="1:17" x14ac:dyDescent="0.35">
      <c r="A1985" s="41" t="s">
        <v>2006</v>
      </c>
      <c r="B1985" s="41">
        <f>VLOOKUP($A:$A,'Youth Skills Data'!$A$1:$E$2403,2,FALSE)</f>
        <v>21</v>
      </c>
      <c r="C1985" s="41" t="str">
        <f t="shared" si="151"/>
        <v>20 - 24 yrs</v>
      </c>
      <c r="D1985" s="41" t="s">
        <v>8</v>
      </c>
      <c r="E1985" s="41" t="str">
        <f>HLOOKUP($A1985,'Sheet 4'!$A$2:$CNK$3,2,FALSE)</f>
        <v>Single</v>
      </c>
      <c r="F1985" s="41" t="s">
        <v>116</v>
      </c>
      <c r="G1985" s="41" t="str">
        <f t="shared" si="150"/>
        <v>Female/Single/Moroto</v>
      </c>
      <c r="H1985" s="41">
        <f>VLOOKUP($A1985,'Youth Skills Data'!$A$1:$E$2403,5,FALSE)</f>
        <v>4.3499999999999996</v>
      </c>
      <c r="I1985" s="41">
        <f>VLOOKUP($A1985,'Youth Skills Data'!$A$1:$E$2403,4,FALSE)</f>
        <v>7.84</v>
      </c>
      <c r="J1985" s="41">
        <f>VLOOKUP($A1985,'Youth Skills Data'!$A$1:$E$2403,3,FALSE)</f>
        <v>6.4</v>
      </c>
      <c r="K1985" s="41">
        <f t="shared" si="152"/>
        <v>18.59</v>
      </c>
      <c r="L1985" s="41" t="s">
        <v>7</v>
      </c>
      <c r="M1985" s="41" t="s">
        <v>5</v>
      </c>
      <c r="N1985" s="41" t="str">
        <f t="shared" si="153"/>
        <v>Low Impact</v>
      </c>
      <c r="O1985" s="42"/>
      <c r="P1985" s="42">
        <v>295000</v>
      </c>
      <c r="Q1985" s="42">
        <f t="shared" si="154"/>
        <v>295000</v>
      </c>
    </row>
    <row r="1986" spans="1:17" x14ac:dyDescent="0.35">
      <c r="A1986" s="41" t="s">
        <v>2007</v>
      </c>
      <c r="B1986" s="41">
        <f>VLOOKUP($A:$A,'Youth Skills Data'!$A$1:$E$2403,2,FALSE)</f>
        <v>23</v>
      </c>
      <c r="C1986" s="41" t="str">
        <f t="shared" si="151"/>
        <v>20 - 24 yrs</v>
      </c>
      <c r="D1986" s="41" t="s">
        <v>3</v>
      </c>
      <c r="E1986" s="41" t="str">
        <f>HLOOKUP($A1986,'Sheet 4'!$A$2:$CNK$3,2,FALSE)</f>
        <v>Single</v>
      </c>
      <c r="F1986" s="41" t="s">
        <v>116</v>
      </c>
      <c r="G1986" s="41" t="str">
        <f t="shared" ref="G1986:G2049" si="155">CONCATENATE(D1986,"/",E1986,"/",F1986,)</f>
        <v>Male/Single/Moroto</v>
      </c>
      <c r="H1986" s="41">
        <f>VLOOKUP($A1986,'Youth Skills Data'!$A$1:$E$2403,5,FALSE)</f>
        <v>7.84</v>
      </c>
      <c r="I1986" s="41">
        <f>VLOOKUP($A1986,'Youth Skills Data'!$A$1:$E$2403,4,FALSE)</f>
        <v>6.23</v>
      </c>
      <c r="J1986" s="41">
        <f>VLOOKUP($A1986,'Youth Skills Data'!$A$1:$E$2403,3,FALSE)</f>
        <v>5.87</v>
      </c>
      <c r="K1986" s="41">
        <f t="shared" si="152"/>
        <v>19.940000000000001</v>
      </c>
      <c r="L1986" s="41" t="s">
        <v>7</v>
      </c>
      <c r="M1986" s="41" t="s">
        <v>5</v>
      </c>
      <c r="N1986" s="41" t="str">
        <f t="shared" si="153"/>
        <v>Low Impact</v>
      </c>
      <c r="O1986" s="42"/>
      <c r="P1986" s="42">
        <v>0</v>
      </c>
      <c r="Q1986" s="42">
        <f t="shared" si="154"/>
        <v>0</v>
      </c>
    </row>
    <row r="1987" spans="1:17" x14ac:dyDescent="0.35">
      <c r="A1987" s="41" t="s">
        <v>2008</v>
      </c>
      <c r="B1987" s="41">
        <f>VLOOKUP($A:$A,'Youth Skills Data'!$A$1:$E$2403,2,FALSE)</f>
        <v>19</v>
      </c>
      <c r="C1987" s="41" t="str">
        <f t="shared" ref="C1987:C2050" si="156">IF(B1987&lt;=10,"Below 10 yrs",IF(B1987&lt;14,"10-14 yrs",IF(B1987&lt;19,"15 - 19 yrs",IF(B1987&lt;=24,"20 - 24 yrs",IF(B1987&gt;=25,"25 yrs or more")))))</f>
        <v>20 - 24 yrs</v>
      </c>
      <c r="D1987" s="41" t="s">
        <v>3</v>
      </c>
      <c r="E1987" s="41" t="str">
        <f>HLOOKUP($A1987,'Sheet 4'!$A$2:$CNK$3,2,FALSE)</f>
        <v>Single</v>
      </c>
      <c r="F1987" s="41" t="s">
        <v>116</v>
      </c>
      <c r="G1987" s="41" t="str">
        <f t="shared" si="155"/>
        <v>Male/Single/Moroto</v>
      </c>
      <c r="H1987" s="41">
        <f>VLOOKUP($A1987,'Youth Skills Data'!$A$1:$E$2403,5,FALSE)</f>
        <v>7.84</v>
      </c>
      <c r="I1987" s="41">
        <f>VLOOKUP($A1987,'Youth Skills Data'!$A$1:$E$2403,4,FALSE)</f>
        <v>6.23</v>
      </c>
      <c r="J1987" s="41">
        <f>VLOOKUP($A1987,'Youth Skills Data'!$A$1:$E$2403,3,FALSE)</f>
        <v>5.87</v>
      </c>
      <c r="K1987" s="41">
        <f t="shared" ref="K1987:K2050" si="157">H1987+I1987+J1987</f>
        <v>19.940000000000001</v>
      </c>
      <c r="L1987" s="41" t="s">
        <v>6</v>
      </c>
      <c r="M1987" s="41" t="s">
        <v>6</v>
      </c>
      <c r="N1987" s="41" t="str">
        <f t="shared" ref="N1987:N2050" si="158">IF(AND(L1987="Yes",M1987="Yes"),"High Impact",IF(AND(L1987="Yes",M1987="No"),"Moderate Impact",IF(AND(L1987="No",M1987="Yes"),"Low Impact","No Impact at all")))</f>
        <v>No Impact at all</v>
      </c>
      <c r="O1987" s="42"/>
      <c r="P1987" s="42"/>
      <c r="Q1987" s="42">
        <f t="shared" ref="Q1987:Q2050" si="159">P1987+O1987</f>
        <v>0</v>
      </c>
    </row>
    <row r="1988" spans="1:17" x14ac:dyDescent="0.35">
      <c r="A1988" s="41" t="s">
        <v>2009</v>
      </c>
      <c r="B1988" s="41">
        <f>VLOOKUP($A:$A,'Youth Skills Data'!$A$1:$E$2403,2,FALSE)</f>
        <v>29</v>
      </c>
      <c r="C1988" s="41" t="str">
        <f t="shared" si="156"/>
        <v>25 yrs or more</v>
      </c>
      <c r="D1988" s="41" t="s">
        <v>3</v>
      </c>
      <c r="E1988" s="41" t="str">
        <f>HLOOKUP($A1988,'Sheet 4'!$A$2:$CNK$3,2,FALSE)</f>
        <v>Single</v>
      </c>
      <c r="F1988" s="41" t="s">
        <v>117</v>
      </c>
      <c r="G1988" s="41" t="str">
        <f t="shared" si="155"/>
        <v>Male/Single/Kaabong</v>
      </c>
      <c r="H1988" s="41">
        <f>VLOOKUP($A1988,'Youth Skills Data'!$A$1:$E$2403,5,FALSE)</f>
        <v>8.9499999999999993</v>
      </c>
      <c r="I1988" s="41">
        <f>VLOOKUP($A1988,'Youth Skills Data'!$A$1:$E$2403,4,FALSE)</f>
        <v>9.2799999999999994</v>
      </c>
      <c r="J1988" s="41">
        <f>VLOOKUP($A1988,'Youth Skills Data'!$A$1:$E$2403,3,FALSE)</f>
        <v>7.99</v>
      </c>
      <c r="K1988" s="41">
        <f t="shared" si="157"/>
        <v>26.22</v>
      </c>
      <c r="L1988" s="41" t="s">
        <v>5</v>
      </c>
      <c r="M1988" s="41" t="s">
        <v>6</v>
      </c>
      <c r="N1988" s="41" t="str">
        <f t="shared" si="158"/>
        <v>Moderate Impact</v>
      </c>
      <c r="O1988" s="42">
        <v>261000</v>
      </c>
      <c r="P1988" s="42"/>
      <c r="Q1988" s="42">
        <f t="shared" si="159"/>
        <v>261000</v>
      </c>
    </row>
    <row r="1989" spans="1:17" x14ac:dyDescent="0.35">
      <c r="A1989" s="41" t="s">
        <v>2010</v>
      </c>
      <c r="B1989" s="41">
        <f>VLOOKUP($A:$A,'Youth Skills Data'!$A$1:$E$2403,2,FALSE)</f>
        <v>23</v>
      </c>
      <c r="C1989" s="41" t="str">
        <f t="shared" si="156"/>
        <v>20 - 24 yrs</v>
      </c>
      <c r="D1989" s="41" t="s">
        <v>8</v>
      </c>
      <c r="E1989" s="41" t="str">
        <f>HLOOKUP($A1989,'Sheet 4'!$A$2:$CNK$3,2,FALSE)</f>
        <v>Single</v>
      </c>
      <c r="F1989" s="41" t="s">
        <v>118</v>
      </c>
      <c r="G1989" s="41" t="str">
        <f t="shared" si="155"/>
        <v>Female/Single/Kotido</v>
      </c>
      <c r="H1989" s="41">
        <f>VLOOKUP($A1989,'Youth Skills Data'!$A$1:$E$2403,5,FALSE)</f>
        <v>8.42</v>
      </c>
      <c r="I1989" s="41">
        <f>VLOOKUP($A1989,'Youth Skills Data'!$A$1:$E$2403,4,FALSE)</f>
        <v>3.68</v>
      </c>
      <c r="J1989" s="41">
        <f>VLOOKUP($A1989,'Youth Skills Data'!$A$1:$E$2403,3,FALSE)</f>
        <v>0.54</v>
      </c>
      <c r="K1989" s="41">
        <f t="shared" si="157"/>
        <v>12.64</v>
      </c>
      <c r="L1989" s="41" t="s">
        <v>6</v>
      </c>
      <c r="M1989" s="41" t="s">
        <v>6</v>
      </c>
      <c r="N1989" s="41" t="str">
        <f t="shared" si="158"/>
        <v>No Impact at all</v>
      </c>
      <c r="O1989" s="42"/>
      <c r="P1989" s="42"/>
      <c r="Q1989" s="42">
        <f t="shared" si="159"/>
        <v>0</v>
      </c>
    </row>
    <row r="1990" spans="1:17" x14ac:dyDescent="0.35">
      <c r="A1990" s="41" t="s">
        <v>2011</v>
      </c>
      <c r="B1990" s="41">
        <f>VLOOKUP($A:$A,'Youth Skills Data'!$A$1:$E$2403,2,FALSE)</f>
        <v>21</v>
      </c>
      <c r="C1990" s="41" t="str">
        <f t="shared" si="156"/>
        <v>20 - 24 yrs</v>
      </c>
      <c r="D1990" s="41" t="s">
        <v>8</v>
      </c>
      <c r="E1990" s="41" t="str">
        <f>HLOOKUP($A1990,'Sheet 4'!$A$2:$CNK$3,2,FALSE)</f>
        <v>Separated</v>
      </c>
      <c r="F1990" s="41" t="s">
        <v>119</v>
      </c>
      <c r="G1990" s="41" t="str">
        <f t="shared" si="155"/>
        <v>Female/Separated/Napak</v>
      </c>
      <c r="H1990" s="41">
        <f>VLOOKUP($A1990,'Youth Skills Data'!$A$1:$E$2403,5,FALSE)</f>
        <v>0.81</v>
      </c>
      <c r="I1990" s="41">
        <f>VLOOKUP($A1990,'Youth Skills Data'!$A$1:$E$2403,4,FALSE)</f>
        <v>3.53</v>
      </c>
      <c r="J1990" s="41">
        <f>VLOOKUP($A1990,'Youth Skills Data'!$A$1:$E$2403,3,FALSE)</f>
        <v>7.58</v>
      </c>
      <c r="K1990" s="41">
        <f t="shared" si="157"/>
        <v>11.92</v>
      </c>
      <c r="L1990" s="41" t="s">
        <v>7</v>
      </c>
      <c r="M1990" s="41" t="s">
        <v>7</v>
      </c>
      <c r="N1990" s="41" t="str">
        <f t="shared" si="158"/>
        <v>No Impact at all</v>
      </c>
      <c r="O1990" s="42"/>
      <c r="P1990" s="42"/>
      <c r="Q1990" s="42">
        <f t="shared" si="159"/>
        <v>0</v>
      </c>
    </row>
    <row r="1991" spans="1:17" x14ac:dyDescent="0.35">
      <c r="A1991" s="41" t="s">
        <v>2012</v>
      </c>
      <c r="B1991" s="41">
        <f>VLOOKUP($A:$A,'Youth Skills Data'!$A$1:$E$2403,2,FALSE)</f>
        <v>19</v>
      </c>
      <c r="C1991" s="41" t="str">
        <f t="shared" si="156"/>
        <v>20 - 24 yrs</v>
      </c>
      <c r="D1991" s="41" t="s">
        <v>8</v>
      </c>
      <c r="E1991" s="41" t="str">
        <f>HLOOKUP($A1991,'Sheet 4'!$A$2:$CNK$3,2,FALSE)</f>
        <v>Separated</v>
      </c>
      <c r="F1991" s="41" t="s">
        <v>120</v>
      </c>
      <c r="G1991" s="41" t="str">
        <f t="shared" si="155"/>
        <v>Female/Separated/Nakapiripiriti</v>
      </c>
      <c r="H1991" s="41">
        <f>VLOOKUP($A1991,'Youth Skills Data'!$A$1:$E$2403,5,FALSE)</f>
        <v>7.84</v>
      </c>
      <c r="I1991" s="41">
        <f>VLOOKUP($A1991,'Youth Skills Data'!$A$1:$E$2403,4,FALSE)</f>
        <v>6.23</v>
      </c>
      <c r="J1991" s="41">
        <f>VLOOKUP($A1991,'Youth Skills Data'!$A$1:$E$2403,3,FALSE)</f>
        <v>5.87</v>
      </c>
      <c r="K1991" s="41">
        <f t="shared" si="157"/>
        <v>19.940000000000001</v>
      </c>
      <c r="L1991" s="41" t="s">
        <v>5</v>
      </c>
      <c r="M1991" s="41" t="s">
        <v>6</v>
      </c>
      <c r="N1991" s="41" t="str">
        <f t="shared" si="158"/>
        <v>Moderate Impact</v>
      </c>
      <c r="O1991" s="42">
        <v>159000</v>
      </c>
      <c r="P1991" s="42"/>
      <c r="Q1991" s="42">
        <f t="shared" si="159"/>
        <v>159000</v>
      </c>
    </row>
    <row r="1992" spans="1:17" x14ac:dyDescent="0.35">
      <c r="A1992" s="41" t="s">
        <v>2013</v>
      </c>
      <c r="B1992" s="41">
        <f>VLOOKUP($A:$A,'Youth Skills Data'!$A$1:$E$2403,2,FALSE)</f>
        <v>21</v>
      </c>
      <c r="C1992" s="41" t="str">
        <f t="shared" si="156"/>
        <v>20 - 24 yrs</v>
      </c>
      <c r="D1992" s="41" t="s">
        <v>8</v>
      </c>
      <c r="E1992" s="41" t="str">
        <f>HLOOKUP($A1992,'Sheet 4'!$A$2:$CNK$3,2,FALSE)</f>
        <v>Single</v>
      </c>
      <c r="F1992" s="41" t="s">
        <v>121</v>
      </c>
      <c r="G1992" s="41" t="str">
        <f t="shared" si="155"/>
        <v>Female/Single/Amudat</v>
      </c>
      <c r="H1992" s="41">
        <f>VLOOKUP($A1992,'Youth Skills Data'!$A$1:$E$2403,5,FALSE)</f>
        <v>8.9499999999999993</v>
      </c>
      <c r="I1992" s="41">
        <f>VLOOKUP($A1992,'Youth Skills Data'!$A$1:$E$2403,4,FALSE)</f>
        <v>9.2799999999999994</v>
      </c>
      <c r="J1992" s="41">
        <f>VLOOKUP($A1992,'Youth Skills Data'!$A$1:$E$2403,3,FALSE)</f>
        <v>7.99</v>
      </c>
      <c r="K1992" s="41">
        <f t="shared" si="157"/>
        <v>26.22</v>
      </c>
      <c r="L1992" s="41" t="s">
        <v>5</v>
      </c>
      <c r="M1992" s="41" t="s">
        <v>5</v>
      </c>
      <c r="N1992" s="41" t="str">
        <f t="shared" si="158"/>
        <v>High Impact</v>
      </c>
      <c r="O1992" s="42">
        <v>129099</v>
      </c>
      <c r="P1992" s="42">
        <v>125000</v>
      </c>
      <c r="Q1992" s="42">
        <f t="shared" si="159"/>
        <v>254099</v>
      </c>
    </row>
    <row r="1993" spans="1:17" x14ac:dyDescent="0.35">
      <c r="A1993" s="41" t="s">
        <v>2014</v>
      </c>
      <c r="B1993" s="41">
        <f>VLOOKUP($A:$A,'Youth Skills Data'!$A$1:$E$2403,2,FALSE)</f>
        <v>23</v>
      </c>
      <c r="C1993" s="41" t="str">
        <f t="shared" si="156"/>
        <v>20 - 24 yrs</v>
      </c>
      <c r="D1993" s="41" t="s">
        <v>8</v>
      </c>
      <c r="E1993" s="41" t="str">
        <f>HLOOKUP($A1993,'Sheet 4'!$A$2:$CNK$3,2,FALSE)</f>
        <v>Single</v>
      </c>
      <c r="F1993" s="41" t="s">
        <v>122</v>
      </c>
      <c r="G1993" s="41" t="str">
        <f t="shared" si="155"/>
        <v>Female/Single/Abim</v>
      </c>
      <c r="H1993" s="41">
        <f>VLOOKUP($A1993,'Youth Skills Data'!$A$1:$E$2403,5,FALSE)</f>
        <v>0.81</v>
      </c>
      <c r="I1993" s="41">
        <f>VLOOKUP($A1993,'Youth Skills Data'!$A$1:$E$2403,4,FALSE)</f>
        <v>3.53</v>
      </c>
      <c r="J1993" s="41">
        <f>VLOOKUP($A1993,'Youth Skills Data'!$A$1:$E$2403,3,FALSE)</f>
        <v>7.58</v>
      </c>
      <c r="K1993" s="41">
        <f t="shared" si="157"/>
        <v>11.92</v>
      </c>
      <c r="L1993" s="41" t="s">
        <v>5</v>
      </c>
      <c r="M1993" s="41" t="s">
        <v>5</v>
      </c>
      <c r="N1993" s="41" t="str">
        <f t="shared" si="158"/>
        <v>High Impact</v>
      </c>
      <c r="O1993" s="42">
        <v>33000</v>
      </c>
      <c r="P1993" s="42">
        <v>2100000</v>
      </c>
      <c r="Q1993" s="42">
        <f t="shared" si="159"/>
        <v>2133000</v>
      </c>
    </row>
    <row r="1994" spans="1:17" x14ac:dyDescent="0.35">
      <c r="A1994" s="41" t="s">
        <v>2015</v>
      </c>
      <c r="B1994" s="41">
        <f>VLOOKUP($A:$A,'Youth Skills Data'!$A$1:$E$2403,2,FALSE)</f>
        <v>17</v>
      </c>
      <c r="C1994" s="41" t="str">
        <f t="shared" si="156"/>
        <v>15 - 19 yrs</v>
      </c>
      <c r="D1994" s="41" t="s">
        <v>8</v>
      </c>
      <c r="E1994" s="41" t="str">
        <f>HLOOKUP($A1994,'Sheet 4'!$A$2:$CNK$3,2,FALSE)</f>
        <v>Married</v>
      </c>
      <c r="F1994" s="41" t="s">
        <v>122</v>
      </c>
      <c r="G1994" s="41" t="str">
        <f t="shared" si="155"/>
        <v>Female/Married/Abim</v>
      </c>
      <c r="H1994" s="41">
        <f>VLOOKUP($A1994,'Youth Skills Data'!$A$1:$E$2403,5,FALSE)</f>
        <v>5.3</v>
      </c>
      <c r="I1994" s="41">
        <f>VLOOKUP($A1994,'Youth Skills Data'!$A$1:$E$2403,4,FALSE)</f>
        <v>2.52</v>
      </c>
      <c r="J1994" s="41">
        <f>VLOOKUP($A1994,'Youth Skills Data'!$A$1:$E$2403,3,FALSE)</f>
        <v>5.59</v>
      </c>
      <c r="K1994" s="41">
        <f t="shared" si="157"/>
        <v>13.41</v>
      </c>
      <c r="L1994" s="41" t="s">
        <v>5</v>
      </c>
      <c r="M1994" s="41" t="s">
        <v>5</v>
      </c>
      <c r="N1994" s="41" t="str">
        <f t="shared" si="158"/>
        <v>High Impact</v>
      </c>
      <c r="O1994" s="42">
        <v>1123698</v>
      </c>
      <c r="P1994" s="42">
        <v>51000</v>
      </c>
      <c r="Q1994" s="42">
        <f t="shared" si="159"/>
        <v>1174698</v>
      </c>
    </row>
    <row r="1995" spans="1:17" x14ac:dyDescent="0.35">
      <c r="A1995" s="41" t="s">
        <v>2016</v>
      </c>
      <c r="B1995" s="41">
        <f>VLOOKUP($A:$A,'Youth Skills Data'!$A$1:$E$2403,2,FALSE)</f>
        <v>25</v>
      </c>
      <c r="C1995" s="41" t="str">
        <f t="shared" si="156"/>
        <v>25 yrs or more</v>
      </c>
      <c r="D1995" s="41" t="s">
        <v>8</v>
      </c>
      <c r="E1995" s="41" t="str">
        <f>HLOOKUP($A1995,'Sheet 4'!$A$2:$CNK$3,2,FALSE)</f>
        <v>Married</v>
      </c>
      <c r="F1995" s="41" t="s">
        <v>122</v>
      </c>
      <c r="G1995" s="41" t="str">
        <f t="shared" si="155"/>
        <v>Female/Married/Abim</v>
      </c>
      <c r="H1995" s="41">
        <f>VLOOKUP($A1995,'Youth Skills Data'!$A$1:$E$2403,5,FALSE)</f>
        <v>1.87</v>
      </c>
      <c r="I1995" s="41">
        <f>VLOOKUP($A1995,'Youth Skills Data'!$A$1:$E$2403,4,FALSE)</f>
        <v>2.88</v>
      </c>
      <c r="J1995" s="41">
        <f>VLOOKUP($A1995,'Youth Skills Data'!$A$1:$E$2403,3,FALSE)</f>
        <v>5.23</v>
      </c>
      <c r="K1995" s="41">
        <f t="shared" si="157"/>
        <v>9.98</v>
      </c>
      <c r="L1995" s="41" t="s">
        <v>6</v>
      </c>
      <c r="M1995" s="41" t="s">
        <v>6</v>
      </c>
      <c r="N1995" s="41" t="str">
        <f t="shared" si="158"/>
        <v>No Impact at all</v>
      </c>
      <c r="O1995" s="42"/>
      <c r="P1995" s="42"/>
      <c r="Q1995" s="42">
        <f t="shared" si="159"/>
        <v>0</v>
      </c>
    </row>
    <row r="1996" spans="1:17" x14ac:dyDescent="0.35">
      <c r="A1996" s="41" t="s">
        <v>2017</v>
      </c>
      <c r="B1996" s="41">
        <f>VLOOKUP($A:$A,'Youth Skills Data'!$A$1:$E$2403,2,FALSE)</f>
        <v>15</v>
      </c>
      <c r="C1996" s="41" t="str">
        <f t="shared" si="156"/>
        <v>15 - 19 yrs</v>
      </c>
      <c r="D1996" s="41" t="s">
        <v>3</v>
      </c>
      <c r="E1996" s="41" t="str">
        <f>HLOOKUP($A1996,'Sheet 4'!$A$2:$CNK$3,2,FALSE)</f>
        <v>Single</v>
      </c>
      <c r="F1996" s="41" t="s">
        <v>122</v>
      </c>
      <c r="G1996" s="41" t="str">
        <f t="shared" si="155"/>
        <v>Male/Single/Abim</v>
      </c>
      <c r="H1996" s="41">
        <f>VLOOKUP($A1996,'Youth Skills Data'!$A$1:$E$2403,5,FALSE)</f>
        <v>1.87</v>
      </c>
      <c r="I1996" s="41">
        <f>VLOOKUP($A1996,'Youth Skills Data'!$A$1:$E$2403,4,FALSE)</f>
        <v>2.88</v>
      </c>
      <c r="J1996" s="41">
        <f>VLOOKUP($A1996,'Youth Skills Data'!$A$1:$E$2403,3,FALSE)</f>
        <v>5.23</v>
      </c>
      <c r="K1996" s="41">
        <f t="shared" si="157"/>
        <v>9.98</v>
      </c>
      <c r="L1996" s="41" t="s">
        <v>5</v>
      </c>
      <c r="M1996" s="41" t="s">
        <v>5</v>
      </c>
      <c r="N1996" s="41" t="str">
        <f t="shared" si="158"/>
        <v>High Impact</v>
      </c>
      <c r="O1996" s="42">
        <v>3198</v>
      </c>
      <c r="P1996" s="42">
        <v>175000</v>
      </c>
      <c r="Q1996" s="42">
        <f t="shared" si="159"/>
        <v>178198</v>
      </c>
    </row>
    <row r="1997" spans="1:17" x14ac:dyDescent="0.35">
      <c r="A1997" s="41" t="s">
        <v>2018</v>
      </c>
      <c r="B1997" s="41">
        <f>VLOOKUP($A:$A,'Youth Skills Data'!$A$1:$E$2403,2,FALSE)</f>
        <v>15</v>
      </c>
      <c r="C1997" s="41" t="str">
        <f t="shared" si="156"/>
        <v>15 - 19 yrs</v>
      </c>
      <c r="D1997" s="41" t="s">
        <v>3</v>
      </c>
      <c r="E1997" s="41" t="str">
        <f>HLOOKUP($A1997,'Sheet 4'!$A$2:$CNK$3,2,FALSE)</f>
        <v>Single</v>
      </c>
      <c r="F1997" s="41" t="s">
        <v>122</v>
      </c>
      <c r="G1997" s="41" t="str">
        <f t="shared" si="155"/>
        <v>Male/Single/Abim</v>
      </c>
      <c r="H1997" s="41">
        <f>VLOOKUP($A1997,'Youth Skills Data'!$A$1:$E$2403,5,FALSE)</f>
        <v>8.9499999999999993</v>
      </c>
      <c r="I1997" s="41">
        <f>VLOOKUP($A1997,'Youth Skills Data'!$A$1:$E$2403,4,FALSE)</f>
        <v>9.2799999999999994</v>
      </c>
      <c r="J1997" s="41">
        <f>VLOOKUP($A1997,'Youth Skills Data'!$A$1:$E$2403,3,FALSE)</f>
        <v>7.99</v>
      </c>
      <c r="K1997" s="41">
        <f t="shared" si="157"/>
        <v>26.22</v>
      </c>
      <c r="L1997" s="41" t="s">
        <v>6</v>
      </c>
      <c r="M1997" s="41" t="s">
        <v>5</v>
      </c>
      <c r="N1997" s="41" t="str">
        <f t="shared" si="158"/>
        <v>Low Impact</v>
      </c>
      <c r="O1997" s="42"/>
      <c r="P1997" s="42">
        <v>22500</v>
      </c>
      <c r="Q1997" s="42">
        <f t="shared" si="159"/>
        <v>22500</v>
      </c>
    </row>
    <row r="1998" spans="1:17" x14ac:dyDescent="0.35">
      <c r="A1998" s="41" t="s">
        <v>2019</v>
      </c>
      <c r="B1998" s="41">
        <f>VLOOKUP($A:$A,'Youth Skills Data'!$A$1:$E$2403,2,FALSE)</f>
        <v>17</v>
      </c>
      <c r="C1998" s="41" t="str">
        <f t="shared" si="156"/>
        <v>15 - 19 yrs</v>
      </c>
      <c r="D1998" s="41" t="s">
        <v>3</v>
      </c>
      <c r="E1998" s="41" t="str">
        <f>HLOOKUP($A1998,'Sheet 4'!$A$2:$CNK$3,2,FALSE)</f>
        <v>Separated</v>
      </c>
      <c r="F1998" s="41" t="s">
        <v>122</v>
      </c>
      <c r="G1998" s="41" t="str">
        <f t="shared" si="155"/>
        <v>Male/Separated/Abim</v>
      </c>
      <c r="H1998" s="41">
        <f>VLOOKUP($A1998,'Youth Skills Data'!$A$1:$E$2403,5,FALSE)</f>
        <v>8.9499999999999993</v>
      </c>
      <c r="I1998" s="41">
        <f>VLOOKUP($A1998,'Youth Skills Data'!$A$1:$E$2403,4,FALSE)</f>
        <v>9.2799999999999994</v>
      </c>
      <c r="J1998" s="41">
        <f>VLOOKUP($A1998,'Youth Skills Data'!$A$1:$E$2403,3,FALSE)</f>
        <v>7.99</v>
      </c>
      <c r="K1998" s="41">
        <f t="shared" si="157"/>
        <v>26.22</v>
      </c>
      <c r="L1998" s="41" t="s">
        <v>6</v>
      </c>
      <c r="M1998" s="41" t="s">
        <v>6</v>
      </c>
      <c r="N1998" s="41" t="str">
        <f t="shared" si="158"/>
        <v>No Impact at all</v>
      </c>
      <c r="O1998" s="42"/>
      <c r="P1998" s="42"/>
      <c r="Q1998" s="42">
        <f t="shared" si="159"/>
        <v>0</v>
      </c>
    </row>
    <row r="1999" spans="1:17" x14ac:dyDescent="0.35">
      <c r="A1999" s="41" t="s">
        <v>2020</v>
      </c>
      <c r="B1999" s="41">
        <f>VLOOKUP($A:$A,'Youth Skills Data'!$A$1:$E$2403,2,FALSE)</f>
        <v>19</v>
      </c>
      <c r="C1999" s="41" t="str">
        <f t="shared" si="156"/>
        <v>20 - 24 yrs</v>
      </c>
      <c r="D1999" s="41" t="s">
        <v>3</v>
      </c>
      <c r="E1999" s="41" t="str">
        <f>HLOOKUP($A1999,'Sheet 4'!$A$2:$CNK$3,2,FALSE)</f>
        <v>Married</v>
      </c>
      <c r="F1999" s="41" t="s">
        <v>122</v>
      </c>
      <c r="G1999" s="41" t="str">
        <f t="shared" si="155"/>
        <v>Male/Married/Abim</v>
      </c>
      <c r="H1999" s="41">
        <f>VLOOKUP($A1999,'Youth Skills Data'!$A$1:$E$2403,5,FALSE)</f>
        <v>8.9499999999999993</v>
      </c>
      <c r="I1999" s="41">
        <f>VLOOKUP($A1999,'Youth Skills Data'!$A$1:$E$2403,4,FALSE)</f>
        <v>9.2799999999999994</v>
      </c>
      <c r="J1999" s="41">
        <f>VLOOKUP($A1999,'Youth Skills Data'!$A$1:$E$2403,3,FALSE)</f>
        <v>7.99</v>
      </c>
      <c r="K1999" s="41">
        <f t="shared" si="157"/>
        <v>26.22</v>
      </c>
      <c r="L1999" s="41" t="s">
        <v>6</v>
      </c>
      <c r="M1999" s="41" t="s">
        <v>6</v>
      </c>
      <c r="N1999" s="41" t="str">
        <f t="shared" si="158"/>
        <v>No Impact at all</v>
      </c>
      <c r="O1999" s="42"/>
      <c r="P1999" s="42"/>
      <c r="Q1999" s="42">
        <f t="shared" si="159"/>
        <v>0</v>
      </c>
    </row>
    <row r="2000" spans="1:17" x14ac:dyDescent="0.35">
      <c r="A2000" s="41" t="s">
        <v>2021</v>
      </c>
      <c r="B2000" s="41">
        <f>VLOOKUP($A:$A,'Youth Skills Data'!$A$1:$E$2403,2,FALSE)</f>
        <v>21</v>
      </c>
      <c r="C2000" s="41" t="str">
        <f t="shared" si="156"/>
        <v>20 - 24 yrs</v>
      </c>
      <c r="D2000" s="41" t="s">
        <v>3</v>
      </c>
      <c r="E2000" s="41" t="str">
        <f>HLOOKUP($A2000,'Sheet 4'!$A$2:$CNK$3,2,FALSE)</f>
        <v>Separated</v>
      </c>
      <c r="F2000" s="41" t="s">
        <v>122</v>
      </c>
      <c r="G2000" s="41" t="str">
        <f t="shared" si="155"/>
        <v>Male/Separated/Abim</v>
      </c>
      <c r="H2000" s="41">
        <f>VLOOKUP($A2000,'Youth Skills Data'!$A$1:$E$2403,5,FALSE)</f>
        <v>1.87</v>
      </c>
      <c r="I2000" s="41">
        <f>VLOOKUP($A2000,'Youth Skills Data'!$A$1:$E$2403,4,FALSE)</f>
        <v>2.88</v>
      </c>
      <c r="J2000" s="41">
        <f>VLOOKUP($A2000,'Youth Skills Data'!$A$1:$E$2403,3,FALSE)</f>
        <v>5.23</v>
      </c>
      <c r="K2000" s="41">
        <f t="shared" si="157"/>
        <v>9.98</v>
      </c>
      <c r="L2000" s="41" t="s">
        <v>6</v>
      </c>
      <c r="M2000" s="41" t="s">
        <v>6</v>
      </c>
      <c r="N2000" s="41" t="str">
        <f t="shared" si="158"/>
        <v>No Impact at all</v>
      </c>
      <c r="O2000" s="42"/>
      <c r="P2000" s="42"/>
      <c r="Q2000" s="42">
        <f t="shared" si="159"/>
        <v>0</v>
      </c>
    </row>
    <row r="2001" spans="1:17" x14ac:dyDescent="0.35">
      <c r="A2001" s="41" t="s">
        <v>2022</v>
      </c>
      <c r="B2001" s="41">
        <f>VLOOKUP($A:$A,'Youth Skills Data'!$A$1:$E$2403,2,FALSE)</f>
        <v>24</v>
      </c>
      <c r="C2001" s="41" t="str">
        <f t="shared" si="156"/>
        <v>20 - 24 yrs</v>
      </c>
      <c r="D2001" s="41" t="s">
        <v>3</v>
      </c>
      <c r="E2001" s="41" t="str">
        <f>HLOOKUP($A2001,'Sheet 4'!$A$2:$CNK$3,2,FALSE)</f>
        <v>Single</v>
      </c>
      <c r="F2001" s="41" t="s">
        <v>122</v>
      </c>
      <c r="G2001" s="41" t="str">
        <f t="shared" si="155"/>
        <v>Male/Single/Abim</v>
      </c>
      <c r="H2001" s="41">
        <f>VLOOKUP($A2001,'Youth Skills Data'!$A$1:$E$2403,5,FALSE)</f>
        <v>5.36</v>
      </c>
      <c r="I2001" s="41">
        <f>VLOOKUP($A2001,'Youth Skills Data'!$A$1:$E$2403,4,FALSE)</f>
        <v>4.3600000000000003</v>
      </c>
      <c r="J2001" s="41">
        <f>VLOOKUP($A2001,'Youth Skills Data'!$A$1:$E$2403,3,FALSE)</f>
        <v>7.46</v>
      </c>
      <c r="K2001" s="41">
        <f t="shared" si="157"/>
        <v>17.18</v>
      </c>
      <c r="L2001" s="41" t="s">
        <v>6</v>
      </c>
      <c r="M2001" s="41" t="s">
        <v>6</v>
      </c>
      <c r="N2001" s="41" t="str">
        <f t="shared" si="158"/>
        <v>No Impact at all</v>
      </c>
      <c r="O2001" s="42"/>
      <c r="P2001" s="42"/>
      <c r="Q2001" s="42">
        <f t="shared" si="159"/>
        <v>0</v>
      </c>
    </row>
    <row r="2002" spans="1:17" x14ac:dyDescent="0.35">
      <c r="A2002" s="41" t="s">
        <v>2023</v>
      </c>
      <c r="B2002" s="41">
        <f>VLOOKUP($A:$A,'Youth Skills Data'!$A$1:$E$2403,2,FALSE)</f>
        <v>21</v>
      </c>
      <c r="C2002" s="41" t="str">
        <f t="shared" si="156"/>
        <v>20 - 24 yrs</v>
      </c>
      <c r="D2002" s="41" t="s">
        <v>8</v>
      </c>
      <c r="E2002" s="41" t="str">
        <f>HLOOKUP($A2002,'Sheet 4'!$A$2:$CNK$3,2,FALSE)</f>
        <v>Married</v>
      </c>
      <c r="F2002" s="41" t="s">
        <v>122</v>
      </c>
      <c r="G2002" s="41" t="str">
        <f t="shared" si="155"/>
        <v>Female/Married/Abim</v>
      </c>
      <c r="H2002" s="41">
        <f>VLOOKUP($A2002,'Youth Skills Data'!$A$1:$E$2403,5,FALSE)</f>
        <v>4.3499999999999996</v>
      </c>
      <c r="I2002" s="41">
        <f>VLOOKUP($A2002,'Youth Skills Data'!$A$1:$E$2403,4,FALSE)</f>
        <v>7.84</v>
      </c>
      <c r="J2002" s="41">
        <f>VLOOKUP($A2002,'Youth Skills Data'!$A$1:$E$2403,3,FALSE)</f>
        <v>6.4</v>
      </c>
      <c r="K2002" s="41">
        <f t="shared" si="157"/>
        <v>18.59</v>
      </c>
      <c r="L2002" s="41" t="s">
        <v>6</v>
      </c>
      <c r="M2002" s="41" t="s">
        <v>6</v>
      </c>
      <c r="N2002" s="41" t="str">
        <f t="shared" si="158"/>
        <v>No Impact at all</v>
      </c>
      <c r="O2002" s="42"/>
      <c r="P2002" s="42"/>
      <c r="Q2002" s="42">
        <f t="shared" si="159"/>
        <v>0</v>
      </c>
    </row>
    <row r="2003" spans="1:17" x14ac:dyDescent="0.35">
      <c r="A2003" s="41" t="s">
        <v>2024</v>
      </c>
      <c r="B2003" s="41">
        <f>VLOOKUP($A:$A,'Youth Skills Data'!$A$1:$E$2403,2,FALSE)</f>
        <v>23</v>
      </c>
      <c r="C2003" s="41" t="str">
        <f t="shared" si="156"/>
        <v>20 - 24 yrs</v>
      </c>
      <c r="D2003" s="41" t="s">
        <v>3</v>
      </c>
      <c r="E2003" s="41" t="str">
        <f>HLOOKUP($A2003,'Sheet 4'!$A$2:$CNK$3,2,FALSE)</f>
        <v>Married</v>
      </c>
      <c r="F2003" s="41" t="s">
        <v>122</v>
      </c>
      <c r="G2003" s="41" t="str">
        <f t="shared" si="155"/>
        <v>Male/Married/Abim</v>
      </c>
      <c r="H2003" s="41">
        <f>VLOOKUP($A2003,'Youth Skills Data'!$A$1:$E$2403,5,FALSE)</f>
        <v>3.76</v>
      </c>
      <c r="I2003" s="41">
        <f>VLOOKUP($A2003,'Youth Skills Data'!$A$1:$E$2403,4,FALSE)</f>
        <v>0.56000000000000005</v>
      </c>
      <c r="J2003" s="41">
        <f>VLOOKUP($A2003,'Youth Skills Data'!$A$1:$E$2403,3,FALSE)</f>
        <v>9.81</v>
      </c>
      <c r="K2003" s="41">
        <f t="shared" si="157"/>
        <v>14.13</v>
      </c>
      <c r="L2003" s="41" t="s">
        <v>6</v>
      </c>
      <c r="M2003" s="41" t="s">
        <v>6</v>
      </c>
      <c r="N2003" s="41" t="str">
        <f t="shared" si="158"/>
        <v>No Impact at all</v>
      </c>
      <c r="O2003" s="42"/>
      <c r="P2003" s="42"/>
      <c r="Q2003" s="42">
        <f t="shared" si="159"/>
        <v>0</v>
      </c>
    </row>
    <row r="2004" spans="1:17" x14ac:dyDescent="0.35">
      <c r="A2004" s="41" t="s">
        <v>2025</v>
      </c>
      <c r="B2004" s="41">
        <f>VLOOKUP($A:$A,'Youth Skills Data'!$A$1:$E$2403,2,FALSE)</f>
        <v>19</v>
      </c>
      <c r="C2004" s="41" t="str">
        <f t="shared" si="156"/>
        <v>20 - 24 yrs</v>
      </c>
      <c r="D2004" s="41" t="s">
        <v>3</v>
      </c>
      <c r="E2004" s="41" t="str">
        <f>HLOOKUP($A2004,'Sheet 4'!$A$2:$CNK$3,2,FALSE)</f>
        <v>Single</v>
      </c>
      <c r="F2004" s="41" t="s">
        <v>122</v>
      </c>
      <c r="G2004" s="41" t="str">
        <f t="shared" si="155"/>
        <v>Male/Single/Abim</v>
      </c>
      <c r="H2004" s="41">
        <f>VLOOKUP($A2004,'Youth Skills Data'!$A$1:$E$2403,5,FALSE)</f>
        <v>3.76</v>
      </c>
      <c r="I2004" s="41">
        <f>VLOOKUP($A2004,'Youth Skills Data'!$A$1:$E$2403,4,FALSE)</f>
        <v>0.56000000000000005</v>
      </c>
      <c r="J2004" s="41">
        <f>VLOOKUP($A2004,'Youth Skills Data'!$A$1:$E$2403,3,FALSE)</f>
        <v>9.81</v>
      </c>
      <c r="K2004" s="41">
        <f t="shared" si="157"/>
        <v>14.13</v>
      </c>
      <c r="L2004" s="41" t="s">
        <v>6</v>
      </c>
      <c r="M2004" s="41" t="s">
        <v>6</v>
      </c>
      <c r="N2004" s="41" t="str">
        <f t="shared" si="158"/>
        <v>No Impact at all</v>
      </c>
      <c r="O2004" s="42"/>
      <c r="P2004" s="42"/>
      <c r="Q2004" s="42">
        <f t="shared" si="159"/>
        <v>0</v>
      </c>
    </row>
    <row r="2005" spans="1:17" x14ac:dyDescent="0.35">
      <c r="A2005" s="41" t="s">
        <v>2026</v>
      </c>
      <c r="B2005" s="41">
        <f>VLOOKUP($A:$A,'Youth Skills Data'!$A$1:$E$2403,2,FALSE)</f>
        <v>29</v>
      </c>
      <c r="C2005" s="41" t="str">
        <f t="shared" si="156"/>
        <v>25 yrs or more</v>
      </c>
      <c r="D2005" s="41" t="s">
        <v>8</v>
      </c>
      <c r="E2005" s="41" t="str">
        <f>HLOOKUP($A2005,'Sheet 4'!$A$2:$CNK$3,2,FALSE)</f>
        <v>Married</v>
      </c>
      <c r="F2005" s="41" t="s">
        <v>122</v>
      </c>
      <c r="G2005" s="41" t="str">
        <f t="shared" si="155"/>
        <v>Female/Married/Abim</v>
      </c>
      <c r="H2005" s="41">
        <f>VLOOKUP($A2005,'Youth Skills Data'!$A$1:$E$2403,5,FALSE)</f>
        <v>1.87</v>
      </c>
      <c r="I2005" s="41">
        <f>VLOOKUP($A2005,'Youth Skills Data'!$A$1:$E$2403,4,FALSE)</f>
        <v>2.88</v>
      </c>
      <c r="J2005" s="41">
        <f>VLOOKUP($A2005,'Youth Skills Data'!$A$1:$E$2403,3,FALSE)</f>
        <v>5.23</v>
      </c>
      <c r="K2005" s="41">
        <f t="shared" si="157"/>
        <v>9.98</v>
      </c>
      <c r="L2005" s="41" t="s">
        <v>6</v>
      </c>
      <c r="M2005" s="41" t="s">
        <v>6</v>
      </c>
      <c r="N2005" s="41" t="str">
        <f t="shared" si="158"/>
        <v>No Impact at all</v>
      </c>
      <c r="O2005" s="42"/>
      <c r="P2005" s="42"/>
      <c r="Q2005" s="42">
        <f t="shared" si="159"/>
        <v>0</v>
      </c>
    </row>
    <row r="2006" spans="1:17" x14ac:dyDescent="0.35">
      <c r="A2006" s="41" t="s">
        <v>2027</v>
      </c>
      <c r="B2006" s="41">
        <f>VLOOKUP($A:$A,'Youth Skills Data'!$A$1:$E$2403,2,FALSE)</f>
        <v>23</v>
      </c>
      <c r="C2006" s="41" t="str">
        <f t="shared" si="156"/>
        <v>20 - 24 yrs</v>
      </c>
      <c r="D2006" s="41" t="s">
        <v>3</v>
      </c>
      <c r="E2006" s="41" t="str">
        <f>HLOOKUP($A2006,'Sheet 4'!$A$2:$CNK$3,2,FALSE)</f>
        <v>Single</v>
      </c>
      <c r="F2006" s="41" t="s">
        <v>117</v>
      </c>
      <c r="G2006" s="41" t="str">
        <f t="shared" si="155"/>
        <v>Male/Single/Kaabong</v>
      </c>
      <c r="H2006" s="41">
        <f>VLOOKUP($A2006,'Youth Skills Data'!$A$1:$E$2403,5,FALSE)</f>
        <v>8.9499999999999993</v>
      </c>
      <c r="I2006" s="41">
        <f>VLOOKUP($A2006,'Youth Skills Data'!$A$1:$E$2403,4,FALSE)</f>
        <v>9.2799999999999994</v>
      </c>
      <c r="J2006" s="41">
        <f>VLOOKUP($A2006,'Youth Skills Data'!$A$1:$E$2403,3,FALSE)</f>
        <v>7.99</v>
      </c>
      <c r="K2006" s="41">
        <f t="shared" si="157"/>
        <v>26.22</v>
      </c>
      <c r="L2006" s="41" t="s">
        <v>6</v>
      </c>
      <c r="M2006" s="41" t="s">
        <v>6</v>
      </c>
      <c r="N2006" s="41" t="str">
        <f t="shared" si="158"/>
        <v>No Impact at all</v>
      </c>
      <c r="O2006" s="42"/>
      <c r="P2006" s="42"/>
      <c r="Q2006" s="42">
        <f t="shared" si="159"/>
        <v>0</v>
      </c>
    </row>
    <row r="2007" spans="1:17" x14ac:dyDescent="0.35">
      <c r="A2007" s="41" t="s">
        <v>2028</v>
      </c>
      <c r="B2007" s="41">
        <f>VLOOKUP($A:$A,'Youth Skills Data'!$A$1:$E$2403,2,FALSE)</f>
        <v>21</v>
      </c>
      <c r="C2007" s="41" t="str">
        <f t="shared" si="156"/>
        <v>20 - 24 yrs</v>
      </c>
      <c r="D2007" s="41" t="s">
        <v>8</v>
      </c>
      <c r="E2007" s="41" t="str">
        <f>HLOOKUP($A2007,'Sheet 4'!$A$2:$CNK$3,2,FALSE)</f>
        <v>Single</v>
      </c>
      <c r="F2007" s="41" t="s">
        <v>117</v>
      </c>
      <c r="G2007" s="41" t="str">
        <f t="shared" si="155"/>
        <v>Female/Single/Kaabong</v>
      </c>
      <c r="H2007" s="41">
        <f>VLOOKUP($A2007,'Youth Skills Data'!$A$1:$E$2403,5,FALSE)</f>
        <v>0.81</v>
      </c>
      <c r="I2007" s="41">
        <f>VLOOKUP($A2007,'Youth Skills Data'!$A$1:$E$2403,4,FALSE)</f>
        <v>3.53</v>
      </c>
      <c r="J2007" s="41">
        <f>VLOOKUP($A2007,'Youth Skills Data'!$A$1:$E$2403,3,FALSE)</f>
        <v>7.58</v>
      </c>
      <c r="K2007" s="41">
        <f t="shared" si="157"/>
        <v>11.92</v>
      </c>
      <c r="L2007" s="41" t="s">
        <v>6</v>
      </c>
      <c r="M2007" s="41" t="s">
        <v>6</v>
      </c>
      <c r="N2007" s="41" t="str">
        <f t="shared" si="158"/>
        <v>No Impact at all</v>
      </c>
      <c r="O2007" s="42"/>
      <c r="P2007" s="42"/>
      <c r="Q2007" s="42">
        <f t="shared" si="159"/>
        <v>0</v>
      </c>
    </row>
    <row r="2008" spans="1:17" x14ac:dyDescent="0.35">
      <c r="A2008" s="41" t="s">
        <v>2029</v>
      </c>
      <c r="B2008" s="41">
        <f>VLOOKUP($A:$A,'Youth Skills Data'!$A$1:$E$2403,2,FALSE)</f>
        <v>19</v>
      </c>
      <c r="C2008" s="41" t="str">
        <f t="shared" si="156"/>
        <v>20 - 24 yrs</v>
      </c>
      <c r="D2008" s="41" t="s">
        <v>8</v>
      </c>
      <c r="E2008" s="41" t="str">
        <f>HLOOKUP($A2008,'Sheet 4'!$A$2:$CNK$3,2,FALSE)</f>
        <v>Separated</v>
      </c>
      <c r="F2008" s="41" t="s">
        <v>117</v>
      </c>
      <c r="G2008" s="41" t="str">
        <f t="shared" si="155"/>
        <v>Female/Separated/Kaabong</v>
      </c>
      <c r="H2008" s="41">
        <f>VLOOKUP($A2008,'Youth Skills Data'!$A$1:$E$2403,5,FALSE)</f>
        <v>3.76</v>
      </c>
      <c r="I2008" s="41">
        <f>VLOOKUP($A2008,'Youth Skills Data'!$A$1:$E$2403,4,FALSE)</f>
        <v>0.56000000000000005</v>
      </c>
      <c r="J2008" s="41">
        <f>VLOOKUP($A2008,'Youth Skills Data'!$A$1:$E$2403,3,FALSE)</f>
        <v>9.81</v>
      </c>
      <c r="K2008" s="41">
        <f t="shared" si="157"/>
        <v>14.13</v>
      </c>
      <c r="L2008" s="41" t="s">
        <v>5</v>
      </c>
      <c r="M2008" s="41" t="s">
        <v>6</v>
      </c>
      <c r="N2008" s="41" t="str">
        <f t="shared" si="158"/>
        <v>Moderate Impact</v>
      </c>
      <c r="O2008" s="42">
        <v>9000</v>
      </c>
      <c r="P2008" s="42"/>
      <c r="Q2008" s="42">
        <f t="shared" si="159"/>
        <v>9000</v>
      </c>
    </row>
    <row r="2009" spans="1:17" x14ac:dyDescent="0.35">
      <c r="A2009" s="41" t="s">
        <v>2030</v>
      </c>
      <c r="B2009" s="41">
        <f>VLOOKUP($A:$A,'Youth Skills Data'!$A$1:$E$2403,2,FALSE)</f>
        <v>21</v>
      </c>
      <c r="C2009" s="41" t="str">
        <f t="shared" si="156"/>
        <v>20 - 24 yrs</v>
      </c>
      <c r="D2009" s="41" t="s">
        <v>8</v>
      </c>
      <c r="E2009" s="41" t="str">
        <f>HLOOKUP($A2009,'Sheet 4'!$A$2:$CNK$3,2,FALSE)</f>
        <v>Married</v>
      </c>
      <c r="F2009" s="41" t="s">
        <v>117</v>
      </c>
      <c r="G2009" s="41" t="str">
        <f t="shared" si="155"/>
        <v>Female/Married/Kaabong</v>
      </c>
      <c r="H2009" s="41">
        <f>VLOOKUP($A2009,'Youth Skills Data'!$A$1:$E$2403,5,FALSE)</f>
        <v>8.42</v>
      </c>
      <c r="I2009" s="41">
        <f>VLOOKUP($A2009,'Youth Skills Data'!$A$1:$E$2403,4,FALSE)</f>
        <v>3.68</v>
      </c>
      <c r="J2009" s="41">
        <f>VLOOKUP($A2009,'Youth Skills Data'!$A$1:$E$2403,3,FALSE)</f>
        <v>0.54</v>
      </c>
      <c r="K2009" s="41">
        <f t="shared" si="157"/>
        <v>12.64</v>
      </c>
      <c r="L2009" s="41" t="s">
        <v>5</v>
      </c>
      <c r="M2009" s="41" t="s">
        <v>6</v>
      </c>
      <c r="N2009" s="41" t="str">
        <f t="shared" si="158"/>
        <v>Moderate Impact</v>
      </c>
      <c r="O2009" s="42">
        <v>85200</v>
      </c>
      <c r="P2009" s="42"/>
      <c r="Q2009" s="42">
        <f t="shared" si="159"/>
        <v>85200</v>
      </c>
    </row>
    <row r="2010" spans="1:17" x14ac:dyDescent="0.35">
      <c r="A2010" s="41" t="s">
        <v>2031</v>
      </c>
      <c r="B2010" s="41">
        <f>VLOOKUP($A:$A,'Youth Skills Data'!$A$1:$E$2403,2,FALSE)</f>
        <v>23</v>
      </c>
      <c r="C2010" s="41" t="str">
        <f t="shared" si="156"/>
        <v>20 - 24 yrs</v>
      </c>
      <c r="D2010" s="41" t="s">
        <v>3</v>
      </c>
      <c r="E2010" s="41" t="str">
        <f>HLOOKUP($A2010,'Sheet 4'!$A$2:$CNK$3,2,FALSE)</f>
        <v>Single</v>
      </c>
      <c r="F2010" s="41" t="s">
        <v>117</v>
      </c>
      <c r="G2010" s="41" t="str">
        <f t="shared" si="155"/>
        <v>Male/Single/Kaabong</v>
      </c>
      <c r="H2010" s="41">
        <f>VLOOKUP($A2010,'Youth Skills Data'!$A$1:$E$2403,5,FALSE)</f>
        <v>0.81</v>
      </c>
      <c r="I2010" s="41">
        <f>VLOOKUP($A2010,'Youth Skills Data'!$A$1:$E$2403,4,FALSE)</f>
        <v>3.53</v>
      </c>
      <c r="J2010" s="41">
        <f>VLOOKUP($A2010,'Youth Skills Data'!$A$1:$E$2403,3,FALSE)</f>
        <v>7.58</v>
      </c>
      <c r="K2010" s="41">
        <f t="shared" si="157"/>
        <v>11.92</v>
      </c>
      <c r="L2010" s="41" t="s">
        <v>6</v>
      </c>
      <c r="M2010" s="41" t="s">
        <v>6</v>
      </c>
      <c r="N2010" s="41" t="str">
        <f t="shared" si="158"/>
        <v>No Impact at all</v>
      </c>
      <c r="O2010" s="42"/>
      <c r="P2010" s="42"/>
      <c r="Q2010" s="42">
        <f t="shared" si="159"/>
        <v>0</v>
      </c>
    </row>
    <row r="2011" spans="1:17" x14ac:dyDescent="0.35">
      <c r="A2011" s="41" t="s">
        <v>2032</v>
      </c>
      <c r="B2011" s="41">
        <f>VLOOKUP($A:$A,'Youth Skills Data'!$A$1:$E$2403,2,FALSE)</f>
        <v>17</v>
      </c>
      <c r="C2011" s="41" t="str">
        <f t="shared" si="156"/>
        <v>15 - 19 yrs</v>
      </c>
      <c r="D2011" s="41" t="s">
        <v>3</v>
      </c>
      <c r="E2011" s="41" t="str">
        <f>HLOOKUP($A2011,'Sheet 4'!$A$2:$CNK$3,2,FALSE)</f>
        <v>Single</v>
      </c>
      <c r="F2011" s="41" t="s">
        <v>117</v>
      </c>
      <c r="G2011" s="41" t="str">
        <f t="shared" si="155"/>
        <v>Male/Single/Kaabong</v>
      </c>
      <c r="H2011" s="41">
        <f>VLOOKUP($A2011,'Youth Skills Data'!$A$1:$E$2403,5,FALSE)</f>
        <v>5.3</v>
      </c>
      <c r="I2011" s="41">
        <f>VLOOKUP($A2011,'Youth Skills Data'!$A$1:$E$2403,4,FALSE)</f>
        <v>2.52</v>
      </c>
      <c r="J2011" s="41">
        <f>VLOOKUP($A2011,'Youth Skills Data'!$A$1:$E$2403,3,FALSE)</f>
        <v>5.59</v>
      </c>
      <c r="K2011" s="41">
        <f t="shared" si="157"/>
        <v>13.41</v>
      </c>
      <c r="L2011" s="41" t="s">
        <v>5</v>
      </c>
      <c r="M2011" s="41" t="s">
        <v>6</v>
      </c>
      <c r="N2011" s="41" t="str">
        <f t="shared" si="158"/>
        <v>Moderate Impact</v>
      </c>
      <c r="O2011" s="42">
        <v>6198</v>
      </c>
      <c r="P2011" s="42"/>
      <c r="Q2011" s="42">
        <f t="shared" si="159"/>
        <v>6198</v>
      </c>
    </row>
    <row r="2012" spans="1:17" x14ac:dyDescent="0.35">
      <c r="A2012" s="41" t="s">
        <v>2033</v>
      </c>
      <c r="B2012" s="41">
        <f>VLOOKUP($A:$A,'Youth Skills Data'!$A$1:$E$2403,2,FALSE)</f>
        <v>25</v>
      </c>
      <c r="C2012" s="41" t="str">
        <f t="shared" si="156"/>
        <v>25 yrs or more</v>
      </c>
      <c r="D2012" s="41" t="s">
        <v>3</v>
      </c>
      <c r="E2012" s="41" t="str">
        <f>HLOOKUP($A2012,'Sheet 4'!$A$2:$CNK$3,2,FALSE)</f>
        <v>Single</v>
      </c>
      <c r="F2012" s="41" t="s">
        <v>120</v>
      </c>
      <c r="G2012" s="41" t="str">
        <f t="shared" si="155"/>
        <v>Male/Single/Nakapiripiriti</v>
      </c>
      <c r="H2012" s="41">
        <f>VLOOKUP($A2012,'Youth Skills Data'!$A$1:$E$2403,5,FALSE)</f>
        <v>8.42</v>
      </c>
      <c r="I2012" s="41">
        <f>VLOOKUP($A2012,'Youth Skills Data'!$A$1:$E$2403,4,FALSE)</f>
        <v>3.68</v>
      </c>
      <c r="J2012" s="41">
        <f>VLOOKUP($A2012,'Youth Skills Data'!$A$1:$E$2403,3,FALSE)</f>
        <v>0.54</v>
      </c>
      <c r="K2012" s="41">
        <f t="shared" si="157"/>
        <v>12.64</v>
      </c>
      <c r="L2012" s="41" t="s">
        <v>6</v>
      </c>
      <c r="M2012" s="41" t="s">
        <v>6</v>
      </c>
      <c r="N2012" s="41" t="str">
        <f t="shared" si="158"/>
        <v>No Impact at all</v>
      </c>
      <c r="O2012" s="42"/>
      <c r="P2012" s="42"/>
      <c r="Q2012" s="42">
        <f t="shared" si="159"/>
        <v>0</v>
      </c>
    </row>
    <row r="2013" spans="1:17" x14ac:dyDescent="0.35">
      <c r="A2013" s="41" t="s">
        <v>2034</v>
      </c>
      <c r="B2013" s="41">
        <f>VLOOKUP($A:$A,'Youth Skills Data'!$A$1:$E$2403,2,FALSE)</f>
        <v>15</v>
      </c>
      <c r="C2013" s="41" t="str">
        <f t="shared" si="156"/>
        <v>15 - 19 yrs</v>
      </c>
      <c r="D2013" s="41" t="s">
        <v>3</v>
      </c>
      <c r="E2013" s="41" t="str">
        <f>HLOOKUP($A2013,'Sheet 4'!$A$2:$CNK$3,2,FALSE)</f>
        <v>Single</v>
      </c>
      <c r="F2013" s="41" t="s">
        <v>120</v>
      </c>
      <c r="G2013" s="41" t="str">
        <f t="shared" si="155"/>
        <v>Male/Single/Nakapiripiriti</v>
      </c>
      <c r="H2013" s="41">
        <f>VLOOKUP($A2013,'Youth Skills Data'!$A$1:$E$2403,5,FALSE)</f>
        <v>8.42</v>
      </c>
      <c r="I2013" s="41">
        <f>VLOOKUP($A2013,'Youth Skills Data'!$A$1:$E$2403,4,FALSE)</f>
        <v>3.68</v>
      </c>
      <c r="J2013" s="41">
        <f>VLOOKUP($A2013,'Youth Skills Data'!$A$1:$E$2403,3,FALSE)</f>
        <v>0.54</v>
      </c>
      <c r="K2013" s="41">
        <f t="shared" si="157"/>
        <v>12.64</v>
      </c>
      <c r="L2013" s="41" t="s">
        <v>5</v>
      </c>
      <c r="M2013" s="41" t="s">
        <v>6</v>
      </c>
      <c r="N2013" s="41" t="str">
        <f t="shared" si="158"/>
        <v>Moderate Impact</v>
      </c>
      <c r="O2013" s="42">
        <v>23500</v>
      </c>
      <c r="P2013" s="42"/>
      <c r="Q2013" s="42">
        <f t="shared" si="159"/>
        <v>23500</v>
      </c>
    </row>
    <row r="2014" spans="1:17" x14ac:dyDescent="0.35">
      <c r="A2014" s="41" t="s">
        <v>2035</v>
      </c>
      <c r="B2014" s="41">
        <f>VLOOKUP($A:$A,'Youth Skills Data'!$A$1:$E$2403,2,FALSE)</f>
        <v>15</v>
      </c>
      <c r="C2014" s="41" t="str">
        <f t="shared" si="156"/>
        <v>15 - 19 yrs</v>
      </c>
      <c r="D2014" s="41" t="s">
        <v>3</v>
      </c>
      <c r="E2014" s="41" t="str">
        <f>HLOOKUP($A2014,'Sheet 4'!$A$2:$CNK$3,2,FALSE)</f>
        <v>Single</v>
      </c>
      <c r="F2014" s="41" t="s">
        <v>120</v>
      </c>
      <c r="G2014" s="41" t="str">
        <f t="shared" si="155"/>
        <v>Male/Single/Nakapiripiriti</v>
      </c>
      <c r="H2014" s="41">
        <f>VLOOKUP($A2014,'Youth Skills Data'!$A$1:$E$2403,5,FALSE)</f>
        <v>1.87</v>
      </c>
      <c r="I2014" s="41">
        <f>VLOOKUP($A2014,'Youth Skills Data'!$A$1:$E$2403,4,FALSE)</f>
        <v>2.88</v>
      </c>
      <c r="J2014" s="41">
        <f>VLOOKUP($A2014,'Youth Skills Data'!$A$1:$E$2403,3,FALSE)</f>
        <v>5.23</v>
      </c>
      <c r="K2014" s="41">
        <f t="shared" si="157"/>
        <v>9.98</v>
      </c>
      <c r="L2014" s="41" t="s">
        <v>5</v>
      </c>
      <c r="M2014" s="41" t="s">
        <v>6</v>
      </c>
      <c r="N2014" s="41" t="str">
        <f t="shared" si="158"/>
        <v>Moderate Impact</v>
      </c>
      <c r="O2014" s="42">
        <v>80100</v>
      </c>
      <c r="P2014" s="42"/>
      <c r="Q2014" s="42">
        <f t="shared" si="159"/>
        <v>80100</v>
      </c>
    </row>
    <row r="2015" spans="1:17" x14ac:dyDescent="0.35">
      <c r="A2015" s="41" t="s">
        <v>2036</v>
      </c>
      <c r="B2015" s="41">
        <f>VLOOKUP($A:$A,'Youth Skills Data'!$A$1:$E$2403,2,FALSE)</f>
        <v>17</v>
      </c>
      <c r="C2015" s="41" t="str">
        <f t="shared" si="156"/>
        <v>15 - 19 yrs</v>
      </c>
      <c r="D2015" s="41" t="s">
        <v>3</v>
      </c>
      <c r="E2015" s="41" t="str">
        <f>HLOOKUP($A2015,'Sheet 4'!$A$2:$CNK$3,2,FALSE)</f>
        <v>Separated</v>
      </c>
      <c r="F2015" s="41" t="s">
        <v>120</v>
      </c>
      <c r="G2015" s="41" t="str">
        <f t="shared" si="155"/>
        <v>Male/Separated/Nakapiripiriti</v>
      </c>
      <c r="H2015" s="41">
        <f>VLOOKUP($A2015,'Youth Skills Data'!$A$1:$E$2403,5,FALSE)</f>
        <v>1.87</v>
      </c>
      <c r="I2015" s="41">
        <f>VLOOKUP($A2015,'Youth Skills Data'!$A$1:$E$2403,4,FALSE)</f>
        <v>2.88</v>
      </c>
      <c r="J2015" s="41">
        <f>VLOOKUP($A2015,'Youth Skills Data'!$A$1:$E$2403,3,FALSE)</f>
        <v>5.23</v>
      </c>
      <c r="K2015" s="41">
        <f t="shared" si="157"/>
        <v>9.98</v>
      </c>
      <c r="L2015" s="41" t="s">
        <v>5</v>
      </c>
      <c r="M2015" s="41" t="s">
        <v>5</v>
      </c>
      <c r="N2015" s="41" t="str">
        <f t="shared" si="158"/>
        <v>High Impact</v>
      </c>
      <c r="O2015" s="42">
        <v>60198</v>
      </c>
      <c r="P2015" s="42">
        <v>980000</v>
      </c>
      <c r="Q2015" s="42">
        <f t="shared" si="159"/>
        <v>1040198</v>
      </c>
    </row>
    <row r="2016" spans="1:17" x14ac:dyDescent="0.35">
      <c r="A2016" s="41" t="s">
        <v>2037</v>
      </c>
      <c r="B2016" s="41">
        <f>VLOOKUP($A:$A,'Youth Skills Data'!$A$1:$E$2403,2,FALSE)</f>
        <v>19</v>
      </c>
      <c r="C2016" s="41" t="str">
        <f t="shared" si="156"/>
        <v>20 - 24 yrs</v>
      </c>
      <c r="D2016" s="41" t="s">
        <v>8</v>
      </c>
      <c r="E2016" s="41" t="str">
        <f>HLOOKUP($A2016,'Sheet 4'!$A$2:$CNK$3,2,FALSE)</f>
        <v>Single</v>
      </c>
      <c r="F2016" s="41" t="s">
        <v>120</v>
      </c>
      <c r="G2016" s="41" t="str">
        <f t="shared" si="155"/>
        <v>Female/Single/Nakapiripiriti</v>
      </c>
      <c r="H2016" s="41">
        <f>VLOOKUP($A2016,'Youth Skills Data'!$A$1:$E$2403,5,FALSE)</f>
        <v>1.87</v>
      </c>
      <c r="I2016" s="41">
        <f>VLOOKUP($A2016,'Youth Skills Data'!$A$1:$E$2403,4,FALSE)</f>
        <v>2.88</v>
      </c>
      <c r="J2016" s="41">
        <f>VLOOKUP($A2016,'Youth Skills Data'!$A$1:$E$2403,3,FALSE)</f>
        <v>5.23</v>
      </c>
      <c r="K2016" s="41">
        <f t="shared" si="157"/>
        <v>9.98</v>
      </c>
      <c r="L2016" s="41" t="s">
        <v>5</v>
      </c>
      <c r="M2016" s="41" t="s">
        <v>5</v>
      </c>
      <c r="N2016" s="41" t="str">
        <f t="shared" si="158"/>
        <v>High Impact</v>
      </c>
      <c r="O2016" s="42">
        <v>1500198</v>
      </c>
      <c r="P2016" s="42">
        <v>870000</v>
      </c>
      <c r="Q2016" s="42">
        <f t="shared" si="159"/>
        <v>2370198</v>
      </c>
    </row>
    <row r="2017" spans="1:17" x14ac:dyDescent="0.35">
      <c r="A2017" s="41" t="s">
        <v>2038</v>
      </c>
      <c r="B2017" s="41">
        <f>VLOOKUP($A:$A,'Youth Skills Data'!$A$1:$E$2403,2,FALSE)</f>
        <v>21</v>
      </c>
      <c r="C2017" s="41" t="str">
        <f t="shared" si="156"/>
        <v>20 - 24 yrs</v>
      </c>
      <c r="D2017" s="41" t="s">
        <v>3</v>
      </c>
      <c r="E2017" s="41" t="str">
        <f>HLOOKUP($A2017,'Sheet 4'!$A$2:$CNK$3,2,FALSE)</f>
        <v>Married</v>
      </c>
      <c r="F2017" s="41" t="s">
        <v>120</v>
      </c>
      <c r="G2017" s="41" t="str">
        <f t="shared" si="155"/>
        <v>Male/Married/Nakapiripiriti</v>
      </c>
      <c r="H2017" s="41">
        <f>VLOOKUP($A2017,'Youth Skills Data'!$A$1:$E$2403,5,FALSE)</f>
        <v>8.9499999999999993</v>
      </c>
      <c r="I2017" s="41">
        <f>VLOOKUP($A2017,'Youth Skills Data'!$A$1:$E$2403,4,FALSE)</f>
        <v>9.2799999999999994</v>
      </c>
      <c r="J2017" s="41">
        <f>VLOOKUP($A2017,'Youth Skills Data'!$A$1:$E$2403,3,FALSE)</f>
        <v>7.99</v>
      </c>
      <c r="K2017" s="41">
        <f t="shared" si="157"/>
        <v>26.22</v>
      </c>
      <c r="L2017" s="41" t="s">
        <v>5</v>
      </c>
      <c r="M2017" s="41" t="s">
        <v>5</v>
      </c>
      <c r="N2017" s="41" t="str">
        <f t="shared" si="158"/>
        <v>High Impact</v>
      </c>
      <c r="O2017" s="42">
        <v>35000</v>
      </c>
      <c r="P2017" s="42">
        <v>100000</v>
      </c>
      <c r="Q2017" s="42">
        <f t="shared" si="159"/>
        <v>135000</v>
      </c>
    </row>
    <row r="2018" spans="1:17" x14ac:dyDescent="0.35">
      <c r="A2018" s="41" t="s">
        <v>2039</v>
      </c>
      <c r="B2018" s="41">
        <f>VLOOKUP($A:$A,'Youth Skills Data'!$A$1:$E$2403,2,FALSE)</f>
        <v>24</v>
      </c>
      <c r="C2018" s="41" t="str">
        <f t="shared" si="156"/>
        <v>20 - 24 yrs</v>
      </c>
      <c r="D2018" s="41" t="s">
        <v>3</v>
      </c>
      <c r="E2018" s="41" t="str">
        <f>HLOOKUP($A2018,'Sheet 4'!$A$2:$CNK$3,2,FALSE)</f>
        <v>Separated</v>
      </c>
      <c r="F2018" s="41" t="s">
        <v>120</v>
      </c>
      <c r="G2018" s="41" t="str">
        <f t="shared" si="155"/>
        <v>Male/Separated/Nakapiripiriti</v>
      </c>
      <c r="H2018" s="41">
        <f>VLOOKUP($A2018,'Youth Skills Data'!$A$1:$E$2403,5,FALSE)</f>
        <v>1.25</v>
      </c>
      <c r="I2018" s="41">
        <f>VLOOKUP($A2018,'Youth Skills Data'!$A$1:$E$2403,4,FALSE)</f>
        <v>1.23</v>
      </c>
      <c r="J2018" s="41">
        <f>VLOOKUP($A2018,'Youth Skills Data'!$A$1:$E$2403,3,FALSE)</f>
        <v>9.6</v>
      </c>
      <c r="K2018" s="41">
        <f t="shared" si="157"/>
        <v>12.08</v>
      </c>
      <c r="L2018" s="41" t="s">
        <v>5</v>
      </c>
      <c r="M2018" s="41" t="s">
        <v>5</v>
      </c>
      <c r="N2018" s="41" t="str">
        <f t="shared" si="158"/>
        <v>High Impact</v>
      </c>
      <c r="O2018" s="42">
        <v>218500</v>
      </c>
      <c r="P2018" s="42">
        <v>35500</v>
      </c>
      <c r="Q2018" s="42">
        <f t="shared" si="159"/>
        <v>254000</v>
      </c>
    </row>
    <row r="2019" spans="1:17" x14ac:dyDescent="0.35">
      <c r="A2019" s="41" t="s">
        <v>2040</v>
      </c>
      <c r="B2019" s="41">
        <f>VLOOKUP($A:$A,'Youth Skills Data'!$A$1:$E$2403,2,FALSE)</f>
        <v>21</v>
      </c>
      <c r="C2019" s="41" t="str">
        <f t="shared" si="156"/>
        <v>20 - 24 yrs</v>
      </c>
      <c r="D2019" s="41" t="s">
        <v>3</v>
      </c>
      <c r="E2019" s="41" t="str">
        <f>HLOOKUP($A2019,'Sheet 4'!$A$2:$CNK$3,2,FALSE)</f>
        <v>Single</v>
      </c>
      <c r="F2019" s="41" t="s">
        <v>120</v>
      </c>
      <c r="G2019" s="41" t="str">
        <f t="shared" si="155"/>
        <v>Male/Single/Nakapiripiriti</v>
      </c>
      <c r="H2019" s="41">
        <f>VLOOKUP($A2019,'Youth Skills Data'!$A$1:$E$2403,5,FALSE)</f>
        <v>4.3499999999999996</v>
      </c>
      <c r="I2019" s="41">
        <f>VLOOKUP($A2019,'Youth Skills Data'!$A$1:$E$2403,4,FALSE)</f>
        <v>7.84</v>
      </c>
      <c r="J2019" s="41">
        <f>VLOOKUP($A2019,'Youth Skills Data'!$A$1:$E$2403,3,FALSE)</f>
        <v>6.4</v>
      </c>
      <c r="K2019" s="41">
        <f t="shared" si="157"/>
        <v>18.59</v>
      </c>
      <c r="L2019" s="41" t="s">
        <v>5</v>
      </c>
      <c r="M2019" s="41" t="s">
        <v>5</v>
      </c>
      <c r="N2019" s="41" t="str">
        <f t="shared" si="158"/>
        <v>High Impact</v>
      </c>
      <c r="O2019" s="42">
        <v>1500198</v>
      </c>
      <c r="P2019" s="42">
        <v>72099</v>
      </c>
      <c r="Q2019" s="42">
        <f t="shared" si="159"/>
        <v>1572297</v>
      </c>
    </row>
    <row r="2020" spans="1:17" x14ac:dyDescent="0.35">
      <c r="A2020" s="41" t="s">
        <v>2041</v>
      </c>
      <c r="B2020" s="41">
        <f>VLOOKUP($A:$A,'Youth Skills Data'!$A$1:$E$2403,2,FALSE)</f>
        <v>23</v>
      </c>
      <c r="C2020" s="41" t="str">
        <f t="shared" si="156"/>
        <v>20 - 24 yrs</v>
      </c>
      <c r="D2020" s="41" t="s">
        <v>8</v>
      </c>
      <c r="E2020" s="41" t="str">
        <f>HLOOKUP($A2020,'Sheet 4'!$A$2:$CNK$3,2,FALSE)</f>
        <v>Married</v>
      </c>
      <c r="F2020" s="41" t="s">
        <v>120</v>
      </c>
      <c r="G2020" s="41" t="str">
        <f t="shared" si="155"/>
        <v>Female/Married/Nakapiripiriti</v>
      </c>
      <c r="H2020" s="41">
        <f>VLOOKUP($A2020,'Youth Skills Data'!$A$1:$E$2403,5,FALSE)</f>
        <v>7.84</v>
      </c>
      <c r="I2020" s="41">
        <f>VLOOKUP($A2020,'Youth Skills Data'!$A$1:$E$2403,4,FALSE)</f>
        <v>6.23</v>
      </c>
      <c r="J2020" s="41">
        <f>VLOOKUP($A2020,'Youth Skills Data'!$A$1:$E$2403,3,FALSE)</f>
        <v>5.87</v>
      </c>
      <c r="K2020" s="41">
        <f t="shared" si="157"/>
        <v>19.940000000000001</v>
      </c>
      <c r="L2020" s="41" t="s">
        <v>5</v>
      </c>
      <c r="M2020" s="41" t="s">
        <v>5</v>
      </c>
      <c r="N2020" s="41" t="str">
        <f t="shared" si="158"/>
        <v>High Impact</v>
      </c>
      <c r="O2020" s="42">
        <v>157000</v>
      </c>
      <c r="P2020" s="42">
        <v>400000</v>
      </c>
      <c r="Q2020" s="42">
        <f t="shared" si="159"/>
        <v>557000</v>
      </c>
    </row>
    <row r="2021" spans="1:17" x14ac:dyDescent="0.35">
      <c r="A2021" s="41" t="s">
        <v>2042</v>
      </c>
      <c r="B2021" s="41">
        <f>VLOOKUP($A:$A,'Youth Skills Data'!$A$1:$E$2403,2,FALSE)</f>
        <v>19</v>
      </c>
      <c r="C2021" s="41" t="str">
        <f t="shared" si="156"/>
        <v>20 - 24 yrs</v>
      </c>
      <c r="D2021" s="41" t="s">
        <v>8</v>
      </c>
      <c r="E2021" s="41" t="str">
        <f>HLOOKUP($A2021,'Sheet 4'!$A$2:$CNK$3,2,FALSE)</f>
        <v>Married</v>
      </c>
      <c r="F2021" s="41" t="s">
        <v>120</v>
      </c>
      <c r="G2021" s="41" t="str">
        <f t="shared" si="155"/>
        <v>Female/Married/Nakapiripiriti</v>
      </c>
      <c r="H2021" s="41">
        <f>VLOOKUP($A2021,'Youth Skills Data'!$A$1:$E$2403,5,FALSE)</f>
        <v>7.84</v>
      </c>
      <c r="I2021" s="41">
        <f>VLOOKUP($A2021,'Youth Skills Data'!$A$1:$E$2403,4,FALSE)</f>
        <v>6.23</v>
      </c>
      <c r="J2021" s="41">
        <f>VLOOKUP($A2021,'Youth Skills Data'!$A$1:$E$2403,3,FALSE)</f>
        <v>5.87</v>
      </c>
      <c r="K2021" s="41">
        <f t="shared" si="157"/>
        <v>19.940000000000001</v>
      </c>
      <c r="L2021" s="41" t="s">
        <v>5</v>
      </c>
      <c r="M2021" s="41" t="s">
        <v>5</v>
      </c>
      <c r="N2021" s="41" t="str">
        <f t="shared" si="158"/>
        <v>High Impact</v>
      </c>
      <c r="O2021" s="42">
        <v>82200</v>
      </c>
      <c r="P2021" s="42">
        <v>2800000</v>
      </c>
      <c r="Q2021" s="42">
        <f t="shared" si="159"/>
        <v>2882200</v>
      </c>
    </row>
    <row r="2022" spans="1:17" x14ac:dyDescent="0.35">
      <c r="A2022" s="41" t="s">
        <v>2043</v>
      </c>
      <c r="B2022" s="41">
        <f>VLOOKUP($A:$A,'Youth Skills Data'!$A$1:$E$2403,2,FALSE)</f>
        <v>29</v>
      </c>
      <c r="C2022" s="41" t="str">
        <f t="shared" si="156"/>
        <v>25 yrs or more</v>
      </c>
      <c r="D2022" s="41" t="s">
        <v>3</v>
      </c>
      <c r="E2022" s="41" t="str">
        <f>HLOOKUP($A2022,'Sheet 4'!$A$2:$CNK$3,2,FALSE)</f>
        <v>Separated</v>
      </c>
      <c r="F2022" s="41" t="s">
        <v>120</v>
      </c>
      <c r="G2022" s="41" t="str">
        <f t="shared" si="155"/>
        <v>Male/Separated/Nakapiripiriti</v>
      </c>
      <c r="H2022" s="41">
        <f>VLOOKUP($A2022,'Youth Skills Data'!$A$1:$E$2403,5,FALSE)</f>
        <v>8.42</v>
      </c>
      <c r="I2022" s="41">
        <f>VLOOKUP($A2022,'Youth Skills Data'!$A$1:$E$2403,4,FALSE)</f>
        <v>3.68</v>
      </c>
      <c r="J2022" s="41">
        <f>VLOOKUP($A2022,'Youth Skills Data'!$A$1:$E$2403,3,FALSE)</f>
        <v>0.54</v>
      </c>
      <c r="K2022" s="41">
        <f t="shared" si="157"/>
        <v>12.64</v>
      </c>
      <c r="L2022" s="41" t="s">
        <v>5</v>
      </c>
      <c r="M2022" s="41" t="s">
        <v>5</v>
      </c>
      <c r="N2022" s="41" t="str">
        <f t="shared" si="158"/>
        <v>High Impact</v>
      </c>
      <c r="O2022" s="42">
        <v>310000</v>
      </c>
      <c r="P2022" s="42">
        <v>400000</v>
      </c>
      <c r="Q2022" s="42">
        <f t="shared" si="159"/>
        <v>710000</v>
      </c>
    </row>
    <row r="2023" spans="1:17" x14ac:dyDescent="0.35">
      <c r="A2023" s="41" t="s">
        <v>2044</v>
      </c>
      <c r="B2023" s="41">
        <f>VLOOKUP($A:$A,'Youth Skills Data'!$A$1:$E$2403,2,FALSE)</f>
        <v>23</v>
      </c>
      <c r="C2023" s="41" t="str">
        <f t="shared" si="156"/>
        <v>20 - 24 yrs</v>
      </c>
      <c r="D2023" s="41" t="s">
        <v>3</v>
      </c>
      <c r="E2023" s="41" t="str">
        <f>HLOOKUP($A2023,'Sheet 4'!$A$2:$CNK$3,2,FALSE)</f>
        <v>Single</v>
      </c>
      <c r="F2023" s="41" t="s">
        <v>121</v>
      </c>
      <c r="G2023" s="41" t="str">
        <f t="shared" si="155"/>
        <v>Male/Single/Amudat</v>
      </c>
      <c r="H2023" s="41">
        <f>VLOOKUP($A2023,'Youth Skills Data'!$A$1:$E$2403,5,FALSE)</f>
        <v>1.87</v>
      </c>
      <c r="I2023" s="41">
        <f>VLOOKUP($A2023,'Youth Skills Data'!$A$1:$E$2403,4,FALSE)</f>
        <v>2.88</v>
      </c>
      <c r="J2023" s="41">
        <f>VLOOKUP($A2023,'Youth Skills Data'!$A$1:$E$2403,3,FALSE)</f>
        <v>5.23</v>
      </c>
      <c r="K2023" s="41">
        <f t="shared" si="157"/>
        <v>9.98</v>
      </c>
      <c r="L2023" s="41" t="s">
        <v>5</v>
      </c>
      <c r="M2023" s="41" t="s">
        <v>5</v>
      </c>
      <c r="N2023" s="41" t="str">
        <f t="shared" si="158"/>
        <v>High Impact</v>
      </c>
      <c r="O2023" s="42">
        <v>475000</v>
      </c>
      <c r="P2023" s="42">
        <v>620000</v>
      </c>
      <c r="Q2023" s="42">
        <f t="shared" si="159"/>
        <v>1095000</v>
      </c>
    </row>
    <row r="2024" spans="1:17" x14ac:dyDescent="0.35">
      <c r="A2024" s="41" t="s">
        <v>2045</v>
      </c>
      <c r="B2024" s="41">
        <f>VLOOKUP($A:$A,'Youth Skills Data'!$A$1:$E$2403,2,FALSE)</f>
        <v>21</v>
      </c>
      <c r="C2024" s="41" t="str">
        <f t="shared" si="156"/>
        <v>20 - 24 yrs</v>
      </c>
      <c r="D2024" s="41" t="s">
        <v>3</v>
      </c>
      <c r="E2024" s="41" t="str">
        <f>HLOOKUP($A2024,'Sheet 4'!$A$2:$CNK$3,2,FALSE)</f>
        <v>Separated</v>
      </c>
      <c r="F2024" s="41" t="s">
        <v>121</v>
      </c>
      <c r="G2024" s="41" t="str">
        <f t="shared" si="155"/>
        <v>Male/Separated/Amudat</v>
      </c>
      <c r="H2024" s="41">
        <f>VLOOKUP($A2024,'Youth Skills Data'!$A$1:$E$2403,5,FALSE)</f>
        <v>0.81</v>
      </c>
      <c r="I2024" s="41">
        <f>VLOOKUP($A2024,'Youth Skills Data'!$A$1:$E$2403,4,FALSE)</f>
        <v>3.53</v>
      </c>
      <c r="J2024" s="41">
        <f>VLOOKUP($A2024,'Youth Skills Data'!$A$1:$E$2403,3,FALSE)</f>
        <v>7.58</v>
      </c>
      <c r="K2024" s="41">
        <f t="shared" si="157"/>
        <v>11.92</v>
      </c>
      <c r="L2024" s="41" t="s">
        <v>5</v>
      </c>
      <c r="M2024" s="41" t="s">
        <v>6</v>
      </c>
      <c r="N2024" s="41" t="str">
        <f t="shared" si="158"/>
        <v>Moderate Impact</v>
      </c>
      <c r="O2024" s="42">
        <v>30297</v>
      </c>
      <c r="P2024" s="42"/>
      <c r="Q2024" s="42">
        <f t="shared" si="159"/>
        <v>30297</v>
      </c>
    </row>
    <row r="2025" spans="1:17" x14ac:dyDescent="0.35">
      <c r="A2025" s="41" t="s">
        <v>2046</v>
      </c>
      <c r="B2025" s="41">
        <f>VLOOKUP($A:$A,'Youth Skills Data'!$A$1:$E$2403,2,FALSE)</f>
        <v>19</v>
      </c>
      <c r="C2025" s="41" t="str">
        <f t="shared" si="156"/>
        <v>20 - 24 yrs</v>
      </c>
      <c r="D2025" s="41" t="s">
        <v>3</v>
      </c>
      <c r="E2025" s="41" t="str">
        <f>HLOOKUP($A2025,'Sheet 4'!$A$2:$CNK$3,2,FALSE)</f>
        <v>Single</v>
      </c>
      <c r="F2025" s="41" t="s">
        <v>121</v>
      </c>
      <c r="G2025" s="41" t="str">
        <f t="shared" si="155"/>
        <v>Male/Single/Amudat</v>
      </c>
      <c r="H2025" s="41">
        <f>VLOOKUP($A2025,'Youth Skills Data'!$A$1:$E$2403,5,FALSE)</f>
        <v>7.84</v>
      </c>
      <c r="I2025" s="41">
        <f>VLOOKUP($A2025,'Youth Skills Data'!$A$1:$E$2403,4,FALSE)</f>
        <v>6.23</v>
      </c>
      <c r="J2025" s="41">
        <f>VLOOKUP($A2025,'Youth Skills Data'!$A$1:$E$2403,3,FALSE)</f>
        <v>5.87</v>
      </c>
      <c r="K2025" s="41">
        <f t="shared" si="157"/>
        <v>19.940000000000001</v>
      </c>
      <c r="L2025" s="41" t="s">
        <v>5</v>
      </c>
      <c r="M2025" s="41" t="s">
        <v>6</v>
      </c>
      <c r="N2025" s="41" t="str">
        <f t="shared" si="158"/>
        <v>Moderate Impact</v>
      </c>
      <c r="O2025" s="42">
        <v>47099</v>
      </c>
      <c r="P2025" s="42"/>
      <c r="Q2025" s="42">
        <f t="shared" si="159"/>
        <v>47099</v>
      </c>
    </row>
    <row r="2026" spans="1:17" x14ac:dyDescent="0.35">
      <c r="A2026" s="41" t="s">
        <v>2047</v>
      </c>
      <c r="B2026" s="41">
        <f>VLOOKUP($A:$A,'Youth Skills Data'!$A$1:$E$2403,2,FALSE)</f>
        <v>21</v>
      </c>
      <c r="C2026" s="41" t="str">
        <f t="shared" si="156"/>
        <v>20 - 24 yrs</v>
      </c>
      <c r="D2026" s="41" t="s">
        <v>3</v>
      </c>
      <c r="E2026" s="41" t="str">
        <f>HLOOKUP($A2026,'Sheet 4'!$A$2:$CNK$3,2,FALSE)</f>
        <v>Single</v>
      </c>
      <c r="F2026" s="41" t="s">
        <v>121</v>
      </c>
      <c r="G2026" s="41" t="str">
        <f t="shared" si="155"/>
        <v>Male/Single/Amudat</v>
      </c>
      <c r="H2026" s="41">
        <f>VLOOKUP($A2026,'Youth Skills Data'!$A$1:$E$2403,5,FALSE)</f>
        <v>1.87</v>
      </c>
      <c r="I2026" s="41">
        <f>VLOOKUP($A2026,'Youth Skills Data'!$A$1:$E$2403,4,FALSE)</f>
        <v>2.88</v>
      </c>
      <c r="J2026" s="41">
        <f>VLOOKUP($A2026,'Youth Skills Data'!$A$1:$E$2403,3,FALSE)</f>
        <v>5.23</v>
      </c>
      <c r="K2026" s="41">
        <f t="shared" si="157"/>
        <v>9.98</v>
      </c>
      <c r="L2026" s="41" t="s">
        <v>5</v>
      </c>
      <c r="M2026" s="41" t="s">
        <v>6</v>
      </c>
      <c r="N2026" s="41" t="str">
        <f t="shared" si="158"/>
        <v>Moderate Impact</v>
      </c>
      <c r="O2026" s="42">
        <v>120099</v>
      </c>
      <c r="P2026" s="42"/>
      <c r="Q2026" s="42">
        <f t="shared" si="159"/>
        <v>120099</v>
      </c>
    </row>
    <row r="2027" spans="1:17" x14ac:dyDescent="0.35">
      <c r="A2027" s="41" t="s">
        <v>2048</v>
      </c>
      <c r="B2027" s="41">
        <f>VLOOKUP($A:$A,'Youth Skills Data'!$A$1:$E$2403,2,FALSE)</f>
        <v>23</v>
      </c>
      <c r="C2027" s="41" t="str">
        <f t="shared" si="156"/>
        <v>20 - 24 yrs</v>
      </c>
      <c r="D2027" s="41" t="s">
        <v>3</v>
      </c>
      <c r="E2027" s="41" t="str">
        <f>HLOOKUP($A2027,'Sheet 4'!$A$2:$CNK$3,2,FALSE)</f>
        <v>Single</v>
      </c>
      <c r="F2027" s="41" t="s">
        <v>121</v>
      </c>
      <c r="G2027" s="41" t="str">
        <f t="shared" si="155"/>
        <v>Male/Single/Amudat</v>
      </c>
      <c r="H2027" s="41">
        <f>VLOOKUP($A2027,'Youth Skills Data'!$A$1:$E$2403,5,FALSE)</f>
        <v>0.81</v>
      </c>
      <c r="I2027" s="41">
        <f>VLOOKUP($A2027,'Youth Skills Data'!$A$1:$E$2403,4,FALSE)</f>
        <v>3.53</v>
      </c>
      <c r="J2027" s="41">
        <f>VLOOKUP($A2027,'Youth Skills Data'!$A$1:$E$2403,3,FALSE)</f>
        <v>7.58</v>
      </c>
      <c r="K2027" s="41">
        <f t="shared" si="157"/>
        <v>11.92</v>
      </c>
      <c r="L2027" s="41" t="s">
        <v>5</v>
      </c>
      <c r="M2027" s="41" t="s">
        <v>6</v>
      </c>
      <c r="N2027" s="41" t="str">
        <f t="shared" si="158"/>
        <v>Moderate Impact</v>
      </c>
      <c r="O2027" s="42">
        <v>55198</v>
      </c>
      <c r="P2027" s="42"/>
      <c r="Q2027" s="42">
        <f t="shared" si="159"/>
        <v>55198</v>
      </c>
    </row>
    <row r="2028" spans="1:17" x14ac:dyDescent="0.35">
      <c r="A2028" s="41" t="s">
        <v>2049</v>
      </c>
      <c r="B2028" s="41">
        <f>VLOOKUP($A:$A,'Youth Skills Data'!$A$1:$E$2403,2,FALSE)</f>
        <v>17</v>
      </c>
      <c r="C2028" s="41" t="str">
        <f t="shared" si="156"/>
        <v>15 - 19 yrs</v>
      </c>
      <c r="D2028" s="41" t="s">
        <v>3</v>
      </c>
      <c r="E2028" s="41" t="str">
        <f>HLOOKUP($A2028,'Sheet 4'!$A$2:$CNK$3,2,FALSE)</f>
        <v>Single</v>
      </c>
      <c r="F2028" s="41" t="s">
        <v>121</v>
      </c>
      <c r="G2028" s="41" t="str">
        <f t="shared" si="155"/>
        <v>Male/Single/Amudat</v>
      </c>
      <c r="H2028" s="41">
        <f>VLOOKUP($A2028,'Youth Skills Data'!$A$1:$E$2403,5,FALSE)</f>
        <v>5.3</v>
      </c>
      <c r="I2028" s="41">
        <f>VLOOKUP($A2028,'Youth Skills Data'!$A$1:$E$2403,4,FALSE)</f>
        <v>2.52</v>
      </c>
      <c r="J2028" s="41">
        <f>VLOOKUP($A2028,'Youth Skills Data'!$A$1:$E$2403,3,FALSE)</f>
        <v>5.59</v>
      </c>
      <c r="K2028" s="41">
        <f t="shared" si="157"/>
        <v>13.41</v>
      </c>
      <c r="L2028" s="41" t="s">
        <v>5</v>
      </c>
      <c r="M2028" s="41" t="s">
        <v>5</v>
      </c>
      <c r="N2028" s="41" t="str">
        <f t="shared" si="158"/>
        <v>High Impact</v>
      </c>
      <c r="O2028" s="42">
        <v>73000</v>
      </c>
      <c r="P2028" s="42">
        <v>12198</v>
      </c>
      <c r="Q2028" s="42">
        <f t="shared" si="159"/>
        <v>85198</v>
      </c>
    </row>
    <row r="2029" spans="1:17" x14ac:dyDescent="0.35">
      <c r="A2029" s="41" t="s">
        <v>2050</v>
      </c>
      <c r="B2029" s="41">
        <f>VLOOKUP($A:$A,'Youth Skills Data'!$A$1:$E$2403,2,FALSE)</f>
        <v>25</v>
      </c>
      <c r="C2029" s="41" t="str">
        <f t="shared" si="156"/>
        <v>25 yrs or more</v>
      </c>
      <c r="D2029" s="41" t="s">
        <v>3</v>
      </c>
      <c r="E2029" s="41" t="str">
        <f>HLOOKUP($A2029,'Sheet 4'!$A$2:$CNK$3,2,FALSE)</f>
        <v>Married</v>
      </c>
      <c r="F2029" s="41" t="s">
        <v>121</v>
      </c>
      <c r="G2029" s="41" t="str">
        <f t="shared" si="155"/>
        <v>Male/Married/Amudat</v>
      </c>
      <c r="H2029" s="41">
        <f>VLOOKUP($A2029,'Youth Skills Data'!$A$1:$E$2403,5,FALSE)</f>
        <v>8.9499999999999993</v>
      </c>
      <c r="I2029" s="41">
        <f>VLOOKUP($A2029,'Youth Skills Data'!$A$1:$E$2403,4,FALSE)</f>
        <v>9.2799999999999994</v>
      </c>
      <c r="J2029" s="41">
        <f>VLOOKUP($A2029,'Youth Skills Data'!$A$1:$E$2403,3,FALSE)</f>
        <v>7.99</v>
      </c>
      <c r="K2029" s="41">
        <f t="shared" si="157"/>
        <v>26.22</v>
      </c>
      <c r="L2029" s="41" t="s">
        <v>5</v>
      </c>
      <c r="M2029" s="41" t="s">
        <v>6</v>
      </c>
      <c r="N2029" s="41" t="str">
        <f t="shared" si="158"/>
        <v>Moderate Impact</v>
      </c>
      <c r="O2029" s="42">
        <v>90198</v>
      </c>
      <c r="P2029" s="42"/>
      <c r="Q2029" s="42">
        <f t="shared" si="159"/>
        <v>90198</v>
      </c>
    </row>
    <row r="2030" spans="1:17" x14ac:dyDescent="0.35">
      <c r="A2030" s="41" t="s">
        <v>2051</v>
      </c>
      <c r="B2030" s="41">
        <f>VLOOKUP($A:$A,'Youth Skills Data'!$A$1:$E$2403,2,FALSE)</f>
        <v>15</v>
      </c>
      <c r="C2030" s="41" t="str">
        <f t="shared" si="156"/>
        <v>15 - 19 yrs</v>
      </c>
      <c r="D2030" s="41" t="s">
        <v>3</v>
      </c>
      <c r="E2030" s="41" t="str">
        <f>HLOOKUP($A2030,'Sheet 4'!$A$2:$CNK$3,2,FALSE)</f>
        <v>Single</v>
      </c>
      <c r="F2030" s="41" t="s">
        <v>121</v>
      </c>
      <c r="G2030" s="41" t="str">
        <f t="shared" si="155"/>
        <v>Male/Single/Amudat</v>
      </c>
      <c r="H2030" s="41">
        <f>VLOOKUP($A2030,'Youth Skills Data'!$A$1:$E$2403,5,FALSE)</f>
        <v>8.9499999999999993</v>
      </c>
      <c r="I2030" s="41">
        <f>VLOOKUP($A2030,'Youth Skills Data'!$A$1:$E$2403,4,FALSE)</f>
        <v>9.2799999999999994</v>
      </c>
      <c r="J2030" s="41">
        <f>VLOOKUP($A2030,'Youth Skills Data'!$A$1:$E$2403,3,FALSE)</f>
        <v>7.99</v>
      </c>
      <c r="K2030" s="41">
        <f t="shared" si="157"/>
        <v>26.22</v>
      </c>
      <c r="L2030" s="41" t="s">
        <v>5</v>
      </c>
      <c r="M2030" s="41" t="s">
        <v>5</v>
      </c>
      <c r="N2030" s="41" t="str">
        <f t="shared" si="158"/>
        <v>High Impact</v>
      </c>
      <c r="O2030" s="42">
        <v>35198</v>
      </c>
      <c r="P2030" s="42">
        <v>335000</v>
      </c>
      <c r="Q2030" s="42">
        <f t="shared" si="159"/>
        <v>370198</v>
      </c>
    </row>
    <row r="2031" spans="1:17" x14ac:dyDescent="0.35">
      <c r="A2031" s="41" t="s">
        <v>2052</v>
      </c>
      <c r="B2031" s="41">
        <f>VLOOKUP($A:$A,'Youth Skills Data'!$A$1:$E$2403,2,FALSE)</f>
        <v>15</v>
      </c>
      <c r="C2031" s="41" t="str">
        <f t="shared" si="156"/>
        <v>15 - 19 yrs</v>
      </c>
      <c r="D2031" s="41" t="s">
        <v>3</v>
      </c>
      <c r="E2031" s="41" t="str">
        <f>HLOOKUP($A2031,'Sheet 4'!$A$2:$CNK$3,2,FALSE)</f>
        <v>Separated</v>
      </c>
      <c r="F2031" s="41" t="s">
        <v>121</v>
      </c>
      <c r="G2031" s="41" t="str">
        <f t="shared" si="155"/>
        <v>Male/Separated/Amudat</v>
      </c>
      <c r="H2031" s="41">
        <f>VLOOKUP($A2031,'Youth Skills Data'!$A$1:$E$2403,5,FALSE)</f>
        <v>8.42</v>
      </c>
      <c r="I2031" s="41">
        <f>VLOOKUP($A2031,'Youth Skills Data'!$A$1:$E$2403,4,FALSE)</f>
        <v>3.68</v>
      </c>
      <c r="J2031" s="41">
        <f>VLOOKUP($A2031,'Youth Skills Data'!$A$1:$E$2403,3,FALSE)</f>
        <v>0.54</v>
      </c>
      <c r="K2031" s="41">
        <f t="shared" si="157"/>
        <v>12.64</v>
      </c>
      <c r="L2031" s="41" t="s">
        <v>5</v>
      </c>
      <c r="M2031" s="41" t="s">
        <v>5</v>
      </c>
      <c r="N2031" s="41" t="str">
        <f t="shared" si="158"/>
        <v>High Impact</v>
      </c>
      <c r="O2031" s="42">
        <v>55099</v>
      </c>
      <c r="P2031" s="42">
        <v>16200</v>
      </c>
      <c r="Q2031" s="42">
        <f t="shared" si="159"/>
        <v>71299</v>
      </c>
    </row>
    <row r="2032" spans="1:17" x14ac:dyDescent="0.35">
      <c r="A2032" s="41" t="s">
        <v>2053</v>
      </c>
      <c r="B2032" s="41">
        <f>VLOOKUP($A:$A,'Youth Skills Data'!$A$1:$E$2403,2,FALSE)</f>
        <v>17</v>
      </c>
      <c r="C2032" s="41" t="str">
        <f t="shared" si="156"/>
        <v>15 - 19 yrs</v>
      </c>
      <c r="D2032" s="41" t="s">
        <v>8</v>
      </c>
      <c r="E2032" s="41" t="str">
        <f>HLOOKUP($A2032,'Sheet 4'!$A$2:$CNK$3,2,FALSE)</f>
        <v>Separated</v>
      </c>
      <c r="F2032" s="41" t="s">
        <v>121</v>
      </c>
      <c r="G2032" s="41" t="str">
        <f t="shared" si="155"/>
        <v>Female/Separated/Amudat</v>
      </c>
      <c r="H2032" s="41">
        <f>VLOOKUP($A2032,'Youth Skills Data'!$A$1:$E$2403,5,FALSE)</f>
        <v>8.42</v>
      </c>
      <c r="I2032" s="41">
        <f>VLOOKUP($A2032,'Youth Skills Data'!$A$1:$E$2403,4,FALSE)</f>
        <v>3.68</v>
      </c>
      <c r="J2032" s="41">
        <f>VLOOKUP($A2032,'Youth Skills Data'!$A$1:$E$2403,3,FALSE)</f>
        <v>0.54</v>
      </c>
      <c r="K2032" s="41">
        <f t="shared" si="157"/>
        <v>12.64</v>
      </c>
      <c r="L2032" s="41" t="s">
        <v>5</v>
      </c>
      <c r="M2032" s="41" t="s">
        <v>5</v>
      </c>
      <c r="N2032" s="41" t="str">
        <f t="shared" si="158"/>
        <v>High Impact</v>
      </c>
      <c r="O2032" s="42">
        <v>85000</v>
      </c>
      <c r="P2032" s="42">
        <v>38000</v>
      </c>
      <c r="Q2032" s="42">
        <f t="shared" si="159"/>
        <v>123000</v>
      </c>
    </row>
    <row r="2033" spans="1:17" x14ac:dyDescent="0.35">
      <c r="A2033" s="41" t="s">
        <v>2054</v>
      </c>
      <c r="B2033" s="41">
        <f>VLOOKUP($A:$A,'Youth Skills Data'!$A$1:$E$2403,2,FALSE)</f>
        <v>19</v>
      </c>
      <c r="C2033" s="41" t="str">
        <f t="shared" si="156"/>
        <v>20 - 24 yrs</v>
      </c>
      <c r="D2033" s="41" t="s">
        <v>3</v>
      </c>
      <c r="E2033" s="41" t="str">
        <f>HLOOKUP($A2033,'Sheet 4'!$A$2:$CNK$3,2,FALSE)</f>
        <v>Single</v>
      </c>
      <c r="F2033" s="41" t="s">
        <v>121</v>
      </c>
      <c r="G2033" s="41" t="str">
        <f t="shared" si="155"/>
        <v>Male/Single/Amudat</v>
      </c>
      <c r="H2033" s="41">
        <f>VLOOKUP($A2033,'Youth Skills Data'!$A$1:$E$2403,5,FALSE)</f>
        <v>8.42</v>
      </c>
      <c r="I2033" s="41">
        <f>VLOOKUP($A2033,'Youth Skills Data'!$A$1:$E$2403,4,FALSE)</f>
        <v>3.68</v>
      </c>
      <c r="J2033" s="41">
        <f>VLOOKUP($A2033,'Youth Skills Data'!$A$1:$E$2403,3,FALSE)</f>
        <v>0.54</v>
      </c>
      <c r="K2033" s="41">
        <f t="shared" si="157"/>
        <v>12.64</v>
      </c>
      <c r="L2033" s="41" t="s">
        <v>5</v>
      </c>
      <c r="M2033" s="41" t="s">
        <v>5</v>
      </c>
      <c r="N2033" s="41" t="str">
        <f t="shared" si="158"/>
        <v>High Impact</v>
      </c>
      <c r="O2033" s="42">
        <v>41000</v>
      </c>
      <c r="P2033" s="42">
        <v>3200</v>
      </c>
      <c r="Q2033" s="42">
        <f t="shared" si="159"/>
        <v>44200</v>
      </c>
    </row>
    <row r="2034" spans="1:17" x14ac:dyDescent="0.35">
      <c r="A2034" s="41" t="s">
        <v>2055</v>
      </c>
      <c r="B2034" s="41">
        <f>VLOOKUP($A:$A,'Youth Skills Data'!$A$1:$E$2403,2,FALSE)</f>
        <v>21</v>
      </c>
      <c r="C2034" s="41" t="str">
        <f t="shared" si="156"/>
        <v>20 - 24 yrs</v>
      </c>
      <c r="D2034" s="41" t="s">
        <v>3</v>
      </c>
      <c r="E2034" s="41" t="str">
        <f>HLOOKUP($A2034,'Sheet 4'!$A$2:$CNK$3,2,FALSE)</f>
        <v>Married</v>
      </c>
      <c r="F2034" s="41" t="s">
        <v>121</v>
      </c>
      <c r="G2034" s="41" t="str">
        <f t="shared" si="155"/>
        <v>Male/Married/Amudat</v>
      </c>
      <c r="H2034" s="41">
        <f>VLOOKUP($A2034,'Youth Skills Data'!$A$1:$E$2403,5,FALSE)</f>
        <v>8.42</v>
      </c>
      <c r="I2034" s="41">
        <f>VLOOKUP($A2034,'Youth Skills Data'!$A$1:$E$2403,4,FALSE)</f>
        <v>3.68</v>
      </c>
      <c r="J2034" s="41">
        <f>VLOOKUP($A2034,'Youth Skills Data'!$A$1:$E$2403,3,FALSE)</f>
        <v>0.54</v>
      </c>
      <c r="K2034" s="41">
        <f t="shared" si="157"/>
        <v>12.64</v>
      </c>
      <c r="L2034" s="41" t="s">
        <v>5</v>
      </c>
      <c r="M2034" s="41" t="s">
        <v>5</v>
      </c>
      <c r="N2034" s="41" t="str">
        <f t="shared" si="158"/>
        <v>High Impact</v>
      </c>
      <c r="O2034" s="42">
        <v>32500</v>
      </c>
      <c r="P2034" s="42">
        <v>130000</v>
      </c>
      <c r="Q2034" s="42">
        <f t="shared" si="159"/>
        <v>162500</v>
      </c>
    </row>
    <row r="2035" spans="1:17" x14ac:dyDescent="0.35">
      <c r="A2035" s="41" t="s">
        <v>2056</v>
      </c>
      <c r="B2035" s="41">
        <f>VLOOKUP($A:$A,'Youth Skills Data'!$A$1:$E$2403,2,FALSE)</f>
        <v>24</v>
      </c>
      <c r="C2035" s="41" t="str">
        <f t="shared" si="156"/>
        <v>20 - 24 yrs</v>
      </c>
      <c r="D2035" s="41" t="s">
        <v>8</v>
      </c>
      <c r="E2035" s="41" t="str">
        <f>HLOOKUP($A2035,'Sheet 4'!$A$2:$CNK$3,2,FALSE)</f>
        <v>Single</v>
      </c>
      <c r="F2035" s="41" t="s">
        <v>121</v>
      </c>
      <c r="G2035" s="41" t="str">
        <f t="shared" si="155"/>
        <v>Female/Single/Amudat</v>
      </c>
      <c r="H2035" s="41">
        <f>VLOOKUP($A2035,'Youth Skills Data'!$A$1:$E$2403,5,FALSE)</f>
        <v>5.24</v>
      </c>
      <c r="I2035" s="41">
        <f>VLOOKUP($A2035,'Youth Skills Data'!$A$1:$E$2403,4,FALSE)</f>
        <v>4.01</v>
      </c>
      <c r="J2035" s="41">
        <f>VLOOKUP($A2035,'Youth Skills Data'!$A$1:$E$2403,3,FALSE)</f>
        <v>5.53</v>
      </c>
      <c r="K2035" s="41">
        <f t="shared" si="157"/>
        <v>14.780000000000001</v>
      </c>
      <c r="L2035" s="41" t="s">
        <v>5</v>
      </c>
      <c r="M2035" s="41" t="s">
        <v>6</v>
      </c>
      <c r="N2035" s="41" t="str">
        <f t="shared" si="158"/>
        <v>Moderate Impact</v>
      </c>
      <c r="O2035" s="42">
        <v>18000</v>
      </c>
      <c r="P2035" s="42"/>
      <c r="Q2035" s="42">
        <f t="shared" si="159"/>
        <v>18000</v>
      </c>
    </row>
    <row r="2036" spans="1:17" x14ac:dyDescent="0.35">
      <c r="A2036" s="41" t="s">
        <v>2057</v>
      </c>
      <c r="B2036" s="41">
        <f>VLOOKUP($A:$A,'Youth Skills Data'!$A$1:$E$2403,2,FALSE)</f>
        <v>21</v>
      </c>
      <c r="C2036" s="41" t="str">
        <f t="shared" si="156"/>
        <v>20 - 24 yrs</v>
      </c>
      <c r="D2036" s="41" t="s">
        <v>3</v>
      </c>
      <c r="E2036" s="41" t="str">
        <f>HLOOKUP($A2036,'Sheet 4'!$A$2:$CNK$3,2,FALSE)</f>
        <v>Separated</v>
      </c>
      <c r="F2036" s="41" t="s">
        <v>121</v>
      </c>
      <c r="G2036" s="41" t="str">
        <f t="shared" si="155"/>
        <v>Male/Separated/Amudat</v>
      </c>
      <c r="H2036" s="41">
        <f>VLOOKUP($A2036,'Youth Skills Data'!$A$1:$E$2403,5,FALSE)</f>
        <v>4.3499999999999996</v>
      </c>
      <c r="I2036" s="41">
        <f>VLOOKUP($A2036,'Youth Skills Data'!$A$1:$E$2403,4,FALSE)</f>
        <v>7.84</v>
      </c>
      <c r="J2036" s="41">
        <f>VLOOKUP($A2036,'Youth Skills Data'!$A$1:$E$2403,3,FALSE)</f>
        <v>6.4</v>
      </c>
      <c r="K2036" s="41">
        <f t="shared" si="157"/>
        <v>18.59</v>
      </c>
      <c r="L2036" s="41" t="s">
        <v>5</v>
      </c>
      <c r="M2036" s="41" t="s">
        <v>5</v>
      </c>
      <c r="N2036" s="41" t="str">
        <f t="shared" si="158"/>
        <v>High Impact</v>
      </c>
      <c r="O2036" s="42">
        <v>55099</v>
      </c>
      <c r="P2036" s="42">
        <v>30297</v>
      </c>
      <c r="Q2036" s="42">
        <f t="shared" si="159"/>
        <v>85396</v>
      </c>
    </row>
    <row r="2037" spans="1:17" x14ac:dyDescent="0.35">
      <c r="A2037" s="41" t="s">
        <v>2058</v>
      </c>
      <c r="B2037" s="41">
        <f>VLOOKUP($A:$A,'Youth Skills Data'!$A$1:$E$2403,2,FALSE)</f>
        <v>23</v>
      </c>
      <c r="C2037" s="41" t="str">
        <f t="shared" si="156"/>
        <v>20 - 24 yrs</v>
      </c>
      <c r="D2037" s="41" t="s">
        <v>3</v>
      </c>
      <c r="E2037" s="41" t="str">
        <f>HLOOKUP($A2037,'Sheet 4'!$A$2:$CNK$3,2,FALSE)</f>
        <v>Separated</v>
      </c>
      <c r="F2037" s="41" t="s">
        <v>120</v>
      </c>
      <c r="G2037" s="41" t="str">
        <f t="shared" si="155"/>
        <v>Male/Separated/Nakapiripiriti</v>
      </c>
      <c r="H2037" s="41">
        <f>VLOOKUP($A2037,'Youth Skills Data'!$A$1:$E$2403,5,FALSE)</f>
        <v>3.76</v>
      </c>
      <c r="I2037" s="41">
        <f>VLOOKUP($A2037,'Youth Skills Data'!$A$1:$E$2403,4,FALSE)</f>
        <v>0.56000000000000005</v>
      </c>
      <c r="J2037" s="41">
        <f>VLOOKUP($A2037,'Youth Skills Data'!$A$1:$E$2403,3,FALSE)</f>
        <v>9.81</v>
      </c>
      <c r="K2037" s="41">
        <f t="shared" si="157"/>
        <v>14.13</v>
      </c>
      <c r="L2037" s="41" t="s">
        <v>5</v>
      </c>
      <c r="M2037" s="41" t="s">
        <v>5</v>
      </c>
      <c r="N2037" s="41" t="str">
        <f t="shared" si="158"/>
        <v>High Impact</v>
      </c>
      <c r="O2037" s="42">
        <v>70198</v>
      </c>
      <c r="P2037" s="42">
        <v>17099</v>
      </c>
      <c r="Q2037" s="42">
        <f t="shared" si="159"/>
        <v>87297</v>
      </c>
    </row>
    <row r="2038" spans="1:17" x14ac:dyDescent="0.35">
      <c r="A2038" s="41" t="s">
        <v>2059</v>
      </c>
      <c r="B2038" s="41">
        <f>VLOOKUP($A:$A,'Youth Skills Data'!$A$1:$E$2403,2,FALSE)</f>
        <v>19</v>
      </c>
      <c r="C2038" s="41" t="str">
        <f t="shared" si="156"/>
        <v>20 - 24 yrs</v>
      </c>
      <c r="D2038" s="41" t="s">
        <v>3</v>
      </c>
      <c r="E2038" s="41" t="str">
        <f>HLOOKUP($A2038,'Sheet 4'!$A$2:$CNK$3,2,FALSE)</f>
        <v>Separated</v>
      </c>
      <c r="F2038" s="41" t="s">
        <v>120</v>
      </c>
      <c r="G2038" s="41" t="str">
        <f t="shared" si="155"/>
        <v>Male/Separated/Nakapiripiriti</v>
      </c>
      <c r="H2038" s="41">
        <f>VLOOKUP($A2038,'Youth Skills Data'!$A$1:$E$2403,5,FALSE)</f>
        <v>3.76</v>
      </c>
      <c r="I2038" s="41">
        <f>VLOOKUP($A2038,'Youth Skills Data'!$A$1:$E$2403,4,FALSE)</f>
        <v>0.56000000000000005</v>
      </c>
      <c r="J2038" s="41">
        <f>VLOOKUP($A2038,'Youth Skills Data'!$A$1:$E$2403,3,FALSE)</f>
        <v>9.81</v>
      </c>
      <c r="K2038" s="41">
        <f t="shared" si="157"/>
        <v>14.13</v>
      </c>
      <c r="L2038" s="41" t="s">
        <v>5</v>
      </c>
      <c r="M2038" s="41" t="s">
        <v>5</v>
      </c>
      <c r="N2038" s="41" t="str">
        <f t="shared" si="158"/>
        <v>High Impact</v>
      </c>
      <c r="O2038" s="42">
        <v>10297</v>
      </c>
      <c r="P2038" s="42">
        <v>15198</v>
      </c>
      <c r="Q2038" s="42">
        <f t="shared" si="159"/>
        <v>25495</v>
      </c>
    </row>
    <row r="2039" spans="1:17" x14ac:dyDescent="0.35">
      <c r="A2039" s="41" t="s">
        <v>2060</v>
      </c>
      <c r="B2039" s="41">
        <f>VLOOKUP($A:$A,'Youth Skills Data'!$A$1:$E$2403,2,FALSE)</f>
        <v>29</v>
      </c>
      <c r="C2039" s="41" t="str">
        <f t="shared" si="156"/>
        <v>25 yrs or more</v>
      </c>
      <c r="D2039" s="41" t="s">
        <v>8</v>
      </c>
      <c r="E2039" s="41" t="str">
        <f>HLOOKUP($A2039,'Sheet 4'!$A$2:$CNK$3,2,FALSE)</f>
        <v>Single</v>
      </c>
      <c r="F2039" s="41" t="s">
        <v>120</v>
      </c>
      <c r="G2039" s="41" t="str">
        <f t="shared" si="155"/>
        <v>Female/Single/Nakapiripiriti</v>
      </c>
      <c r="H2039" s="41">
        <f>VLOOKUP($A2039,'Youth Skills Data'!$A$1:$E$2403,5,FALSE)</f>
        <v>3.26</v>
      </c>
      <c r="I2039" s="41">
        <f>VLOOKUP($A2039,'Youth Skills Data'!$A$1:$E$2403,4,FALSE)</f>
        <v>9.7200000000000006</v>
      </c>
      <c r="J2039" s="41">
        <f>VLOOKUP($A2039,'Youth Skills Data'!$A$1:$E$2403,3,FALSE)</f>
        <v>2</v>
      </c>
      <c r="K2039" s="41">
        <f t="shared" si="157"/>
        <v>14.98</v>
      </c>
      <c r="L2039" s="41" t="s">
        <v>7</v>
      </c>
      <c r="M2039" s="41" t="s">
        <v>7</v>
      </c>
      <c r="N2039" s="41" t="str">
        <f t="shared" si="158"/>
        <v>No Impact at all</v>
      </c>
      <c r="O2039" s="42"/>
      <c r="P2039" s="42"/>
      <c r="Q2039" s="42">
        <f t="shared" si="159"/>
        <v>0</v>
      </c>
    </row>
    <row r="2040" spans="1:17" x14ac:dyDescent="0.35">
      <c r="A2040" s="41" t="s">
        <v>2061</v>
      </c>
      <c r="B2040" s="41">
        <f>VLOOKUP($A:$A,'Youth Skills Data'!$A$1:$E$2403,2,FALSE)</f>
        <v>23</v>
      </c>
      <c r="C2040" s="41" t="str">
        <f t="shared" si="156"/>
        <v>20 - 24 yrs</v>
      </c>
      <c r="D2040" s="41" t="s">
        <v>3</v>
      </c>
      <c r="E2040" s="41" t="str">
        <f>HLOOKUP($A2040,'Sheet 4'!$A$2:$CNK$3,2,FALSE)</f>
        <v>Single</v>
      </c>
      <c r="F2040" s="41" t="s">
        <v>120</v>
      </c>
      <c r="G2040" s="41" t="str">
        <f t="shared" si="155"/>
        <v>Male/Single/Nakapiripiriti</v>
      </c>
      <c r="H2040" s="41">
        <f>VLOOKUP($A2040,'Youth Skills Data'!$A$1:$E$2403,5,FALSE)</f>
        <v>8.42</v>
      </c>
      <c r="I2040" s="41">
        <f>VLOOKUP($A2040,'Youth Skills Data'!$A$1:$E$2403,4,FALSE)</f>
        <v>3.68</v>
      </c>
      <c r="J2040" s="41">
        <f>VLOOKUP($A2040,'Youth Skills Data'!$A$1:$E$2403,3,FALSE)</f>
        <v>0.54</v>
      </c>
      <c r="K2040" s="41">
        <f t="shared" si="157"/>
        <v>12.64</v>
      </c>
      <c r="L2040" s="41" t="s">
        <v>5</v>
      </c>
      <c r="M2040" s="41" t="s">
        <v>5</v>
      </c>
      <c r="N2040" s="41" t="str">
        <f t="shared" si="158"/>
        <v>High Impact</v>
      </c>
      <c r="O2040" s="42">
        <v>22599</v>
      </c>
      <c r="P2040" s="42">
        <v>48000</v>
      </c>
      <c r="Q2040" s="42">
        <f t="shared" si="159"/>
        <v>70599</v>
      </c>
    </row>
    <row r="2041" spans="1:17" x14ac:dyDescent="0.35">
      <c r="A2041" s="41" t="s">
        <v>2062</v>
      </c>
      <c r="B2041" s="41">
        <f>VLOOKUP($A:$A,'Youth Skills Data'!$A$1:$E$2403,2,FALSE)</f>
        <v>21</v>
      </c>
      <c r="C2041" s="41" t="str">
        <f t="shared" si="156"/>
        <v>20 - 24 yrs</v>
      </c>
      <c r="D2041" s="41" t="s">
        <v>8</v>
      </c>
      <c r="E2041" s="41" t="str">
        <f>HLOOKUP($A2041,'Sheet 4'!$A$2:$CNK$3,2,FALSE)</f>
        <v>Single</v>
      </c>
      <c r="F2041" s="41" t="s">
        <v>120</v>
      </c>
      <c r="G2041" s="41" t="str">
        <f t="shared" si="155"/>
        <v>Female/Single/Nakapiripiriti</v>
      </c>
      <c r="H2041" s="41">
        <f>VLOOKUP($A2041,'Youth Skills Data'!$A$1:$E$2403,5,FALSE)</f>
        <v>0.81</v>
      </c>
      <c r="I2041" s="41">
        <f>VLOOKUP($A2041,'Youth Skills Data'!$A$1:$E$2403,4,FALSE)</f>
        <v>3.53</v>
      </c>
      <c r="J2041" s="41">
        <f>VLOOKUP($A2041,'Youth Skills Data'!$A$1:$E$2403,3,FALSE)</f>
        <v>7.58</v>
      </c>
      <c r="K2041" s="41">
        <f t="shared" si="157"/>
        <v>11.92</v>
      </c>
      <c r="L2041" s="41" t="s">
        <v>5</v>
      </c>
      <c r="M2041" s="41" t="s">
        <v>5</v>
      </c>
      <c r="N2041" s="41" t="str">
        <f t="shared" si="158"/>
        <v>High Impact</v>
      </c>
      <c r="O2041" s="42">
        <v>45198</v>
      </c>
      <c r="P2041" s="42">
        <v>235000</v>
      </c>
      <c r="Q2041" s="42">
        <f t="shared" si="159"/>
        <v>280198</v>
      </c>
    </row>
    <row r="2042" spans="1:17" x14ac:dyDescent="0.35">
      <c r="A2042" s="41" t="s">
        <v>2063</v>
      </c>
      <c r="B2042" s="41">
        <f>VLOOKUP($A:$A,'Youth Skills Data'!$A$1:$E$2403,2,FALSE)</f>
        <v>19</v>
      </c>
      <c r="C2042" s="41" t="str">
        <f t="shared" si="156"/>
        <v>20 - 24 yrs</v>
      </c>
      <c r="D2042" s="41" t="s">
        <v>8</v>
      </c>
      <c r="E2042" s="41" t="str">
        <f>HLOOKUP($A2042,'Sheet 4'!$A$2:$CNK$3,2,FALSE)</f>
        <v>Separated</v>
      </c>
      <c r="F2042" s="41" t="s">
        <v>120</v>
      </c>
      <c r="G2042" s="41" t="str">
        <f t="shared" si="155"/>
        <v>Female/Separated/Nakapiripiriti</v>
      </c>
      <c r="H2042" s="41">
        <f>VLOOKUP($A2042,'Youth Skills Data'!$A$1:$E$2403,5,FALSE)</f>
        <v>3.76</v>
      </c>
      <c r="I2042" s="41">
        <f>VLOOKUP($A2042,'Youth Skills Data'!$A$1:$E$2403,4,FALSE)</f>
        <v>0.56000000000000005</v>
      </c>
      <c r="J2042" s="41">
        <f>VLOOKUP($A2042,'Youth Skills Data'!$A$1:$E$2403,3,FALSE)</f>
        <v>9.81</v>
      </c>
      <c r="K2042" s="41">
        <f t="shared" si="157"/>
        <v>14.13</v>
      </c>
      <c r="L2042" s="41" t="s">
        <v>5</v>
      </c>
      <c r="M2042" s="41" t="s">
        <v>5</v>
      </c>
      <c r="N2042" s="41" t="str">
        <f t="shared" si="158"/>
        <v>High Impact</v>
      </c>
      <c r="O2042" s="42">
        <v>136000</v>
      </c>
      <c r="P2042" s="42">
        <v>11000</v>
      </c>
      <c r="Q2042" s="42">
        <f t="shared" si="159"/>
        <v>147000</v>
      </c>
    </row>
    <row r="2043" spans="1:17" x14ac:dyDescent="0.35">
      <c r="A2043" s="41" t="s">
        <v>2064</v>
      </c>
      <c r="B2043" s="41">
        <f>VLOOKUP($A:$A,'Youth Skills Data'!$A$1:$E$2403,2,FALSE)</f>
        <v>21</v>
      </c>
      <c r="C2043" s="41" t="str">
        <f t="shared" si="156"/>
        <v>20 - 24 yrs</v>
      </c>
      <c r="D2043" s="41" t="s">
        <v>8</v>
      </c>
      <c r="E2043" s="41" t="str">
        <f>HLOOKUP($A2043,'Sheet 4'!$A$2:$CNK$3,2,FALSE)</f>
        <v>Single</v>
      </c>
      <c r="F2043" s="41" t="s">
        <v>120</v>
      </c>
      <c r="G2043" s="41" t="str">
        <f t="shared" si="155"/>
        <v>Female/Single/Nakapiripiriti</v>
      </c>
      <c r="H2043" s="41">
        <f>VLOOKUP($A2043,'Youth Skills Data'!$A$1:$E$2403,5,FALSE)</f>
        <v>8.9499999999999993</v>
      </c>
      <c r="I2043" s="41">
        <f>VLOOKUP($A2043,'Youth Skills Data'!$A$1:$E$2403,4,FALSE)</f>
        <v>9.2799999999999994</v>
      </c>
      <c r="J2043" s="41">
        <f>VLOOKUP($A2043,'Youth Skills Data'!$A$1:$E$2403,3,FALSE)</f>
        <v>7.99</v>
      </c>
      <c r="K2043" s="41">
        <f t="shared" si="157"/>
        <v>26.22</v>
      </c>
      <c r="L2043" s="41" t="s">
        <v>5</v>
      </c>
      <c r="M2043" s="41" t="s">
        <v>5</v>
      </c>
      <c r="N2043" s="41" t="str">
        <f t="shared" si="158"/>
        <v>High Impact</v>
      </c>
      <c r="O2043" s="42">
        <v>90500</v>
      </c>
      <c r="P2043" s="42">
        <v>60000</v>
      </c>
      <c r="Q2043" s="42">
        <f t="shared" si="159"/>
        <v>150500</v>
      </c>
    </row>
    <row r="2044" spans="1:17" x14ac:dyDescent="0.35">
      <c r="A2044" s="41" t="s">
        <v>2065</v>
      </c>
      <c r="B2044" s="41">
        <f>VLOOKUP($A:$A,'Youth Skills Data'!$A$1:$E$2403,2,FALSE)</f>
        <v>23</v>
      </c>
      <c r="C2044" s="41" t="str">
        <f t="shared" si="156"/>
        <v>20 - 24 yrs</v>
      </c>
      <c r="D2044" s="41" t="s">
        <v>3</v>
      </c>
      <c r="E2044" s="41" t="str">
        <f>HLOOKUP($A2044,'Sheet 4'!$A$2:$CNK$3,2,FALSE)</f>
        <v>Single</v>
      </c>
      <c r="F2044" s="41" t="s">
        <v>120</v>
      </c>
      <c r="G2044" s="41" t="str">
        <f t="shared" si="155"/>
        <v>Male/Single/Nakapiripiriti</v>
      </c>
      <c r="H2044" s="41">
        <f>VLOOKUP($A2044,'Youth Skills Data'!$A$1:$E$2403,5,FALSE)</f>
        <v>0.81</v>
      </c>
      <c r="I2044" s="41">
        <f>VLOOKUP($A2044,'Youth Skills Data'!$A$1:$E$2403,4,FALSE)</f>
        <v>3.53</v>
      </c>
      <c r="J2044" s="41">
        <f>VLOOKUP($A2044,'Youth Skills Data'!$A$1:$E$2403,3,FALSE)</f>
        <v>7.58</v>
      </c>
      <c r="K2044" s="41">
        <f t="shared" si="157"/>
        <v>11.92</v>
      </c>
      <c r="L2044" s="41" t="s">
        <v>5</v>
      </c>
      <c r="M2044" s="41" t="s">
        <v>5</v>
      </c>
      <c r="N2044" s="41" t="str">
        <f t="shared" si="158"/>
        <v>High Impact</v>
      </c>
      <c r="O2044" s="42">
        <v>4650</v>
      </c>
      <c r="P2044" s="42">
        <v>35198</v>
      </c>
      <c r="Q2044" s="42">
        <f t="shared" si="159"/>
        <v>39848</v>
      </c>
    </row>
    <row r="2045" spans="1:17" x14ac:dyDescent="0.35">
      <c r="A2045" s="41" t="s">
        <v>2066</v>
      </c>
      <c r="B2045" s="41">
        <f>VLOOKUP($A:$A,'Youth Skills Data'!$A$1:$E$2403,2,FALSE)</f>
        <v>17</v>
      </c>
      <c r="C2045" s="41" t="str">
        <f t="shared" si="156"/>
        <v>15 - 19 yrs</v>
      </c>
      <c r="D2045" s="41" t="s">
        <v>3</v>
      </c>
      <c r="E2045" s="41" t="str">
        <f>HLOOKUP($A2045,'Sheet 4'!$A$2:$CNK$3,2,FALSE)</f>
        <v>Single</v>
      </c>
      <c r="F2045" s="41" t="s">
        <v>120</v>
      </c>
      <c r="G2045" s="41" t="str">
        <f t="shared" si="155"/>
        <v>Male/Single/Nakapiripiriti</v>
      </c>
      <c r="H2045" s="41">
        <f>VLOOKUP($A2045,'Youth Skills Data'!$A$1:$E$2403,5,FALSE)</f>
        <v>5.3</v>
      </c>
      <c r="I2045" s="41">
        <f>VLOOKUP($A2045,'Youth Skills Data'!$A$1:$E$2403,4,FALSE)</f>
        <v>2.52</v>
      </c>
      <c r="J2045" s="41">
        <f>VLOOKUP($A2045,'Youth Skills Data'!$A$1:$E$2403,3,FALSE)</f>
        <v>5.59</v>
      </c>
      <c r="K2045" s="41">
        <f t="shared" si="157"/>
        <v>13.41</v>
      </c>
      <c r="L2045" s="41" t="s">
        <v>5</v>
      </c>
      <c r="M2045" s="41" t="s">
        <v>5</v>
      </c>
      <c r="N2045" s="41" t="str">
        <f t="shared" si="158"/>
        <v>High Impact</v>
      </c>
      <c r="O2045" s="42">
        <v>130000</v>
      </c>
      <c r="P2045" s="42">
        <v>41000</v>
      </c>
      <c r="Q2045" s="42">
        <f t="shared" si="159"/>
        <v>171000</v>
      </c>
    </row>
    <row r="2046" spans="1:17" x14ac:dyDescent="0.35">
      <c r="A2046" s="41" t="s">
        <v>2067</v>
      </c>
      <c r="B2046" s="41">
        <f>VLOOKUP($A:$A,'Youth Skills Data'!$A$1:$E$2403,2,FALSE)</f>
        <v>25</v>
      </c>
      <c r="C2046" s="41" t="str">
        <f t="shared" si="156"/>
        <v>25 yrs or more</v>
      </c>
      <c r="D2046" s="41" t="s">
        <v>3</v>
      </c>
      <c r="E2046" s="41" t="str">
        <f>HLOOKUP($A2046,'Sheet 4'!$A$2:$CNK$3,2,FALSE)</f>
        <v>Single</v>
      </c>
      <c r="F2046" s="41" t="s">
        <v>120</v>
      </c>
      <c r="G2046" s="41" t="str">
        <f t="shared" si="155"/>
        <v>Male/Single/Nakapiripiriti</v>
      </c>
      <c r="H2046" s="41">
        <f>VLOOKUP($A2046,'Youth Skills Data'!$A$1:$E$2403,5,FALSE)</f>
        <v>1.87</v>
      </c>
      <c r="I2046" s="41">
        <f>VLOOKUP($A2046,'Youth Skills Data'!$A$1:$E$2403,4,FALSE)</f>
        <v>2.88</v>
      </c>
      <c r="J2046" s="41">
        <f>VLOOKUP($A2046,'Youth Skills Data'!$A$1:$E$2403,3,FALSE)</f>
        <v>5.23</v>
      </c>
      <c r="K2046" s="41">
        <f t="shared" si="157"/>
        <v>9.98</v>
      </c>
      <c r="L2046" s="41" t="s">
        <v>5</v>
      </c>
      <c r="M2046" s="41" t="s">
        <v>5</v>
      </c>
      <c r="N2046" s="41" t="str">
        <f t="shared" si="158"/>
        <v>High Impact</v>
      </c>
      <c r="O2046" s="42">
        <v>30200</v>
      </c>
      <c r="P2046" s="42">
        <v>15198</v>
      </c>
      <c r="Q2046" s="42">
        <f t="shared" si="159"/>
        <v>45398</v>
      </c>
    </row>
    <row r="2047" spans="1:17" x14ac:dyDescent="0.35">
      <c r="A2047" s="41" t="s">
        <v>2068</v>
      </c>
      <c r="B2047" s="41">
        <f>VLOOKUP($A:$A,'Youth Skills Data'!$A$1:$E$2403,2,FALSE)</f>
        <v>15</v>
      </c>
      <c r="C2047" s="41" t="str">
        <f t="shared" si="156"/>
        <v>15 - 19 yrs</v>
      </c>
      <c r="D2047" s="41" t="s">
        <v>3</v>
      </c>
      <c r="E2047" s="41" t="str">
        <f>HLOOKUP($A2047,'Sheet 4'!$A$2:$CNK$3,2,FALSE)</f>
        <v>Single</v>
      </c>
      <c r="F2047" s="41" t="s">
        <v>118</v>
      </c>
      <c r="G2047" s="41" t="str">
        <f t="shared" si="155"/>
        <v>Male/Single/Kotido</v>
      </c>
      <c r="H2047" s="41">
        <f>VLOOKUP($A2047,'Youth Skills Data'!$A$1:$E$2403,5,FALSE)</f>
        <v>1.87</v>
      </c>
      <c r="I2047" s="41">
        <f>VLOOKUP($A2047,'Youth Skills Data'!$A$1:$E$2403,4,FALSE)</f>
        <v>2.88</v>
      </c>
      <c r="J2047" s="41">
        <f>VLOOKUP($A2047,'Youth Skills Data'!$A$1:$E$2403,3,FALSE)</f>
        <v>5.23</v>
      </c>
      <c r="K2047" s="41">
        <f t="shared" si="157"/>
        <v>9.98</v>
      </c>
      <c r="L2047" s="41" t="s">
        <v>5</v>
      </c>
      <c r="M2047" s="41" t="s">
        <v>5</v>
      </c>
      <c r="N2047" s="41" t="str">
        <f t="shared" si="158"/>
        <v>High Impact</v>
      </c>
      <c r="O2047" s="42">
        <v>60297</v>
      </c>
      <c r="P2047" s="42">
        <v>40198</v>
      </c>
      <c r="Q2047" s="42">
        <f t="shared" si="159"/>
        <v>100495</v>
      </c>
    </row>
    <row r="2048" spans="1:17" x14ac:dyDescent="0.35">
      <c r="A2048" s="41" t="s">
        <v>2069</v>
      </c>
      <c r="B2048" s="41">
        <f>VLOOKUP($A:$A,'Youth Skills Data'!$A$1:$E$2403,2,FALSE)</f>
        <v>15</v>
      </c>
      <c r="C2048" s="41" t="str">
        <f t="shared" si="156"/>
        <v>15 - 19 yrs</v>
      </c>
      <c r="D2048" s="41" t="s">
        <v>8</v>
      </c>
      <c r="E2048" s="41" t="str">
        <f>HLOOKUP($A2048,'Sheet 4'!$A$2:$CNK$3,2,FALSE)</f>
        <v>Single</v>
      </c>
      <c r="F2048" s="41" t="s">
        <v>118</v>
      </c>
      <c r="G2048" s="41" t="str">
        <f t="shared" si="155"/>
        <v>Female/Single/Kotido</v>
      </c>
      <c r="H2048" s="41">
        <f>VLOOKUP($A2048,'Youth Skills Data'!$A$1:$E$2403,5,FALSE)</f>
        <v>3.26</v>
      </c>
      <c r="I2048" s="41">
        <f>VLOOKUP($A2048,'Youth Skills Data'!$A$1:$E$2403,4,FALSE)</f>
        <v>9.7200000000000006</v>
      </c>
      <c r="J2048" s="41">
        <f>VLOOKUP($A2048,'Youth Skills Data'!$A$1:$E$2403,3,FALSE)</f>
        <v>2</v>
      </c>
      <c r="K2048" s="41">
        <f t="shared" si="157"/>
        <v>14.98</v>
      </c>
      <c r="L2048" s="41" t="s">
        <v>5</v>
      </c>
      <c r="M2048" s="41" t="s">
        <v>5</v>
      </c>
      <c r="N2048" s="41" t="str">
        <f t="shared" si="158"/>
        <v>High Impact</v>
      </c>
      <c r="O2048" s="42">
        <v>11500</v>
      </c>
      <c r="P2048" s="42">
        <v>67000</v>
      </c>
      <c r="Q2048" s="42">
        <f t="shared" si="159"/>
        <v>78500</v>
      </c>
    </row>
    <row r="2049" spans="1:17" x14ac:dyDescent="0.35">
      <c r="A2049" s="41" t="s">
        <v>2070</v>
      </c>
      <c r="B2049" s="41">
        <f>VLOOKUP($A:$A,'Youth Skills Data'!$A$1:$E$2403,2,FALSE)</f>
        <v>17</v>
      </c>
      <c r="C2049" s="41" t="str">
        <f t="shared" si="156"/>
        <v>15 - 19 yrs</v>
      </c>
      <c r="D2049" s="41" t="s">
        <v>8</v>
      </c>
      <c r="E2049" s="41" t="str">
        <f>HLOOKUP($A2049,'Sheet 4'!$A$2:$CNK$3,2,FALSE)</f>
        <v>Married</v>
      </c>
      <c r="F2049" s="41" t="s">
        <v>118</v>
      </c>
      <c r="G2049" s="41" t="str">
        <f t="shared" si="155"/>
        <v>Female/Married/Kotido</v>
      </c>
      <c r="H2049" s="41">
        <f>VLOOKUP($A2049,'Youth Skills Data'!$A$1:$E$2403,5,FALSE)</f>
        <v>3.26</v>
      </c>
      <c r="I2049" s="41">
        <f>VLOOKUP($A2049,'Youth Skills Data'!$A$1:$E$2403,4,FALSE)</f>
        <v>9.7200000000000006</v>
      </c>
      <c r="J2049" s="41">
        <f>VLOOKUP($A2049,'Youth Skills Data'!$A$1:$E$2403,3,FALSE)</f>
        <v>2</v>
      </c>
      <c r="K2049" s="41">
        <f t="shared" si="157"/>
        <v>14.98</v>
      </c>
      <c r="L2049" s="41" t="s">
        <v>5</v>
      </c>
      <c r="M2049" s="41" t="s">
        <v>5</v>
      </c>
      <c r="N2049" s="41" t="str">
        <f t="shared" si="158"/>
        <v>High Impact</v>
      </c>
      <c r="O2049" s="42">
        <v>37000</v>
      </c>
      <c r="P2049" s="42">
        <v>7198</v>
      </c>
      <c r="Q2049" s="42">
        <f t="shared" si="159"/>
        <v>44198</v>
      </c>
    </row>
    <row r="2050" spans="1:17" x14ac:dyDescent="0.35">
      <c r="A2050" s="41" t="s">
        <v>2071</v>
      </c>
      <c r="B2050" s="41">
        <f>VLOOKUP($A:$A,'Youth Skills Data'!$A$1:$E$2403,2,FALSE)</f>
        <v>19</v>
      </c>
      <c r="C2050" s="41" t="str">
        <f t="shared" si="156"/>
        <v>20 - 24 yrs</v>
      </c>
      <c r="D2050" s="41" t="s">
        <v>3</v>
      </c>
      <c r="E2050" s="41" t="str">
        <f>HLOOKUP($A2050,'Sheet 4'!$A$2:$CNK$3,2,FALSE)</f>
        <v>Single</v>
      </c>
      <c r="F2050" s="41" t="s">
        <v>118</v>
      </c>
      <c r="G2050" s="41" t="str">
        <f t="shared" ref="G2050:G2113" si="160">CONCATENATE(D2050,"/",E2050,"/",F2050,)</f>
        <v>Male/Single/Kotido</v>
      </c>
      <c r="H2050" s="41">
        <f>VLOOKUP($A2050,'Youth Skills Data'!$A$1:$E$2403,5,FALSE)</f>
        <v>8.9499999999999993</v>
      </c>
      <c r="I2050" s="41">
        <f>VLOOKUP($A2050,'Youth Skills Data'!$A$1:$E$2403,4,FALSE)</f>
        <v>9.2799999999999994</v>
      </c>
      <c r="J2050" s="41">
        <f>VLOOKUP($A2050,'Youth Skills Data'!$A$1:$E$2403,3,FALSE)</f>
        <v>7.99</v>
      </c>
      <c r="K2050" s="41">
        <f t="shared" si="157"/>
        <v>26.22</v>
      </c>
      <c r="L2050" s="41" t="s">
        <v>5</v>
      </c>
      <c r="M2050" s="41" t="s">
        <v>5</v>
      </c>
      <c r="N2050" s="41" t="str">
        <f t="shared" si="158"/>
        <v>High Impact</v>
      </c>
      <c r="O2050" s="42">
        <v>49599</v>
      </c>
      <c r="P2050" s="42">
        <v>12200</v>
      </c>
      <c r="Q2050" s="42">
        <f t="shared" si="159"/>
        <v>61799</v>
      </c>
    </row>
    <row r="2051" spans="1:17" x14ac:dyDescent="0.35">
      <c r="A2051" s="41" t="s">
        <v>2072</v>
      </c>
      <c r="B2051" s="41">
        <f>VLOOKUP($A:$A,'Youth Skills Data'!$A$1:$E$2403,2,FALSE)</f>
        <v>21</v>
      </c>
      <c r="C2051" s="41" t="str">
        <f t="shared" ref="C2051:C2114" si="161">IF(B2051&lt;=10,"Below 10 yrs",IF(B2051&lt;14,"10-14 yrs",IF(B2051&lt;19,"15 - 19 yrs",IF(B2051&lt;=24,"20 - 24 yrs",IF(B2051&gt;=25,"25 yrs or more")))))</f>
        <v>20 - 24 yrs</v>
      </c>
      <c r="D2051" s="41" t="s">
        <v>3</v>
      </c>
      <c r="E2051" s="41" t="str">
        <f>HLOOKUP($A2051,'Sheet 4'!$A$2:$CNK$3,2,FALSE)</f>
        <v>Married</v>
      </c>
      <c r="F2051" s="41" t="s">
        <v>118</v>
      </c>
      <c r="G2051" s="41" t="str">
        <f t="shared" si="160"/>
        <v>Male/Married/Kotido</v>
      </c>
      <c r="H2051" s="41">
        <f>VLOOKUP($A2051,'Youth Skills Data'!$A$1:$E$2403,5,FALSE)</f>
        <v>1.87</v>
      </c>
      <c r="I2051" s="41">
        <f>VLOOKUP($A2051,'Youth Skills Data'!$A$1:$E$2403,4,FALSE)</f>
        <v>2.88</v>
      </c>
      <c r="J2051" s="41">
        <f>VLOOKUP($A2051,'Youth Skills Data'!$A$1:$E$2403,3,FALSE)</f>
        <v>5.23</v>
      </c>
      <c r="K2051" s="41">
        <f t="shared" ref="K2051:K2114" si="162">H2051+I2051+J2051</f>
        <v>9.98</v>
      </c>
      <c r="L2051" s="41" t="s">
        <v>5</v>
      </c>
      <c r="M2051" s="41" t="s">
        <v>5</v>
      </c>
      <c r="N2051" s="41" t="str">
        <f t="shared" ref="N2051:N2114" si="163">IF(AND(L2051="Yes",M2051="Yes"),"High Impact",IF(AND(L2051="Yes",M2051="No"),"Moderate Impact",IF(AND(L2051="No",M2051="Yes"),"Low Impact","No Impact at all")))</f>
        <v>High Impact</v>
      </c>
      <c r="O2051" s="42">
        <v>29500</v>
      </c>
      <c r="P2051" s="42">
        <v>71500</v>
      </c>
      <c r="Q2051" s="42">
        <f t="shared" ref="Q2051:Q2114" si="164">P2051+O2051</f>
        <v>101000</v>
      </c>
    </row>
    <row r="2052" spans="1:17" x14ac:dyDescent="0.35">
      <c r="A2052" s="41" t="s">
        <v>2073</v>
      </c>
      <c r="B2052" s="41">
        <f>VLOOKUP($A:$A,'Youth Skills Data'!$A$1:$E$2403,2,FALSE)</f>
        <v>24</v>
      </c>
      <c r="C2052" s="41" t="str">
        <f t="shared" si="161"/>
        <v>20 - 24 yrs</v>
      </c>
      <c r="D2052" s="41" t="s">
        <v>3</v>
      </c>
      <c r="E2052" s="41" t="str">
        <f>HLOOKUP($A2052,'Sheet 4'!$A$2:$CNK$3,2,FALSE)</f>
        <v>Single</v>
      </c>
      <c r="F2052" s="41" t="s">
        <v>118</v>
      </c>
      <c r="G2052" s="41" t="str">
        <f t="shared" si="160"/>
        <v>Male/Single/Kotido</v>
      </c>
      <c r="H2052" s="41">
        <f>VLOOKUP($A2052,'Youth Skills Data'!$A$1:$E$2403,5,FALSE)</f>
        <v>7.84</v>
      </c>
      <c r="I2052" s="41">
        <f>VLOOKUP($A2052,'Youth Skills Data'!$A$1:$E$2403,4,FALSE)</f>
        <v>2.2400000000000002</v>
      </c>
      <c r="J2052" s="41">
        <f>VLOOKUP($A2052,'Youth Skills Data'!$A$1:$E$2403,3,FALSE)</f>
        <v>8.09</v>
      </c>
      <c r="K2052" s="41">
        <f t="shared" si="162"/>
        <v>18.170000000000002</v>
      </c>
      <c r="L2052" s="41" t="s">
        <v>5</v>
      </c>
      <c r="M2052" s="41" t="s">
        <v>5</v>
      </c>
      <c r="N2052" s="41" t="str">
        <f t="shared" si="163"/>
        <v>High Impact</v>
      </c>
      <c r="O2052" s="42">
        <v>670500</v>
      </c>
      <c r="P2052" s="42">
        <v>18099</v>
      </c>
      <c r="Q2052" s="42">
        <f t="shared" si="164"/>
        <v>688599</v>
      </c>
    </row>
    <row r="2053" spans="1:17" x14ac:dyDescent="0.35">
      <c r="A2053" s="41" t="s">
        <v>2074</v>
      </c>
      <c r="B2053" s="41">
        <f>VLOOKUP($A:$A,'Youth Skills Data'!$A$1:$E$2403,2,FALSE)</f>
        <v>21</v>
      </c>
      <c r="C2053" s="41" t="str">
        <f t="shared" si="161"/>
        <v>20 - 24 yrs</v>
      </c>
      <c r="D2053" s="41" t="s">
        <v>3</v>
      </c>
      <c r="E2053" s="41" t="str">
        <f>HLOOKUP($A2053,'Sheet 4'!$A$2:$CNK$3,2,FALSE)</f>
        <v>Married</v>
      </c>
      <c r="F2053" s="41" t="s">
        <v>118</v>
      </c>
      <c r="G2053" s="41" t="str">
        <f t="shared" si="160"/>
        <v>Male/Married/Kotido</v>
      </c>
      <c r="H2053" s="41">
        <f>VLOOKUP($A2053,'Youth Skills Data'!$A$1:$E$2403,5,FALSE)</f>
        <v>4.3499999999999996</v>
      </c>
      <c r="I2053" s="41">
        <f>VLOOKUP($A2053,'Youth Skills Data'!$A$1:$E$2403,4,FALSE)</f>
        <v>7.84</v>
      </c>
      <c r="J2053" s="41">
        <f>VLOOKUP($A2053,'Youth Skills Data'!$A$1:$E$2403,3,FALSE)</f>
        <v>6.4</v>
      </c>
      <c r="K2053" s="41">
        <f t="shared" si="162"/>
        <v>18.59</v>
      </c>
      <c r="L2053" s="41" t="s">
        <v>5</v>
      </c>
      <c r="M2053" s="41" t="s">
        <v>5</v>
      </c>
      <c r="N2053" s="41" t="str">
        <f t="shared" si="163"/>
        <v>High Impact</v>
      </c>
      <c r="O2053" s="42">
        <v>63000</v>
      </c>
      <c r="P2053" s="42">
        <v>192099</v>
      </c>
      <c r="Q2053" s="42">
        <f t="shared" si="164"/>
        <v>255099</v>
      </c>
    </row>
    <row r="2054" spans="1:17" x14ac:dyDescent="0.35">
      <c r="A2054" s="41" t="s">
        <v>2075</v>
      </c>
      <c r="B2054" s="41">
        <f>VLOOKUP($A:$A,'Youth Skills Data'!$A$1:$E$2403,2,FALSE)</f>
        <v>23</v>
      </c>
      <c r="C2054" s="41" t="str">
        <f t="shared" si="161"/>
        <v>20 - 24 yrs</v>
      </c>
      <c r="D2054" s="41" t="s">
        <v>3</v>
      </c>
      <c r="E2054" s="41" t="str">
        <f>HLOOKUP($A2054,'Sheet 4'!$A$2:$CNK$3,2,FALSE)</f>
        <v>Single</v>
      </c>
      <c r="F2054" s="41" t="s">
        <v>118</v>
      </c>
      <c r="G2054" s="41" t="str">
        <f t="shared" si="160"/>
        <v>Male/Single/Kotido</v>
      </c>
      <c r="H2054" s="41">
        <f>VLOOKUP($A2054,'Youth Skills Data'!$A$1:$E$2403,5,FALSE)</f>
        <v>7.84</v>
      </c>
      <c r="I2054" s="41">
        <f>VLOOKUP($A2054,'Youth Skills Data'!$A$1:$E$2403,4,FALSE)</f>
        <v>6.23</v>
      </c>
      <c r="J2054" s="41">
        <f>VLOOKUP($A2054,'Youth Skills Data'!$A$1:$E$2403,3,FALSE)</f>
        <v>5.87</v>
      </c>
      <c r="K2054" s="41">
        <f t="shared" si="162"/>
        <v>19.940000000000001</v>
      </c>
      <c r="L2054" s="41" t="s">
        <v>6</v>
      </c>
      <c r="M2054" s="41" t="s">
        <v>6</v>
      </c>
      <c r="N2054" s="41" t="str">
        <f t="shared" si="163"/>
        <v>No Impact at all</v>
      </c>
      <c r="O2054" s="42"/>
      <c r="P2054" s="42"/>
      <c r="Q2054" s="42">
        <f t="shared" si="164"/>
        <v>0</v>
      </c>
    </row>
    <row r="2055" spans="1:17" x14ac:dyDescent="0.35">
      <c r="A2055" s="41" t="s">
        <v>2076</v>
      </c>
      <c r="B2055" s="41">
        <f>VLOOKUP($A:$A,'Youth Skills Data'!$A$1:$E$2403,2,FALSE)</f>
        <v>19</v>
      </c>
      <c r="C2055" s="41" t="str">
        <f t="shared" si="161"/>
        <v>20 - 24 yrs</v>
      </c>
      <c r="D2055" s="41" t="s">
        <v>3</v>
      </c>
      <c r="E2055" s="41" t="str">
        <f>HLOOKUP($A2055,'Sheet 4'!$A$2:$CNK$3,2,FALSE)</f>
        <v>Single</v>
      </c>
      <c r="F2055" s="41" t="s">
        <v>118</v>
      </c>
      <c r="G2055" s="41" t="str">
        <f t="shared" si="160"/>
        <v>Male/Single/Kotido</v>
      </c>
      <c r="H2055" s="41">
        <f>VLOOKUP($A2055,'Youth Skills Data'!$A$1:$E$2403,5,FALSE)</f>
        <v>7.84</v>
      </c>
      <c r="I2055" s="41">
        <f>VLOOKUP($A2055,'Youth Skills Data'!$A$1:$E$2403,4,FALSE)</f>
        <v>6.23</v>
      </c>
      <c r="J2055" s="41">
        <f>VLOOKUP($A2055,'Youth Skills Data'!$A$1:$E$2403,3,FALSE)</f>
        <v>5.87</v>
      </c>
      <c r="K2055" s="41">
        <f t="shared" si="162"/>
        <v>19.940000000000001</v>
      </c>
      <c r="L2055" s="41" t="s">
        <v>7</v>
      </c>
      <c r="M2055" s="41" t="s">
        <v>5</v>
      </c>
      <c r="N2055" s="41" t="str">
        <f t="shared" si="163"/>
        <v>Low Impact</v>
      </c>
      <c r="O2055" s="42"/>
      <c r="P2055" s="42">
        <v>75099</v>
      </c>
      <c r="Q2055" s="42">
        <f t="shared" si="164"/>
        <v>75099</v>
      </c>
    </row>
    <row r="2056" spans="1:17" x14ac:dyDescent="0.35">
      <c r="A2056" s="41" t="s">
        <v>2077</v>
      </c>
      <c r="B2056" s="41">
        <f>VLOOKUP($A:$A,'Youth Skills Data'!$A$1:$E$2403,2,FALSE)</f>
        <v>29</v>
      </c>
      <c r="C2056" s="41" t="str">
        <f t="shared" si="161"/>
        <v>25 yrs or more</v>
      </c>
      <c r="D2056" s="41" t="s">
        <v>3</v>
      </c>
      <c r="E2056" s="41" t="str">
        <f>HLOOKUP($A2056,'Sheet 4'!$A$2:$CNK$3,2,FALSE)</f>
        <v>Single</v>
      </c>
      <c r="F2056" s="41" t="s">
        <v>118</v>
      </c>
      <c r="G2056" s="41" t="str">
        <f t="shared" si="160"/>
        <v>Male/Single/Kotido</v>
      </c>
      <c r="H2056" s="41">
        <f>VLOOKUP($A2056,'Youth Skills Data'!$A$1:$E$2403,5,FALSE)</f>
        <v>3.26</v>
      </c>
      <c r="I2056" s="41">
        <f>VLOOKUP($A2056,'Youth Skills Data'!$A$1:$E$2403,4,FALSE)</f>
        <v>9.7200000000000006</v>
      </c>
      <c r="J2056" s="41">
        <f>VLOOKUP($A2056,'Youth Skills Data'!$A$1:$E$2403,3,FALSE)</f>
        <v>2</v>
      </c>
      <c r="K2056" s="41">
        <f t="shared" si="162"/>
        <v>14.98</v>
      </c>
      <c r="L2056" s="41" t="s">
        <v>7</v>
      </c>
      <c r="M2056" s="41" t="s">
        <v>5</v>
      </c>
      <c r="N2056" s="41" t="str">
        <f t="shared" si="163"/>
        <v>Low Impact</v>
      </c>
      <c r="O2056" s="42"/>
      <c r="P2056" s="42">
        <v>1398</v>
      </c>
      <c r="Q2056" s="42">
        <f t="shared" si="164"/>
        <v>1398</v>
      </c>
    </row>
    <row r="2057" spans="1:17" x14ac:dyDescent="0.35">
      <c r="A2057" s="41" t="s">
        <v>2078</v>
      </c>
      <c r="B2057" s="41">
        <f>VLOOKUP($A:$A,'Youth Skills Data'!$A$1:$E$2403,2,FALSE)</f>
        <v>23</v>
      </c>
      <c r="C2057" s="41" t="str">
        <f t="shared" si="161"/>
        <v>20 - 24 yrs</v>
      </c>
      <c r="D2057" s="41" t="s">
        <v>3</v>
      </c>
      <c r="E2057" s="41" t="str">
        <f>HLOOKUP($A2057,'Sheet 4'!$A$2:$CNK$3,2,FALSE)</f>
        <v>Single</v>
      </c>
      <c r="F2057" s="41" t="s">
        <v>118</v>
      </c>
      <c r="G2057" s="41" t="str">
        <f t="shared" si="160"/>
        <v>Male/Single/Kotido</v>
      </c>
      <c r="H2057" s="41">
        <f>VLOOKUP($A2057,'Youth Skills Data'!$A$1:$E$2403,5,FALSE)</f>
        <v>8.9499999999999993</v>
      </c>
      <c r="I2057" s="41">
        <f>VLOOKUP($A2057,'Youth Skills Data'!$A$1:$E$2403,4,FALSE)</f>
        <v>9.2799999999999994</v>
      </c>
      <c r="J2057" s="41">
        <f>VLOOKUP($A2057,'Youth Skills Data'!$A$1:$E$2403,3,FALSE)</f>
        <v>7.99</v>
      </c>
      <c r="K2057" s="41">
        <f t="shared" si="162"/>
        <v>26.22</v>
      </c>
      <c r="L2057" s="41" t="s">
        <v>6</v>
      </c>
      <c r="M2057" s="41" t="s">
        <v>6</v>
      </c>
      <c r="N2057" s="41" t="str">
        <f t="shared" si="163"/>
        <v>No Impact at all</v>
      </c>
      <c r="O2057" s="42"/>
      <c r="P2057" s="42"/>
      <c r="Q2057" s="42">
        <f t="shared" si="164"/>
        <v>0</v>
      </c>
    </row>
    <row r="2058" spans="1:17" x14ac:dyDescent="0.35">
      <c r="A2058" s="41" t="s">
        <v>2079</v>
      </c>
      <c r="B2058" s="41">
        <f>VLOOKUP($A:$A,'Youth Skills Data'!$A$1:$E$2403,2,FALSE)</f>
        <v>21</v>
      </c>
      <c r="C2058" s="41" t="str">
        <f t="shared" si="161"/>
        <v>20 - 24 yrs</v>
      </c>
      <c r="D2058" s="41" t="s">
        <v>3</v>
      </c>
      <c r="E2058" s="41" t="str">
        <f>HLOOKUP($A2058,'Sheet 4'!$A$2:$CNK$3,2,FALSE)</f>
        <v>Single</v>
      </c>
      <c r="F2058" s="41" t="s">
        <v>118</v>
      </c>
      <c r="G2058" s="41" t="str">
        <f t="shared" si="160"/>
        <v>Male/Single/Kotido</v>
      </c>
      <c r="H2058" s="41">
        <f>VLOOKUP($A2058,'Youth Skills Data'!$A$1:$E$2403,5,FALSE)</f>
        <v>0.81</v>
      </c>
      <c r="I2058" s="41">
        <f>VLOOKUP($A2058,'Youth Skills Data'!$A$1:$E$2403,4,FALSE)</f>
        <v>3.53</v>
      </c>
      <c r="J2058" s="41">
        <f>VLOOKUP($A2058,'Youth Skills Data'!$A$1:$E$2403,3,FALSE)</f>
        <v>7.58</v>
      </c>
      <c r="K2058" s="41">
        <f t="shared" si="162"/>
        <v>11.92</v>
      </c>
      <c r="L2058" s="41" t="s">
        <v>7</v>
      </c>
      <c r="M2058" s="41" t="s">
        <v>5</v>
      </c>
      <c r="N2058" s="41" t="str">
        <f t="shared" si="163"/>
        <v>Low Impact</v>
      </c>
      <c r="O2058" s="42"/>
      <c r="P2058" s="42">
        <v>12198</v>
      </c>
      <c r="Q2058" s="42">
        <f t="shared" si="164"/>
        <v>12198</v>
      </c>
    </row>
    <row r="2059" spans="1:17" x14ac:dyDescent="0.35">
      <c r="A2059" s="41" t="s">
        <v>2080</v>
      </c>
      <c r="B2059" s="41">
        <f>VLOOKUP($A:$A,'Youth Skills Data'!$A$1:$E$2403,2,FALSE)</f>
        <v>19</v>
      </c>
      <c r="C2059" s="41" t="str">
        <f t="shared" si="161"/>
        <v>20 - 24 yrs</v>
      </c>
      <c r="D2059" s="41" t="s">
        <v>3</v>
      </c>
      <c r="E2059" s="41" t="str">
        <f>HLOOKUP($A2059,'Sheet 4'!$A$2:$CNK$3,2,FALSE)</f>
        <v>Single</v>
      </c>
      <c r="F2059" s="41" t="s">
        <v>120</v>
      </c>
      <c r="G2059" s="41" t="str">
        <f t="shared" si="160"/>
        <v>Male/Single/Nakapiripiriti</v>
      </c>
      <c r="H2059" s="41">
        <f>VLOOKUP($A2059,'Youth Skills Data'!$A$1:$E$2403,5,FALSE)</f>
        <v>7.84</v>
      </c>
      <c r="I2059" s="41">
        <f>VLOOKUP($A2059,'Youth Skills Data'!$A$1:$E$2403,4,FALSE)</f>
        <v>6.23</v>
      </c>
      <c r="J2059" s="41">
        <f>VLOOKUP($A2059,'Youth Skills Data'!$A$1:$E$2403,3,FALSE)</f>
        <v>5.87</v>
      </c>
      <c r="K2059" s="41">
        <f t="shared" si="162"/>
        <v>19.940000000000001</v>
      </c>
      <c r="L2059" s="41" t="s">
        <v>7</v>
      </c>
      <c r="M2059" s="41" t="s">
        <v>5</v>
      </c>
      <c r="N2059" s="41" t="str">
        <f t="shared" si="163"/>
        <v>Low Impact</v>
      </c>
      <c r="O2059" s="42"/>
      <c r="P2059" s="42">
        <v>60500</v>
      </c>
      <c r="Q2059" s="42">
        <f t="shared" si="164"/>
        <v>60500</v>
      </c>
    </row>
    <row r="2060" spans="1:17" x14ac:dyDescent="0.35">
      <c r="A2060" s="41" t="s">
        <v>2081</v>
      </c>
      <c r="B2060" s="41">
        <f>VLOOKUP($A:$A,'Youth Skills Data'!$A$1:$E$2403,2,FALSE)</f>
        <v>21</v>
      </c>
      <c r="C2060" s="41" t="str">
        <f t="shared" si="161"/>
        <v>20 - 24 yrs</v>
      </c>
      <c r="D2060" s="41" t="s">
        <v>3</v>
      </c>
      <c r="E2060" s="41" t="str">
        <f>HLOOKUP($A2060,'Sheet 4'!$A$2:$CNK$3,2,FALSE)</f>
        <v>Single</v>
      </c>
      <c r="F2060" s="41" t="s">
        <v>120</v>
      </c>
      <c r="G2060" s="41" t="str">
        <f t="shared" si="160"/>
        <v>Male/Single/Nakapiripiriti</v>
      </c>
      <c r="H2060" s="41">
        <f>VLOOKUP($A2060,'Youth Skills Data'!$A$1:$E$2403,5,FALSE)</f>
        <v>8.42</v>
      </c>
      <c r="I2060" s="41">
        <f>VLOOKUP($A2060,'Youth Skills Data'!$A$1:$E$2403,4,FALSE)</f>
        <v>3.68</v>
      </c>
      <c r="J2060" s="41">
        <f>VLOOKUP($A2060,'Youth Skills Data'!$A$1:$E$2403,3,FALSE)</f>
        <v>0.54</v>
      </c>
      <c r="K2060" s="41">
        <f t="shared" si="162"/>
        <v>12.64</v>
      </c>
      <c r="L2060" s="41" t="s">
        <v>7</v>
      </c>
      <c r="M2060" s="41" t="s">
        <v>7</v>
      </c>
      <c r="N2060" s="41" t="str">
        <f t="shared" si="163"/>
        <v>No Impact at all</v>
      </c>
      <c r="O2060" s="42"/>
      <c r="P2060" s="42"/>
      <c r="Q2060" s="42">
        <f t="shared" si="164"/>
        <v>0</v>
      </c>
    </row>
    <row r="2061" spans="1:17" x14ac:dyDescent="0.35">
      <c r="A2061" s="41" t="s">
        <v>2082</v>
      </c>
      <c r="B2061" s="41">
        <f>VLOOKUP($A:$A,'Youth Skills Data'!$A$1:$E$2403,2,FALSE)</f>
        <v>23</v>
      </c>
      <c r="C2061" s="41" t="str">
        <f t="shared" si="161"/>
        <v>20 - 24 yrs</v>
      </c>
      <c r="D2061" s="41" t="s">
        <v>3</v>
      </c>
      <c r="E2061" s="41" t="str">
        <f>HLOOKUP($A2061,'Sheet 4'!$A$2:$CNK$3,2,FALSE)</f>
        <v>Single</v>
      </c>
      <c r="F2061" s="41" t="s">
        <v>120</v>
      </c>
      <c r="G2061" s="41" t="str">
        <f t="shared" si="160"/>
        <v>Male/Single/Nakapiripiriti</v>
      </c>
      <c r="H2061" s="41">
        <f>VLOOKUP($A2061,'Youth Skills Data'!$A$1:$E$2403,5,FALSE)</f>
        <v>0.81</v>
      </c>
      <c r="I2061" s="41">
        <f>VLOOKUP($A2061,'Youth Skills Data'!$A$1:$E$2403,4,FALSE)</f>
        <v>3.53</v>
      </c>
      <c r="J2061" s="41">
        <f>VLOOKUP($A2061,'Youth Skills Data'!$A$1:$E$2403,3,FALSE)</f>
        <v>7.58</v>
      </c>
      <c r="K2061" s="41">
        <f t="shared" si="162"/>
        <v>11.92</v>
      </c>
      <c r="L2061" s="41" t="s">
        <v>5</v>
      </c>
      <c r="M2061" s="41" t="s">
        <v>5</v>
      </c>
      <c r="N2061" s="41" t="str">
        <f t="shared" si="163"/>
        <v>High Impact</v>
      </c>
      <c r="O2061" s="42">
        <v>396</v>
      </c>
      <c r="P2061" s="42">
        <v>176198</v>
      </c>
      <c r="Q2061" s="42">
        <f t="shared" si="164"/>
        <v>176594</v>
      </c>
    </row>
    <row r="2062" spans="1:17" x14ac:dyDescent="0.35">
      <c r="A2062" s="41" t="s">
        <v>2083</v>
      </c>
      <c r="B2062" s="41">
        <f>VLOOKUP($A:$A,'Youth Skills Data'!$A$1:$E$2403,2,FALSE)</f>
        <v>17</v>
      </c>
      <c r="C2062" s="41" t="str">
        <f t="shared" si="161"/>
        <v>15 - 19 yrs</v>
      </c>
      <c r="D2062" s="41" t="s">
        <v>3</v>
      </c>
      <c r="E2062" s="41" t="str">
        <f>HLOOKUP($A2062,'Sheet 4'!$A$2:$CNK$3,2,FALSE)</f>
        <v>Separated</v>
      </c>
      <c r="F2062" s="41" t="s">
        <v>120</v>
      </c>
      <c r="G2062" s="41" t="str">
        <f t="shared" si="160"/>
        <v>Male/Separated/Nakapiripiriti</v>
      </c>
      <c r="H2062" s="41">
        <f>VLOOKUP($A2062,'Youth Skills Data'!$A$1:$E$2403,5,FALSE)</f>
        <v>5.3</v>
      </c>
      <c r="I2062" s="41">
        <f>VLOOKUP($A2062,'Youth Skills Data'!$A$1:$E$2403,4,FALSE)</f>
        <v>2.52</v>
      </c>
      <c r="J2062" s="41">
        <f>VLOOKUP($A2062,'Youth Skills Data'!$A$1:$E$2403,3,FALSE)</f>
        <v>5.59</v>
      </c>
      <c r="K2062" s="41">
        <f t="shared" si="162"/>
        <v>13.41</v>
      </c>
      <c r="L2062" s="41" t="s">
        <v>5</v>
      </c>
      <c r="M2062" s="41" t="s">
        <v>5</v>
      </c>
      <c r="N2062" s="41" t="str">
        <f t="shared" si="163"/>
        <v>High Impact</v>
      </c>
      <c r="O2062" s="42">
        <v>30300</v>
      </c>
      <c r="P2062" s="42">
        <v>1600</v>
      </c>
      <c r="Q2062" s="42">
        <f t="shared" si="164"/>
        <v>31900</v>
      </c>
    </row>
    <row r="2063" spans="1:17" x14ac:dyDescent="0.35">
      <c r="A2063" s="41" t="s">
        <v>2084</v>
      </c>
      <c r="B2063" s="41">
        <f>VLOOKUP($A:$A,'Youth Skills Data'!$A$1:$E$2403,2,FALSE)</f>
        <v>25</v>
      </c>
      <c r="C2063" s="41" t="str">
        <f t="shared" si="161"/>
        <v>25 yrs or more</v>
      </c>
      <c r="D2063" s="41" t="s">
        <v>8</v>
      </c>
      <c r="E2063" s="41" t="str">
        <f>HLOOKUP($A2063,'Sheet 4'!$A$2:$CNK$3,2,FALSE)</f>
        <v>Separated</v>
      </c>
      <c r="F2063" s="41" t="s">
        <v>120</v>
      </c>
      <c r="G2063" s="41" t="str">
        <f t="shared" si="160"/>
        <v>Female/Separated/Nakapiripiriti</v>
      </c>
      <c r="H2063" s="41">
        <f>VLOOKUP($A2063,'Youth Skills Data'!$A$1:$E$2403,5,FALSE)</f>
        <v>8.42</v>
      </c>
      <c r="I2063" s="41">
        <f>VLOOKUP($A2063,'Youth Skills Data'!$A$1:$E$2403,4,FALSE)</f>
        <v>3.68</v>
      </c>
      <c r="J2063" s="41">
        <f>VLOOKUP($A2063,'Youth Skills Data'!$A$1:$E$2403,3,FALSE)</f>
        <v>0.54</v>
      </c>
      <c r="K2063" s="41">
        <f t="shared" si="162"/>
        <v>12.64</v>
      </c>
      <c r="L2063" s="41" t="s">
        <v>6</v>
      </c>
      <c r="M2063" s="41" t="s">
        <v>6</v>
      </c>
      <c r="N2063" s="41" t="str">
        <f t="shared" si="163"/>
        <v>No Impact at all</v>
      </c>
      <c r="O2063" s="42"/>
      <c r="P2063" s="42"/>
      <c r="Q2063" s="42">
        <f t="shared" si="164"/>
        <v>0</v>
      </c>
    </row>
    <row r="2064" spans="1:17" x14ac:dyDescent="0.35">
      <c r="A2064" s="41" t="s">
        <v>2085</v>
      </c>
      <c r="B2064" s="41">
        <f>VLOOKUP($A:$A,'Youth Skills Data'!$A$1:$E$2403,2,FALSE)</f>
        <v>15</v>
      </c>
      <c r="C2064" s="41" t="str">
        <f t="shared" si="161"/>
        <v>15 - 19 yrs</v>
      </c>
      <c r="D2064" s="41" t="s">
        <v>8</v>
      </c>
      <c r="E2064" s="41" t="str">
        <f>HLOOKUP($A2064,'Sheet 4'!$A$2:$CNK$3,2,FALSE)</f>
        <v>Single</v>
      </c>
      <c r="F2064" s="41" t="s">
        <v>120</v>
      </c>
      <c r="G2064" s="41" t="str">
        <f t="shared" si="160"/>
        <v>Female/Single/Nakapiripiriti</v>
      </c>
      <c r="H2064" s="41">
        <f>VLOOKUP($A2064,'Youth Skills Data'!$A$1:$E$2403,5,FALSE)</f>
        <v>8.42</v>
      </c>
      <c r="I2064" s="41">
        <f>VLOOKUP($A2064,'Youth Skills Data'!$A$1:$E$2403,4,FALSE)</f>
        <v>3.68</v>
      </c>
      <c r="J2064" s="41">
        <f>VLOOKUP($A2064,'Youth Skills Data'!$A$1:$E$2403,3,FALSE)</f>
        <v>0.54</v>
      </c>
      <c r="K2064" s="41">
        <f t="shared" si="162"/>
        <v>12.64</v>
      </c>
      <c r="L2064" s="41" t="s">
        <v>6</v>
      </c>
      <c r="M2064" s="41" t="s">
        <v>6</v>
      </c>
      <c r="N2064" s="41" t="str">
        <f t="shared" si="163"/>
        <v>No Impact at all</v>
      </c>
      <c r="O2064" s="42"/>
      <c r="P2064" s="42"/>
      <c r="Q2064" s="42">
        <f t="shared" si="164"/>
        <v>0</v>
      </c>
    </row>
    <row r="2065" spans="1:17" x14ac:dyDescent="0.35">
      <c r="A2065" s="41" t="s">
        <v>2086</v>
      </c>
      <c r="B2065" s="41">
        <f>VLOOKUP($A:$A,'Youth Skills Data'!$A$1:$E$2403,2,FALSE)</f>
        <v>15</v>
      </c>
      <c r="C2065" s="41" t="str">
        <f t="shared" si="161"/>
        <v>15 - 19 yrs</v>
      </c>
      <c r="D2065" s="41" t="s">
        <v>8</v>
      </c>
      <c r="E2065" s="41" t="str">
        <f>HLOOKUP($A2065,'Sheet 4'!$A$2:$CNK$3,2,FALSE)</f>
        <v>Married</v>
      </c>
      <c r="F2065" s="41" t="s">
        <v>120</v>
      </c>
      <c r="G2065" s="41" t="str">
        <f t="shared" si="160"/>
        <v>Female/Married/Nakapiripiriti</v>
      </c>
      <c r="H2065" s="41">
        <f>VLOOKUP($A2065,'Youth Skills Data'!$A$1:$E$2403,5,FALSE)</f>
        <v>3.26</v>
      </c>
      <c r="I2065" s="41">
        <f>VLOOKUP($A2065,'Youth Skills Data'!$A$1:$E$2403,4,FALSE)</f>
        <v>9.7200000000000006</v>
      </c>
      <c r="J2065" s="41">
        <f>VLOOKUP($A2065,'Youth Skills Data'!$A$1:$E$2403,3,FALSE)</f>
        <v>2</v>
      </c>
      <c r="K2065" s="41">
        <f t="shared" si="162"/>
        <v>14.98</v>
      </c>
      <c r="L2065" s="41" t="s">
        <v>5</v>
      </c>
      <c r="M2065" s="41" t="s">
        <v>5</v>
      </c>
      <c r="N2065" s="41" t="str">
        <f t="shared" si="163"/>
        <v>High Impact</v>
      </c>
      <c r="O2065" s="42">
        <v>38700</v>
      </c>
      <c r="P2065" s="42">
        <v>50198</v>
      </c>
      <c r="Q2065" s="42">
        <f t="shared" si="164"/>
        <v>88898</v>
      </c>
    </row>
    <row r="2066" spans="1:17" x14ac:dyDescent="0.35">
      <c r="A2066" s="41" t="s">
        <v>2087</v>
      </c>
      <c r="B2066" s="41">
        <f>VLOOKUP($A:$A,'Youth Skills Data'!$A$1:$E$2403,2,FALSE)</f>
        <v>17</v>
      </c>
      <c r="C2066" s="41" t="str">
        <f t="shared" si="161"/>
        <v>15 - 19 yrs</v>
      </c>
      <c r="D2066" s="41" t="s">
        <v>8</v>
      </c>
      <c r="E2066" s="41" t="str">
        <f>HLOOKUP($A2066,'Sheet 4'!$A$2:$CNK$3,2,FALSE)</f>
        <v>Single</v>
      </c>
      <c r="F2066" s="41" t="s">
        <v>120</v>
      </c>
      <c r="G2066" s="41" t="str">
        <f t="shared" si="160"/>
        <v>Female/Single/Nakapiripiriti</v>
      </c>
      <c r="H2066" s="41">
        <f>VLOOKUP($A2066,'Youth Skills Data'!$A$1:$E$2403,5,FALSE)</f>
        <v>3.26</v>
      </c>
      <c r="I2066" s="41">
        <f>VLOOKUP($A2066,'Youth Skills Data'!$A$1:$E$2403,4,FALSE)</f>
        <v>9.7200000000000006</v>
      </c>
      <c r="J2066" s="41">
        <f>VLOOKUP($A2066,'Youth Skills Data'!$A$1:$E$2403,3,FALSE)</f>
        <v>2</v>
      </c>
      <c r="K2066" s="41">
        <f t="shared" si="162"/>
        <v>14.98</v>
      </c>
      <c r="L2066" s="41" t="s">
        <v>5</v>
      </c>
      <c r="M2066" s="41" t="s">
        <v>5</v>
      </c>
      <c r="N2066" s="41" t="str">
        <f t="shared" si="163"/>
        <v>High Impact</v>
      </c>
      <c r="O2066" s="42">
        <v>29000</v>
      </c>
      <c r="P2066" s="42">
        <v>30200</v>
      </c>
      <c r="Q2066" s="42">
        <f t="shared" si="164"/>
        <v>59200</v>
      </c>
    </row>
    <row r="2067" spans="1:17" x14ac:dyDescent="0.35">
      <c r="A2067" s="41" t="s">
        <v>2088</v>
      </c>
      <c r="B2067" s="41">
        <f>VLOOKUP($A:$A,'Youth Skills Data'!$A$1:$E$2403,2,FALSE)</f>
        <v>19</v>
      </c>
      <c r="C2067" s="41" t="str">
        <f t="shared" si="161"/>
        <v>20 - 24 yrs</v>
      </c>
      <c r="D2067" s="41" t="s">
        <v>8</v>
      </c>
      <c r="E2067" s="41" t="str">
        <f>HLOOKUP($A2067,'Sheet 4'!$A$2:$CNK$3,2,FALSE)</f>
        <v>Separated</v>
      </c>
      <c r="F2067" s="41" t="s">
        <v>120</v>
      </c>
      <c r="G2067" s="41" t="str">
        <f t="shared" si="160"/>
        <v>Female/Separated/Nakapiripiriti</v>
      </c>
      <c r="H2067" s="41">
        <f>VLOOKUP($A2067,'Youth Skills Data'!$A$1:$E$2403,5,FALSE)</f>
        <v>1.87</v>
      </c>
      <c r="I2067" s="41">
        <f>VLOOKUP($A2067,'Youth Skills Data'!$A$1:$E$2403,4,FALSE)</f>
        <v>2.88</v>
      </c>
      <c r="J2067" s="41">
        <f>VLOOKUP($A2067,'Youth Skills Data'!$A$1:$E$2403,3,FALSE)</f>
        <v>5.23</v>
      </c>
      <c r="K2067" s="41">
        <f t="shared" si="162"/>
        <v>9.98</v>
      </c>
      <c r="L2067" s="41" t="s">
        <v>5</v>
      </c>
      <c r="M2067" s="41" t="s">
        <v>5</v>
      </c>
      <c r="N2067" s="41" t="str">
        <f t="shared" si="163"/>
        <v>High Impact</v>
      </c>
      <c r="O2067" s="42">
        <v>7200</v>
      </c>
      <c r="P2067" s="42">
        <v>21000</v>
      </c>
      <c r="Q2067" s="42">
        <f t="shared" si="164"/>
        <v>28200</v>
      </c>
    </row>
    <row r="2068" spans="1:17" x14ac:dyDescent="0.35">
      <c r="A2068" s="41" t="s">
        <v>2089</v>
      </c>
      <c r="B2068" s="41">
        <f>VLOOKUP($A:$A,'Youth Skills Data'!$A$1:$E$2403,2,FALSE)</f>
        <v>21</v>
      </c>
      <c r="C2068" s="41" t="str">
        <f t="shared" si="161"/>
        <v>20 - 24 yrs</v>
      </c>
      <c r="D2068" s="41" t="s">
        <v>8</v>
      </c>
      <c r="E2068" s="41" t="str">
        <f>HLOOKUP($A2068,'Sheet 4'!$A$2:$CNK$3,2,FALSE)</f>
        <v>Married</v>
      </c>
      <c r="F2068" s="41" t="s">
        <v>120</v>
      </c>
      <c r="G2068" s="41" t="str">
        <f t="shared" si="160"/>
        <v>Female/Married/Nakapiripiriti</v>
      </c>
      <c r="H2068" s="41">
        <f>VLOOKUP($A2068,'Youth Skills Data'!$A$1:$E$2403,5,FALSE)</f>
        <v>8.9499999999999993</v>
      </c>
      <c r="I2068" s="41">
        <f>VLOOKUP($A2068,'Youth Skills Data'!$A$1:$E$2403,4,FALSE)</f>
        <v>9.2799999999999994</v>
      </c>
      <c r="J2068" s="41">
        <f>VLOOKUP($A2068,'Youth Skills Data'!$A$1:$E$2403,3,FALSE)</f>
        <v>7.99</v>
      </c>
      <c r="K2068" s="41">
        <f t="shared" si="162"/>
        <v>26.22</v>
      </c>
      <c r="L2068" s="41" t="s">
        <v>5</v>
      </c>
      <c r="M2068" s="41" t="s">
        <v>5</v>
      </c>
      <c r="N2068" s="41" t="str">
        <f t="shared" si="163"/>
        <v>High Impact</v>
      </c>
      <c r="O2068" s="42">
        <v>28000</v>
      </c>
      <c r="P2068" s="42">
        <v>17099</v>
      </c>
      <c r="Q2068" s="42">
        <f t="shared" si="164"/>
        <v>45099</v>
      </c>
    </row>
    <row r="2069" spans="1:17" x14ac:dyDescent="0.35">
      <c r="A2069" s="41" t="s">
        <v>2090</v>
      </c>
      <c r="B2069" s="41">
        <f>VLOOKUP($A:$A,'Youth Skills Data'!$A$1:$E$2403,2,FALSE)</f>
        <v>24</v>
      </c>
      <c r="C2069" s="41" t="str">
        <f t="shared" si="161"/>
        <v>20 - 24 yrs</v>
      </c>
      <c r="D2069" s="41" t="s">
        <v>8</v>
      </c>
      <c r="E2069" s="41" t="str">
        <f>HLOOKUP($A2069,'Sheet 4'!$A$2:$CNK$3,2,FALSE)</f>
        <v>Single</v>
      </c>
      <c r="F2069" s="41" t="s">
        <v>120</v>
      </c>
      <c r="G2069" s="41" t="str">
        <f t="shared" si="160"/>
        <v>Female/Single/Nakapiripiriti</v>
      </c>
      <c r="H2069" s="41">
        <f>VLOOKUP($A2069,'Youth Skills Data'!$A$1:$E$2403,5,FALSE)</f>
        <v>2.15</v>
      </c>
      <c r="I2069" s="41">
        <f>VLOOKUP($A2069,'Youth Skills Data'!$A$1:$E$2403,4,FALSE)</f>
        <v>7.24</v>
      </c>
      <c r="J2069" s="41">
        <f>VLOOKUP($A2069,'Youth Skills Data'!$A$1:$E$2403,3,FALSE)</f>
        <v>5.42</v>
      </c>
      <c r="K2069" s="41">
        <f t="shared" si="162"/>
        <v>14.81</v>
      </c>
      <c r="L2069" s="41" t="s">
        <v>5</v>
      </c>
      <c r="M2069" s="41" t="s">
        <v>7</v>
      </c>
      <c r="N2069" s="41" t="str">
        <f t="shared" si="163"/>
        <v>Moderate Impact</v>
      </c>
      <c r="O2069" s="42">
        <v>7700</v>
      </c>
      <c r="P2069" s="42"/>
      <c r="Q2069" s="42">
        <f t="shared" si="164"/>
        <v>7700</v>
      </c>
    </row>
    <row r="2070" spans="1:17" x14ac:dyDescent="0.35">
      <c r="A2070" s="41" t="s">
        <v>2091</v>
      </c>
      <c r="B2070" s="41">
        <f>VLOOKUP($A:$A,'Youth Skills Data'!$A$1:$E$2403,2,FALSE)</f>
        <v>21</v>
      </c>
      <c r="C2070" s="41" t="str">
        <f t="shared" si="161"/>
        <v>20 - 24 yrs</v>
      </c>
      <c r="D2070" s="41" t="s">
        <v>3</v>
      </c>
      <c r="E2070" s="41" t="str">
        <f>HLOOKUP($A2070,'Sheet 4'!$A$2:$CNK$3,2,FALSE)</f>
        <v>Single</v>
      </c>
      <c r="F2070" s="41" t="s">
        <v>120</v>
      </c>
      <c r="G2070" s="41" t="str">
        <f t="shared" si="160"/>
        <v>Male/Single/Nakapiripiriti</v>
      </c>
      <c r="H2070" s="41">
        <f>VLOOKUP($A2070,'Youth Skills Data'!$A$1:$E$2403,5,FALSE)</f>
        <v>4.3499999999999996</v>
      </c>
      <c r="I2070" s="41">
        <f>VLOOKUP($A2070,'Youth Skills Data'!$A$1:$E$2403,4,FALSE)</f>
        <v>7.84</v>
      </c>
      <c r="J2070" s="41">
        <f>VLOOKUP($A2070,'Youth Skills Data'!$A$1:$E$2403,3,FALSE)</f>
        <v>6.4</v>
      </c>
      <c r="K2070" s="41">
        <f t="shared" si="162"/>
        <v>18.59</v>
      </c>
      <c r="L2070" s="41" t="s">
        <v>5</v>
      </c>
      <c r="M2070" s="41" t="s">
        <v>7</v>
      </c>
      <c r="N2070" s="41" t="str">
        <f t="shared" si="163"/>
        <v>Moderate Impact</v>
      </c>
      <c r="O2070" s="42">
        <v>25500</v>
      </c>
      <c r="P2070" s="42"/>
      <c r="Q2070" s="42">
        <f t="shared" si="164"/>
        <v>25500</v>
      </c>
    </row>
    <row r="2071" spans="1:17" x14ac:dyDescent="0.35">
      <c r="A2071" s="41" t="s">
        <v>2092</v>
      </c>
      <c r="B2071" s="41">
        <f>VLOOKUP($A:$A,'Youth Skills Data'!$A$1:$E$2403,2,FALSE)</f>
        <v>23</v>
      </c>
      <c r="C2071" s="41" t="str">
        <f t="shared" si="161"/>
        <v>20 - 24 yrs</v>
      </c>
      <c r="D2071" s="41" t="s">
        <v>8</v>
      </c>
      <c r="E2071" s="41" t="str">
        <f>HLOOKUP($A2071,'Sheet 4'!$A$2:$CNK$3,2,FALSE)</f>
        <v>Single</v>
      </c>
      <c r="F2071" s="41" t="s">
        <v>120</v>
      </c>
      <c r="G2071" s="41" t="str">
        <f t="shared" si="160"/>
        <v>Female/Single/Nakapiripiriti</v>
      </c>
      <c r="H2071" s="41">
        <f>VLOOKUP($A2071,'Youth Skills Data'!$A$1:$E$2403,5,FALSE)</f>
        <v>3.76</v>
      </c>
      <c r="I2071" s="41">
        <f>VLOOKUP($A2071,'Youth Skills Data'!$A$1:$E$2403,4,FALSE)</f>
        <v>0.56000000000000005</v>
      </c>
      <c r="J2071" s="41">
        <f>VLOOKUP($A2071,'Youth Skills Data'!$A$1:$E$2403,3,FALSE)</f>
        <v>9.81</v>
      </c>
      <c r="K2071" s="41">
        <f t="shared" si="162"/>
        <v>14.13</v>
      </c>
      <c r="L2071" s="41" t="s">
        <v>5</v>
      </c>
      <c r="M2071" s="41" t="s">
        <v>7</v>
      </c>
      <c r="N2071" s="41" t="str">
        <f t="shared" si="163"/>
        <v>Moderate Impact</v>
      </c>
      <c r="O2071" s="42">
        <v>7000</v>
      </c>
      <c r="P2071" s="42"/>
      <c r="Q2071" s="42">
        <f t="shared" si="164"/>
        <v>7000</v>
      </c>
    </row>
    <row r="2072" spans="1:17" x14ac:dyDescent="0.35">
      <c r="A2072" s="41" t="s">
        <v>2093</v>
      </c>
      <c r="B2072" s="41">
        <f>VLOOKUP($A:$A,'Youth Skills Data'!$A$1:$E$2403,2,FALSE)</f>
        <v>19</v>
      </c>
      <c r="C2072" s="41" t="str">
        <f t="shared" si="161"/>
        <v>20 - 24 yrs</v>
      </c>
      <c r="D2072" s="41" t="s">
        <v>8</v>
      </c>
      <c r="E2072" s="41" t="str">
        <f>HLOOKUP($A2072,'Sheet 4'!$A$2:$CNK$3,2,FALSE)</f>
        <v>Single</v>
      </c>
      <c r="F2072" s="41" t="s">
        <v>119</v>
      </c>
      <c r="G2072" s="41" t="str">
        <f t="shared" si="160"/>
        <v>Female/Single/Napak</v>
      </c>
      <c r="H2072" s="41">
        <f>VLOOKUP($A2072,'Youth Skills Data'!$A$1:$E$2403,5,FALSE)</f>
        <v>3.76</v>
      </c>
      <c r="I2072" s="41">
        <f>VLOOKUP($A2072,'Youth Skills Data'!$A$1:$E$2403,4,FALSE)</f>
        <v>0.56000000000000005</v>
      </c>
      <c r="J2072" s="41">
        <f>VLOOKUP($A2072,'Youth Skills Data'!$A$1:$E$2403,3,FALSE)</f>
        <v>9.81</v>
      </c>
      <c r="K2072" s="41">
        <f t="shared" si="162"/>
        <v>14.13</v>
      </c>
      <c r="L2072" s="41" t="s">
        <v>5</v>
      </c>
      <c r="M2072" s="41" t="s">
        <v>7</v>
      </c>
      <c r="N2072" s="41" t="str">
        <f t="shared" si="163"/>
        <v>Moderate Impact</v>
      </c>
      <c r="O2072" s="42">
        <v>10398</v>
      </c>
      <c r="P2072" s="42"/>
      <c r="Q2072" s="42">
        <f t="shared" si="164"/>
        <v>10398</v>
      </c>
    </row>
    <row r="2073" spans="1:17" x14ac:dyDescent="0.35">
      <c r="A2073" s="41" t="s">
        <v>2094</v>
      </c>
      <c r="B2073" s="41">
        <f>VLOOKUP($A:$A,'Youth Skills Data'!$A$1:$E$2403,2,FALSE)</f>
        <v>29</v>
      </c>
      <c r="C2073" s="41" t="str">
        <f t="shared" si="161"/>
        <v>25 yrs or more</v>
      </c>
      <c r="D2073" s="41" t="s">
        <v>8</v>
      </c>
      <c r="E2073" s="41" t="str">
        <f>HLOOKUP($A2073,'Sheet 4'!$A$2:$CNK$3,2,FALSE)</f>
        <v>Married</v>
      </c>
      <c r="F2073" s="41" t="s">
        <v>119</v>
      </c>
      <c r="G2073" s="41" t="str">
        <f t="shared" si="160"/>
        <v>Female/Married/Napak</v>
      </c>
      <c r="H2073" s="41">
        <f>VLOOKUP($A2073,'Youth Skills Data'!$A$1:$E$2403,5,FALSE)</f>
        <v>3.26</v>
      </c>
      <c r="I2073" s="41">
        <f>VLOOKUP($A2073,'Youth Skills Data'!$A$1:$E$2403,4,FALSE)</f>
        <v>9.7200000000000006</v>
      </c>
      <c r="J2073" s="41">
        <f>VLOOKUP($A2073,'Youth Skills Data'!$A$1:$E$2403,3,FALSE)</f>
        <v>2</v>
      </c>
      <c r="K2073" s="41">
        <f t="shared" si="162"/>
        <v>14.98</v>
      </c>
      <c r="L2073" s="41" t="s">
        <v>5</v>
      </c>
      <c r="M2073" s="41" t="s">
        <v>5</v>
      </c>
      <c r="N2073" s="41" t="str">
        <f t="shared" si="163"/>
        <v>High Impact</v>
      </c>
      <c r="O2073" s="42">
        <v>797</v>
      </c>
      <c r="P2073" s="42">
        <v>278000</v>
      </c>
      <c r="Q2073" s="42">
        <f t="shared" si="164"/>
        <v>278797</v>
      </c>
    </row>
    <row r="2074" spans="1:17" x14ac:dyDescent="0.35">
      <c r="A2074" s="41" t="s">
        <v>2095</v>
      </c>
      <c r="B2074" s="41">
        <f>VLOOKUP($A:$A,'Youth Skills Data'!$A$1:$E$2403,2,FALSE)</f>
        <v>23</v>
      </c>
      <c r="C2074" s="41" t="str">
        <f t="shared" si="161"/>
        <v>20 - 24 yrs</v>
      </c>
      <c r="D2074" s="41" t="s">
        <v>8</v>
      </c>
      <c r="E2074" s="41" t="str">
        <f>HLOOKUP($A2074,'Sheet 4'!$A$2:$CNK$3,2,FALSE)</f>
        <v>Single</v>
      </c>
      <c r="F2074" s="41" t="s">
        <v>119</v>
      </c>
      <c r="G2074" s="41" t="str">
        <f t="shared" si="160"/>
        <v>Female/Single/Napak</v>
      </c>
      <c r="H2074" s="41">
        <f>VLOOKUP($A2074,'Youth Skills Data'!$A$1:$E$2403,5,FALSE)</f>
        <v>1.87</v>
      </c>
      <c r="I2074" s="41">
        <f>VLOOKUP($A2074,'Youth Skills Data'!$A$1:$E$2403,4,FALSE)</f>
        <v>2.88</v>
      </c>
      <c r="J2074" s="41">
        <f>VLOOKUP($A2074,'Youth Skills Data'!$A$1:$E$2403,3,FALSE)</f>
        <v>5.23</v>
      </c>
      <c r="K2074" s="41">
        <f t="shared" si="162"/>
        <v>9.98</v>
      </c>
      <c r="L2074" s="41" t="s">
        <v>7</v>
      </c>
      <c r="M2074" s="41" t="s">
        <v>5</v>
      </c>
      <c r="N2074" s="41" t="str">
        <f t="shared" si="163"/>
        <v>Low Impact</v>
      </c>
      <c r="O2074" s="42"/>
      <c r="P2074" s="42">
        <v>31099</v>
      </c>
      <c r="Q2074" s="42">
        <f t="shared" si="164"/>
        <v>31099</v>
      </c>
    </row>
    <row r="2075" spans="1:17" x14ac:dyDescent="0.35">
      <c r="A2075" s="41" t="s">
        <v>2096</v>
      </c>
      <c r="B2075" s="41">
        <f>VLOOKUP($A:$A,'Youth Skills Data'!$A$1:$E$2403,2,FALSE)</f>
        <v>21</v>
      </c>
      <c r="C2075" s="41" t="str">
        <f t="shared" si="161"/>
        <v>20 - 24 yrs</v>
      </c>
      <c r="D2075" s="41" t="s">
        <v>8</v>
      </c>
      <c r="E2075" s="41" t="str">
        <f>HLOOKUP($A2075,'Sheet 4'!$A$2:$CNK$3,2,FALSE)</f>
        <v>Single</v>
      </c>
      <c r="F2075" s="41" t="s">
        <v>119</v>
      </c>
      <c r="G2075" s="41" t="str">
        <f t="shared" si="160"/>
        <v>Female/Single/Napak</v>
      </c>
      <c r="H2075" s="41">
        <f>VLOOKUP($A2075,'Youth Skills Data'!$A$1:$E$2403,5,FALSE)</f>
        <v>0.81</v>
      </c>
      <c r="I2075" s="41">
        <f>VLOOKUP($A2075,'Youth Skills Data'!$A$1:$E$2403,4,FALSE)</f>
        <v>3.53</v>
      </c>
      <c r="J2075" s="41">
        <f>VLOOKUP($A2075,'Youth Skills Data'!$A$1:$E$2403,3,FALSE)</f>
        <v>7.58</v>
      </c>
      <c r="K2075" s="41">
        <f t="shared" si="162"/>
        <v>11.92</v>
      </c>
      <c r="L2075" s="41" t="s">
        <v>7</v>
      </c>
      <c r="M2075" s="41" t="s">
        <v>5</v>
      </c>
      <c r="N2075" s="41" t="str">
        <f t="shared" si="163"/>
        <v>Low Impact</v>
      </c>
      <c r="O2075" s="42"/>
      <c r="P2075" s="42">
        <v>77500</v>
      </c>
      <c r="Q2075" s="42">
        <f t="shared" si="164"/>
        <v>77500</v>
      </c>
    </row>
    <row r="2076" spans="1:17" x14ac:dyDescent="0.35">
      <c r="A2076" s="41" t="s">
        <v>2097</v>
      </c>
      <c r="B2076" s="41">
        <f>VLOOKUP($A:$A,'Youth Skills Data'!$A$1:$E$2403,2,FALSE)</f>
        <v>19</v>
      </c>
      <c r="C2076" s="41" t="str">
        <f t="shared" si="161"/>
        <v>20 - 24 yrs</v>
      </c>
      <c r="D2076" s="41" t="s">
        <v>8</v>
      </c>
      <c r="E2076" s="41" t="str">
        <f>HLOOKUP($A2076,'Sheet 4'!$A$2:$CNK$3,2,FALSE)</f>
        <v>Single</v>
      </c>
      <c r="F2076" s="41" t="s">
        <v>119</v>
      </c>
      <c r="G2076" s="41" t="str">
        <f t="shared" si="160"/>
        <v>Female/Single/Napak</v>
      </c>
      <c r="H2076" s="41">
        <f>VLOOKUP($A2076,'Youth Skills Data'!$A$1:$E$2403,5,FALSE)</f>
        <v>3.76</v>
      </c>
      <c r="I2076" s="41">
        <f>VLOOKUP($A2076,'Youth Skills Data'!$A$1:$E$2403,4,FALSE)</f>
        <v>0.56000000000000005</v>
      </c>
      <c r="J2076" s="41">
        <f>VLOOKUP($A2076,'Youth Skills Data'!$A$1:$E$2403,3,FALSE)</f>
        <v>9.81</v>
      </c>
      <c r="K2076" s="41">
        <f t="shared" si="162"/>
        <v>14.13</v>
      </c>
      <c r="L2076" s="41" t="s">
        <v>7</v>
      </c>
      <c r="M2076" s="41" t="s">
        <v>5</v>
      </c>
      <c r="N2076" s="41" t="str">
        <f t="shared" si="163"/>
        <v>Low Impact</v>
      </c>
      <c r="O2076" s="42"/>
      <c r="P2076" s="42">
        <v>800000</v>
      </c>
      <c r="Q2076" s="42">
        <f t="shared" si="164"/>
        <v>800000</v>
      </c>
    </row>
    <row r="2077" spans="1:17" x14ac:dyDescent="0.35">
      <c r="A2077" s="41" t="s">
        <v>2098</v>
      </c>
      <c r="B2077" s="41">
        <f>VLOOKUP($A:$A,'Youth Skills Data'!$A$1:$E$2403,2,FALSE)</f>
        <v>21</v>
      </c>
      <c r="C2077" s="41" t="str">
        <f t="shared" si="161"/>
        <v>20 - 24 yrs</v>
      </c>
      <c r="D2077" s="41" t="s">
        <v>8</v>
      </c>
      <c r="E2077" s="41" t="str">
        <f>HLOOKUP($A2077,'Sheet 4'!$A$2:$CNK$3,2,FALSE)</f>
        <v>Single</v>
      </c>
      <c r="F2077" s="41" t="s">
        <v>119</v>
      </c>
      <c r="G2077" s="41" t="str">
        <f t="shared" si="160"/>
        <v>Female/Single/Napak</v>
      </c>
      <c r="H2077" s="41">
        <f>VLOOKUP($A2077,'Youth Skills Data'!$A$1:$E$2403,5,FALSE)</f>
        <v>1.87</v>
      </c>
      <c r="I2077" s="41">
        <f>VLOOKUP($A2077,'Youth Skills Data'!$A$1:$E$2403,4,FALSE)</f>
        <v>2.88</v>
      </c>
      <c r="J2077" s="41">
        <f>VLOOKUP($A2077,'Youth Skills Data'!$A$1:$E$2403,3,FALSE)</f>
        <v>5.23</v>
      </c>
      <c r="K2077" s="41">
        <f t="shared" si="162"/>
        <v>9.98</v>
      </c>
      <c r="L2077" s="41" t="s">
        <v>7</v>
      </c>
      <c r="M2077" s="41" t="s">
        <v>5</v>
      </c>
      <c r="N2077" s="41" t="str">
        <f t="shared" si="163"/>
        <v>Low Impact</v>
      </c>
      <c r="O2077" s="42"/>
      <c r="P2077" s="42">
        <v>6240000</v>
      </c>
      <c r="Q2077" s="42">
        <f t="shared" si="164"/>
        <v>6240000</v>
      </c>
    </row>
    <row r="2078" spans="1:17" x14ac:dyDescent="0.35">
      <c r="A2078" s="41" t="s">
        <v>2099</v>
      </c>
      <c r="B2078" s="41">
        <f>VLOOKUP($A:$A,'Youth Skills Data'!$A$1:$E$2403,2,FALSE)</f>
        <v>23</v>
      </c>
      <c r="C2078" s="41" t="str">
        <f t="shared" si="161"/>
        <v>20 - 24 yrs</v>
      </c>
      <c r="D2078" s="41" t="s">
        <v>8</v>
      </c>
      <c r="E2078" s="41" t="str">
        <f>HLOOKUP($A2078,'Sheet 4'!$A$2:$CNK$3,2,FALSE)</f>
        <v>Married</v>
      </c>
      <c r="F2078" s="41" t="s">
        <v>119</v>
      </c>
      <c r="G2078" s="41" t="str">
        <f t="shared" si="160"/>
        <v>Female/Married/Napak</v>
      </c>
      <c r="H2078" s="41">
        <f>VLOOKUP($A2078,'Youth Skills Data'!$A$1:$E$2403,5,FALSE)</f>
        <v>0.81</v>
      </c>
      <c r="I2078" s="41">
        <f>VLOOKUP($A2078,'Youth Skills Data'!$A$1:$E$2403,4,FALSE)</f>
        <v>3.53</v>
      </c>
      <c r="J2078" s="41">
        <f>VLOOKUP($A2078,'Youth Skills Data'!$A$1:$E$2403,3,FALSE)</f>
        <v>7.58</v>
      </c>
      <c r="K2078" s="41">
        <f t="shared" si="162"/>
        <v>11.92</v>
      </c>
      <c r="L2078" s="41" t="s">
        <v>7</v>
      </c>
      <c r="M2078" s="41" t="s">
        <v>5</v>
      </c>
      <c r="N2078" s="41" t="str">
        <f t="shared" si="163"/>
        <v>Low Impact</v>
      </c>
      <c r="O2078" s="42"/>
      <c r="P2078" s="42">
        <v>125000</v>
      </c>
      <c r="Q2078" s="42">
        <f t="shared" si="164"/>
        <v>125000</v>
      </c>
    </row>
    <row r="2079" spans="1:17" x14ac:dyDescent="0.35">
      <c r="A2079" s="41" t="s">
        <v>2100</v>
      </c>
      <c r="B2079" s="41">
        <f>VLOOKUP($A:$A,'Youth Skills Data'!$A$1:$E$2403,2,FALSE)</f>
        <v>17</v>
      </c>
      <c r="C2079" s="41" t="str">
        <f t="shared" si="161"/>
        <v>15 - 19 yrs</v>
      </c>
      <c r="D2079" s="41" t="s">
        <v>8</v>
      </c>
      <c r="E2079" s="41" t="str">
        <f>HLOOKUP($A2079,'Sheet 4'!$A$2:$CNK$3,2,FALSE)</f>
        <v>Single</v>
      </c>
      <c r="F2079" s="41" t="s">
        <v>119</v>
      </c>
      <c r="G2079" s="41" t="str">
        <f t="shared" si="160"/>
        <v>Female/Single/Napak</v>
      </c>
      <c r="H2079" s="41">
        <f>VLOOKUP($A2079,'Youth Skills Data'!$A$1:$E$2403,5,FALSE)</f>
        <v>8.9499999999999993</v>
      </c>
      <c r="I2079" s="41">
        <f>VLOOKUP($A2079,'Youth Skills Data'!$A$1:$E$2403,4,FALSE)</f>
        <v>9.2799999999999994</v>
      </c>
      <c r="J2079" s="41">
        <f>VLOOKUP($A2079,'Youth Skills Data'!$A$1:$E$2403,3,FALSE)</f>
        <v>7.99</v>
      </c>
      <c r="K2079" s="41">
        <f t="shared" si="162"/>
        <v>26.22</v>
      </c>
      <c r="L2079" s="41" t="s">
        <v>5</v>
      </c>
      <c r="M2079" s="41" t="s">
        <v>5</v>
      </c>
      <c r="N2079" s="41" t="str">
        <f t="shared" si="163"/>
        <v>High Impact</v>
      </c>
      <c r="O2079" s="42">
        <v>552050</v>
      </c>
      <c r="P2079" s="42">
        <v>1050000</v>
      </c>
      <c r="Q2079" s="42">
        <f t="shared" si="164"/>
        <v>1602050</v>
      </c>
    </row>
    <row r="2080" spans="1:17" x14ac:dyDescent="0.35">
      <c r="A2080" s="41" t="s">
        <v>2101</v>
      </c>
      <c r="B2080" s="41">
        <f>VLOOKUP($A:$A,'Youth Skills Data'!$A$1:$E$2403,2,FALSE)</f>
        <v>25</v>
      </c>
      <c r="C2080" s="41" t="str">
        <f t="shared" si="161"/>
        <v>25 yrs or more</v>
      </c>
      <c r="D2080" s="41" t="s">
        <v>8</v>
      </c>
      <c r="E2080" s="41" t="str">
        <f>HLOOKUP($A2080,'Sheet 4'!$A$2:$CNK$3,2,FALSE)</f>
        <v>Single</v>
      </c>
      <c r="F2080" s="41" t="s">
        <v>119</v>
      </c>
      <c r="G2080" s="41" t="str">
        <f t="shared" si="160"/>
        <v>Female/Single/Napak</v>
      </c>
      <c r="H2080" s="41">
        <f>VLOOKUP($A2080,'Youth Skills Data'!$A$1:$E$2403,5,FALSE)</f>
        <v>8.9499999999999993</v>
      </c>
      <c r="I2080" s="41">
        <f>VLOOKUP($A2080,'Youth Skills Data'!$A$1:$E$2403,4,FALSE)</f>
        <v>9.2799999999999994</v>
      </c>
      <c r="J2080" s="41">
        <f>VLOOKUP($A2080,'Youth Skills Data'!$A$1:$E$2403,3,FALSE)</f>
        <v>7.99</v>
      </c>
      <c r="K2080" s="41">
        <f t="shared" si="162"/>
        <v>26.22</v>
      </c>
      <c r="L2080" s="41" t="s">
        <v>5</v>
      </c>
      <c r="M2080" s="41" t="s">
        <v>7</v>
      </c>
      <c r="N2080" s="41" t="str">
        <f t="shared" si="163"/>
        <v>Moderate Impact</v>
      </c>
      <c r="O2080" s="42">
        <v>2005600</v>
      </c>
      <c r="P2080" s="42"/>
      <c r="Q2080" s="42">
        <f t="shared" si="164"/>
        <v>2005600</v>
      </c>
    </row>
    <row r="2081" spans="1:17" x14ac:dyDescent="0.35">
      <c r="A2081" s="41" t="s">
        <v>2102</v>
      </c>
      <c r="B2081" s="41">
        <f>VLOOKUP($A:$A,'Youth Skills Data'!$A$1:$E$2403,2,FALSE)</f>
        <v>15</v>
      </c>
      <c r="C2081" s="41" t="str">
        <f t="shared" si="161"/>
        <v>15 - 19 yrs</v>
      </c>
      <c r="D2081" s="41" t="s">
        <v>8</v>
      </c>
      <c r="E2081" s="41" t="str">
        <f>HLOOKUP($A2081,'Sheet 4'!$A$2:$CNK$3,2,FALSE)</f>
        <v>Single</v>
      </c>
      <c r="F2081" s="41" t="s">
        <v>119</v>
      </c>
      <c r="G2081" s="41" t="str">
        <f t="shared" si="160"/>
        <v>Female/Single/Napak</v>
      </c>
      <c r="H2081" s="41">
        <f>VLOOKUP($A2081,'Youth Skills Data'!$A$1:$E$2403,5,FALSE)</f>
        <v>8.9499999999999993</v>
      </c>
      <c r="I2081" s="41">
        <f>VLOOKUP($A2081,'Youth Skills Data'!$A$1:$E$2403,4,FALSE)</f>
        <v>9.2799999999999994</v>
      </c>
      <c r="J2081" s="41">
        <f>VLOOKUP($A2081,'Youth Skills Data'!$A$1:$E$2403,3,FALSE)</f>
        <v>7.99</v>
      </c>
      <c r="K2081" s="41">
        <f t="shared" si="162"/>
        <v>26.22</v>
      </c>
      <c r="L2081" s="41" t="s">
        <v>5</v>
      </c>
      <c r="M2081" s="41" t="s">
        <v>5</v>
      </c>
      <c r="N2081" s="41" t="str">
        <f t="shared" si="163"/>
        <v>High Impact</v>
      </c>
      <c r="O2081" s="42">
        <v>48000</v>
      </c>
      <c r="P2081" s="42">
        <v>480000</v>
      </c>
      <c r="Q2081" s="42">
        <f t="shared" si="164"/>
        <v>528000</v>
      </c>
    </row>
    <row r="2082" spans="1:17" x14ac:dyDescent="0.35">
      <c r="A2082" s="41" t="s">
        <v>2103</v>
      </c>
      <c r="B2082" s="41">
        <f>VLOOKUP($A:$A,'Youth Skills Data'!$A$1:$E$2403,2,FALSE)</f>
        <v>15</v>
      </c>
      <c r="C2082" s="41" t="str">
        <f t="shared" si="161"/>
        <v>15 - 19 yrs</v>
      </c>
      <c r="D2082" s="41" t="s">
        <v>8</v>
      </c>
      <c r="E2082" s="41" t="str">
        <f>HLOOKUP($A2082,'Sheet 4'!$A$2:$CNK$3,2,FALSE)</f>
        <v>Separated</v>
      </c>
      <c r="F2082" s="41" t="s">
        <v>116</v>
      </c>
      <c r="G2082" s="41" t="str">
        <f t="shared" si="160"/>
        <v>Female/Separated/Moroto</v>
      </c>
      <c r="H2082" s="41">
        <f>VLOOKUP($A2082,'Youth Skills Data'!$A$1:$E$2403,5,FALSE)</f>
        <v>3.26</v>
      </c>
      <c r="I2082" s="41">
        <f>VLOOKUP($A2082,'Youth Skills Data'!$A$1:$E$2403,4,FALSE)</f>
        <v>9.7200000000000006</v>
      </c>
      <c r="J2082" s="41">
        <f>VLOOKUP($A2082,'Youth Skills Data'!$A$1:$E$2403,3,FALSE)</f>
        <v>2</v>
      </c>
      <c r="K2082" s="41">
        <f t="shared" si="162"/>
        <v>14.98</v>
      </c>
      <c r="L2082" s="41" t="s">
        <v>5</v>
      </c>
      <c r="M2082" s="41" t="s">
        <v>7</v>
      </c>
      <c r="N2082" s="41" t="str">
        <f t="shared" si="163"/>
        <v>Moderate Impact</v>
      </c>
      <c r="O2082" s="42">
        <v>21000</v>
      </c>
      <c r="P2082" s="42"/>
      <c r="Q2082" s="42">
        <f t="shared" si="164"/>
        <v>21000</v>
      </c>
    </row>
    <row r="2083" spans="1:17" x14ac:dyDescent="0.35">
      <c r="A2083" s="41" t="s">
        <v>2104</v>
      </c>
      <c r="B2083" s="41">
        <f>VLOOKUP($A:$A,'Youth Skills Data'!$A$1:$E$2403,2,FALSE)</f>
        <v>17</v>
      </c>
      <c r="C2083" s="41" t="str">
        <f t="shared" si="161"/>
        <v>15 - 19 yrs</v>
      </c>
      <c r="D2083" s="41" t="s">
        <v>8</v>
      </c>
      <c r="E2083" s="41" t="str">
        <f>HLOOKUP($A2083,'Sheet 4'!$A$2:$CNK$3,2,FALSE)</f>
        <v>Single</v>
      </c>
      <c r="F2083" s="41" t="s">
        <v>116</v>
      </c>
      <c r="G2083" s="41" t="str">
        <f t="shared" si="160"/>
        <v>Female/Single/Moroto</v>
      </c>
      <c r="H2083" s="41">
        <f>VLOOKUP($A2083,'Youth Skills Data'!$A$1:$E$2403,5,FALSE)</f>
        <v>3.26</v>
      </c>
      <c r="I2083" s="41">
        <f>VLOOKUP($A2083,'Youth Skills Data'!$A$1:$E$2403,4,FALSE)</f>
        <v>9.7200000000000006</v>
      </c>
      <c r="J2083" s="41">
        <f>VLOOKUP($A2083,'Youth Skills Data'!$A$1:$E$2403,3,FALSE)</f>
        <v>2</v>
      </c>
      <c r="K2083" s="41">
        <f t="shared" si="162"/>
        <v>14.98</v>
      </c>
      <c r="L2083" s="41" t="s">
        <v>5</v>
      </c>
      <c r="M2083" s="41" t="s">
        <v>7</v>
      </c>
      <c r="N2083" s="41" t="str">
        <f t="shared" si="163"/>
        <v>Moderate Impact</v>
      </c>
      <c r="O2083" s="42">
        <v>45500</v>
      </c>
      <c r="P2083" s="42"/>
      <c r="Q2083" s="42">
        <f t="shared" si="164"/>
        <v>45500</v>
      </c>
    </row>
    <row r="2084" spans="1:17" x14ac:dyDescent="0.35">
      <c r="A2084" s="41" t="s">
        <v>2105</v>
      </c>
      <c r="B2084" s="41">
        <f>VLOOKUP($A:$A,'Youth Skills Data'!$A$1:$E$2403,2,FALSE)</f>
        <v>19</v>
      </c>
      <c r="C2084" s="41" t="str">
        <f t="shared" si="161"/>
        <v>20 - 24 yrs</v>
      </c>
      <c r="D2084" s="41" t="s">
        <v>8</v>
      </c>
      <c r="E2084" s="41" t="str">
        <f>HLOOKUP($A2084,'Sheet 4'!$A$2:$CNK$3,2,FALSE)</f>
        <v>Single</v>
      </c>
      <c r="F2084" s="41" t="s">
        <v>116</v>
      </c>
      <c r="G2084" s="41" t="str">
        <f t="shared" si="160"/>
        <v>Female/Single/Moroto</v>
      </c>
      <c r="H2084" s="41">
        <f>VLOOKUP($A2084,'Youth Skills Data'!$A$1:$E$2403,5,FALSE)</f>
        <v>8.42</v>
      </c>
      <c r="I2084" s="41">
        <f>VLOOKUP($A2084,'Youth Skills Data'!$A$1:$E$2403,4,FALSE)</f>
        <v>3.68</v>
      </c>
      <c r="J2084" s="41">
        <f>VLOOKUP($A2084,'Youth Skills Data'!$A$1:$E$2403,3,FALSE)</f>
        <v>0.54</v>
      </c>
      <c r="K2084" s="41">
        <f t="shared" si="162"/>
        <v>12.64</v>
      </c>
      <c r="L2084" s="41" t="s">
        <v>5</v>
      </c>
      <c r="M2084" s="41" t="s">
        <v>7</v>
      </c>
      <c r="N2084" s="41" t="str">
        <f t="shared" si="163"/>
        <v>Moderate Impact</v>
      </c>
      <c r="O2084" s="42">
        <v>37500</v>
      </c>
      <c r="P2084" s="42"/>
      <c r="Q2084" s="42">
        <f t="shared" si="164"/>
        <v>37500</v>
      </c>
    </row>
    <row r="2085" spans="1:17" x14ac:dyDescent="0.35">
      <c r="A2085" s="41" t="s">
        <v>2106</v>
      </c>
      <c r="B2085" s="41">
        <f>VLOOKUP($A:$A,'Youth Skills Data'!$A$1:$E$2403,2,FALSE)</f>
        <v>21</v>
      </c>
      <c r="C2085" s="41" t="str">
        <f t="shared" si="161"/>
        <v>20 - 24 yrs</v>
      </c>
      <c r="D2085" s="41" t="s">
        <v>8</v>
      </c>
      <c r="E2085" s="41" t="str">
        <f>HLOOKUP($A2085,'Sheet 4'!$A$2:$CNK$3,2,FALSE)</f>
        <v>Single</v>
      </c>
      <c r="F2085" s="41" t="s">
        <v>116</v>
      </c>
      <c r="G2085" s="41" t="str">
        <f t="shared" si="160"/>
        <v>Female/Single/Moroto</v>
      </c>
      <c r="H2085" s="41">
        <f>VLOOKUP($A2085,'Youth Skills Data'!$A$1:$E$2403,5,FALSE)</f>
        <v>8.42</v>
      </c>
      <c r="I2085" s="41">
        <f>VLOOKUP($A2085,'Youth Skills Data'!$A$1:$E$2403,4,FALSE)</f>
        <v>3.68</v>
      </c>
      <c r="J2085" s="41">
        <f>VLOOKUP($A2085,'Youth Skills Data'!$A$1:$E$2403,3,FALSE)</f>
        <v>0.54</v>
      </c>
      <c r="K2085" s="41">
        <f t="shared" si="162"/>
        <v>12.64</v>
      </c>
      <c r="L2085" s="41" t="s">
        <v>5</v>
      </c>
      <c r="M2085" s="41" t="s">
        <v>7</v>
      </c>
      <c r="N2085" s="41" t="str">
        <f t="shared" si="163"/>
        <v>Moderate Impact</v>
      </c>
      <c r="O2085" s="42">
        <v>37000</v>
      </c>
      <c r="P2085" s="42"/>
      <c r="Q2085" s="42">
        <f t="shared" si="164"/>
        <v>37000</v>
      </c>
    </row>
    <row r="2086" spans="1:17" x14ac:dyDescent="0.35">
      <c r="A2086" s="41" t="s">
        <v>2107</v>
      </c>
      <c r="B2086" s="41">
        <f>VLOOKUP($A:$A,'Youth Skills Data'!$A$1:$E$2403,2,FALSE)</f>
        <v>24</v>
      </c>
      <c r="C2086" s="41" t="str">
        <f t="shared" si="161"/>
        <v>20 - 24 yrs</v>
      </c>
      <c r="D2086" s="41" t="s">
        <v>8</v>
      </c>
      <c r="E2086" s="41" t="str">
        <f>HLOOKUP($A2086,'Sheet 4'!$A$2:$CNK$3,2,FALSE)</f>
        <v>Single</v>
      </c>
      <c r="F2086" s="41" t="s">
        <v>116</v>
      </c>
      <c r="G2086" s="41" t="str">
        <f t="shared" si="160"/>
        <v>Female/Single/Moroto</v>
      </c>
      <c r="H2086" s="41">
        <f>VLOOKUP($A2086,'Youth Skills Data'!$A$1:$E$2403,5,FALSE)</f>
        <v>6.31</v>
      </c>
      <c r="I2086" s="41">
        <f>VLOOKUP($A2086,'Youth Skills Data'!$A$1:$E$2403,4,FALSE)</f>
        <v>1.92</v>
      </c>
      <c r="J2086" s="41">
        <f>VLOOKUP($A2086,'Youth Skills Data'!$A$1:$E$2403,3,FALSE)</f>
        <v>4.67</v>
      </c>
      <c r="K2086" s="41">
        <f t="shared" si="162"/>
        <v>12.9</v>
      </c>
      <c r="L2086" s="41" t="s">
        <v>5</v>
      </c>
      <c r="M2086" s="41" t="s">
        <v>7</v>
      </c>
      <c r="N2086" s="41" t="str">
        <f t="shared" si="163"/>
        <v>Moderate Impact</v>
      </c>
      <c r="O2086" s="42">
        <v>396000</v>
      </c>
      <c r="P2086" s="42"/>
      <c r="Q2086" s="42">
        <f t="shared" si="164"/>
        <v>396000</v>
      </c>
    </row>
    <row r="2087" spans="1:17" x14ac:dyDescent="0.35">
      <c r="A2087" s="41" t="s">
        <v>2108</v>
      </c>
      <c r="B2087" s="41">
        <f>VLOOKUP($A:$A,'Youth Skills Data'!$A$1:$E$2403,2,FALSE)</f>
        <v>21</v>
      </c>
      <c r="C2087" s="41" t="str">
        <f t="shared" si="161"/>
        <v>20 - 24 yrs</v>
      </c>
      <c r="D2087" s="41" t="s">
        <v>3</v>
      </c>
      <c r="E2087" s="41" t="str">
        <f>HLOOKUP($A2087,'Sheet 4'!$A$2:$CNK$3,2,FALSE)</f>
        <v>Married</v>
      </c>
      <c r="F2087" s="41" t="s">
        <v>116</v>
      </c>
      <c r="G2087" s="41" t="str">
        <f t="shared" si="160"/>
        <v>Male/Married/Moroto</v>
      </c>
      <c r="H2087" s="41">
        <f>VLOOKUP($A2087,'Youth Skills Data'!$A$1:$E$2403,5,FALSE)</f>
        <v>4.3499999999999996</v>
      </c>
      <c r="I2087" s="41">
        <f>VLOOKUP($A2087,'Youth Skills Data'!$A$1:$E$2403,4,FALSE)</f>
        <v>7.84</v>
      </c>
      <c r="J2087" s="41">
        <f>VLOOKUP($A2087,'Youth Skills Data'!$A$1:$E$2403,3,FALSE)</f>
        <v>6.4</v>
      </c>
      <c r="K2087" s="41">
        <f t="shared" si="162"/>
        <v>18.59</v>
      </c>
      <c r="L2087" s="41" t="s">
        <v>5</v>
      </c>
      <c r="M2087" s="41" t="s">
        <v>5</v>
      </c>
      <c r="N2087" s="41" t="str">
        <f t="shared" si="163"/>
        <v>High Impact</v>
      </c>
      <c r="O2087" s="42">
        <v>32000</v>
      </c>
      <c r="P2087" s="42">
        <v>190000</v>
      </c>
      <c r="Q2087" s="42">
        <f t="shared" si="164"/>
        <v>222000</v>
      </c>
    </row>
    <row r="2088" spans="1:17" x14ac:dyDescent="0.35">
      <c r="A2088" s="41" t="s">
        <v>2109</v>
      </c>
      <c r="B2088" s="41">
        <f>VLOOKUP($A:$A,'Youth Skills Data'!$A$1:$E$2403,2,FALSE)</f>
        <v>23</v>
      </c>
      <c r="C2088" s="41" t="str">
        <f t="shared" si="161"/>
        <v>20 - 24 yrs</v>
      </c>
      <c r="D2088" s="41" t="s">
        <v>3</v>
      </c>
      <c r="E2088" s="41" t="str">
        <f>HLOOKUP($A2088,'Sheet 4'!$A$2:$CNK$3,2,FALSE)</f>
        <v>Married</v>
      </c>
      <c r="F2088" s="41" t="s">
        <v>116</v>
      </c>
      <c r="G2088" s="41" t="str">
        <f t="shared" si="160"/>
        <v>Male/Married/Moroto</v>
      </c>
      <c r="H2088" s="41">
        <f>VLOOKUP($A2088,'Youth Skills Data'!$A$1:$E$2403,5,FALSE)</f>
        <v>7.84</v>
      </c>
      <c r="I2088" s="41">
        <f>VLOOKUP($A2088,'Youth Skills Data'!$A$1:$E$2403,4,FALSE)</f>
        <v>6.23</v>
      </c>
      <c r="J2088" s="41">
        <f>VLOOKUP($A2088,'Youth Skills Data'!$A$1:$E$2403,3,FALSE)</f>
        <v>5.87</v>
      </c>
      <c r="K2088" s="41">
        <f t="shared" si="162"/>
        <v>19.940000000000001</v>
      </c>
      <c r="L2088" s="41" t="s">
        <v>7</v>
      </c>
      <c r="M2088" s="41" t="s">
        <v>5</v>
      </c>
      <c r="N2088" s="41" t="str">
        <f t="shared" si="163"/>
        <v>Low Impact</v>
      </c>
      <c r="O2088" s="42"/>
      <c r="P2088" s="42">
        <v>280000</v>
      </c>
      <c r="Q2088" s="42">
        <f t="shared" si="164"/>
        <v>280000</v>
      </c>
    </row>
    <row r="2089" spans="1:17" x14ac:dyDescent="0.35">
      <c r="A2089" s="41" t="s">
        <v>2110</v>
      </c>
      <c r="B2089" s="41">
        <f>VLOOKUP($A:$A,'Youth Skills Data'!$A$1:$E$2403,2,FALSE)</f>
        <v>20</v>
      </c>
      <c r="C2089" s="41" t="str">
        <f t="shared" si="161"/>
        <v>20 - 24 yrs</v>
      </c>
      <c r="D2089" s="41" t="s">
        <v>8</v>
      </c>
      <c r="E2089" s="41" t="str">
        <f>HLOOKUP($A2089,'Sheet 4'!$A$2:$CNK$3,2,FALSE)</f>
        <v>Single</v>
      </c>
      <c r="F2089" s="41" t="s">
        <v>116</v>
      </c>
      <c r="G2089" s="41" t="str">
        <f t="shared" si="160"/>
        <v>Female/Single/Moroto</v>
      </c>
      <c r="H2089" s="41">
        <f>VLOOKUP($A2089,'Youth Skills Data'!$A$1:$E$2403,5,FALSE)</f>
        <v>7.84</v>
      </c>
      <c r="I2089" s="41">
        <f>VLOOKUP($A2089,'Youth Skills Data'!$A$1:$E$2403,4,FALSE)</f>
        <v>6.23</v>
      </c>
      <c r="J2089" s="41">
        <f>VLOOKUP($A2089,'Youth Skills Data'!$A$1:$E$2403,3,FALSE)</f>
        <v>5.87</v>
      </c>
      <c r="K2089" s="41">
        <f t="shared" si="162"/>
        <v>19.940000000000001</v>
      </c>
      <c r="L2089" s="41" t="s">
        <v>7</v>
      </c>
      <c r="M2089" s="41" t="s">
        <v>5</v>
      </c>
      <c r="N2089" s="41" t="str">
        <f t="shared" si="163"/>
        <v>Low Impact</v>
      </c>
      <c r="O2089" s="42"/>
      <c r="P2089" s="42">
        <v>295000</v>
      </c>
      <c r="Q2089" s="42">
        <f t="shared" si="164"/>
        <v>295000</v>
      </c>
    </row>
    <row r="2090" spans="1:17" x14ac:dyDescent="0.35">
      <c r="A2090" s="41" t="s">
        <v>2111</v>
      </c>
      <c r="B2090" s="41">
        <f>VLOOKUP($A:$A,'Youth Skills Data'!$A$1:$E$2403,2,FALSE)</f>
        <v>29</v>
      </c>
      <c r="C2090" s="41" t="str">
        <f t="shared" si="161"/>
        <v>25 yrs or more</v>
      </c>
      <c r="D2090" s="41" t="s">
        <v>3</v>
      </c>
      <c r="E2090" s="41" t="str">
        <f>HLOOKUP($A2090,'Sheet 4'!$A$2:$CNK$3,2,FALSE)</f>
        <v>Single</v>
      </c>
      <c r="F2090" s="41" t="s">
        <v>116</v>
      </c>
      <c r="G2090" s="41" t="str">
        <f t="shared" si="160"/>
        <v>Male/Single/Moroto</v>
      </c>
      <c r="H2090" s="41">
        <f>VLOOKUP($A2090,'Youth Skills Data'!$A$1:$E$2403,5,FALSE)</f>
        <v>3.26</v>
      </c>
      <c r="I2090" s="41">
        <f>VLOOKUP($A2090,'Youth Skills Data'!$A$1:$E$2403,4,FALSE)</f>
        <v>9.7200000000000006</v>
      </c>
      <c r="J2090" s="41">
        <f>VLOOKUP($A2090,'Youth Skills Data'!$A$1:$E$2403,3,FALSE)</f>
        <v>2</v>
      </c>
      <c r="K2090" s="41">
        <f t="shared" si="162"/>
        <v>14.98</v>
      </c>
      <c r="L2090" s="41" t="s">
        <v>7</v>
      </c>
      <c r="M2090" s="41" t="s">
        <v>5</v>
      </c>
      <c r="N2090" s="41" t="str">
        <f t="shared" si="163"/>
        <v>Low Impact</v>
      </c>
      <c r="O2090" s="42"/>
      <c r="P2090" s="42">
        <v>0</v>
      </c>
      <c r="Q2090" s="42">
        <f t="shared" si="164"/>
        <v>0</v>
      </c>
    </row>
    <row r="2091" spans="1:17" x14ac:dyDescent="0.35">
      <c r="A2091" s="41" t="s">
        <v>2112</v>
      </c>
      <c r="B2091" s="41">
        <f>VLOOKUP($A:$A,'Youth Skills Data'!$A$1:$E$2403,2,FALSE)</f>
        <v>23</v>
      </c>
      <c r="C2091" s="41" t="str">
        <f t="shared" si="161"/>
        <v>20 - 24 yrs</v>
      </c>
      <c r="D2091" s="41" t="s">
        <v>3</v>
      </c>
      <c r="E2091" s="41" t="str">
        <f>HLOOKUP($A2091,'Sheet 4'!$A$2:$CNK$3,2,FALSE)</f>
        <v>Single</v>
      </c>
      <c r="F2091" s="41" t="s">
        <v>116</v>
      </c>
      <c r="G2091" s="41" t="str">
        <f t="shared" si="160"/>
        <v>Male/Single/Moroto</v>
      </c>
      <c r="H2091" s="41">
        <f>VLOOKUP($A2091,'Youth Skills Data'!$A$1:$E$2403,5,FALSE)</f>
        <v>8.42</v>
      </c>
      <c r="I2091" s="41">
        <f>VLOOKUP($A2091,'Youth Skills Data'!$A$1:$E$2403,4,FALSE)</f>
        <v>3.68</v>
      </c>
      <c r="J2091" s="41">
        <f>VLOOKUP($A2091,'Youth Skills Data'!$A$1:$E$2403,3,FALSE)</f>
        <v>0.54</v>
      </c>
      <c r="K2091" s="41">
        <f t="shared" si="162"/>
        <v>12.64</v>
      </c>
      <c r="L2091" s="41" t="s">
        <v>6</v>
      </c>
      <c r="M2091" s="41" t="s">
        <v>6</v>
      </c>
      <c r="N2091" s="41" t="str">
        <f t="shared" si="163"/>
        <v>No Impact at all</v>
      </c>
      <c r="O2091" s="42"/>
      <c r="P2091" s="42"/>
      <c r="Q2091" s="42">
        <f t="shared" si="164"/>
        <v>0</v>
      </c>
    </row>
    <row r="2092" spans="1:17" x14ac:dyDescent="0.35">
      <c r="A2092" s="41" t="s">
        <v>2113</v>
      </c>
      <c r="B2092" s="41">
        <f>VLOOKUP($A:$A,'Youth Skills Data'!$A$1:$E$2403,2,FALSE)</f>
        <v>21</v>
      </c>
      <c r="C2092" s="41" t="str">
        <f t="shared" si="161"/>
        <v>20 - 24 yrs</v>
      </c>
      <c r="D2092" s="41" t="s">
        <v>3</v>
      </c>
      <c r="E2092" s="41" t="str">
        <f>HLOOKUP($A2092,'Sheet 4'!$A$2:$CNK$3,2,FALSE)</f>
        <v>Single</v>
      </c>
      <c r="F2092" s="41" t="s">
        <v>117</v>
      </c>
      <c r="G2092" s="41" t="str">
        <f t="shared" si="160"/>
        <v>Male/Single/Kaabong</v>
      </c>
      <c r="H2092" s="41">
        <f>VLOOKUP($A2092,'Youth Skills Data'!$A$1:$E$2403,5,FALSE)</f>
        <v>0.81</v>
      </c>
      <c r="I2092" s="41">
        <f>VLOOKUP($A2092,'Youth Skills Data'!$A$1:$E$2403,4,FALSE)</f>
        <v>3.53</v>
      </c>
      <c r="J2092" s="41">
        <f>VLOOKUP($A2092,'Youth Skills Data'!$A$1:$E$2403,3,FALSE)</f>
        <v>7.58</v>
      </c>
      <c r="K2092" s="41">
        <f t="shared" si="162"/>
        <v>11.92</v>
      </c>
      <c r="L2092" s="41" t="s">
        <v>5</v>
      </c>
      <c r="M2092" s="41" t="s">
        <v>6</v>
      </c>
      <c r="N2092" s="41" t="str">
        <f t="shared" si="163"/>
        <v>Moderate Impact</v>
      </c>
      <c r="O2092" s="42">
        <v>261000</v>
      </c>
      <c r="P2092" s="42"/>
      <c r="Q2092" s="42">
        <f t="shared" si="164"/>
        <v>261000</v>
      </c>
    </row>
    <row r="2093" spans="1:17" x14ac:dyDescent="0.35">
      <c r="A2093" s="41" t="s">
        <v>2114</v>
      </c>
      <c r="B2093" s="41">
        <f>VLOOKUP($A:$A,'Youth Skills Data'!$A$1:$E$2403,2,FALSE)</f>
        <v>19</v>
      </c>
      <c r="C2093" s="41" t="str">
        <f t="shared" si="161"/>
        <v>20 - 24 yrs</v>
      </c>
      <c r="D2093" s="41" t="s">
        <v>8</v>
      </c>
      <c r="E2093" s="41" t="str">
        <f>HLOOKUP($A2093,'Sheet 4'!$A$2:$CNK$3,2,FALSE)</f>
        <v>Single</v>
      </c>
      <c r="F2093" s="41" t="s">
        <v>118</v>
      </c>
      <c r="G2093" s="41" t="str">
        <f t="shared" si="160"/>
        <v>Female/Single/Kotido</v>
      </c>
      <c r="H2093" s="41">
        <f>VLOOKUP($A2093,'Youth Skills Data'!$A$1:$E$2403,5,FALSE)</f>
        <v>7.84</v>
      </c>
      <c r="I2093" s="41">
        <f>VLOOKUP($A2093,'Youth Skills Data'!$A$1:$E$2403,4,FALSE)</f>
        <v>6.23</v>
      </c>
      <c r="J2093" s="41">
        <f>VLOOKUP($A2093,'Youth Skills Data'!$A$1:$E$2403,3,FALSE)</f>
        <v>5.87</v>
      </c>
      <c r="K2093" s="41">
        <f t="shared" si="162"/>
        <v>19.940000000000001</v>
      </c>
      <c r="L2093" s="41" t="s">
        <v>6</v>
      </c>
      <c r="M2093" s="41" t="s">
        <v>6</v>
      </c>
      <c r="N2093" s="41" t="str">
        <f t="shared" si="163"/>
        <v>No Impact at all</v>
      </c>
      <c r="O2093" s="42"/>
      <c r="P2093" s="42"/>
      <c r="Q2093" s="42">
        <f t="shared" si="164"/>
        <v>0</v>
      </c>
    </row>
    <row r="2094" spans="1:17" x14ac:dyDescent="0.35">
      <c r="A2094" s="41" t="s">
        <v>2115</v>
      </c>
      <c r="B2094" s="41">
        <f>VLOOKUP($A:$A,'Youth Skills Data'!$A$1:$E$2403,2,FALSE)</f>
        <v>21</v>
      </c>
      <c r="C2094" s="41" t="str">
        <f t="shared" si="161"/>
        <v>20 - 24 yrs</v>
      </c>
      <c r="D2094" s="41" t="s">
        <v>8</v>
      </c>
      <c r="E2094" s="41" t="str">
        <f>HLOOKUP($A2094,'Sheet 4'!$A$2:$CNK$3,2,FALSE)</f>
        <v>Separated</v>
      </c>
      <c r="F2094" s="41" t="s">
        <v>119</v>
      </c>
      <c r="G2094" s="41" t="str">
        <f t="shared" si="160"/>
        <v>Female/Separated/Napak</v>
      </c>
      <c r="H2094" s="41">
        <f>VLOOKUP($A2094,'Youth Skills Data'!$A$1:$E$2403,5,FALSE)</f>
        <v>8.9499999999999993</v>
      </c>
      <c r="I2094" s="41">
        <f>VLOOKUP($A2094,'Youth Skills Data'!$A$1:$E$2403,4,FALSE)</f>
        <v>9.2799999999999994</v>
      </c>
      <c r="J2094" s="41">
        <f>VLOOKUP($A2094,'Youth Skills Data'!$A$1:$E$2403,3,FALSE)</f>
        <v>7.99</v>
      </c>
      <c r="K2094" s="41">
        <f t="shared" si="162"/>
        <v>26.22</v>
      </c>
      <c r="L2094" s="41" t="s">
        <v>7</v>
      </c>
      <c r="M2094" s="41" t="s">
        <v>7</v>
      </c>
      <c r="N2094" s="41" t="str">
        <f t="shared" si="163"/>
        <v>No Impact at all</v>
      </c>
      <c r="O2094" s="42"/>
      <c r="P2094" s="42"/>
      <c r="Q2094" s="42">
        <f t="shared" si="164"/>
        <v>0</v>
      </c>
    </row>
    <row r="2095" spans="1:17" x14ac:dyDescent="0.35">
      <c r="A2095" s="41" t="s">
        <v>2116</v>
      </c>
      <c r="B2095" s="41">
        <f>VLOOKUP($A:$A,'Youth Skills Data'!$A$1:$E$2403,2,FALSE)</f>
        <v>23</v>
      </c>
      <c r="C2095" s="41" t="str">
        <f t="shared" si="161"/>
        <v>20 - 24 yrs</v>
      </c>
      <c r="D2095" s="41" t="s">
        <v>8</v>
      </c>
      <c r="E2095" s="41" t="str">
        <f>HLOOKUP($A2095,'Sheet 4'!$A$2:$CNK$3,2,FALSE)</f>
        <v>Separated</v>
      </c>
      <c r="F2095" s="41" t="s">
        <v>120</v>
      </c>
      <c r="G2095" s="41" t="str">
        <f t="shared" si="160"/>
        <v>Female/Separated/Nakapiripiriti</v>
      </c>
      <c r="H2095" s="41">
        <f>VLOOKUP($A2095,'Youth Skills Data'!$A$1:$E$2403,5,FALSE)</f>
        <v>0.81</v>
      </c>
      <c r="I2095" s="41">
        <f>VLOOKUP($A2095,'Youth Skills Data'!$A$1:$E$2403,4,FALSE)</f>
        <v>3.53</v>
      </c>
      <c r="J2095" s="41">
        <f>VLOOKUP($A2095,'Youth Skills Data'!$A$1:$E$2403,3,FALSE)</f>
        <v>7.58</v>
      </c>
      <c r="K2095" s="41">
        <f t="shared" si="162"/>
        <v>11.92</v>
      </c>
      <c r="L2095" s="41" t="s">
        <v>5</v>
      </c>
      <c r="M2095" s="41" t="s">
        <v>6</v>
      </c>
      <c r="N2095" s="41" t="str">
        <f t="shared" si="163"/>
        <v>Moderate Impact</v>
      </c>
      <c r="O2095" s="42">
        <v>159000</v>
      </c>
      <c r="P2095" s="42"/>
      <c r="Q2095" s="42">
        <f t="shared" si="164"/>
        <v>159000</v>
      </c>
    </row>
    <row r="2096" spans="1:17" x14ac:dyDescent="0.35">
      <c r="A2096" s="41" t="s">
        <v>2117</v>
      </c>
      <c r="B2096" s="41">
        <f>VLOOKUP($A:$A,'Youth Skills Data'!$A$1:$E$2403,2,FALSE)</f>
        <v>17</v>
      </c>
      <c r="C2096" s="41" t="str">
        <f t="shared" si="161"/>
        <v>15 - 19 yrs</v>
      </c>
      <c r="D2096" s="41" t="s">
        <v>8</v>
      </c>
      <c r="E2096" s="41" t="str">
        <f>HLOOKUP($A2096,'Sheet 4'!$A$2:$CNK$3,2,FALSE)</f>
        <v>Single</v>
      </c>
      <c r="F2096" s="41" t="s">
        <v>121</v>
      </c>
      <c r="G2096" s="41" t="str">
        <f t="shared" si="160"/>
        <v>Female/Single/Amudat</v>
      </c>
      <c r="H2096" s="41">
        <f>VLOOKUP($A2096,'Youth Skills Data'!$A$1:$E$2403,5,FALSE)</f>
        <v>1.87</v>
      </c>
      <c r="I2096" s="41">
        <f>VLOOKUP($A2096,'Youth Skills Data'!$A$1:$E$2403,4,FALSE)</f>
        <v>2.88</v>
      </c>
      <c r="J2096" s="41">
        <f>VLOOKUP($A2096,'Youth Skills Data'!$A$1:$E$2403,3,FALSE)</f>
        <v>5.23</v>
      </c>
      <c r="K2096" s="41">
        <f t="shared" si="162"/>
        <v>9.98</v>
      </c>
      <c r="L2096" s="41" t="s">
        <v>5</v>
      </c>
      <c r="M2096" s="41" t="s">
        <v>5</v>
      </c>
      <c r="N2096" s="41" t="str">
        <f t="shared" si="163"/>
        <v>High Impact</v>
      </c>
      <c r="O2096" s="42">
        <v>129099</v>
      </c>
      <c r="P2096" s="42">
        <v>125000</v>
      </c>
      <c r="Q2096" s="42">
        <f t="shared" si="164"/>
        <v>254099</v>
      </c>
    </row>
    <row r="2097" spans="1:17" x14ac:dyDescent="0.35">
      <c r="A2097" s="41" t="s">
        <v>2118</v>
      </c>
      <c r="B2097" s="41">
        <f>VLOOKUP($A:$A,'Youth Skills Data'!$A$1:$E$2403,2,FALSE)</f>
        <v>25</v>
      </c>
      <c r="C2097" s="41" t="str">
        <f t="shared" si="161"/>
        <v>25 yrs or more</v>
      </c>
      <c r="D2097" s="41" t="s">
        <v>8</v>
      </c>
      <c r="E2097" s="41" t="str">
        <f>HLOOKUP($A2097,'Sheet 4'!$A$2:$CNK$3,2,FALSE)</f>
        <v>Single</v>
      </c>
      <c r="F2097" s="41" t="s">
        <v>122</v>
      </c>
      <c r="G2097" s="41" t="str">
        <f t="shared" si="160"/>
        <v>Female/Single/Abim</v>
      </c>
      <c r="H2097" s="41">
        <f>VLOOKUP($A2097,'Youth Skills Data'!$A$1:$E$2403,5,FALSE)</f>
        <v>1.87</v>
      </c>
      <c r="I2097" s="41">
        <f>VLOOKUP($A2097,'Youth Skills Data'!$A$1:$E$2403,4,FALSE)</f>
        <v>2.88</v>
      </c>
      <c r="J2097" s="41">
        <f>VLOOKUP($A2097,'Youth Skills Data'!$A$1:$E$2403,3,FALSE)</f>
        <v>5.23</v>
      </c>
      <c r="K2097" s="41">
        <f t="shared" si="162"/>
        <v>9.98</v>
      </c>
      <c r="L2097" s="41" t="s">
        <v>5</v>
      </c>
      <c r="M2097" s="41" t="s">
        <v>5</v>
      </c>
      <c r="N2097" s="41" t="str">
        <f t="shared" si="163"/>
        <v>High Impact</v>
      </c>
      <c r="O2097" s="42">
        <v>33000</v>
      </c>
      <c r="P2097" s="42">
        <v>2100000</v>
      </c>
      <c r="Q2097" s="42">
        <f t="shared" si="164"/>
        <v>2133000</v>
      </c>
    </row>
    <row r="2098" spans="1:17" x14ac:dyDescent="0.35">
      <c r="A2098" s="41" t="s">
        <v>2119</v>
      </c>
      <c r="B2098" s="41">
        <f>VLOOKUP($A:$A,'Youth Skills Data'!$A$1:$E$2403,2,FALSE)</f>
        <v>15</v>
      </c>
      <c r="C2098" s="41" t="str">
        <f t="shared" si="161"/>
        <v>15 - 19 yrs</v>
      </c>
      <c r="D2098" s="41" t="s">
        <v>8</v>
      </c>
      <c r="E2098" s="41" t="str">
        <f>HLOOKUP($A2098,'Sheet 4'!$A$2:$CNK$3,2,FALSE)</f>
        <v>Married</v>
      </c>
      <c r="F2098" s="41" t="s">
        <v>122</v>
      </c>
      <c r="G2098" s="41" t="str">
        <f t="shared" si="160"/>
        <v>Female/Married/Abim</v>
      </c>
      <c r="H2098" s="41">
        <f>VLOOKUP($A2098,'Youth Skills Data'!$A$1:$E$2403,5,FALSE)</f>
        <v>1.87</v>
      </c>
      <c r="I2098" s="41">
        <f>VLOOKUP($A2098,'Youth Skills Data'!$A$1:$E$2403,4,FALSE)</f>
        <v>2.88</v>
      </c>
      <c r="J2098" s="41">
        <f>VLOOKUP($A2098,'Youth Skills Data'!$A$1:$E$2403,3,FALSE)</f>
        <v>5.23</v>
      </c>
      <c r="K2098" s="41">
        <f t="shared" si="162"/>
        <v>9.98</v>
      </c>
      <c r="L2098" s="41" t="s">
        <v>5</v>
      </c>
      <c r="M2098" s="41" t="s">
        <v>5</v>
      </c>
      <c r="N2098" s="41" t="str">
        <f t="shared" si="163"/>
        <v>High Impact</v>
      </c>
      <c r="O2098" s="42">
        <v>1123698</v>
      </c>
      <c r="P2098" s="42">
        <v>51000</v>
      </c>
      <c r="Q2098" s="42">
        <f t="shared" si="164"/>
        <v>1174698</v>
      </c>
    </row>
    <row r="2099" spans="1:17" x14ac:dyDescent="0.35">
      <c r="A2099" s="41" t="s">
        <v>2120</v>
      </c>
      <c r="B2099" s="41">
        <f>VLOOKUP($A:$A,'Youth Skills Data'!$A$1:$E$2403,2,FALSE)</f>
        <v>15</v>
      </c>
      <c r="C2099" s="41" t="str">
        <f t="shared" si="161"/>
        <v>15 - 19 yrs</v>
      </c>
      <c r="D2099" s="41" t="s">
        <v>8</v>
      </c>
      <c r="E2099" s="41" t="str">
        <f>HLOOKUP($A2099,'Sheet 4'!$A$2:$CNK$3,2,FALSE)</f>
        <v>Married</v>
      </c>
      <c r="F2099" s="41" t="s">
        <v>122</v>
      </c>
      <c r="G2099" s="41" t="str">
        <f t="shared" si="160"/>
        <v>Female/Married/Abim</v>
      </c>
      <c r="H2099" s="41">
        <f>VLOOKUP($A2099,'Youth Skills Data'!$A$1:$E$2403,5,FALSE)</f>
        <v>3.26</v>
      </c>
      <c r="I2099" s="41">
        <f>VLOOKUP($A2099,'Youth Skills Data'!$A$1:$E$2403,4,FALSE)</f>
        <v>9.7200000000000006</v>
      </c>
      <c r="J2099" s="41">
        <f>VLOOKUP($A2099,'Youth Skills Data'!$A$1:$E$2403,3,FALSE)</f>
        <v>2</v>
      </c>
      <c r="K2099" s="41">
        <f t="shared" si="162"/>
        <v>14.98</v>
      </c>
      <c r="L2099" s="41" t="s">
        <v>6</v>
      </c>
      <c r="M2099" s="41" t="s">
        <v>6</v>
      </c>
      <c r="N2099" s="41" t="str">
        <f t="shared" si="163"/>
        <v>No Impact at all</v>
      </c>
      <c r="O2099" s="42"/>
      <c r="P2099" s="42"/>
      <c r="Q2099" s="42">
        <f t="shared" si="164"/>
        <v>0</v>
      </c>
    </row>
    <row r="2100" spans="1:17" x14ac:dyDescent="0.35">
      <c r="A2100" s="41" t="s">
        <v>2121</v>
      </c>
      <c r="B2100" s="41">
        <f>VLOOKUP($A:$A,'Youth Skills Data'!$A$1:$E$2403,2,FALSE)</f>
        <v>17</v>
      </c>
      <c r="C2100" s="41" t="str">
        <f t="shared" si="161"/>
        <v>15 - 19 yrs</v>
      </c>
      <c r="D2100" s="41" t="s">
        <v>3</v>
      </c>
      <c r="E2100" s="41" t="str">
        <f>HLOOKUP($A2100,'Sheet 4'!$A$2:$CNK$3,2,FALSE)</f>
        <v>Single</v>
      </c>
      <c r="F2100" s="41" t="s">
        <v>122</v>
      </c>
      <c r="G2100" s="41" t="str">
        <f t="shared" si="160"/>
        <v>Male/Single/Abim</v>
      </c>
      <c r="H2100" s="41">
        <f>VLOOKUP($A2100,'Youth Skills Data'!$A$1:$E$2403,5,FALSE)</f>
        <v>3.26</v>
      </c>
      <c r="I2100" s="41">
        <f>VLOOKUP($A2100,'Youth Skills Data'!$A$1:$E$2403,4,FALSE)</f>
        <v>9.7200000000000006</v>
      </c>
      <c r="J2100" s="41">
        <f>VLOOKUP($A2100,'Youth Skills Data'!$A$1:$E$2403,3,FALSE)</f>
        <v>2</v>
      </c>
      <c r="K2100" s="41">
        <f t="shared" si="162"/>
        <v>14.98</v>
      </c>
      <c r="L2100" s="41" t="s">
        <v>5</v>
      </c>
      <c r="M2100" s="41" t="s">
        <v>5</v>
      </c>
      <c r="N2100" s="41" t="str">
        <f t="shared" si="163"/>
        <v>High Impact</v>
      </c>
      <c r="O2100" s="42">
        <v>3198</v>
      </c>
      <c r="P2100" s="42">
        <v>175000</v>
      </c>
      <c r="Q2100" s="42">
        <f t="shared" si="164"/>
        <v>178198</v>
      </c>
    </row>
    <row r="2101" spans="1:17" x14ac:dyDescent="0.35">
      <c r="A2101" s="41" t="s">
        <v>2122</v>
      </c>
      <c r="B2101" s="41">
        <f>VLOOKUP($A:$A,'Youth Skills Data'!$A$1:$E$2403,2,FALSE)</f>
        <v>19</v>
      </c>
      <c r="C2101" s="41" t="str">
        <f t="shared" si="161"/>
        <v>20 - 24 yrs</v>
      </c>
      <c r="D2101" s="41" t="s">
        <v>3</v>
      </c>
      <c r="E2101" s="41" t="str">
        <f>HLOOKUP($A2101,'Sheet 4'!$A$2:$CNK$3,2,FALSE)</f>
        <v>Single</v>
      </c>
      <c r="F2101" s="41" t="s">
        <v>122</v>
      </c>
      <c r="G2101" s="41" t="str">
        <f t="shared" si="160"/>
        <v>Male/Single/Abim</v>
      </c>
      <c r="H2101" s="41">
        <f>VLOOKUP($A2101,'Youth Skills Data'!$A$1:$E$2403,5,FALSE)</f>
        <v>8.9499999999999993</v>
      </c>
      <c r="I2101" s="41">
        <f>VLOOKUP($A2101,'Youth Skills Data'!$A$1:$E$2403,4,FALSE)</f>
        <v>9.2799999999999994</v>
      </c>
      <c r="J2101" s="41">
        <f>VLOOKUP($A2101,'Youth Skills Data'!$A$1:$E$2403,3,FALSE)</f>
        <v>7.99</v>
      </c>
      <c r="K2101" s="41">
        <f t="shared" si="162"/>
        <v>26.22</v>
      </c>
      <c r="L2101" s="41" t="s">
        <v>6</v>
      </c>
      <c r="M2101" s="41" t="s">
        <v>5</v>
      </c>
      <c r="N2101" s="41" t="str">
        <f t="shared" si="163"/>
        <v>Low Impact</v>
      </c>
      <c r="O2101" s="42"/>
      <c r="P2101" s="42">
        <v>22500</v>
      </c>
      <c r="Q2101" s="42">
        <f t="shared" si="164"/>
        <v>22500</v>
      </c>
    </row>
    <row r="2102" spans="1:17" x14ac:dyDescent="0.35">
      <c r="A2102" s="41" t="s">
        <v>2123</v>
      </c>
      <c r="B2102" s="41">
        <f>VLOOKUP($A:$A,'Youth Skills Data'!$A$1:$E$2403,2,FALSE)</f>
        <v>21</v>
      </c>
      <c r="C2102" s="41" t="str">
        <f t="shared" si="161"/>
        <v>20 - 24 yrs</v>
      </c>
      <c r="D2102" s="41" t="s">
        <v>3</v>
      </c>
      <c r="E2102" s="41" t="str">
        <f>HLOOKUP($A2102,'Sheet 4'!$A$2:$CNK$3,2,FALSE)</f>
        <v>Separated</v>
      </c>
      <c r="F2102" s="41" t="s">
        <v>122</v>
      </c>
      <c r="G2102" s="41" t="str">
        <f t="shared" si="160"/>
        <v>Male/Separated/Abim</v>
      </c>
      <c r="H2102" s="41">
        <f>VLOOKUP($A2102,'Youth Skills Data'!$A$1:$E$2403,5,FALSE)</f>
        <v>1.87</v>
      </c>
      <c r="I2102" s="41">
        <f>VLOOKUP($A2102,'Youth Skills Data'!$A$1:$E$2403,4,FALSE)</f>
        <v>2.88</v>
      </c>
      <c r="J2102" s="41">
        <f>VLOOKUP($A2102,'Youth Skills Data'!$A$1:$E$2403,3,FALSE)</f>
        <v>5.23</v>
      </c>
      <c r="K2102" s="41">
        <f t="shared" si="162"/>
        <v>9.98</v>
      </c>
      <c r="L2102" s="41" t="s">
        <v>6</v>
      </c>
      <c r="M2102" s="41" t="s">
        <v>6</v>
      </c>
      <c r="N2102" s="41" t="str">
        <f t="shared" si="163"/>
        <v>No Impact at all</v>
      </c>
      <c r="O2102" s="42"/>
      <c r="P2102" s="42"/>
      <c r="Q2102" s="42">
        <f t="shared" si="164"/>
        <v>0</v>
      </c>
    </row>
    <row r="2103" spans="1:17" x14ac:dyDescent="0.35">
      <c r="A2103" s="41" t="s">
        <v>2124</v>
      </c>
      <c r="B2103" s="41">
        <f>VLOOKUP($A:$A,'Youth Skills Data'!$A$1:$E$2403,2,FALSE)</f>
        <v>24</v>
      </c>
      <c r="C2103" s="41" t="str">
        <f t="shared" si="161"/>
        <v>20 - 24 yrs</v>
      </c>
      <c r="D2103" s="41" t="s">
        <v>3</v>
      </c>
      <c r="E2103" s="41" t="str">
        <f>HLOOKUP($A2103,'Sheet 4'!$A$2:$CNK$3,2,FALSE)</f>
        <v>Married</v>
      </c>
      <c r="F2103" s="41" t="s">
        <v>122</v>
      </c>
      <c r="G2103" s="41" t="str">
        <f t="shared" si="160"/>
        <v>Male/Married/Abim</v>
      </c>
      <c r="H2103" s="41">
        <f>VLOOKUP($A2103,'Youth Skills Data'!$A$1:$E$2403,5,FALSE)</f>
        <v>7.53</v>
      </c>
      <c r="I2103" s="41">
        <f>VLOOKUP($A2103,'Youth Skills Data'!$A$1:$E$2403,4,FALSE)</f>
        <v>1.85</v>
      </c>
      <c r="J2103" s="41">
        <f>VLOOKUP($A2103,'Youth Skills Data'!$A$1:$E$2403,3,FALSE)</f>
        <v>6.81</v>
      </c>
      <c r="K2103" s="41">
        <f t="shared" si="162"/>
        <v>16.190000000000001</v>
      </c>
      <c r="L2103" s="41" t="s">
        <v>6</v>
      </c>
      <c r="M2103" s="41" t="s">
        <v>6</v>
      </c>
      <c r="N2103" s="41" t="str">
        <f t="shared" si="163"/>
        <v>No Impact at all</v>
      </c>
      <c r="O2103" s="42"/>
      <c r="P2103" s="42"/>
      <c r="Q2103" s="42">
        <f t="shared" si="164"/>
        <v>0</v>
      </c>
    </row>
    <row r="2104" spans="1:17" x14ac:dyDescent="0.35">
      <c r="A2104" s="41" t="s">
        <v>2125</v>
      </c>
      <c r="B2104" s="41">
        <f>VLOOKUP($A:$A,'Youth Skills Data'!$A$1:$E$2403,2,FALSE)</f>
        <v>21</v>
      </c>
      <c r="C2104" s="41" t="str">
        <f t="shared" si="161"/>
        <v>20 - 24 yrs</v>
      </c>
      <c r="D2104" s="41" t="s">
        <v>3</v>
      </c>
      <c r="E2104" s="41" t="str">
        <f>HLOOKUP($A2104,'Sheet 4'!$A$2:$CNK$3,2,FALSE)</f>
        <v>Separated</v>
      </c>
      <c r="F2104" s="41" t="s">
        <v>122</v>
      </c>
      <c r="G2104" s="41" t="str">
        <f t="shared" si="160"/>
        <v>Male/Separated/Abim</v>
      </c>
      <c r="H2104" s="41">
        <f>VLOOKUP($A2104,'Youth Skills Data'!$A$1:$E$2403,5,FALSE)</f>
        <v>4.3499999999999996</v>
      </c>
      <c r="I2104" s="41">
        <f>VLOOKUP($A2104,'Youth Skills Data'!$A$1:$E$2403,4,FALSE)</f>
        <v>7.84</v>
      </c>
      <c r="J2104" s="41">
        <f>VLOOKUP($A2104,'Youth Skills Data'!$A$1:$E$2403,3,FALSE)</f>
        <v>6.4</v>
      </c>
      <c r="K2104" s="41">
        <f t="shared" si="162"/>
        <v>18.59</v>
      </c>
      <c r="L2104" s="41" t="s">
        <v>6</v>
      </c>
      <c r="M2104" s="41" t="s">
        <v>6</v>
      </c>
      <c r="N2104" s="41" t="str">
        <f t="shared" si="163"/>
        <v>No Impact at all</v>
      </c>
      <c r="O2104" s="42"/>
      <c r="P2104" s="42"/>
      <c r="Q2104" s="42">
        <f t="shared" si="164"/>
        <v>0</v>
      </c>
    </row>
    <row r="2105" spans="1:17" x14ac:dyDescent="0.35">
      <c r="A2105" s="41" t="s">
        <v>2126</v>
      </c>
      <c r="B2105" s="41">
        <f>VLOOKUP($A:$A,'Youth Skills Data'!$A$1:$E$2403,2,FALSE)</f>
        <v>24</v>
      </c>
      <c r="C2105" s="41" t="str">
        <f t="shared" si="161"/>
        <v>20 - 24 yrs</v>
      </c>
      <c r="D2105" s="41" t="s">
        <v>3</v>
      </c>
      <c r="E2105" s="41" t="str">
        <f>HLOOKUP($A2105,'Sheet 4'!$A$2:$CNK$3,2,FALSE)</f>
        <v>Single</v>
      </c>
      <c r="F2105" s="41" t="s">
        <v>122</v>
      </c>
      <c r="G2105" s="41" t="str">
        <f t="shared" si="160"/>
        <v>Male/Single/Abim</v>
      </c>
      <c r="H2105" s="41">
        <f>VLOOKUP($A2105,'Youth Skills Data'!$A$1:$E$2403,5,FALSE)</f>
        <v>3.76</v>
      </c>
      <c r="I2105" s="41">
        <f>VLOOKUP($A2105,'Youth Skills Data'!$A$1:$E$2403,4,FALSE)</f>
        <v>0.56000000000000005</v>
      </c>
      <c r="J2105" s="41">
        <f>VLOOKUP($A2105,'Youth Skills Data'!$A$1:$E$2403,3,FALSE)</f>
        <v>9.81</v>
      </c>
      <c r="K2105" s="41">
        <f t="shared" si="162"/>
        <v>14.13</v>
      </c>
      <c r="L2105" s="41" t="s">
        <v>6</v>
      </c>
      <c r="M2105" s="41" t="s">
        <v>6</v>
      </c>
      <c r="N2105" s="41" t="str">
        <f t="shared" si="163"/>
        <v>No Impact at all</v>
      </c>
      <c r="O2105" s="42"/>
      <c r="P2105" s="42"/>
      <c r="Q2105" s="42">
        <f t="shared" si="164"/>
        <v>0</v>
      </c>
    </row>
    <row r="2106" spans="1:17" x14ac:dyDescent="0.35">
      <c r="A2106" s="41" t="s">
        <v>2127</v>
      </c>
      <c r="B2106" s="41">
        <f>VLOOKUP($A:$A,'Youth Skills Data'!$A$1:$E$2403,2,FALSE)</f>
        <v>20</v>
      </c>
      <c r="C2106" s="41" t="str">
        <f t="shared" si="161"/>
        <v>20 - 24 yrs</v>
      </c>
      <c r="D2106" s="41" t="s">
        <v>8</v>
      </c>
      <c r="E2106" s="41" t="str">
        <f>HLOOKUP($A2106,'Sheet 4'!$A$2:$CNK$3,2,FALSE)</f>
        <v>Married</v>
      </c>
      <c r="F2106" s="41" t="s">
        <v>122</v>
      </c>
      <c r="G2106" s="41" t="str">
        <f t="shared" si="160"/>
        <v>Female/Married/Abim</v>
      </c>
      <c r="H2106" s="41">
        <f>VLOOKUP($A2106,'Youth Skills Data'!$A$1:$E$2403,5,FALSE)</f>
        <v>3.76</v>
      </c>
      <c r="I2106" s="41">
        <f>VLOOKUP($A2106,'Youth Skills Data'!$A$1:$E$2403,4,FALSE)</f>
        <v>0.56000000000000005</v>
      </c>
      <c r="J2106" s="41">
        <f>VLOOKUP($A2106,'Youth Skills Data'!$A$1:$E$2403,3,FALSE)</f>
        <v>9.81</v>
      </c>
      <c r="K2106" s="41">
        <f t="shared" si="162"/>
        <v>14.13</v>
      </c>
      <c r="L2106" s="41" t="s">
        <v>6</v>
      </c>
      <c r="M2106" s="41" t="s">
        <v>6</v>
      </c>
      <c r="N2106" s="41" t="str">
        <f t="shared" si="163"/>
        <v>No Impact at all</v>
      </c>
      <c r="O2106" s="42"/>
      <c r="P2106" s="42"/>
      <c r="Q2106" s="42">
        <f t="shared" si="164"/>
        <v>0</v>
      </c>
    </row>
    <row r="2107" spans="1:17" x14ac:dyDescent="0.35">
      <c r="A2107" s="41" t="s">
        <v>2128</v>
      </c>
      <c r="B2107" s="41">
        <f>VLOOKUP($A:$A,'Youth Skills Data'!$A$1:$E$2403,2,FALSE)</f>
        <v>29</v>
      </c>
      <c r="C2107" s="41" t="str">
        <f t="shared" si="161"/>
        <v>25 yrs or more</v>
      </c>
      <c r="D2107" s="41" t="s">
        <v>3</v>
      </c>
      <c r="E2107" s="41" t="str">
        <f>HLOOKUP($A2107,'Sheet 4'!$A$2:$CNK$3,2,FALSE)</f>
        <v>Married</v>
      </c>
      <c r="F2107" s="41" t="s">
        <v>122</v>
      </c>
      <c r="G2107" s="41" t="str">
        <f t="shared" si="160"/>
        <v>Male/Married/Abim</v>
      </c>
      <c r="H2107" s="41">
        <f>VLOOKUP($A2107,'Youth Skills Data'!$A$1:$E$2403,5,FALSE)</f>
        <v>3.26</v>
      </c>
      <c r="I2107" s="41">
        <f>VLOOKUP($A2107,'Youth Skills Data'!$A$1:$E$2403,4,FALSE)</f>
        <v>9.7200000000000006</v>
      </c>
      <c r="J2107" s="41">
        <f>VLOOKUP($A2107,'Youth Skills Data'!$A$1:$E$2403,3,FALSE)</f>
        <v>2</v>
      </c>
      <c r="K2107" s="41">
        <f t="shared" si="162"/>
        <v>14.98</v>
      </c>
      <c r="L2107" s="41" t="s">
        <v>6</v>
      </c>
      <c r="M2107" s="41" t="s">
        <v>6</v>
      </c>
      <c r="N2107" s="41" t="str">
        <f t="shared" si="163"/>
        <v>No Impact at all</v>
      </c>
      <c r="O2107" s="42"/>
      <c r="P2107" s="42"/>
      <c r="Q2107" s="42">
        <f t="shared" si="164"/>
        <v>0</v>
      </c>
    </row>
    <row r="2108" spans="1:17" x14ac:dyDescent="0.35">
      <c r="A2108" s="41" t="s">
        <v>2129</v>
      </c>
      <c r="B2108" s="41">
        <f>VLOOKUP($A:$A,'Youth Skills Data'!$A$1:$E$2403,2,FALSE)</f>
        <v>23</v>
      </c>
      <c r="C2108" s="41" t="str">
        <f t="shared" si="161"/>
        <v>20 - 24 yrs</v>
      </c>
      <c r="D2108" s="41" t="s">
        <v>3</v>
      </c>
      <c r="E2108" s="41" t="str">
        <f>HLOOKUP($A2108,'Sheet 4'!$A$2:$CNK$3,2,FALSE)</f>
        <v>Single</v>
      </c>
      <c r="F2108" s="41" t="s">
        <v>122</v>
      </c>
      <c r="G2108" s="41" t="str">
        <f t="shared" si="160"/>
        <v>Male/Single/Abim</v>
      </c>
      <c r="H2108" s="41">
        <f>VLOOKUP($A2108,'Youth Skills Data'!$A$1:$E$2403,5,FALSE)</f>
        <v>3.26</v>
      </c>
      <c r="I2108" s="41">
        <f>VLOOKUP($A2108,'Youth Skills Data'!$A$1:$E$2403,4,FALSE)</f>
        <v>9.7200000000000006</v>
      </c>
      <c r="J2108" s="41">
        <f>VLOOKUP($A2108,'Youth Skills Data'!$A$1:$E$2403,3,FALSE)</f>
        <v>2</v>
      </c>
      <c r="K2108" s="41">
        <f t="shared" si="162"/>
        <v>14.98</v>
      </c>
      <c r="L2108" s="41" t="s">
        <v>6</v>
      </c>
      <c r="M2108" s="41" t="s">
        <v>6</v>
      </c>
      <c r="N2108" s="41" t="str">
        <f t="shared" si="163"/>
        <v>No Impact at all</v>
      </c>
      <c r="O2108" s="42"/>
      <c r="P2108" s="42"/>
      <c r="Q2108" s="42">
        <f t="shared" si="164"/>
        <v>0</v>
      </c>
    </row>
    <row r="2109" spans="1:17" x14ac:dyDescent="0.35">
      <c r="A2109" s="41" t="s">
        <v>2130</v>
      </c>
      <c r="B2109" s="41">
        <f>VLOOKUP($A:$A,'Youth Skills Data'!$A$1:$E$2403,2,FALSE)</f>
        <v>21</v>
      </c>
      <c r="C2109" s="41" t="str">
        <f t="shared" si="161"/>
        <v>20 - 24 yrs</v>
      </c>
      <c r="D2109" s="41" t="s">
        <v>8</v>
      </c>
      <c r="E2109" s="41" t="str">
        <f>HLOOKUP($A2109,'Sheet 4'!$A$2:$CNK$3,2,FALSE)</f>
        <v>Married</v>
      </c>
      <c r="F2109" s="41" t="s">
        <v>122</v>
      </c>
      <c r="G2109" s="41" t="str">
        <f t="shared" si="160"/>
        <v>Female/Married/Abim</v>
      </c>
      <c r="H2109" s="41">
        <f>VLOOKUP($A2109,'Youth Skills Data'!$A$1:$E$2403,5,FALSE)</f>
        <v>0.81</v>
      </c>
      <c r="I2109" s="41">
        <f>VLOOKUP($A2109,'Youth Skills Data'!$A$1:$E$2403,4,FALSE)</f>
        <v>3.53</v>
      </c>
      <c r="J2109" s="41">
        <f>VLOOKUP($A2109,'Youth Skills Data'!$A$1:$E$2403,3,FALSE)</f>
        <v>7.58</v>
      </c>
      <c r="K2109" s="41">
        <f t="shared" si="162"/>
        <v>11.92</v>
      </c>
      <c r="L2109" s="41" t="s">
        <v>6</v>
      </c>
      <c r="M2109" s="41" t="s">
        <v>6</v>
      </c>
      <c r="N2109" s="41" t="str">
        <f t="shared" si="163"/>
        <v>No Impact at all</v>
      </c>
      <c r="O2109" s="42"/>
      <c r="P2109" s="42"/>
      <c r="Q2109" s="42">
        <f t="shared" si="164"/>
        <v>0</v>
      </c>
    </row>
    <row r="2110" spans="1:17" x14ac:dyDescent="0.35">
      <c r="A2110" s="41" t="s">
        <v>2131</v>
      </c>
      <c r="B2110" s="41">
        <f>VLOOKUP($A:$A,'Youth Skills Data'!$A$1:$E$2403,2,FALSE)</f>
        <v>19</v>
      </c>
      <c r="C2110" s="41" t="str">
        <f t="shared" si="161"/>
        <v>20 - 24 yrs</v>
      </c>
      <c r="D2110" s="41" t="s">
        <v>3</v>
      </c>
      <c r="E2110" s="41" t="str">
        <f>HLOOKUP($A2110,'Sheet 4'!$A$2:$CNK$3,2,FALSE)</f>
        <v>Single</v>
      </c>
      <c r="F2110" s="41" t="s">
        <v>117</v>
      </c>
      <c r="G2110" s="41" t="str">
        <f t="shared" si="160"/>
        <v>Male/Single/Kaabong</v>
      </c>
      <c r="H2110" s="41">
        <f>VLOOKUP($A2110,'Youth Skills Data'!$A$1:$E$2403,5,FALSE)</f>
        <v>3.76</v>
      </c>
      <c r="I2110" s="41">
        <f>VLOOKUP($A2110,'Youth Skills Data'!$A$1:$E$2403,4,FALSE)</f>
        <v>0.56000000000000005</v>
      </c>
      <c r="J2110" s="41">
        <f>VLOOKUP($A2110,'Youth Skills Data'!$A$1:$E$2403,3,FALSE)</f>
        <v>9.81</v>
      </c>
      <c r="K2110" s="41">
        <f t="shared" si="162"/>
        <v>14.13</v>
      </c>
      <c r="L2110" s="41" t="s">
        <v>6</v>
      </c>
      <c r="M2110" s="41" t="s">
        <v>6</v>
      </c>
      <c r="N2110" s="41" t="str">
        <f t="shared" si="163"/>
        <v>No Impact at all</v>
      </c>
      <c r="O2110" s="42"/>
      <c r="P2110" s="42"/>
      <c r="Q2110" s="42">
        <f t="shared" si="164"/>
        <v>0</v>
      </c>
    </row>
    <row r="2111" spans="1:17" x14ac:dyDescent="0.35">
      <c r="A2111" s="41" t="s">
        <v>2132</v>
      </c>
      <c r="B2111" s="41">
        <f>VLOOKUP($A:$A,'Youth Skills Data'!$A$1:$E$2403,2,FALSE)</f>
        <v>21</v>
      </c>
      <c r="C2111" s="41" t="str">
        <f t="shared" si="161"/>
        <v>20 - 24 yrs</v>
      </c>
      <c r="D2111" s="41" t="s">
        <v>8</v>
      </c>
      <c r="E2111" s="41" t="str">
        <f>HLOOKUP($A2111,'Sheet 4'!$A$2:$CNK$3,2,FALSE)</f>
        <v>Single</v>
      </c>
      <c r="F2111" s="41" t="s">
        <v>117</v>
      </c>
      <c r="G2111" s="41" t="str">
        <f t="shared" si="160"/>
        <v>Female/Single/Kaabong</v>
      </c>
      <c r="H2111" s="41">
        <f>VLOOKUP($A2111,'Youth Skills Data'!$A$1:$E$2403,5,FALSE)</f>
        <v>8.42</v>
      </c>
      <c r="I2111" s="41">
        <f>VLOOKUP($A2111,'Youth Skills Data'!$A$1:$E$2403,4,FALSE)</f>
        <v>3.68</v>
      </c>
      <c r="J2111" s="41">
        <f>VLOOKUP($A2111,'Youth Skills Data'!$A$1:$E$2403,3,FALSE)</f>
        <v>0.54</v>
      </c>
      <c r="K2111" s="41">
        <f t="shared" si="162"/>
        <v>12.64</v>
      </c>
      <c r="L2111" s="41" t="s">
        <v>6</v>
      </c>
      <c r="M2111" s="41" t="s">
        <v>6</v>
      </c>
      <c r="N2111" s="41" t="str">
        <f t="shared" si="163"/>
        <v>No Impact at all</v>
      </c>
      <c r="O2111" s="42"/>
      <c r="P2111" s="42"/>
      <c r="Q2111" s="42">
        <f t="shared" si="164"/>
        <v>0</v>
      </c>
    </row>
    <row r="2112" spans="1:17" x14ac:dyDescent="0.35">
      <c r="A2112" s="41" t="s">
        <v>2133</v>
      </c>
      <c r="B2112" s="41">
        <f>VLOOKUP($A:$A,'Youth Skills Data'!$A$1:$E$2403,2,FALSE)</f>
        <v>23</v>
      </c>
      <c r="C2112" s="41" t="str">
        <f t="shared" si="161"/>
        <v>20 - 24 yrs</v>
      </c>
      <c r="D2112" s="41" t="s">
        <v>8</v>
      </c>
      <c r="E2112" s="41" t="str">
        <f>HLOOKUP($A2112,'Sheet 4'!$A$2:$CNK$3,2,FALSE)</f>
        <v>Separated</v>
      </c>
      <c r="F2112" s="41" t="s">
        <v>117</v>
      </c>
      <c r="G2112" s="41" t="str">
        <f t="shared" si="160"/>
        <v>Female/Separated/Kaabong</v>
      </c>
      <c r="H2112" s="41">
        <f>VLOOKUP($A2112,'Youth Skills Data'!$A$1:$E$2403,5,FALSE)</f>
        <v>0.81</v>
      </c>
      <c r="I2112" s="41">
        <f>VLOOKUP($A2112,'Youth Skills Data'!$A$1:$E$2403,4,FALSE)</f>
        <v>3.53</v>
      </c>
      <c r="J2112" s="41">
        <f>VLOOKUP($A2112,'Youth Skills Data'!$A$1:$E$2403,3,FALSE)</f>
        <v>7.58</v>
      </c>
      <c r="K2112" s="41">
        <f t="shared" si="162"/>
        <v>11.92</v>
      </c>
      <c r="L2112" s="41" t="s">
        <v>5</v>
      </c>
      <c r="M2112" s="41" t="s">
        <v>6</v>
      </c>
      <c r="N2112" s="41" t="str">
        <f t="shared" si="163"/>
        <v>Moderate Impact</v>
      </c>
      <c r="O2112" s="42">
        <v>9000</v>
      </c>
      <c r="P2112" s="42"/>
      <c r="Q2112" s="42">
        <f t="shared" si="164"/>
        <v>9000</v>
      </c>
    </row>
    <row r="2113" spans="1:17" x14ac:dyDescent="0.35">
      <c r="A2113" s="41" t="s">
        <v>2134</v>
      </c>
      <c r="B2113" s="41">
        <f>VLOOKUP($A:$A,'Youth Skills Data'!$A$1:$E$2403,2,FALSE)</f>
        <v>17</v>
      </c>
      <c r="C2113" s="41" t="str">
        <f t="shared" si="161"/>
        <v>15 - 19 yrs</v>
      </c>
      <c r="D2113" s="41" t="s">
        <v>8</v>
      </c>
      <c r="E2113" s="41" t="str">
        <f>HLOOKUP($A2113,'Sheet 4'!$A$2:$CNK$3,2,FALSE)</f>
        <v>Married</v>
      </c>
      <c r="F2113" s="41" t="s">
        <v>117</v>
      </c>
      <c r="G2113" s="41" t="str">
        <f t="shared" si="160"/>
        <v>Female/Married/Kaabong</v>
      </c>
      <c r="H2113" s="41">
        <f>VLOOKUP($A2113,'Youth Skills Data'!$A$1:$E$2403,5,FALSE)</f>
        <v>8.42</v>
      </c>
      <c r="I2113" s="41">
        <f>VLOOKUP($A2113,'Youth Skills Data'!$A$1:$E$2403,4,FALSE)</f>
        <v>3.68</v>
      </c>
      <c r="J2113" s="41">
        <f>VLOOKUP($A2113,'Youth Skills Data'!$A$1:$E$2403,3,FALSE)</f>
        <v>0.54</v>
      </c>
      <c r="K2113" s="41">
        <f t="shared" si="162"/>
        <v>12.64</v>
      </c>
      <c r="L2113" s="41" t="s">
        <v>5</v>
      </c>
      <c r="M2113" s="41" t="s">
        <v>6</v>
      </c>
      <c r="N2113" s="41" t="str">
        <f t="shared" si="163"/>
        <v>Moderate Impact</v>
      </c>
      <c r="O2113" s="42">
        <v>85200</v>
      </c>
      <c r="P2113" s="42"/>
      <c r="Q2113" s="42">
        <f t="shared" si="164"/>
        <v>85200</v>
      </c>
    </row>
    <row r="2114" spans="1:17" x14ac:dyDescent="0.35">
      <c r="A2114" s="41" t="s">
        <v>2135</v>
      </c>
      <c r="B2114" s="41">
        <f>VLOOKUP($A:$A,'Youth Skills Data'!$A$1:$E$2403,2,FALSE)</f>
        <v>25</v>
      </c>
      <c r="C2114" s="41" t="str">
        <f t="shared" si="161"/>
        <v>25 yrs or more</v>
      </c>
      <c r="D2114" s="41" t="s">
        <v>3</v>
      </c>
      <c r="E2114" s="41" t="str">
        <f>HLOOKUP($A2114,'Sheet 4'!$A$2:$CNK$3,2,FALSE)</f>
        <v>Single</v>
      </c>
      <c r="F2114" s="41" t="s">
        <v>117</v>
      </c>
      <c r="G2114" s="41" t="str">
        <f t="shared" ref="G2114:G2177" si="165">CONCATENATE(D2114,"/",E2114,"/",F2114,)</f>
        <v>Male/Single/Kaabong</v>
      </c>
      <c r="H2114" s="41">
        <f>VLOOKUP($A2114,'Youth Skills Data'!$A$1:$E$2403,5,FALSE)</f>
        <v>8.42</v>
      </c>
      <c r="I2114" s="41">
        <f>VLOOKUP($A2114,'Youth Skills Data'!$A$1:$E$2403,4,FALSE)</f>
        <v>3.68</v>
      </c>
      <c r="J2114" s="41">
        <f>VLOOKUP($A2114,'Youth Skills Data'!$A$1:$E$2403,3,FALSE)</f>
        <v>0.54</v>
      </c>
      <c r="K2114" s="41">
        <f t="shared" si="162"/>
        <v>12.64</v>
      </c>
      <c r="L2114" s="41" t="s">
        <v>6</v>
      </c>
      <c r="M2114" s="41" t="s">
        <v>6</v>
      </c>
      <c r="N2114" s="41" t="str">
        <f t="shared" si="163"/>
        <v>No Impact at all</v>
      </c>
      <c r="O2114" s="42"/>
      <c r="P2114" s="42"/>
      <c r="Q2114" s="42">
        <f t="shared" si="164"/>
        <v>0</v>
      </c>
    </row>
    <row r="2115" spans="1:17" x14ac:dyDescent="0.35">
      <c r="A2115" s="41" t="s">
        <v>2136</v>
      </c>
      <c r="B2115" s="41">
        <f>VLOOKUP($A:$A,'Youth Skills Data'!$A$1:$E$2403,2,FALSE)</f>
        <v>15</v>
      </c>
      <c r="C2115" s="41" t="str">
        <f t="shared" ref="C2115:C2178" si="166">IF(B2115&lt;=10,"Below 10 yrs",IF(B2115&lt;14,"10-14 yrs",IF(B2115&lt;19,"15 - 19 yrs",IF(B2115&lt;=24,"20 - 24 yrs",IF(B2115&gt;=25,"25 yrs or more")))))</f>
        <v>15 - 19 yrs</v>
      </c>
      <c r="D2115" s="41" t="s">
        <v>3</v>
      </c>
      <c r="E2115" s="41" t="str">
        <f>HLOOKUP($A2115,'Sheet 4'!$A$2:$CNK$3,2,FALSE)</f>
        <v>Single</v>
      </c>
      <c r="F2115" s="41" t="s">
        <v>117</v>
      </c>
      <c r="G2115" s="41" t="str">
        <f t="shared" si="165"/>
        <v>Male/Single/Kaabong</v>
      </c>
      <c r="H2115" s="41">
        <f>VLOOKUP($A2115,'Youth Skills Data'!$A$1:$E$2403,5,FALSE)</f>
        <v>8.42</v>
      </c>
      <c r="I2115" s="41">
        <f>VLOOKUP($A2115,'Youth Skills Data'!$A$1:$E$2403,4,FALSE)</f>
        <v>3.68</v>
      </c>
      <c r="J2115" s="41">
        <f>VLOOKUP($A2115,'Youth Skills Data'!$A$1:$E$2403,3,FALSE)</f>
        <v>0.54</v>
      </c>
      <c r="K2115" s="41">
        <f t="shared" ref="K2115:K2178" si="167">H2115+I2115+J2115</f>
        <v>12.64</v>
      </c>
      <c r="L2115" s="41" t="s">
        <v>5</v>
      </c>
      <c r="M2115" s="41" t="s">
        <v>6</v>
      </c>
      <c r="N2115" s="41" t="str">
        <f t="shared" ref="N2115:N2178" si="168">IF(AND(L2115="Yes",M2115="Yes"),"High Impact",IF(AND(L2115="Yes",M2115="No"),"Moderate Impact",IF(AND(L2115="No",M2115="Yes"),"Low Impact","No Impact at all")))</f>
        <v>Moderate Impact</v>
      </c>
      <c r="O2115" s="42">
        <v>6198</v>
      </c>
      <c r="P2115" s="42"/>
      <c r="Q2115" s="42">
        <f t="shared" ref="Q2115:Q2178" si="169">P2115+O2115</f>
        <v>6198</v>
      </c>
    </row>
    <row r="2116" spans="1:17" x14ac:dyDescent="0.35">
      <c r="A2116" s="41" t="s">
        <v>2137</v>
      </c>
      <c r="B2116" s="41">
        <f>VLOOKUP($A:$A,'Youth Skills Data'!$A$1:$E$2403,2,FALSE)</f>
        <v>15</v>
      </c>
      <c r="C2116" s="41" t="str">
        <f t="shared" si="166"/>
        <v>15 - 19 yrs</v>
      </c>
      <c r="D2116" s="41" t="s">
        <v>3</v>
      </c>
      <c r="E2116" s="41" t="str">
        <f>HLOOKUP($A2116,'Sheet 4'!$A$2:$CNK$3,2,FALSE)</f>
        <v>Single</v>
      </c>
      <c r="F2116" s="41" t="s">
        <v>120</v>
      </c>
      <c r="G2116" s="41" t="str">
        <f t="shared" si="165"/>
        <v>Male/Single/Nakapiripiriti</v>
      </c>
      <c r="H2116" s="41">
        <f>VLOOKUP($A2116,'Youth Skills Data'!$A$1:$E$2403,5,FALSE)</f>
        <v>3.26</v>
      </c>
      <c r="I2116" s="41">
        <f>VLOOKUP($A2116,'Youth Skills Data'!$A$1:$E$2403,4,FALSE)</f>
        <v>9.7200000000000006</v>
      </c>
      <c r="J2116" s="41">
        <f>VLOOKUP($A2116,'Youth Skills Data'!$A$1:$E$2403,3,FALSE)</f>
        <v>2</v>
      </c>
      <c r="K2116" s="41">
        <f t="shared" si="167"/>
        <v>14.98</v>
      </c>
      <c r="L2116" s="41" t="s">
        <v>6</v>
      </c>
      <c r="M2116" s="41" t="s">
        <v>6</v>
      </c>
      <c r="N2116" s="41" t="str">
        <f t="shared" si="168"/>
        <v>No Impact at all</v>
      </c>
      <c r="O2116" s="42"/>
      <c r="P2116" s="42"/>
      <c r="Q2116" s="42">
        <f t="shared" si="169"/>
        <v>0</v>
      </c>
    </row>
    <row r="2117" spans="1:17" x14ac:dyDescent="0.35">
      <c r="A2117" s="41" t="s">
        <v>2138</v>
      </c>
      <c r="B2117" s="41">
        <f>VLOOKUP($A:$A,'Youth Skills Data'!$A$1:$E$2403,2,FALSE)</f>
        <v>17</v>
      </c>
      <c r="C2117" s="41" t="str">
        <f t="shared" si="166"/>
        <v>15 - 19 yrs</v>
      </c>
      <c r="D2117" s="41" t="s">
        <v>3</v>
      </c>
      <c r="E2117" s="41" t="str">
        <f>HLOOKUP($A2117,'Sheet 4'!$A$2:$CNK$3,2,FALSE)</f>
        <v>Single</v>
      </c>
      <c r="F2117" s="41" t="s">
        <v>120</v>
      </c>
      <c r="G2117" s="41" t="str">
        <f t="shared" si="165"/>
        <v>Male/Single/Nakapiripiriti</v>
      </c>
      <c r="H2117" s="41">
        <f>VLOOKUP($A2117,'Youth Skills Data'!$A$1:$E$2403,5,FALSE)</f>
        <v>3.26</v>
      </c>
      <c r="I2117" s="41">
        <f>VLOOKUP($A2117,'Youth Skills Data'!$A$1:$E$2403,4,FALSE)</f>
        <v>9.7200000000000006</v>
      </c>
      <c r="J2117" s="41">
        <f>VLOOKUP($A2117,'Youth Skills Data'!$A$1:$E$2403,3,FALSE)</f>
        <v>2</v>
      </c>
      <c r="K2117" s="41">
        <f t="shared" si="167"/>
        <v>14.98</v>
      </c>
      <c r="L2117" s="41" t="s">
        <v>5</v>
      </c>
      <c r="M2117" s="41" t="s">
        <v>6</v>
      </c>
      <c r="N2117" s="41" t="str">
        <f t="shared" si="168"/>
        <v>Moderate Impact</v>
      </c>
      <c r="O2117" s="42">
        <v>23500</v>
      </c>
      <c r="P2117" s="42"/>
      <c r="Q2117" s="42">
        <f t="shared" si="169"/>
        <v>23500</v>
      </c>
    </row>
    <row r="2118" spans="1:17" x14ac:dyDescent="0.35">
      <c r="A2118" s="41" t="s">
        <v>2139</v>
      </c>
      <c r="B2118" s="41">
        <f>VLOOKUP($A:$A,'Youth Skills Data'!$A$1:$E$2403,2,FALSE)</f>
        <v>19</v>
      </c>
      <c r="C2118" s="41" t="str">
        <f t="shared" si="166"/>
        <v>20 - 24 yrs</v>
      </c>
      <c r="D2118" s="41" t="s">
        <v>3</v>
      </c>
      <c r="E2118" s="41" t="str">
        <f>HLOOKUP($A2118,'Sheet 4'!$A$2:$CNK$3,2,FALSE)</f>
        <v>Single</v>
      </c>
      <c r="F2118" s="41" t="s">
        <v>120</v>
      </c>
      <c r="G2118" s="41" t="str">
        <f t="shared" si="165"/>
        <v>Male/Single/Nakapiripiriti</v>
      </c>
      <c r="H2118" s="41">
        <f>VLOOKUP($A2118,'Youth Skills Data'!$A$1:$E$2403,5,FALSE)</f>
        <v>1.87</v>
      </c>
      <c r="I2118" s="41">
        <f>VLOOKUP($A2118,'Youth Skills Data'!$A$1:$E$2403,4,FALSE)</f>
        <v>2.88</v>
      </c>
      <c r="J2118" s="41">
        <f>VLOOKUP($A2118,'Youth Skills Data'!$A$1:$E$2403,3,FALSE)</f>
        <v>5.23</v>
      </c>
      <c r="K2118" s="41">
        <f t="shared" si="167"/>
        <v>9.98</v>
      </c>
      <c r="L2118" s="41" t="s">
        <v>5</v>
      </c>
      <c r="M2118" s="41" t="s">
        <v>6</v>
      </c>
      <c r="N2118" s="41" t="str">
        <f t="shared" si="168"/>
        <v>Moderate Impact</v>
      </c>
      <c r="O2118" s="42">
        <v>80100</v>
      </c>
      <c r="P2118" s="42"/>
      <c r="Q2118" s="42">
        <f t="shared" si="169"/>
        <v>80100</v>
      </c>
    </row>
    <row r="2119" spans="1:17" x14ac:dyDescent="0.35">
      <c r="A2119" s="41" t="s">
        <v>2140</v>
      </c>
      <c r="B2119" s="41">
        <f>VLOOKUP($A:$A,'Youth Skills Data'!$A$1:$E$2403,2,FALSE)</f>
        <v>21</v>
      </c>
      <c r="C2119" s="41" t="str">
        <f t="shared" si="166"/>
        <v>20 - 24 yrs</v>
      </c>
      <c r="D2119" s="41" t="s">
        <v>3</v>
      </c>
      <c r="E2119" s="41" t="str">
        <f>HLOOKUP($A2119,'Sheet 4'!$A$2:$CNK$3,2,FALSE)</f>
        <v>Separated</v>
      </c>
      <c r="F2119" s="41" t="s">
        <v>120</v>
      </c>
      <c r="G2119" s="41" t="str">
        <f t="shared" si="165"/>
        <v>Male/Separated/Nakapiripiriti</v>
      </c>
      <c r="H2119" s="41">
        <f>VLOOKUP($A2119,'Youth Skills Data'!$A$1:$E$2403,5,FALSE)</f>
        <v>8.9499999999999993</v>
      </c>
      <c r="I2119" s="41">
        <f>VLOOKUP($A2119,'Youth Skills Data'!$A$1:$E$2403,4,FALSE)</f>
        <v>9.2799999999999994</v>
      </c>
      <c r="J2119" s="41">
        <f>VLOOKUP($A2119,'Youth Skills Data'!$A$1:$E$2403,3,FALSE)</f>
        <v>7.99</v>
      </c>
      <c r="K2119" s="41">
        <f t="shared" si="167"/>
        <v>26.22</v>
      </c>
      <c r="L2119" s="41" t="s">
        <v>5</v>
      </c>
      <c r="M2119" s="41" t="s">
        <v>5</v>
      </c>
      <c r="N2119" s="41" t="str">
        <f t="shared" si="168"/>
        <v>High Impact</v>
      </c>
      <c r="O2119" s="42">
        <v>60198</v>
      </c>
      <c r="P2119" s="42">
        <v>980000</v>
      </c>
      <c r="Q2119" s="42">
        <f t="shared" si="169"/>
        <v>1040198</v>
      </c>
    </row>
    <row r="2120" spans="1:17" x14ac:dyDescent="0.35">
      <c r="A2120" s="41" t="s">
        <v>2141</v>
      </c>
      <c r="B2120" s="41">
        <f>VLOOKUP($A:$A,'Youth Skills Data'!$A$1:$E$2403,2,FALSE)</f>
        <v>24</v>
      </c>
      <c r="C2120" s="41" t="str">
        <f t="shared" si="166"/>
        <v>20 - 24 yrs</v>
      </c>
      <c r="D2120" s="41" t="s">
        <v>8</v>
      </c>
      <c r="E2120" s="41" t="str">
        <f>HLOOKUP($A2120,'Sheet 4'!$A$2:$CNK$3,2,FALSE)</f>
        <v>Single</v>
      </c>
      <c r="F2120" s="41" t="s">
        <v>120</v>
      </c>
      <c r="G2120" s="41" t="str">
        <f t="shared" si="165"/>
        <v>Female/Single/Nakapiripiriti</v>
      </c>
      <c r="H2120" s="41">
        <f>VLOOKUP($A2120,'Youth Skills Data'!$A$1:$E$2403,5,FALSE)</f>
        <v>8.52</v>
      </c>
      <c r="I2120" s="41">
        <f>VLOOKUP($A2120,'Youth Skills Data'!$A$1:$E$2403,4,FALSE)</f>
        <v>2.89</v>
      </c>
      <c r="J2120" s="41">
        <f>VLOOKUP($A2120,'Youth Skills Data'!$A$1:$E$2403,3,FALSE)</f>
        <v>7.93</v>
      </c>
      <c r="K2120" s="41">
        <f t="shared" si="167"/>
        <v>19.34</v>
      </c>
      <c r="L2120" s="41" t="s">
        <v>5</v>
      </c>
      <c r="M2120" s="41" t="s">
        <v>5</v>
      </c>
      <c r="N2120" s="41" t="str">
        <f t="shared" si="168"/>
        <v>High Impact</v>
      </c>
      <c r="O2120" s="42">
        <v>1500198</v>
      </c>
      <c r="P2120" s="42">
        <v>870000</v>
      </c>
      <c r="Q2120" s="42">
        <f t="shared" si="169"/>
        <v>2370198</v>
      </c>
    </row>
    <row r="2121" spans="1:17" x14ac:dyDescent="0.35">
      <c r="A2121" s="41" t="s">
        <v>2142</v>
      </c>
      <c r="B2121" s="41">
        <f>VLOOKUP($A:$A,'Youth Skills Data'!$A$1:$E$2403,2,FALSE)</f>
        <v>21</v>
      </c>
      <c r="C2121" s="41" t="str">
        <f t="shared" si="166"/>
        <v>20 - 24 yrs</v>
      </c>
      <c r="D2121" s="41" t="s">
        <v>3</v>
      </c>
      <c r="E2121" s="41" t="str">
        <f>HLOOKUP($A2121,'Sheet 4'!$A$2:$CNK$3,2,FALSE)</f>
        <v>Married</v>
      </c>
      <c r="F2121" s="41" t="s">
        <v>120</v>
      </c>
      <c r="G2121" s="41" t="str">
        <f t="shared" si="165"/>
        <v>Male/Married/Nakapiripiriti</v>
      </c>
      <c r="H2121" s="41">
        <f>VLOOKUP($A2121,'Youth Skills Data'!$A$1:$E$2403,5,FALSE)</f>
        <v>4.3499999999999996</v>
      </c>
      <c r="I2121" s="41">
        <f>VLOOKUP($A2121,'Youth Skills Data'!$A$1:$E$2403,4,FALSE)</f>
        <v>7.84</v>
      </c>
      <c r="J2121" s="41">
        <f>VLOOKUP($A2121,'Youth Skills Data'!$A$1:$E$2403,3,FALSE)</f>
        <v>6.4</v>
      </c>
      <c r="K2121" s="41">
        <f t="shared" si="167"/>
        <v>18.59</v>
      </c>
      <c r="L2121" s="41" t="s">
        <v>5</v>
      </c>
      <c r="M2121" s="41" t="s">
        <v>5</v>
      </c>
      <c r="N2121" s="41" t="str">
        <f t="shared" si="168"/>
        <v>High Impact</v>
      </c>
      <c r="O2121" s="42">
        <v>35000</v>
      </c>
      <c r="P2121" s="42">
        <v>100000</v>
      </c>
      <c r="Q2121" s="42">
        <f t="shared" si="169"/>
        <v>135000</v>
      </c>
    </row>
    <row r="2122" spans="1:17" x14ac:dyDescent="0.35">
      <c r="A2122" s="41" t="s">
        <v>2143</v>
      </c>
      <c r="B2122" s="41">
        <f>VLOOKUP($A:$A,'Youth Skills Data'!$A$1:$E$2403,2,FALSE)</f>
        <v>24</v>
      </c>
      <c r="C2122" s="41" t="str">
        <f t="shared" si="166"/>
        <v>20 - 24 yrs</v>
      </c>
      <c r="D2122" s="41" t="s">
        <v>3</v>
      </c>
      <c r="E2122" s="41" t="str">
        <f>HLOOKUP($A2122,'Sheet 4'!$A$2:$CNK$3,2,FALSE)</f>
        <v>Separated</v>
      </c>
      <c r="F2122" s="41" t="s">
        <v>120</v>
      </c>
      <c r="G2122" s="41" t="str">
        <f t="shared" si="165"/>
        <v>Male/Separated/Nakapiripiriti</v>
      </c>
      <c r="H2122" s="41">
        <f>VLOOKUP($A2122,'Youth Skills Data'!$A$1:$E$2403,5,FALSE)</f>
        <v>7.84</v>
      </c>
      <c r="I2122" s="41">
        <f>VLOOKUP($A2122,'Youth Skills Data'!$A$1:$E$2403,4,FALSE)</f>
        <v>6.23</v>
      </c>
      <c r="J2122" s="41">
        <f>VLOOKUP($A2122,'Youth Skills Data'!$A$1:$E$2403,3,FALSE)</f>
        <v>5.87</v>
      </c>
      <c r="K2122" s="41">
        <f t="shared" si="167"/>
        <v>19.940000000000001</v>
      </c>
      <c r="L2122" s="41" t="s">
        <v>5</v>
      </c>
      <c r="M2122" s="41" t="s">
        <v>5</v>
      </c>
      <c r="N2122" s="41" t="str">
        <f t="shared" si="168"/>
        <v>High Impact</v>
      </c>
      <c r="O2122" s="42">
        <v>218500</v>
      </c>
      <c r="P2122" s="42">
        <v>35500</v>
      </c>
      <c r="Q2122" s="42">
        <f t="shared" si="169"/>
        <v>254000</v>
      </c>
    </row>
    <row r="2123" spans="1:17" x14ac:dyDescent="0.35">
      <c r="A2123" s="41" t="s">
        <v>2144</v>
      </c>
      <c r="B2123" s="41">
        <f>VLOOKUP($A:$A,'Youth Skills Data'!$A$1:$E$2403,2,FALSE)</f>
        <v>20</v>
      </c>
      <c r="C2123" s="41" t="str">
        <f t="shared" si="166"/>
        <v>20 - 24 yrs</v>
      </c>
      <c r="D2123" s="41" t="s">
        <v>3</v>
      </c>
      <c r="E2123" s="41" t="str">
        <f>HLOOKUP($A2123,'Sheet 4'!$A$2:$CNK$3,2,FALSE)</f>
        <v>Single</v>
      </c>
      <c r="F2123" s="41" t="s">
        <v>120</v>
      </c>
      <c r="G2123" s="41" t="str">
        <f t="shared" si="165"/>
        <v>Male/Single/Nakapiripiriti</v>
      </c>
      <c r="H2123" s="41">
        <f>VLOOKUP($A2123,'Youth Skills Data'!$A$1:$E$2403,5,FALSE)</f>
        <v>7.84</v>
      </c>
      <c r="I2123" s="41">
        <f>VLOOKUP($A2123,'Youth Skills Data'!$A$1:$E$2403,4,FALSE)</f>
        <v>6.23</v>
      </c>
      <c r="J2123" s="41">
        <f>VLOOKUP($A2123,'Youth Skills Data'!$A$1:$E$2403,3,FALSE)</f>
        <v>5.87</v>
      </c>
      <c r="K2123" s="41">
        <f t="shared" si="167"/>
        <v>19.940000000000001</v>
      </c>
      <c r="L2123" s="41" t="s">
        <v>5</v>
      </c>
      <c r="M2123" s="41" t="s">
        <v>5</v>
      </c>
      <c r="N2123" s="41" t="str">
        <f t="shared" si="168"/>
        <v>High Impact</v>
      </c>
      <c r="O2123" s="42">
        <v>1500198</v>
      </c>
      <c r="P2123" s="42">
        <v>72099</v>
      </c>
      <c r="Q2123" s="42">
        <f t="shared" si="169"/>
        <v>1572297</v>
      </c>
    </row>
    <row r="2124" spans="1:17" x14ac:dyDescent="0.35">
      <c r="A2124" s="41" t="s">
        <v>2145</v>
      </c>
      <c r="B2124" s="41">
        <f>VLOOKUP($A:$A,'Youth Skills Data'!$A$1:$E$2403,2,FALSE)</f>
        <v>29</v>
      </c>
      <c r="C2124" s="41" t="str">
        <f t="shared" si="166"/>
        <v>25 yrs or more</v>
      </c>
      <c r="D2124" s="41" t="s">
        <v>8</v>
      </c>
      <c r="E2124" s="41" t="str">
        <f>HLOOKUP($A2124,'Sheet 4'!$A$2:$CNK$3,2,FALSE)</f>
        <v>Married</v>
      </c>
      <c r="F2124" s="41" t="s">
        <v>120</v>
      </c>
      <c r="G2124" s="41" t="str">
        <f t="shared" si="165"/>
        <v>Female/Married/Nakapiripiriti</v>
      </c>
      <c r="H2124" s="41">
        <f>VLOOKUP($A2124,'Youth Skills Data'!$A$1:$E$2403,5,FALSE)</f>
        <v>3.26</v>
      </c>
      <c r="I2124" s="41">
        <f>VLOOKUP($A2124,'Youth Skills Data'!$A$1:$E$2403,4,FALSE)</f>
        <v>9.7200000000000006</v>
      </c>
      <c r="J2124" s="41">
        <f>VLOOKUP($A2124,'Youth Skills Data'!$A$1:$E$2403,3,FALSE)</f>
        <v>2</v>
      </c>
      <c r="K2124" s="41">
        <f t="shared" si="167"/>
        <v>14.98</v>
      </c>
      <c r="L2124" s="41" t="s">
        <v>5</v>
      </c>
      <c r="M2124" s="41" t="s">
        <v>5</v>
      </c>
      <c r="N2124" s="41" t="str">
        <f t="shared" si="168"/>
        <v>High Impact</v>
      </c>
      <c r="O2124" s="42">
        <v>157000</v>
      </c>
      <c r="P2124" s="42">
        <v>400000</v>
      </c>
      <c r="Q2124" s="42">
        <f t="shared" si="169"/>
        <v>557000</v>
      </c>
    </row>
    <row r="2125" spans="1:17" x14ac:dyDescent="0.35">
      <c r="A2125" s="41" t="s">
        <v>2146</v>
      </c>
      <c r="B2125" s="41">
        <f>VLOOKUP($A:$A,'Youth Skills Data'!$A$1:$E$2403,2,FALSE)</f>
        <v>23</v>
      </c>
      <c r="C2125" s="41" t="str">
        <f t="shared" si="166"/>
        <v>20 - 24 yrs</v>
      </c>
      <c r="D2125" s="41" t="s">
        <v>8</v>
      </c>
      <c r="E2125" s="41" t="str">
        <f>HLOOKUP($A2125,'Sheet 4'!$A$2:$CNK$3,2,FALSE)</f>
        <v>Married</v>
      </c>
      <c r="F2125" s="41" t="s">
        <v>120</v>
      </c>
      <c r="G2125" s="41" t="str">
        <f t="shared" si="165"/>
        <v>Female/Married/Nakapiripiriti</v>
      </c>
      <c r="H2125" s="41">
        <f>VLOOKUP($A2125,'Youth Skills Data'!$A$1:$E$2403,5,FALSE)</f>
        <v>3.26</v>
      </c>
      <c r="I2125" s="41">
        <f>VLOOKUP($A2125,'Youth Skills Data'!$A$1:$E$2403,4,FALSE)</f>
        <v>9.7200000000000006</v>
      </c>
      <c r="J2125" s="41">
        <f>VLOOKUP($A2125,'Youth Skills Data'!$A$1:$E$2403,3,FALSE)</f>
        <v>2</v>
      </c>
      <c r="K2125" s="41">
        <f t="shared" si="167"/>
        <v>14.98</v>
      </c>
      <c r="L2125" s="41" t="s">
        <v>5</v>
      </c>
      <c r="M2125" s="41" t="s">
        <v>5</v>
      </c>
      <c r="N2125" s="41" t="str">
        <f t="shared" si="168"/>
        <v>High Impact</v>
      </c>
      <c r="O2125" s="42">
        <v>82200</v>
      </c>
      <c r="P2125" s="42">
        <v>2800000</v>
      </c>
      <c r="Q2125" s="42">
        <f t="shared" si="169"/>
        <v>2882200</v>
      </c>
    </row>
    <row r="2126" spans="1:17" x14ac:dyDescent="0.35">
      <c r="A2126" s="41" t="s">
        <v>2147</v>
      </c>
      <c r="B2126" s="41">
        <f>VLOOKUP($A:$A,'Youth Skills Data'!$A$1:$E$2403,2,FALSE)</f>
        <v>21</v>
      </c>
      <c r="C2126" s="41" t="str">
        <f t="shared" si="166"/>
        <v>20 - 24 yrs</v>
      </c>
      <c r="D2126" s="41" t="s">
        <v>3</v>
      </c>
      <c r="E2126" s="41" t="str">
        <f>HLOOKUP($A2126,'Sheet 4'!$A$2:$CNK$3,2,FALSE)</f>
        <v>Separated</v>
      </c>
      <c r="F2126" s="41" t="s">
        <v>120</v>
      </c>
      <c r="G2126" s="41" t="str">
        <f t="shared" si="165"/>
        <v>Male/Separated/Nakapiripiriti</v>
      </c>
      <c r="H2126" s="41">
        <f>VLOOKUP($A2126,'Youth Skills Data'!$A$1:$E$2403,5,FALSE)</f>
        <v>5.15</v>
      </c>
      <c r="I2126" s="41">
        <f>VLOOKUP($A2126,'Youth Skills Data'!$A$1:$E$2403,4,FALSE)</f>
        <v>4.2300000000000004</v>
      </c>
      <c r="J2126" s="41">
        <f>VLOOKUP($A2126,'Youth Skills Data'!$A$1:$E$2403,3,FALSE)</f>
        <v>3.55</v>
      </c>
      <c r="K2126" s="41">
        <f t="shared" si="167"/>
        <v>12.93</v>
      </c>
      <c r="L2126" s="41" t="s">
        <v>5</v>
      </c>
      <c r="M2126" s="41" t="s">
        <v>5</v>
      </c>
      <c r="N2126" s="41" t="str">
        <f t="shared" si="168"/>
        <v>High Impact</v>
      </c>
      <c r="O2126" s="42">
        <v>310000</v>
      </c>
      <c r="P2126" s="42">
        <v>400000</v>
      </c>
      <c r="Q2126" s="42">
        <f t="shared" si="169"/>
        <v>710000</v>
      </c>
    </row>
    <row r="2127" spans="1:17" x14ac:dyDescent="0.35">
      <c r="A2127" s="41" t="s">
        <v>2148</v>
      </c>
      <c r="B2127" s="41">
        <f>VLOOKUP($A:$A,'Youth Skills Data'!$A$1:$E$2403,2,FALSE)</f>
        <v>19</v>
      </c>
      <c r="C2127" s="41" t="str">
        <f t="shared" si="166"/>
        <v>20 - 24 yrs</v>
      </c>
      <c r="D2127" s="41" t="s">
        <v>3</v>
      </c>
      <c r="E2127" s="41" t="str">
        <f>HLOOKUP($A2127,'Sheet 4'!$A$2:$CNK$3,2,FALSE)</f>
        <v>Single</v>
      </c>
      <c r="F2127" s="41" t="s">
        <v>121</v>
      </c>
      <c r="G2127" s="41" t="str">
        <f t="shared" si="165"/>
        <v>Male/Single/Amudat</v>
      </c>
      <c r="H2127" s="41">
        <f>VLOOKUP($A2127,'Youth Skills Data'!$A$1:$E$2403,5,FALSE)</f>
        <v>7.84</v>
      </c>
      <c r="I2127" s="41">
        <f>VLOOKUP($A2127,'Youth Skills Data'!$A$1:$E$2403,4,FALSE)</f>
        <v>6.23</v>
      </c>
      <c r="J2127" s="41">
        <f>VLOOKUP($A2127,'Youth Skills Data'!$A$1:$E$2403,3,FALSE)</f>
        <v>5.87</v>
      </c>
      <c r="K2127" s="41">
        <f t="shared" si="167"/>
        <v>19.940000000000001</v>
      </c>
      <c r="L2127" s="41" t="s">
        <v>5</v>
      </c>
      <c r="M2127" s="41" t="s">
        <v>5</v>
      </c>
      <c r="N2127" s="41" t="str">
        <f t="shared" si="168"/>
        <v>High Impact</v>
      </c>
      <c r="O2127" s="42">
        <v>475000</v>
      </c>
      <c r="P2127" s="42">
        <v>620000</v>
      </c>
      <c r="Q2127" s="42">
        <f t="shared" si="169"/>
        <v>1095000</v>
      </c>
    </row>
    <row r="2128" spans="1:17" x14ac:dyDescent="0.35">
      <c r="A2128" s="41" t="s">
        <v>2149</v>
      </c>
      <c r="B2128" s="41">
        <f>VLOOKUP($A:$A,'Youth Skills Data'!$A$1:$E$2403,2,FALSE)</f>
        <v>21</v>
      </c>
      <c r="C2128" s="41" t="str">
        <f t="shared" si="166"/>
        <v>20 - 24 yrs</v>
      </c>
      <c r="D2128" s="41" t="s">
        <v>3</v>
      </c>
      <c r="E2128" s="41" t="str">
        <f>HLOOKUP($A2128,'Sheet 4'!$A$2:$CNK$3,2,FALSE)</f>
        <v>Separated</v>
      </c>
      <c r="F2128" s="41" t="s">
        <v>121</v>
      </c>
      <c r="G2128" s="41" t="str">
        <f t="shared" si="165"/>
        <v>Male/Separated/Amudat</v>
      </c>
      <c r="H2128" s="41">
        <f>VLOOKUP($A2128,'Youth Skills Data'!$A$1:$E$2403,5,FALSE)</f>
        <v>1.87</v>
      </c>
      <c r="I2128" s="41">
        <f>VLOOKUP($A2128,'Youth Skills Data'!$A$1:$E$2403,4,FALSE)</f>
        <v>2.88</v>
      </c>
      <c r="J2128" s="41">
        <f>VLOOKUP($A2128,'Youth Skills Data'!$A$1:$E$2403,3,FALSE)</f>
        <v>5.23</v>
      </c>
      <c r="K2128" s="41">
        <f t="shared" si="167"/>
        <v>9.98</v>
      </c>
      <c r="L2128" s="41" t="s">
        <v>5</v>
      </c>
      <c r="M2128" s="41" t="s">
        <v>6</v>
      </c>
      <c r="N2128" s="41" t="str">
        <f t="shared" si="168"/>
        <v>Moderate Impact</v>
      </c>
      <c r="O2128" s="42">
        <v>30297</v>
      </c>
      <c r="P2128" s="42"/>
      <c r="Q2128" s="42">
        <f t="shared" si="169"/>
        <v>30297</v>
      </c>
    </row>
    <row r="2129" spans="1:17" x14ac:dyDescent="0.35">
      <c r="A2129" s="41" t="s">
        <v>2150</v>
      </c>
      <c r="B2129" s="41">
        <f>VLOOKUP($A:$A,'Youth Skills Data'!$A$1:$E$2403,2,FALSE)</f>
        <v>23</v>
      </c>
      <c r="C2129" s="41" t="str">
        <f t="shared" si="166"/>
        <v>20 - 24 yrs</v>
      </c>
      <c r="D2129" s="41" t="s">
        <v>3</v>
      </c>
      <c r="E2129" s="41" t="str">
        <f>HLOOKUP($A2129,'Sheet 4'!$A$2:$CNK$3,2,FALSE)</f>
        <v>Single</v>
      </c>
      <c r="F2129" s="41" t="s">
        <v>121</v>
      </c>
      <c r="G2129" s="41" t="str">
        <f t="shared" si="165"/>
        <v>Male/Single/Amudat</v>
      </c>
      <c r="H2129" s="41">
        <f>VLOOKUP($A2129,'Youth Skills Data'!$A$1:$E$2403,5,FALSE)</f>
        <v>0.81</v>
      </c>
      <c r="I2129" s="41">
        <f>VLOOKUP($A2129,'Youth Skills Data'!$A$1:$E$2403,4,FALSE)</f>
        <v>3.53</v>
      </c>
      <c r="J2129" s="41">
        <f>VLOOKUP($A2129,'Youth Skills Data'!$A$1:$E$2403,3,FALSE)</f>
        <v>7.58</v>
      </c>
      <c r="K2129" s="41">
        <f t="shared" si="167"/>
        <v>11.92</v>
      </c>
      <c r="L2129" s="41" t="s">
        <v>5</v>
      </c>
      <c r="M2129" s="41" t="s">
        <v>6</v>
      </c>
      <c r="N2129" s="41" t="str">
        <f t="shared" si="168"/>
        <v>Moderate Impact</v>
      </c>
      <c r="O2129" s="42">
        <v>47099</v>
      </c>
      <c r="P2129" s="42"/>
      <c r="Q2129" s="42">
        <f t="shared" si="169"/>
        <v>47099</v>
      </c>
    </row>
    <row r="2130" spans="1:17" x14ac:dyDescent="0.35">
      <c r="A2130" s="41" t="s">
        <v>2151</v>
      </c>
      <c r="B2130" s="41">
        <f>VLOOKUP($A:$A,'Youth Skills Data'!$A$1:$E$2403,2,FALSE)</f>
        <v>17</v>
      </c>
      <c r="C2130" s="41" t="str">
        <f t="shared" si="166"/>
        <v>15 - 19 yrs</v>
      </c>
      <c r="D2130" s="41" t="s">
        <v>3</v>
      </c>
      <c r="E2130" s="41" t="str">
        <f>HLOOKUP($A2130,'Sheet 4'!$A$2:$CNK$3,2,FALSE)</f>
        <v>Single</v>
      </c>
      <c r="F2130" s="41" t="s">
        <v>121</v>
      </c>
      <c r="G2130" s="41" t="str">
        <f t="shared" si="165"/>
        <v>Male/Single/Amudat</v>
      </c>
      <c r="H2130" s="41">
        <f>VLOOKUP($A2130,'Youth Skills Data'!$A$1:$E$2403,5,FALSE)</f>
        <v>8.9499999999999993</v>
      </c>
      <c r="I2130" s="41">
        <f>VLOOKUP($A2130,'Youth Skills Data'!$A$1:$E$2403,4,FALSE)</f>
        <v>9.2799999999999994</v>
      </c>
      <c r="J2130" s="41">
        <f>VLOOKUP($A2130,'Youth Skills Data'!$A$1:$E$2403,3,FALSE)</f>
        <v>7.99</v>
      </c>
      <c r="K2130" s="41">
        <f t="shared" si="167"/>
        <v>26.22</v>
      </c>
      <c r="L2130" s="41" t="s">
        <v>5</v>
      </c>
      <c r="M2130" s="41" t="s">
        <v>6</v>
      </c>
      <c r="N2130" s="41" t="str">
        <f t="shared" si="168"/>
        <v>Moderate Impact</v>
      </c>
      <c r="O2130" s="42">
        <v>120099</v>
      </c>
      <c r="P2130" s="42"/>
      <c r="Q2130" s="42">
        <f t="shared" si="169"/>
        <v>120099</v>
      </c>
    </row>
    <row r="2131" spans="1:17" x14ac:dyDescent="0.35">
      <c r="A2131" s="41" t="s">
        <v>2152</v>
      </c>
      <c r="B2131" s="41">
        <f>VLOOKUP($A:$A,'Youth Skills Data'!$A$1:$E$2403,2,FALSE)</f>
        <v>25</v>
      </c>
      <c r="C2131" s="41" t="str">
        <f t="shared" si="166"/>
        <v>25 yrs or more</v>
      </c>
      <c r="D2131" s="41" t="s">
        <v>3</v>
      </c>
      <c r="E2131" s="41" t="str">
        <f>HLOOKUP($A2131,'Sheet 4'!$A$2:$CNK$3,2,FALSE)</f>
        <v>Single</v>
      </c>
      <c r="F2131" s="41" t="s">
        <v>121</v>
      </c>
      <c r="G2131" s="41" t="str">
        <f t="shared" si="165"/>
        <v>Male/Single/Amudat</v>
      </c>
      <c r="H2131" s="41">
        <f>VLOOKUP($A2131,'Youth Skills Data'!$A$1:$E$2403,5,FALSE)</f>
        <v>8.9499999999999993</v>
      </c>
      <c r="I2131" s="41">
        <f>VLOOKUP($A2131,'Youth Skills Data'!$A$1:$E$2403,4,FALSE)</f>
        <v>9.2799999999999994</v>
      </c>
      <c r="J2131" s="41">
        <f>VLOOKUP($A2131,'Youth Skills Data'!$A$1:$E$2403,3,FALSE)</f>
        <v>7.99</v>
      </c>
      <c r="K2131" s="41">
        <f t="shared" si="167"/>
        <v>26.22</v>
      </c>
      <c r="L2131" s="41" t="s">
        <v>5</v>
      </c>
      <c r="M2131" s="41" t="s">
        <v>6</v>
      </c>
      <c r="N2131" s="41" t="str">
        <f t="shared" si="168"/>
        <v>Moderate Impact</v>
      </c>
      <c r="O2131" s="42">
        <v>55198</v>
      </c>
      <c r="P2131" s="42"/>
      <c r="Q2131" s="42">
        <f t="shared" si="169"/>
        <v>55198</v>
      </c>
    </row>
    <row r="2132" spans="1:17" x14ac:dyDescent="0.35">
      <c r="A2132" s="41" t="s">
        <v>2153</v>
      </c>
      <c r="B2132" s="41">
        <f>VLOOKUP($A:$A,'Youth Skills Data'!$A$1:$E$2403,2,FALSE)</f>
        <v>15</v>
      </c>
      <c r="C2132" s="41" t="str">
        <f t="shared" si="166"/>
        <v>15 - 19 yrs</v>
      </c>
      <c r="D2132" s="41" t="s">
        <v>3</v>
      </c>
      <c r="E2132" s="41" t="str">
        <f>HLOOKUP($A2132,'Sheet 4'!$A$2:$CNK$3,2,FALSE)</f>
        <v>Single</v>
      </c>
      <c r="F2132" s="41" t="s">
        <v>121</v>
      </c>
      <c r="G2132" s="41" t="str">
        <f t="shared" si="165"/>
        <v>Male/Single/Amudat</v>
      </c>
      <c r="H2132" s="41">
        <f>VLOOKUP($A2132,'Youth Skills Data'!$A$1:$E$2403,5,FALSE)</f>
        <v>8.9499999999999993</v>
      </c>
      <c r="I2132" s="41">
        <f>VLOOKUP($A2132,'Youth Skills Data'!$A$1:$E$2403,4,FALSE)</f>
        <v>9.2799999999999994</v>
      </c>
      <c r="J2132" s="41">
        <f>VLOOKUP($A2132,'Youth Skills Data'!$A$1:$E$2403,3,FALSE)</f>
        <v>7.99</v>
      </c>
      <c r="K2132" s="41">
        <f t="shared" si="167"/>
        <v>26.22</v>
      </c>
      <c r="L2132" s="41" t="s">
        <v>5</v>
      </c>
      <c r="M2132" s="41" t="s">
        <v>5</v>
      </c>
      <c r="N2132" s="41" t="str">
        <f t="shared" si="168"/>
        <v>High Impact</v>
      </c>
      <c r="O2132" s="42">
        <v>73000</v>
      </c>
      <c r="P2132" s="42">
        <v>12198</v>
      </c>
      <c r="Q2132" s="42">
        <f t="shared" si="169"/>
        <v>85198</v>
      </c>
    </row>
    <row r="2133" spans="1:17" x14ac:dyDescent="0.35">
      <c r="A2133" s="41" t="s">
        <v>2154</v>
      </c>
      <c r="B2133" s="41">
        <f>VLOOKUP($A:$A,'Youth Skills Data'!$A$1:$E$2403,2,FALSE)</f>
        <v>15</v>
      </c>
      <c r="C2133" s="41" t="str">
        <f t="shared" si="166"/>
        <v>15 - 19 yrs</v>
      </c>
      <c r="D2133" s="41" t="s">
        <v>3</v>
      </c>
      <c r="E2133" s="41" t="str">
        <f>HLOOKUP($A2133,'Sheet 4'!$A$2:$CNK$3,2,FALSE)</f>
        <v>Married</v>
      </c>
      <c r="F2133" s="41" t="s">
        <v>121</v>
      </c>
      <c r="G2133" s="41" t="str">
        <f t="shared" si="165"/>
        <v>Male/Married/Amudat</v>
      </c>
      <c r="H2133" s="41">
        <f>VLOOKUP($A2133,'Youth Skills Data'!$A$1:$E$2403,5,FALSE)</f>
        <v>3.26</v>
      </c>
      <c r="I2133" s="41">
        <f>VLOOKUP($A2133,'Youth Skills Data'!$A$1:$E$2403,4,FALSE)</f>
        <v>9.7200000000000006</v>
      </c>
      <c r="J2133" s="41">
        <f>VLOOKUP($A2133,'Youth Skills Data'!$A$1:$E$2403,3,FALSE)</f>
        <v>2</v>
      </c>
      <c r="K2133" s="41">
        <f t="shared" si="167"/>
        <v>14.98</v>
      </c>
      <c r="L2133" s="41" t="s">
        <v>5</v>
      </c>
      <c r="M2133" s="41" t="s">
        <v>6</v>
      </c>
      <c r="N2133" s="41" t="str">
        <f t="shared" si="168"/>
        <v>Moderate Impact</v>
      </c>
      <c r="O2133" s="42">
        <v>90198</v>
      </c>
      <c r="P2133" s="42"/>
      <c r="Q2133" s="42">
        <f t="shared" si="169"/>
        <v>90198</v>
      </c>
    </row>
    <row r="2134" spans="1:17" x14ac:dyDescent="0.35">
      <c r="A2134" s="41" t="s">
        <v>2155</v>
      </c>
      <c r="B2134" s="41">
        <f>VLOOKUP($A:$A,'Youth Skills Data'!$A$1:$E$2403,2,FALSE)</f>
        <v>17</v>
      </c>
      <c r="C2134" s="41" t="str">
        <f t="shared" si="166"/>
        <v>15 - 19 yrs</v>
      </c>
      <c r="D2134" s="41" t="s">
        <v>3</v>
      </c>
      <c r="E2134" s="41" t="str">
        <f>HLOOKUP($A2134,'Sheet 4'!$A$2:$CNK$3,2,FALSE)</f>
        <v>Single</v>
      </c>
      <c r="F2134" s="41" t="s">
        <v>121</v>
      </c>
      <c r="G2134" s="41" t="str">
        <f t="shared" si="165"/>
        <v>Male/Single/Amudat</v>
      </c>
      <c r="H2134" s="41">
        <f>VLOOKUP($A2134,'Youth Skills Data'!$A$1:$E$2403,5,FALSE)</f>
        <v>3.26</v>
      </c>
      <c r="I2134" s="41">
        <f>VLOOKUP($A2134,'Youth Skills Data'!$A$1:$E$2403,4,FALSE)</f>
        <v>9.7200000000000006</v>
      </c>
      <c r="J2134" s="41">
        <f>VLOOKUP($A2134,'Youth Skills Data'!$A$1:$E$2403,3,FALSE)</f>
        <v>2</v>
      </c>
      <c r="K2134" s="41">
        <f t="shared" si="167"/>
        <v>14.98</v>
      </c>
      <c r="L2134" s="41" t="s">
        <v>5</v>
      </c>
      <c r="M2134" s="41" t="s">
        <v>5</v>
      </c>
      <c r="N2134" s="41" t="str">
        <f t="shared" si="168"/>
        <v>High Impact</v>
      </c>
      <c r="O2134" s="42">
        <v>35198</v>
      </c>
      <c r="P2134" s="42">
        <v>335000</v>
      </c>
      <c r="Q2134" s="42">
        <f t="shared" si="169"/>
        <v>370198</v>
      </c>
    </row>
    <row r="2135" spans="1:17" x14ac:dyDescent="0.35">
      <c r="A2135" s="41" t="s">
        <v>2156</v>
      </c>
      <c r="B2135" s="41">
        <f>VLOOKUP($A:$A,'Youth Skills Data'!$A$1:$E$2403,2,FALSE)</f>
        <v>19</v>
      </c>
      <c r="C2135" s="41" t="str">
        <f t="shared" si="166"/>
        <v>20 - 24 yrs</v>
      </c>
      <c r="D2135" s="41" t="s">
        <v>3</v>
      </c>
      <c r="E2135" s="41" t="str">
        <f>HLOOKUP($A2135,'Sheet 4'!$A$2:$CNK$3,2,FALSE)</f>
        <v>Separated</v>
      </c>
      <c r="F2135" s="41" t="s">
        <v>121</v>
      </c>
      <c r="G2135" s="41" t="str">
        <f t="shared" si="165"/>
        <v>Male/Separated/Amudat</v>
      </c>
      <c r="H2135" s="41">
        <f>VLOOKUP($A2135,'Youth Skills Data'!$A$1:$E$2403,5,FALSE)</f>
        <v>8.42</v>
      </c>
      <c r="I2135" s="41">
        <f>VLOOKUP($A2135,'Youth Skills Data'!$A$1:$E$2403,4,FALSE)</f>
        <v>3.68</v>
      </c>
      <c r="J2135" s="41">
        <f>VLOOKUP($A2135,'Youth Skills Data'!$A$1:$E$2403,3,FALSE)</f>
        <v>0.54</v>
      </c>
      <c r="K2135" s="41">
        <f t="shared" si="167"/>
        <v>12.64</v>
      </c>
      <c r="L2135" s="41" t="s">
        <v>5</v>
      </c>
      <c r="M2135" s="41" t="s">
        <v>5</v>
      </c>
      <c r="N2135" s="41" t="str">
        <f t="shared" si="168"/>
        <v>High Impact</v>
      </c>
      <c r="O2135" s="42">
        <v>55099</v>
      </c>
      <c r="P2135" s="42">
        <v>16200</v>
      </c>
      <c r="Q2135" s="42">
        <f t="shared" si="169"/>
        <v>71299</v>
      </c>
    </row>
    <row r="2136" spans="1:17" x14ac:dyDescent="0.35">
      <c r="A2136" s="41" t="s">
        <v>2157</v>
      </c>
      <c r="B2136" s="41">
        <f>VLOOKUP($A:$A,'Youth Skills Data'!$A$1:$E$2403,2,FALSE)</f>
        <v>21</v>
      </c>
      <c r="C2136" s="41" t="str">
        <f t="shared" si="166"/>
        <v>20 - 24 yrs</v>
      </c>
      <c r="D2136" s="41" t="s">
        <v>8</v>
      </c>
      <c r="E2136" s="41" t="str">
        <f>HLOOKUP($A2136,'Sheet 4'!$A$2:$CNK$3,2,FALSE)</f>
        <v>Separated</v>
      </c>
      <c r="F2136" s="41" t="s">
        <v>121</v>
      </c>
      <c r="G2136" s="41" t="str">
        <f t="shared" si="165"/>
        <v>Female/Separated/Amudat</v>
      </c>
      <c r="H2136" s="41">
        <f>VLOOKUP($A2136,'Youth Skills Data'!$A$1:$E$2403,5,FALSE)</f>
        <v>8.42</v>
      </c>
      <c r="I2136" s="41">
        <f>VLOOKUP($A2136,'Youth Skills Data'!$A$1:$E$2403,4,FALSE)</f>
        <v>3.68</v>
      </c>
      <c r="J2136" s="41">
        <f>VLOOKUP($A2136,'Youth Skills Data'!$A$1:$E$2403,3,FALSE)</f>
        <v>0.54</v>
      </c>
      <c r="K2136" s="41">
        <f t="shared" si="167"/>
        <v>12.64</v>
      </c>
      <c r="L2136" s="41" t="s">
        <v>5</v>
      </c>
      <c r="M2136" s="41" t="s">
        <v>5</v>
      </c>
      <c r="N2136" s="41" t="str">
        <f t="shared" si="168"/>
        <v>High Impact</v>
      </c>
      <c r="O2136" s="42">
        <v>85000</v>
      </c>
      <c r="P2136" s="42">
        <v>38000</v>
      </c>
      <c r="Q2136" s="42">
        <f t="shared" si="169"/>
        <v>123000</v>
      </c>
    </row>
    <row r="2137" spans="1:17" x14ac:dyDescent="0.35">
      <c r="A2137" s="41" t="s">
        <v>2158</v>
      </c>
      <c r="B2137" s="41">
        <f>VLOOKUP($A:$A,'Youth Skills Data'!$A$1:$E$2403,2,FALSE)</f>
        <v>24</v>
      </c>
      <c r="C2137" s="41" t="str">
        <f t="shared" si="166"/>
        <v>20 - 24 yrs</v>
      </c>
      <c r="D2137" s="41" t="s">
        <v>3</v>
      </c>
      <c r="E2137" s="41" t="str">
        <f>HLOOKUP($A2137,'Sheet 4'!$A$2:$CNK$3,2,FALSE)</f>
        <v>Single</v>
      </c>
      <c r="F2137" s="41" t="s">
        <v>121</v>
      </c>
      <c r="G2137" s="41" t="str">
        <f t="shared" si="165"/>
        <v>Male/Single/Amudat</v>
      </c>
      <c r="H2137" s="41">
        <f>VLOOKUP($A2137,'Youth Skills Data'!$A$1:$E$2403,5,FALSE)</f>
        <v>2.91</v>
      </c>
      <c r="I2137" s="41">
        <f>VLOOKUP($A2137,'Youth Skills Data'!$A$1:$E$2403,4,FALSE)</f>
        <v>2.04</v>
      </c>
      <c r="J2137" s="41">
        <f>VLOOKUP($A2137,'Youth Skills Data'!$A$1:$E$2403,3,FALSE)</f>
        <v>2.82</v>
      </c>
      <c r="K2137" s="41">
        <f t="shared" si="167"/>
        <v>7.77</v>
      </c>
      <c r="L2137" s="41" t="s">
        <v>5</v>
      </c>
      <c r="M2137" s="41" t="s">
        <v>5</v>
      </c>
      <c r="N2137" s="41" t="str">
        <f t="shared" si="168"/>
        <v>High Impact</v>
      </c>
      <c r="O2137" s="42">
        <v>41000</v>
      </c>
      <c r="P2137" s="42">
        <v>3200</v>
      </c>
      <c r="Q2137" s="42">
        <f t="shared" si="169"/>
        <v>44200</v>
      </c>
    </row>
    <row r="2138" spans="1:17" x14ac:dyDescent="0.35">
      <c r="A2138" s="41" t="s">
        <v>2159</v>
      </c>
      <c r="B2138" s="41">
        <f>VLOOKUP($A:$A,'Youth Skills Data'!$A$1:$E$2403,2,FALSE)</f>
        <v>21</v>
      </c>
      <c r="C2138" s="41" t="str">
        <f t="shared" si="166"/>
        <v>20 - 24 yrs</v>
      </c>
      <c r="D2138" s="41" t="s">
        <v>3</v>
      </c>
      <c r="E2138" s="41" t="str">
        <f>HLOOKUP($A2138,'Sheet 4'!$A$2:$CNK$3,2,FALSE)</f>
        <v>Married</v>
      </c>
      <c r="F2138" s="41" t="s">
        <v>121</v>
      </c>
      <c r="G2138" s="41" t="str">
        <f t="shared" si="165"/>
        <v>Male/Married/Amudat</v>
      </c>
      <c r="H2138" s="41">
        <f>VLOOKUP($A2138,'Youth Skills Data'!$A$1:$E$2403,5,FALSE)</f>
        <v>4.3499999999999996</v>
      </c>
      <c r="I2138" s="41">
        <f>VLOOKUP($A2138,'Youth Skills Data'!$A$1:$E$2403,4,FALSE)</f>
        <v>7.84</v>
      </c>
      <c r="J2138" s="41">
        <f>VLOOKUP($A2138,'Youth Skills Data'!$A$1:$E$2403,3,FALSE)</f>
        <v>6.4</v>
      </c>
      <c r="K2138" s="41">
        <f t="shared" si="167"/>
        <v>18.59</v>
      </c>
      <c r="L2138" s="41" t="s">
        <v>5</v>
      </c>
      <c r="M2138" s="41" t="s">
        <v>5</v>
      </c>
      <c r="N2138" s="41" t="str">
        <f t="shared" si="168"/>
        <v>High Impact</v>
      </c>
      <c r="O2138" s="42">
        <v>32500</v>
      </c>
      <c r="P2138" s="42">
        <v>130000</v>
      </c>
      <c r="Q2138" s="42">
        <f t="shared" si="169"/>
        <v>162500</v>
      </c>
    </row>
    <row r="2139" spans="1:17" x14ac:dyDescent="0.35">
      <c r="A2139" s="41" t="s">
        <v>2160</v>
      </c>
      <c r="B2139" s="41">
        <f>VLOOKUP($A:$A,'Youth Skills Data'!$A$1:$E$2403,2,FALSE)</f>
        <v>24</v>
      </c>
      <c r="C2139" s="41" t="str">
        <f t="shared" si="166"/>
        <v>20 - 24 yrs</v>
      </c>
      <c r="D2139" s="41" t="s">
        <v>8</v>
      </c>
      <c r="E2139" s="41" t="str">
        <f>HLOOKUP($A2139,'Sheet 4'!$A$2:$CNK$3,2,FALSE)</f>
        <v>Single</v>
      </c>
      <c r="F2139" s="41" t="s">
        <v>121</v>
      </c>
      <c r="G2139" s="41" t="str">
        <f t="shared" si="165"/>
        <v>Female/Single/Amudat</v>
      </c>
      <c r="H2139" s="41">
        <f>VLOOKUP($A2139,'Youth Skills Data'!$A$1:$E$2403,5,FALSE)</f>
        <v>3.76</v>
      </c>
      <c r="I2139" s="41">
        <f>VLOOKUP($A2139,'Youth Skills Data'!$A$1:$E$2403,4,FALSE)</f>
        <v>0.56000000000000005</v>
      </c>
      <c r="J2139" s="41">
        <f>VLOOKUP($A2139,'Youth Skills Data'!$A$1:$E$2403,3,FALSE)</f>
        <v>9.81</v>
      </c>
      <c r="K2139" s="41">
        <f t="shared" si="167"/>
        <v>14.13</v>
      </c>
      <c r="L2139" s="41" t="s">
        <v>5</v>
      </c>
      <c r="M2139" s="41" t="s">
        <v>6</v>
      </c>
      <c r="N2139" s="41" t="str">
        <f t="shared" si="168"/>
        <v>Moderate Impact</v>
      </c>
      <c r="O2139" s="42">
        <v>18000</v>
      </c>
      <c r="P2139" s="42"/>
      <c r="Q2139" s="42">
        <f t="shared" si="169"/>
        <v>18000</v>
      </c>
    </row>
    <row r="2140" spans="1:17" x14ac:dyDescent="0.35">
      <c r="A2140" s="41" t="s">
        <v>2161</v>
      </c>
      <c r="B2140" s="41">
        <f>VLOOKUP($A:$A,'Youth Skills Data'!$A$1:$E$2403,2,FALSE)</f>
        <v>20</v>
      </c>
      <c r="C2140" s="41" t="str">
        <f t="shared" si="166"/>
        <v>20 - 24 yrs</v>
      </c>
      <c r="D2140" s="41" t="s">
        <v>3</v>
      </c>
      <c r="E2140" s="41" t="str">
        <f>HLOOKUP($A2140,'Sheet 4'!$A$2:$CNK$3,2,FALSE)</f>
        <v>Separated</v>
      </c>
      <c r="F2140" s="41" t="s">
        <v>121</v>
      </c>
      <c r="G2140" s="41" t="str">
        <f t="shared" si="165"/>
        <v>Male/Separated/Amudat</v>
      </c>
      <c r="H2140" s="41">
        <f>VLOOKUP($A2140,'Youth Skills Data'!$A$1:$E$2403,5,FALSE)</f>
        <v>3.76</v>
      </c>
      <c r="I2140" s="41">
        <f>VLOOKUP($A2140,'Youth Skills Data'!$A$1:$E$2403,4,FALSE)</f>
        <v>0.56000000000000005</v>
      </c>
      <c r="J2140" s="41">
        <f>VLOOKUP($A2140,'Youth Skills Data'!$A$1:$E$2403,3,FALSE)</f>
        <v>9.81</v>
      </c>
      <c r="K2140" s="41">
        <f t="shared" si="167"/>
        <v>14.13</v>
      </c>
      <c r="L2140" s="41" t="s">
        <v>5</v>
      </c>
      <c r="M2140" s="41" t="s">
        <v>5</v>
      </c>
      <c r="N2140" s="41" t="str">
        <f t="shared" si="168"/>
        <v>High Impact</v>
      </c>
      <c r="O2140" s="42">
        <v>55099</v>
      </c>
      <c r="P2140" s="42">
        <v>30297</v>
      </c>
      <c r="Q2140" s="42">
        <f t="shared" si="169"/>
        <v>85396</v>
      </c>
    </row>
    <row r="2141" spans="1:17" x14ac:dyDescent="0.35">
      <c r="A2141" s="41" t="s">
        <v>2162</v>
      </c>
      <c r="B2141" s="41">
        <f>VLOOKUP($A:$A,'Youth Skills Data'!$A$1:$E$2403,2,FALSE)</f>
        <v>29</v>
      </c>
      <c r="C2141" s="41" t="str">
        <f t="shared" si="166"/>
        <v>25 yrs or more</v>
      </c>
      <c r="D2141" s="41" t="s">
        <v>3</v>
      </c>
      <c r="E2141" s="41" t="str">
        <f>HLOOKUP($A2141,'Sheet 4'!$A$2:$CNK$3,2,FALSE)</f>
        <v>Separated</v>
      </c>
      <c r="F2141" s="41" t="s">
        <v>120</v>
      </c>
      <c r="G2141" s="41" t="str">
        <f t="shared" si="165"/>
        <v>Male/Separated/Nakapiripiriti</v>
      </c>
      <c r="H2141" s="41">
        <f>VLOOKUP($A2141,'Youth Skills Data'!$A$1:$E$2403,5,FALSE)</f>
        <v>3.26</v>
      </c>
      <c r="I2141" s="41">
        <f>VLOOKUP($A2141,'Youth Skills Data'!$A$1:$E$2403,4,FALSE)</f>
        <v>9.7200000000000006</v>
      </c>
      <c r="J2141" s="41">
        <f>VLOOKUP($A2141,'Youth Skills Data'!$A$1:$E$2403,3,FALSE)</f>
        <v>2</v>
      </c>
      <c r="K2141" s="41">
        <f t="shared" si="167"/>
        <v>14.98</v>
      </c>
      <c r="L2141" s="41" t="s">
        <v>5</v>
      </c>
      <c r="M2141" s="41" t="s">
        <v>5</v>
      </c>
      <c r="N2141" s="41" t="str">
        <f t="shared" si="168"/>
        <v>High Impact</v>
      </c>
      <c r="O2141" s="42">
        <v>70198</v>
      </c>
      <c r="P2141" s="42">
        <v>17099</v>
      </c>
      <c r="Q2141" s="42">
        <f t="shared" si="169"/>
        <v>87297</v>
      </c>
    </row>
    <row r="2142" spans="1:17" x14ac:dyDescent="0.35">
      <c r="A2142" s="41" t="s">
        <v>2163</v>
      </c>
      <c r="B2142" s="41">
        <f>VLOOKUP($A:$A,'Youth Skills Data'!$A$1:$E$2403,2,FALSE)</f>
        <v>23</v>
      </c>
      <c r="C2142" s="41" t="str">
        <f t="shared" si="166"/>
        <v>20 - 24 yrs</v>
      </c>
      <c r="D2142" s="41" t="s">
        <v>3</v>
      </c>
      <c r="E2142" s="41" t="str">
        <f>HLOOKUP($A2142,'Sheet 4'!$A$2:$CNK$3,2,FALSE)</f>
        <v>Separated</v>
      </c>
      <c r="F2142" s="41" t="s">
        <v>120</v>
      </c>
      <c r="G2142" s="41" t="str">
        <f t="shared" si="165"/>
        <v>Male/Separated/Nakapiripiriti</v>
      </c>
      <c r="H2142" s="41">
        <f>VLOOKUP($A2142,'Youth Skills Data'!$A$1:$E$2403,5,FALSE)</f>
        <v>3.26</v>
      </c>
      <c r="I2142" s="41">
        <f>VLOOKUP($A2142,'Youth Skills Data'!$A$1:$E$2403,4,FALSE)</f>
        <v>9.7200000000000006</v>
      </c>
      <c r="J2142" s="41">
        <f>VLOOKUP($A2142,'Youth Skills Data'!$A$1:$E$2403,3,FALSE)</f>
        <v>2</v>
      </c>
      <c r="K2142" s="41">
        <f t="shared" si="167"/>
        <v>14.98</v>
      </c>
      <c r="L2142" s="41" t="s">
        <v>5</v>
      </c>
      <c r="M2142" s="41" t="s">
        <v>5</v>
      </c>
      <c r="N2142" s="41" t="str">
        <f t="shared" si="168"/>
        <v>High Impact</v>
      </c>
      <c r="O2142" s="42">
        <v>10297</v>
      </c>
      <c r="P2142" s="42">
        <v>15198</v>
      </c>
      <c r="Q2142" s="42">
        <f t="shared" si="169"/>
        <v>25495</v>
      </c>
    </row>
    <row r="2143" spans="1:17" x14ac:dyDescent="0.35">
      <c r="A2143" s="41" t="s">
        <v>2164</v>
      </c>
      <c r="B2143" s="41">
        <f>VLOOKUP($A:$A,'Youth Skills Data'!$A$1:$E$2403,2,FALSE)</f>
        <v>21</v>
      </c>
      <c r="C2143" s="41" t="str">
        <f t="shared" si="166"/>
        <v>20 - 24 yrs</v>
      </c>
      <c r="D2143" s="41" t="s">
        <v>8</v>
      </c>
      <c r="E2143" s="41" t="str">
        <f>HLOOKUP($A2143,'Sheet 4'!$A$2:$CNK$3,2,FALSE)</f>
        <v>Single</v>
      </c>
      <c r="F2143" s="41" t="s">
        <v>120</v>
      </c>
      <c r="G2143" s="41" t="str">
        <f t="shared" si="165"/>
        <v>Female/Single/Nakapiripiriti</v>
      </c>
      <c r="H2143" s="41">
        <f>VLOOKUP($A2143,'Youth Skills Data'!$A$1:$E$2403,5,FALSE)</f>
        <v>0.74</v>
      </c>
      <c r="I2143" s="41">
        <f>VLOOKUP($A2143,'Youth Skills Data'!$A$1:$E$2403,4,FALSE)</f>
        <v>4.91</v>
      </c>
      <c r="J2143" s="41">
        <f>VLOOKUP($A2143,'Youth Skills Data'!$A$1:$E$2403,3,FALSE)</f>
        <v>1.95</v>
      </c>
      <c r="K2143" s="41">
        <f t="shared" si="167"/>
        <v>7.6000000000000005</v>
      </c>
      <c r="L2143" s="41" t="s">
        <v>7</v>
      </c>
      <c r="M2143" s="41" t="s">
        <v>7</v>
      </c>
      <c r="N2143" s="41" t="str">
        <f t="shared" si="168"/>
        <v>No Impact at all</v>
      </c>
      <c r="O2143" s="42"/>
      <c r="P2143" s="42"/>
      <c r="Q2143" s="42">
        <f t="shared" si="169"/>
        <v>0</v>
      </c>
    </row>
    <row r="2144" spans="1:17" x14ac:dyDescent="0.35">
      <c r="A2144" s="41" t="s">
        <v>2165</v>
      </c>
      <c r="B2144" s="41">
        <f>VLOOKUP($A:$A,'Youth Skills Data'!$A$1:$E$2403,2,FALSE)</f>
        <v>19</v>
      </c>
      <c r="C2144" s="41" t="str">
        <f t="shared" si="166"/>
        <v>20 - 24 yrs</v>
      </c>
      <c r="D2144" s="41" t="s">
        <v>3</v>
      </c>
      <c r="E2144" s="41" t="str">
        <f>HLOOKUP($A2144,'Sheet 4'!$A$2:$CNK$3,2,FALSE)</f>
        <v>Single</v>
      </c>
      <c r="F2144" s="41" t="s">
        <v>120</v>
      </c>
      <c r="G2144" s="41" t="str">
        <f t="shared" si="165"/>
        <v>Male/Single/Nakapiripiriti</v>
      </c>
      <c r="H2144" s="41">
        <f>VLOOKUP($A2144,'Youth Skills Data'!$A$1:$E$2403,5,FALSE)</f>
        <v>3.76</v>
      </c>
      <c r="I2144" s="41">
        <f>VLOOKUP($A2144,'Youth Skills Data'!$A$1:$E$2403,4,FALSE)</f>
        <v>0.56000000000000005</v>
      </c>
      <c r="J2144" s="41">
        <f>VLOOKUP($A2144,'Youth Skills Data'!$A$1:$E$2403,3,FALSE)</f>
        <v>9.81</v>
      </c>
      <c r="K2144" s="41">
        <f t="shared" si="167"/>
        <v>14.13</v>
      </c>
      <c r="L2144" s="41" t="s">
        <v>5</v>
      </c>
      <c r="M2144" s="41" t="s">
        <v>5</v>
      </c>
      <c r="N2144" s="41" t="str">
        <f t="shared" si="168"/>
        <v>High Impact</v>
      </c>
      <c r="O2144" s="42">
        <v>22599</v>
      </c>
      <c r="P2144" s="42">
        <v>48000</v>
      </c>
      <c r="Q2144" s="42">
        <f t="shared" si="169"/>
        <v>70599</v>
      </c>
    </row>
    <row r="2145" spans="1:17" x14ac:dyDescent="0.35">
      <c r="A2145" s="41" t="s">
        <v>2166</v>
      </c>
      <c r="B2145" s="41">
        <f>VLOOKUP($A:$A,'Youth Skills Data'!$A$1:$E$2403,2,FALSE)</f>
        <v>21</v>
      </c>
      <c r="C2145" s="41" t="str">
        <f t="shared" si="166"/>
        <v>20 - 24 yrs</v>
      </c>
      <c r="D2145" s="41" t="s">
        <v>8</v>
      </c>
      <c r="E2145" s="41" t="str">
        <f>HLOOKUP($A2145,'Sheet 4'!$A$2:$CNK$3,2,FALSE)</f>
        <v>Single</v>
      </c>
      <c r="F2145" s="41" t="s">
        <v>120</v>
      </c>
      <c r="G2145" s="41" t="str">
        <f t="shared" si="165"/>
        <v>Female/Single/Nakapiripiriti</v>
      </c>
      <c r="H2145" s="41">
        <f>VLOOKUP($A2145,'Youth Skills Data'!$A$1:$E$2403,5,FALSE)</f>
        <v>8.9499999999999993</v>
      </c>
      <c r="I2145" s="41">
        <f>VLOOKUP($A2145,'Youth Skills Data'!$A$1:$E$2403,4,FALSE)</f>
        <v>9.2799999999999994</v>
      </c>
      <c r="J2145" s="41">
        <f>VLOOKUP($A2145,'Youth Skills Data'!$A$1:$E$2403,3,FALSE)</f>
        <v>7.99</v>
      </c>
      <c r="K2145" s="41">
        <f t="shared" si="167"/>
        <v>26.22</v>
      </c>
      <c r="L2145" s="41" t="s">
        <v>5</v>
      </c>
      <c r="M2145" s="41" t="s">
        <v>5</v>
      </c>
      <c r="N2145" s="41" t="str">
        <f t="shared" si="168"/>
        <v>High Impact</v>
      </c>
      <c r="O2145" s="42">
        <v>45198</v>
      </c>
      <c r="P2145" s="42">
        <v>235000</v>
      </c>
      <c r="Q2145" s="42">
        <f t="shared" si="169"/>
        <v>280198</v>
      </c>
    </row>
    <row r="2146" spans="1:17" x14ac:dyDescent="0.35">
      <c r="A2146" s="41" t="s">
        <v>2167</v>
      </c>
      <c r="B2146" s="41">
        <f>VLOOKUP($A:$A,'Youth Skills Data'!$A$1:$E$2403,2,FALSE)</f>
        <v>23</v>
      </c>
      <c r="C2146" s="41" t="str">
        <f t="shared" si="166"/>
        <v>20 - 24 yrs</v>
      </c>
      <c r="D2146" s="41" t="s">
        <v>8</v>
      </c>
      <c r="E2146" s="41" t="str">
        <f>HLOOKUP($A2146,'Sheet 4'!$A$2:$CNK$3,2,FALSE)</f>
        <v>Separated</v>
      </c>
      <c r="F2146" s="41" t="s">
        <v>120</v>
      </c>
      <c r="G2146" s="41" t="str">
        <f t="shared" si="165"/>
        <v>Female/Separated/Nakapiripiriti</v>
      </c>
      <c r="H2146" s="41">
        <f>VLOOKUP($A2146,'Youth Skills Data'!$A$1:$E$2403,5,FALSE)</f>
        <v>0.81</v>
      </c>
      <c r="I2146" s="41">
        <f>VLOOKUP($A2146,'Youth Skills Data'!$A$1:$E$2403,4,FALSE)</f>
        <v>3.53</v>
      </c>
      <c r="J2146" s="41">
        <f>VLOOKUP($A2146,'Youth Skills Data'!$A$1:$E$2403,3,FALSE)</f>
        <v>7.58</v>
      </c>
      <c r="K2146" s="41">
        <f t="shared" si="167"/>
        <v>11.92</v>
      </c>
      <c r="L2146" s="41" t="s">
        <v>5</v>
      </c>
      <c r="M2146" s="41" t="s">
        <v>5</v>
      </c>
      <c r="N2146" s="41" t="str">
        <f t="shared" si="168"/>
        <v>High Impact</v>
      </c>
      <c r="O2146" s="42">
        <v>136000</v>
      </c>
      <c r="P2146" s="42">
        <v>11000</v>
      </c>
      <c r="Q2146" s="42">
        <f t="shared" si="169"/>
        <v>147000</v>
      </c>
    </row>
    <row r="2147" spans="1:17" x14ac:dyDescent="0.35">
      <c r="A2147" s="41" t="s">
        <v>2168</v>
      </c>
      <c r="B2147" s="41">
        <f>VLOOKUP($A:$A,'Youth Skills Data'!$A$1:$E$2403,2,FALSE)</f>
        <v>17</v>
      </c>
      <c r="C2147" s="41" t="str">
        <f t="shared" si="166"/>
        <v>15 - 19 yrs</v>
      </c>
      <c r="D2147" s="41" t="s">
        <v>8</v>
      </c>
      <c r="E2147" s="41" t="str">
        <f>HLOOKUP($A2147,'Sheet 4'!$A$2:$CNK$3,2,FALSE)</f>
        <v>Single</v>
      </c>
      <c r="F2147" s="41" t="s">
        <v>120</v>
      </c>
      <c r="G2147" s="41" t="str">
        <f t="shared" si="165"/>
        <v>Female/Single/Nakapiripiriti</v>
      </c>
      <c r="H2147" s="41">
        <f>VLOOKUP($A2147,'Youth Skills Data'!$A$1:$E$2403,5,FALSE)</f>
        <v>1.87</v>
      </c>
      <c r="I2147" s="41">
        <f>VLOOKUP($A2147,'Youth Skills Data'!$A$1:$E$2403,4,FALSE)</f>
        <v>2.88</v>
      </c>
      <c r="J2147" s="41">
        <f>VLOOKUP($A2147,'Youth Skills Data'!$A$1:$E$2403,3,FALSE)</f>
        <v>5.23</v>
      </c>
      <c r="K2147" s="41">
        <f t="shared" si="167"/>
        <v>9.98</v>
      </c>
      <c r="L2147" s="41" t="s">
        <v>5</v>
      </c>
      <c r="M2147" s="41" t="s">
        <v>5</v>
      </c>
      <c r="N2147" s="41" t="str">
        <f t="shared" si="168"/>
        <v>High Impact</v>
      </c>
      <c r="O2147" s="42">
        <v>90500</v>
      </c>
      <c r="P2147" s="42">
        <v>60000</v>
      </c>
      <c r="Q2147" s="42">
        <f t="shared" si="169"/>
        <v>150500</v>
      </c>
    </row>
    <row r="2148" spans="1:17" x14ac:dyDescent="0.35">
      <c r="A2148" s="41" t="s">
        <v>2169</v>
      </c>
      <c r="B2148" s="41">
        <f>VLOOKUP($A:$A,'Youth Skills Data'!$A$1:$E$2403,2,FALSE)</f>
        <v>25</v>
      </c>
      <c r="C2148" s="41" t="str">
        <f t="shared" si="166"/>
        <v>25 yrs or more</v>
      </c>
      <c r="D2148" s="41" t="s">
        <v>3</v>
      </c>
      <c r="E2148" s="41" t="str">
        <f>HLOOKUP($A2148,'Sheet 4'!$A$2:$CNK$3,2,FALSE)</f>
        <v>Single</v>
      </c>
      <c r="F2148" s="41" t="s">
        <v>120</v>
      </c>
      <c r="G2148" s="41" t="str">
        <f t="shared" si="165"/>
        <v>Male/Single/Nakapiripiriti</v>
      </c>
      <c r="H2148" s="41">
        <f>VLOOKUP($A2148,'Youth Skills Data'!$A$1:$E$2403,5,FALSE)</f>
        <v>1.87</v>
      </c>
      <c r="I2148" s="41">
        <f>VLOOKUP($A2148,'Youth Skills Data'!$A$1:$E$2403,4,FALSE)</f>
        <v>2.88</v>
      </c>
      <c r="J2148" s="41">
        <f>VLOOKUP($A2148,'Youth Skills Data'!$A$1:$E$2403,3,FALSE)</f>
        <v>5.23</v>
      </c>
      <c r="K2148" s="41">
        <f t="shared" si="167"/>
        <v>9.98</v>
      </c>
      <c r="L2148" s="41" t="s">
        <v>5</v>
      </c>
      <c r="M2148" s="41" t="s">
        <v>5</v>
      </c>
      <c r="N2148" s="41" t="str">
        <f t="shared" si="168"/>
        <v>High Impact</v>
      </c>
      <c r="O2148" s="42">
        <v>4650</v>
      </c>
      <c r="P2148" s="42">
        <v>35198</v>
      </c>
      <c r="Q2148" s="42">
        <f t="shared" si="169"/>
        <v>39848</v>
      </c>
    </row>
    <row r="2149" spans="1:17" x14ac:dyDescent="0.35">
      <c r="A2149" s="41" t="s">
        <v>2170</v>
      </c>
      <c r="B2149" s="41">
        <f>VLOOKUP($A:$A,'Youth Skills Data'!$A$1:$E$2403,2,FALSE)</f>
        <v>15</v>
      </c>
      <c r="C2149" s="41" t="str">
        <f t="shared" si="166"/>
        <v>15 - 19 yrs</v>
      </c>
      <c r="D2149" s="41" t="s">
        <v>3</v>
      </c>
      <c r="E2149" s="41" t="str">
        <f>HLOOKUP($A2149,'Sheet 4'!$A$2:$CNK$3,2,FALSE)</f>
        <v>Single</v>
      </c>
      <c r="F2149" s="41" t="s">
        <v>120</v>
      </c>
      <c r="G2149" s="41" t="str">
        <f t="shared" si="165"/>
        <v>Male/Single/Nakapiripiriti</v>
      </c>
      <c r="H2149" s="41">
        <f>VLOOKUP($A2149,'Youth Skills Data'!$A$1:$E$2403,5,FALSE)</f>
        <v>1.87</v>
      </c>
      <c r="I2149" s="41">
        <f>VLOOKUP($A2149,'Youth Skills Data'!$A$1:$E$2403,4,FALSE)</f>
        <v>2.88</v>
      </c>
      <c r="J2149" s="41">
        <f>VLOOKUP($A2149,'Youth Skills Data'!$A$1:$E$2403,3,FALSE)</f>
        <v>5.23</v>
      </c>
      <c r="K2149" s="41">
        <f t="shared" si="167"/>
        <v>9.98</v>
      </c>
      <c r="L2149" s="41" t="s">
        <v>5</v>
      </c>
      <c r="M2149" s="41" t="s">
        <v>5</v>
      </c>
      <c r="N2149" s="41" t="str">
        <f t="shared" si="168"/>
        <v>High Impact</v>
      </c>
      <c r="O2149" s="42">
        <v>130000</v>
      </c>
      <c r="P2149" s="42">
        <v>41000</v>
      </c>
      <c r="Q2149" s="42">
        <f t="shared" si="169"/>
        <v>171000</v>
      </c>
    </row>
    <row r="2150" spans="1:17" x14ac:dyDescent="0.35">
      <c r="A2150" s="41" t="s">
        <v>2171</v>
      </c>
      <c r="B2150" s="41">
        <f>VLOOKUP($A:$A,'Youth Skills Data'!$A$1:$E$2403,2,FALSE)</f>
        <v>15</v>
      </c>
      <c r="C2150" s="41" t="str">
        <f t="shared" si="166"/>
        <v>15 - 19 yrs</v>
      </c>
      <c r="D2150" s="41" t="s">
        <v>3</v>
      </c>
      <c r="E2150" s="41" t="str">
        <f>HLOOKUP($A2150,'Sheet 4'!$A$2:$CNK$3,2,FALSE)</f>
        <v>Single</v>
      </c>
      <c r="F2150" s="41" t="s">
        <v>120</v>
      </c>
      <c r="G2150" s="41" t="str">
        <f t="shared" si="165"/>
        <v>Male/Single/Nakapiripiriti</v>
      </c>
      <c r="H2150" s="41">
        <f>VLOOKUP($A2150,'Youth Skills Data'!$A$1:$E$2403,5,FALSE)</f>
        <v>3.26</v>
      </c>
      <c r="I2150" s="41">
        <f>VLOOKUP($A2150,'Youth Skills Data'!$A$1:$E$2403,4,FALSE)</f>
        <v>9.7200000000000006</v>
      </c>
      <c r="J2150" s="41">
        <f>VLOOKUP($A2150,'Youth Skills Data'!$A$1:$E$2403,3,FALSE)</f>
        <v>2</v>
      </c>
      <c r="K2150" s="41">
        <f t="shared" si="167"/>
        <v>14.98</v>
      </c>
      <c r="L2150" s="41" t="s">
        <v>5</v>
      </c>
      <c r="M2150" s="41" t="s">
        <v>5</v>
      </c>
      <c r="N2150" s="41" t="str">
        <f t="shared" si="168"/>
        <v>High Impact</v>
      </c>
      <c r="O2150" s="42">
        <v>30200</v>
      </c>
      <c r="P2150" s="42">
        <v>15198</v>
      </c>
      <c r="Q2150" s="42">
        <f t="shared" si="169"/>
        <v>45398</v>
      </c>
    </row>
    <row r="2151" spans="1:17" x14ac:dyDescent="0.35">
      <c r="A2151" s="41" t="s">
        <v>2172</v>
      </c>
      <c r="B2151" s="41">
        <f>VLOOKUP($A:$A,'Youth Skills Data'!$A$1:$E$2403,2,FALSE)</f>
        <v>17</v>
      </c>
      <c r="C2151" s="41" t="str">
        <f t="shared" si="166"/>
        <v>15 - 19 yrs</v>
      </c>
      <c r="D2151" s="41" t="s">
        <v>3</v>
      </c>
      <c r="E2151" s="41" t="str">
        <f>HLOOKUP($A2151,'Sheet 4'!$A$2:$CNK$3,2,FALSE)</f>
        <v>Single</v>
      </c>
      <c r="F2151" s="41" t="s">
        <v>118</v>
      </c>
      <c r="G2151" s="41" t="str">
        <f t="shared" si="165"/>
        <v>Male/Single/Kotido</v>
      </c>
      <c r="H2151" s="41">
        <f>VLOOKUP($A2151,'Youth Skills Data'!$A$1:$E$2403,5,FALSE)</f>
        <v>3.26</v>
      </c>
      <c r="I2151" s="41">
        <f>VLOOKUP($A2151,'Youth Skills Data'!$A$1:$E$2403,4,FALSE)</f>
        <v>9.7200000000000006</v>
      </c>
      <c r="J2151" s="41">
        <f>VLOOKUP($A2151,'Youth Skills Data'!$A$1:$E$2403,3,FALSE)</f>
        <v>2</v>
      </c>
      <c r="K2151" s="41">
        <f t="shared" si="167"/>
        <v>14.98</v>
      </c>
      <c r="L2151" s="41" t="s">
        <v>5</v>
      </c>
      <c r="M2151" s="41" t="s">
        <v>5</v>
      </c>
      <c r="N2151" s="41" t="str">
        <f t="shared" si="168"/>
        <v>High Impact</v>
      </c>
      <c r="O2151" s="42">
        <v>60297</v>
      </c>
      <c r="P2151" s="42">
        <v>40198</v>
      </c>
      <c r="Q2151" s="42">
        <f t="shared" si="169"/>
        <v>100495</v>
      </c>
    </row>
    <row r="2152" spans="1:17" x14ac:dyDescent="0.35">
      <c r="A2152" s="41" t="s">
        <v>2173</v>
      </c>
      <c r="B2152" s="41">
        <f>VLOOKUP($A:$A,'Youth Skills Data'!$A$1:$E$2403,2,FALSE)</f>
        <v>19</v>
      </c>
      <c r="C2152" s="41" t="str">
        <f t="shared" si="166"/>
        <v>20 - 24 yrs</v>
      </c>
      <c r="D2152" s="41" t="s">
        <v>8</v>
      </c>
      <c r="E2152" s="41" t="str">
        <f>HLOOKUP($A2152,'Sheet 4'!$A$2:$CNK$3,2,FALSE)</f>
        <v>Single</v>
      </c>
      <c r="F2152" s="41" t="s">
        <v>118</v>
      </c>
      <c r="G2152" s="41" t="str">
        <f t="shared" si="165"/>
        <v>Female/Single/Kotido</v>
      </c>
      <c r="H2152" s="41">
        <f>VLOOKUP($A2152,'Youth Skills Data'!$A$1:$E$2403,5,FALSE)</f>
        <v>8.9499999999999993</v>
      </c>
      <c r="I2152" s="41">
        <f>VLOOKUP($A2152,'Youth Skills Data'!$A$1:$E$2403,4,FALSE)</f>
        <v>9.2799999999999994</v>
      </c>
      <c r="J2152" s="41">
        <f>VLOOKUP($A2152,'Youth Skills Data'!$A$1:$E$2403,3,FALSE)</f>
        <v>7.99</v>
      </c>
      <c r="K2152" s="41">
        <f t="shared" si="167"/>
        <v>26.22</v>
      </c>
      <c r="L2152" s="41" t="s">
        <v>5</v>
      </c>
      <c r="M2152" s="41" t="s">
        <v>5</v>
      </c>
      <c r="N2152" s="41" t="str">
        <f t="shared" si="168"/>
        <v>High Impact</v>
      </c>
      <c r="O2152" s="42">
        <v>11500</v>
      </c>
      <c r="P2152" s="42">
        <v>67000</v>
      </c>
      <c r="Q2152" s="42">
        <f t="shared" si="169"/>
        <v>78500</v>
      </c>
    </row>
    <row r="2153" spans="1:17" x14ac:dyDescent="0.35">
      <c r="A2153" s="41" t="s">
        <v>2174</v>
      </c>
      <c r="B2153" s="41">
        <f>VLOOKUP($A:$A,'Youth Skills Data'!$A$1:$E$2403,2,FALSE)</f>
        <v>21</v>
      </c>
      <c r="C2153" s="41" t="str">
        <f t="shared" si="166"/>
        <v>20 - 24 yrs</v>
      </c>
      <c r="D2153" s="41" t="s">
        <v>8</v>
      </c>
      <c r="E2153" s="41" t="str">
        <f>HLOOKUP($A2153,'Sheet 4'!$A$2:$CNK$3,2,FALSE)</f>
        <v>Married</v>
      </c>
      <c r="F2153" s="41" t="s">
        <v>118</v>
      </c>
      <c r="G2153" s="41" t="str">
        <f t="shared" si="165"/>
        <v>Female/Married/Kotido</v>
      </c>
      <c r="H2153" s="41">
        <f>VLOOKUP($A2153,'Youth Skills Data'!$A$1:$E$2403,5,FALSE)</f>
        <v>1.87</v>
      </c>
      <c r="I2153" s="41">
        <f>VLOOKUP($A2153,'Youth Skills Data'!$A$1:$E$2403,4,FALSE)</f>
        <v>2.88</v>
      </c>
      <c r="J2153" s="41">
        <f>VLOOKUP($A2153,'Youth Skills Data'!$A$1:$E$2403,3,FALSE)</f>
        <v>5.23</v>
      </c>
      <c r="K2153" s="41">
        <f t="shared" si="167"/>
        <v>9.98</v>
      </c>
      <c r="L2153" s="41" t="s">
        <v>5</v>
      </c>
      <c r="M2153" s="41" t="s">
        <v>5</v>
      </c>
      <c r="N2153" s="41" t="str">
        <f t="shared" si="168"/>
        <v>High Impact</v>
      </c>
      <c r="O2153" s="42">
        <v>37000</v>
      </c>
      <c r="P2153" s="42">
        <v>7198</v>
      </c>
      <c r="Q2153" s="42">
        <f t="shared" si="169"/>
        <v>44198</v>
      </c>
    </row>
    <row r="2154" spans="1:17" x14ac:dyDescent="0.35">
      <c r="A2154" s="41" t="s">
        <v>2175</v>
      </c>
      <c r="B2154" s="41">
        <f>VLOOKUP($A:$A,'Youth Skills Data'!$A$1:$E$2403,2,FALSE)</f>
        <v>24</v>
      </c>
      <c r="C2154" s="41" t="str">
        <f t="shared" si="166"/>
        <v>20 - 24 yrs</v>
      </c>
      <c r="D2154" s="41" t="s">
        <v>3</v>
      </c>
      <c r="E2154" s="41" t="str">
        <f>HLOOKUP($A2154,'Sheet 4'!$A$2:$CNK$3,2,FALSE)</f>
        <v>Single</v>
      </c>
      <c r="F2154" s="41" t="s">
        <v>118</v>
      </c>
      <c r="G2154" s="41" t="str">
        <f t="shared" si="165"/>
        <v>Male/Single/Kotido</v>
      </c>
      <c r="H2154" s="41">
        <f>VLOOKUP($A2154,'Youth Skills Data'!$A$1:$E$2403,5,FALSE)</f>
        <v>8.3000000000000007</v>
      </c>
      <c r="I2154" s="41">
        <f>VLOOKUP($A2154,'Youth Skills Data'!$A$1:$E$2403,4,FALSE)</f>
        <v>6.79</v>
      </c>
      <c r="J2154" s="41">
        <f>VLOOKUP($A2154,'Youth Skills Data'!$A$1:$E$2403,3,FALSE)</f>
        <v>1.88</v>
      </c>
      <c r="K2154" s="41">
        <f t="shared" si="167"/>
        <v>16.97</v>
      </c>
      <c r="L2154" s="41" t="s">
        <v>5</v>
      </c>
      <c r="M2154" s="41" t="s">
        <v>5</v>
      </c>
      <c r="N2154" s="41" t="str">
        <f t="shared" si="168"/>
        <v>High Impact</v>
      </c>
      <c r="O2154" s="42">
        <v>49599</v>
      </c>
      <c r="P2154" s="42">
        <v>12200</v>
      </c>
      <c r="Q2154" s="42">
        <f t="shared" si="169"/>
        <v>61799</v>
      </c>
    </row>
    <row r="2155" spans="1:17" x14ac:dyDescent="0.35">
      <c r="A2155" s="41" t="s">
        <v>2176</v>
      </c>
      <c r="B2155" s="41">
        <f>VLOOKUP($A:$A,'Youth Skills Data'!$A$1:$E$2403,2,FALSE)</f>
        <v>21</v>
      </c>
      <c r="C2155" s="41" t="str">
        <f t="shared" si="166"/>
        <v>20 - 24 yrs</v>
      </c>
      <c r="D2155" s="41" t="s">
        <v>3</v>
      </c>
      <c r="E2155" s="41" t="str">
        <f>HLOOKUP($A2155,'Sheet 4'!$A$2:$CNK$3,2,FALSE)</f>
        <v>Married</v>
      </c>
      <c r="F2155" s="41" t="s">
        <v>118</v>
      </c>
      <c r="G2155" s="41" t="str">
        <f t="shared" si="165"/>
        <v>Male/Married/Kotido</v>
      </c>
      <c r="H2155" s="41">
        <f>VLOOKUP($A2155,'Youth Skills Data'!$A$1:$E$2403,5,FALSE)</f>
        <v>4.3499999999999996</v>
      </c>
      <c r="I2155" s="41">
        <f>VLOOKUP($A2155,'Youth Skills Data'!$A$1:$E$2403,4,FALSE)</f>
        <v>7.84</v>
      </c>
      <c r="J2155" s="41">
        <f>VLOOKUP($A2155,'Youth Skills Data'!$A$1:$E$2403,3,FALSE)</f>
        <v>6.4</v>
      </c>
      <c r="K2155" s="41">
        <f t="shared" si="167"/>
        <v>18.59</v>
      </c>
      <c r="L2155" s="41" t="s">
        <v>5</v>
      </c>
      <c r="M2155" s="41" t="s">
        <v>5</v>
      </c>
      <c r="N2155" s="41" t="str">
        <f t="shared" si="168"/>
        <v>High Impact</v>
      </c>
      <c r="O2155" s="42">
        <v>29500</v>
      </c>
      <c r="P2155" s="42">
        <v>71500</v>
      </c>
      <c r="Q2155" s="42">
        <f t="shared" si="169"/>
        <v>101000</v>
      </c>
    </row>
    <row r="2156" spans="1:17" x14ac:dyDescent="0.35">
      <c r="A2156" s="41" t="s">
        <v>2177</v>
      </c>
      <c r="B2156" s="41">
        <f>VLOOKUP($A:$A,'Youth Skills Data'!$A$1:$E$2403,2,FALSE)</f>
        <v>24</v>
      </c>
      <c r="C2156" s="41" t="str">
        <f t="shared" si="166"/>
        <v>20 - 24 yrs</v>
      </c>
      <c r="D2156" s="41" t="s">
        <v>3</v>
      </c>
      <c r="E2156" s="41" t="str">
        <f>HLOOKUP($A2156,'Sheet 4'!$A$2:$CNK$3,2,FALSE)</f>
        <v>Single</v>
      </c>
      <c r="F2156" s="41" t="s">
        <v>118</v>
      </c>
      <c r="G2156" s="41" t="str">
        <f t="shared" si="165"/>
        <v>Male/Single/Kotido</v>
      </c>
      <c r="H2156" s="41">
        <f>VLOOKUP($A2156,'Youth Skills Data'!$A$1:$E$2403,5,FALSE)</f>
        <v>7.84</v>
      </c>
      <c r="I2156" s="41">
        <f>VLOOKUP($A2156,'Youth Skills Data'!$A$1:$E$2403,4,FALSE)</f>
        <v>6.23</v>
      </c>
      <c r="J2156" s="41">
        <f>VLOOKUP($A2156,'Youth Skills Data'!$A$1:$E$2403,3,FALSE)</f>
        <v>5.87</v>
      </c>
      <c r="K2156" s="41">
        <f t="shared" si="167"/>
        <v>19.940000000000001</v>
      </c>
      <c r="L2156" s="41" t="s">
        <v>5</v>
      </c>
      <c r="M2156" s="41" t="s">
        <v>5</v>
      </c>
      <c r="N2156" s="41" t="str">
        <f t="shared" si="168"/>
        <v>High Impact</v>
      </c>
      <c r="O2156" s="42">
        <v>670500</v>
      </c>
      <c r="P2156" s="42">
        <v>18099</v>
      </c>
      <c r="Q2156" s="42">
        <f t="shared" si="169"/>
        <v>688599</v>
      </c>
    </row>
    <row r="2157" spans="1:17" x14ac:dyDescent="0.35">
      <c r="A2157" s="41" t="s">
        <v>2178</v>
      </c>
      <c r="B2157" s="41">
        <f>VLOOKUP($A:$A,'Youth Skills Data'!$A$1:$E$2403,2,FALSE)</f>
        <v>20</v>
      </c>
      <c r="C2157" s="41" t="str">
        <f t="shared" si="166"/>
        <v>20 - 24 yrs</v>
      </c>
      <c r="D2157" s="41" t="s">
        <v>3</v>
      </c>
      <c r="E2157" s="41" t="str">
        <f>HLOOKUP($A2157,'Sheet 4'!$A$2:$CNK$3,2,FALSE)</f>
        <v>Married</v>
      </c>
      <c r="F2157" s="41" t="s">
        <v>118</v>
      </c>
      <c r="G2157" s="41" t="str">
        <f t="shared" si="165"/>
        <v>Male/Married/Kotido</v>
      </c>
      <c r="H2157" s="41">
        <f>VLOOKUP($A2157,'Youth Skills Data'!$A$1:$E$2403,5,FALSE)</f>
        <v>7.84</v>
      </c>
      <c r="I2157" s="41">
        <f>VLOOKUP($A2157,'Youth Skills Data'!$A$1:$E$2403,4,FALSE)</f>
        <v>6.23</v>
      </c>
      <c r="J2157" s="41">
        <f>VLOOKUP($A2157,'Youth Skills Data'!$A$1:$E$2403,3,FALSE)</f>
        <v>5.87</v>
      </c>
      <c r="K2157" s="41">
        <f t="shared" si="167"/>
        <v>19.940000000000001</v>
      </c>
      <c r="L2157" s="41" t="s">
        <v>5</v>
      </c>
      <c r="M2157" s="41" t="s">
        <v>5</v>
      </c>
      <c r="N2157" s="41" t="str">
        <f t="shared" si="168"/>
        <v>High Impact</v>
      </c>
      <c r="O2157" s="42">
        <v>63000</v>
      </c>
      <c r="P2157" s="42">
        <v>192099</v>
      </c>
      <c r="Q2157" s="42">
        <f t="shared" si="169"/>
        <v>255099</v>
      </c>
    </row>
    <row r="2158" spans="1:17" x14ac:dyDescent="0.35">
      <c r="A2158" s="41" t="s">
        <v>2179</v>
      </c>
      <c r="B2158" s="41">
        <f>VLOOKUP($A:$A,'Youth Skills Data'!$A$1:$E$2403,2,FALSE)</f>
        <v>29</v>
      </c>
      <c r="C2158" s="41" t="str">
        <f t="shared" si="166"/>
        <v>25 yrs or more</v>
      </c>
      <c r="D2158" s="41" t="s">
        <v>3</v>
      </c>
      <c r="E2158" s="41" t="str">
        <f>HLOOKUP($A2158,'Sheet 4'!$A$2:$CNK$3,2,FALSE)</f>
        <v>Single</v>
      </c>
      <c r="F2158" s="41" t="s">
        <v>118</v>
      </c>
      <c r="G2158" s="41" t="str">
        <f t="shared" si="165"/>
        <v>Male/Single/Kotido</v>
      </c>
      <c r="H2158" s="41">
        <f>VLOOKUP($A2158,'Youth Skills Data'!$A$1:$E$2403,5,FALSE)</f>
        <v>3.26</v>
      </c>
      <c r="I2158" s="41">
        <f>VLOOKUP($A2158,'Youth Skills Data'!$A$1:$E$2403,4,FALSE)</f>
        <v>9.7200000000000006</v>
      </c>
      <c r="J2158" s="41">
        <f>VLOOKUP($A2158,'Youth Skills Data'!$A$1:$E$2403,3,FALSE)</f>
        <v>2</v>
      </c>
      <c r="K2158" s="41">
        <f t="shared" si="167"/>
        <v>14.98</v>
      </c>
      <c r="L2158" s="41" t="s">
        <v>6</v>
      </c>
      <c r="M2158" s="41" t="s">
        <v>6</v>
      </c>
      <c r="N2158" s="41" t="str">
        <f t="shared" si="168"/>
        <v>No Impact at all</v>
      </c>
      <c r="O2158" s="42"/>
      <c r="P2158" s="42"/>
      <c r="Q2158" s="42">
        <f t="shared" si="169"/>
        <v>0</v>
      </c>
    </row>
    <row r="2159" spans="1:17" x14ac:dyDescent="0.35">
      <c r="A2159" s="41" t="s">
        <v>2180</v>
      </c>
      <c r="B2159" s="41">
        <f>VLOOKUP($A:$A,'Youth Skills Data'!$A$1:$E$2403,2,FALSE)</f>
        <v>23</v>
      </c>
      <c r="C2159" s="41" t="str">
        <f t="shared" si="166"/>
        <v>20 - 24 yrs</v>
      </c>
      <c r="D2159" s="41" t="s">
        <v>3</v>
      </c>
      <c r="E2159" s="41" t="str">
        <f>HLOOKUP($A2159,'Sheet 4'!$A$2:$CNK$3,2,FALSE)</f>
        <v>Single</v>
      </c>
      <c r="F2159" s="41" t="s">
        <v>118</v>
      </c>
      <c r="G2159" s="41" t="str">
        <f t="shared" si="165"/>
        <v>Male/Single/Kotido</v>
      </c>
      <c r="H2159" s="41">
        <f>VLOOKUP($A2159,'Youth Skills Data'!$A$1:$E$2403,5,FALSE)</f>
        <v>3.26</v>
      </c>
      <c r="I2159" s="41">
        <f>VLOOKUP($A2159,'Youth Skills Data'!$A$1:$E$2403,4,FALSE)</f>
        <v>9.7200000000000006</v>
      </c>
      <c r="J2159" s="41">
        <f>VLOOKUP($A2159,'Youth Skills Data'!$A$1:$E$2403,3,FALSE)</f>
        <v>2</v>
      </c>
      <c r="K2159" s="41">
        <f t="shared" si="167"/>
        <v>14.98</v>
      </c>
      <c r="L2159" s="41" t="s">
        <v>7</v>
      </c>
      <c r="M2159" s="41" t="s">
        <v>5</v>
      </c>
      <c r="N2159" s="41" t="str">
        <f t="shared" si="168"/>
        <v>Low Impact</v>
      </c>
      <c r="O2159" s="42"/>
      <c r="P2159" s="42">
        <v>75099</v>
      </c>
      <c r="Q2159" s="42">
        <f t="shared" si="169"/>
        <v>75099</v>
      </c>
    </row>
    <row r="2160" spans="1:17" x14ac:dyDescent="0.35">
      <c r="A2160" s="41" t="s">
        <v>2181</v>
      </c>
      <c r="B2160" s="41">
        <f>VLOOKUP($A:$A,'Youth Skills Data'!$A$1:$E$2403,2,FALSE)</f>
        <v>21</v>
      </c>
      <c r="C2160" s="41" t="str">
        <f t="shared" si="166"/>
        <v>20 - 24 yrs</v>
      </c>
      <c r="D2160" s="41" t="s">
        <v>3</v>
      </c>
      <c r="E2160" s="41" t="str">
        <f>HLOOKUP($A2160,'Sheet 4'!$A$2:$CNK$3,2,FALSE)</f>
        <v>Single</v>
      </c>
      <c r="F2160" s="41" t="s">
        <v>118</v>
      </c>
      <c r="G2160" s="41" t="str">
        <f t="shared" si="165"/>
        <v>Male/Single/Kotido</v>
      </c>
      <c r="H2160" s="41">
        <f>VLOOKUP($A2160,'Youth Skills Data'!$A$1:$E$2403,5,FALSE)</f>
        <v>2.34</v>
      </c>
      <c r="I2160" s="41">
        <f>VLOOKUP($A2160,'Youth Skills Data'!$A$1:$E$2403,4,FALSE)</f>
        <v>4.0199999999999996</v>
      </c>
      <c r="J2160" s="41">
        <f>VLOOKUP($A2160,'Youth Skills Data'!$A$1:$E$2403,3,FALSE)</f>
        <v>8.5399999999999991</v>
      </c>
      <c r="K2160" s="41">
        <f t="shared" si="167"/>
        <v>14.899999999999999</v>
      </c>
      <c r="L2160" s="41" t="s">
        <v>7</v>
      </c>
      <c r="M2160" s="41" t="s">
        <v>5</v>
      </c>
      <c r="N2160" s="41" t="str">
        <f t="shared" si="168"/>
        <v>Low Impact</v>
      </c>
      <c r="O2160" s="42"/>
      <c r="P2160" s="42">
        <v>1398</v>
      </c>
      <c r="Q2160" s="42">
        <f t="shared" si="169"/>
        <v>1398</v>
      </c>
    </row>
    <row r="2161" spans="1:17" x14ac:dyDescent="0.35">
      <c r="A2161" s="41" t="s">
        <v>2182</v>
      </c>
      <c r="B2161" s="41">
        <f>VLOOKUP($A:$A,'Youth Skills Data'!$A$1:$E$2403,2,FALSE)</f>
        <v>19</v>
      </c>
      <c r="C2161" s="41" t="str">
        <f t="shared" si="166"/>
        <v>20 - 24 yrs</v>
      </c>
      <c r="D2161" s="41" t="s">
        <v>3</v>
      </c>
      <c r="E2161" s="41" t="str">
        <f>HLOOKUP($A2161,'Sheet 4'!$A$2:$CNK$3,2,FALSE)</f>
        <v>Single</v>
      </c>
      <c r="F2161" s="41" t="s">
        <v>118</v>
      </c>
      <c r="G2161" s="41" t="str">
        <f t="shared" si="165"/>
        <v>Male/Single/Kotido</v>
      </c>
      <c r="H2161" s="41">
        <f>VLOOKUP($A2161,'Youth Skills Data'!$A$1:$E$2403,5,FALSE)</f>
        <v>7.84</v>
      </c>
      <c r="I2161" s="41">
        <f>VLOOKUP($A2161,'Youth Skills Data'!$A$1:$E$2403,4,FALSE)</f>
        <v>6.23</v>
      </c>
      <c r="J2161" s="41">
        <f>VLOOKUP($A2161,'Youth Skills Data'!$A$1:$E$2403,3,FALSE)</f>
        <v>5.87</v>
      </c>
      <c r="K2161" s="41">
        <f t="shared" si="167"/>
        <v>19.940000000000001</v>
      </c>
      <c r="L2161" s="41" t="s">
        <v>6</v>
      </c>
      <c r="M2161" s="41" t="s">
        <v>6</v>
      </c>
      <c r="N2161" s="41" t="str">
        <f t="shared" si="168"/>
        <v>No Impact at all</v>
      </c>
      <c r="O2161" s="42"/>
      <c r="P2161" s="42"/>
      <c r="Q2161" s="42">
        <f t="shared" si="169"/>
        <v>0</v>
      </c>
    </row>
    <row r="2162" spans="1:17" x14ac:dyDescent="0.35">
      <c r="A2162" s="41" t="s">
        <v>2183</v>
      </c>
      <c r="B2162" s="41">
        <f>VLOOKUP($A:$A,'Youth Skills Data'!$A$1:$E$2403,2,FALSE)</f>
        <v>21</v>
      </c>
      <c r="C2162" s="41" t="str">
        <f t="shared" si="166"/>
        <v>20 - 24 yrs</v>
      </c>
      <c r="D2162" s="41" t="s">
        <v>3</v>
      </c>
      <c r="E2162" s="41" t="str">
        <f>HLOOKUP($A2162,'Sheet 4'!$A$2:$CNK$3,2,FALSE)</f>
        <v>Single</v>
      </c>
      <c r="F2162" s="41" t="s">
        <v>118</v>
      </c>
      <c r="G2162" s="41" t="str">
        <f t="shared" si="165"/>
        <v>Male/Single/Kotido</v>
      </c>
      <c r="H2162" s="41">
        <f>VLOOKUP($A2162,'Youth Skills Data'!$A$1:$E$2403,5,FALSE)</f>
        <v>8.42</v>
      </c>
      <c r="I2162" s="41">
        <f>VLOOKUP($A2162,'Youth Skills Data'!$A$1:$E$2403,4,FALSE)</f>
        <v>3.68</v>
      </c>
      <c r="J2162" s="41">
        <f>VLOOKUP($A2162,'Youth Skills Data'!$A$1:$E$2403,3,FALSE)</f>
        <v>0.54</v>
      </c>
      <c r="K2162" s="41">
        <f t="shared" si="167"/>
        <v>12.64</v>
      </c>
      <c r="L2162" s="41" t="s">
        <v>7</v>
      </c>
      <c r="M2162" s="41" t="s">
        <v>5</v>
      </c>
      <c r="N2162" s="41" t="str">
        <f t="shared" si="168"/>
        <v>Low Impact</v>
      </c>
      <c r="O2162" s="42"/>
      <c r="P2162" s="42">
        <v>12198</v>
      </c>
      <c r="Q2162" s="42">
        <f t="shared" si="169"/>
        <v>12198</v>
      </c>
    </row>
    <row r="2163" spans="1:17" x14ac:dyDescent="0.35">
      <c r="A2163" s="41" t="s">
        <v>2184</v>
      </c>
      <c r="B2163" s="41">
        <f>VLOOKUP($A:$A,'Youth Skills Data'!$A$1:$E$2403,2,FALSE)</f>
        <v>23</v>
      </c>
      <c r="C2163" s="41" t="str">
        <f t="shared" si="166"/>
        <v>20 - 24 yrs</v>
      </c>
      <c r="D2163" s="41" t="s">
        <v>3</v>
      </c>
      <c r="E2163" s="41" t="str">
        <f>HLOOKUP($A2163,'Sheet 4'!$A$2:$CNK$3,2,FALSE)</f>
        <v>Single</v>
      </c>
      <c r="F2163" s="41" t="s">
        <v>120</v>
      </c>
      <c r="G2163" s="41" t="str">
        <f t="shared" si="165"/>
        <v>Male/Single/Nakapiripiriti</v>
      </c>
      <c r="H2163" s="41">
        <f>VLOOKUP($A2163,'Youth Skills Data'!$A$1:$E$2403,5,FALSE)</f>
        <v>0.81</v>
      </c>
      <c r="I2163" s="41">
        <f>VLOOKUP($A2163,'Youth Skills Data'!$A$1:$E$2403,4,FALSE)</f>
        <v>3.53</v>
      </c>
      <c r="J2163" s="41">
        <f>VLOOKUP($A2163,'Youth Skills Data'!$A$1:$E$2403,3,FALSE)</f>
        <v>7.58</v>
      </c>
      <c r="K2163" s="41">
        <f t="shared" si="167"/>
        <v>11.92</v>
      </c>
      <c r="L2163" s="41" t="s">
        <v>7</v>
      </c>
      <c r="M2163" s="41" t="s">
        <v>5</v>
      </c>
      <c r="N2163" s="41" t="str">
        <f t="shared" si="168"/>
        <v>Low Impact</v>
      </c>
      <c r="O2163" s="42"/>
      <c r="P2163" s="42">
        <v>60500</v>
      </c>
      <c r="Q2163" s="42">
        <f t="shared" si="169"/>
        <v>60500</v>
      </c>
    </row>
    <row r="2164" spans="1:17" x14ac:dyDescent="0.35">
      <c r="A2164" s="41" t="s">
        <v>2185</v>
      </c>
      <c r="B2164" s="41">
        <f>VLOOKUP($A:$A,'Youth Skills Data'!$A$1:$E$2403,2,FALSE)</f>
        <v>17</v>
      </c>
      <c r="C2164" s="41" t="str">
        <f t="shared" si="166"/>
        <v>15 - 19 yrs</v>
      </c>
      <c r="D2164" s="41" t="s">
        <v>3</v>
      </c>
      <c r="E2164" s="41" t="str">
        <f>HLOOKUP($A2164,'Sheet 4'!$A$2:$CNK$3,2,FALSE)</f>
        <v>Single</v>
      </c>
      <c r="F2164" s="41" t="s">
        <v>120</v>
      </c>
      <c r="G2164" s="41" t="str">
        <f t="shared" si="165"/>
        <v>Male/Single/Nakapiripiriti</v>
      </c>
      <c r="H2164" s="41">
        <f>VLOOKUP($A2164,'Youth Skills Data'!$A$1:$E$2403,5,FALSE)</f>
        <v>8.42</v>
      </c>
      <c r="I2164" s="41">
        <f>VLOOKUP($A2164,'Youth Skills Data'!$A$1:$E$2403,4,FALSE)</f>
        <v>3.68</v>
      </c>
      <c r="J2164" s="41">
        <f>VLOOKUP($A2164,'Youth Skills Data'!$A$1:$E$2403,3,FALSE)</f>
        <v>0.54</v>
      </c>
      <c r="K2164" s="41">
        <f t="shared" si="167"/>
        <v>12.64</v>
      </c>
      <c r="L2164" s="41" t="s">
        <v>7</v>
      </c>
      <c r="M2164" s="41" t="s">
        <v>7</v>
      </c>
      <c r="N2164" s="41" t="str">
        <f t="shared" si="168"/>
        <v>No Impact at all</v>
      </c>
      <c r="O2164" s="42"/>
      <c r="P2164" s="42"/>
      <c r="Q2164" s="42">
        <f t="shared" si="169"/>
        <v>0</v>
      </c>
    </row>
    <row r="2165" spans="1:17" x14ac:dyDescent="0.35">
      <c r="A2165" s="41" t="s">
        <v>2186</v>
      </c>
      <c r="B2165" s="41">
        <f>VLOOKUP($A:$A,'Youth Skills Data'!$A$1:$E$2403,2,FALSE)</f>
        <v>25</v>
      </c>
      <c r="C2165" s="41" t="str">
        <f t="shared" si="166"/>
        <v>25 yrs or more</v>
      </c>
      <c r="D2165" s="41" t="s">
        <v>3</v>
      </c>
      <c r="E2165" s="41" t="str">
        <f>HLOOKUP($A2165,'Sheet 4'!$A$2:$CNK$3,2,FALSE)</f>
        <v>Single</v>
      </c>
      <c r="F2165" s="41" t="s">
        <v>120</v>
      </c>
      <c r="G2165" s="41" t="str">
        <f t="shared" si="165"/>
        <v>Male/Single/Nakapiripiriti</v>
      </c>
      <c r="H2165" s="41">
        <f>VLOOKUP($A2165,'Youth Skills Data'!$A$1:$E$2403,5,FALSE)</f>
        <v>8.42</v>
      </c>
      <c r="I2165" s="41">
        <f>VLOOKUP($A2165,'Youth Skills Data'!$A$1:$E$2403,4,FALSE)</f>
        <v>3.68</v>
      </c>
      <c r="J2165" s="41">
        <f>VLOOKUP($A2165,'Youth Skills Data'!$A$1:$E$2403,3,FALSE)</f>
        <v>0.54</v>
      </c>
      <c r="K2165" s="41">
        <f t="shared" si="167"/>
        <v>12.64</v>
      </c>
      <c r="L2165" s="41" t="s">
        <v>5</v>
      </c>
      <c r="M2165" s="41" t="s">
        <v>5</v>
      </c>
      <c r="N2165" s="41" t="str">
        <f t="shared" si="168"/>
        <v>High Impact</v>
      </c>
      <c r="O2165" s="42">
        <v>396</v>
      </c>
      <c r="P2165" s="42">
        <v>176198</v>
      </c>
      <c r="Q2165" s="42">
        <f t="shared" si="169"/>
        <v>176594</v>
      </c>
    </row>
    <row r="2166" spans="1:17" x14ac:dyDescent="0.35">
      <c r="A2166" s="41" t="s">
        <v>2187</v>
      </c>
      <c r="B2166" s="41">
        <f>VLOOKUP($A:$A,'Youth Skills Data'!$A$1:$E$2403,2,FALSE)</f>
        <v>15</v>
      </c>
      <c r="C2166" s="41" t="str">
        <f t="shared" si="166"/>
        <v>15 - 19 yrs</v>
      </c>
      <c r="D2166" s="41" t="s">
        <v>3</v>
      </c>
      <c r="E2166" s="41" t="str">
        <f>HLOOKUP($A2166,'Sheet 4'!$A$2:$CNK$3,2,FALSE)</f>
        <v>Separated</v>
      </c>
      <c r="F2166" s="41" t="s">
        <v>120</v>
      </c>
      <c r="G2166" s="41" t="str">
        <f t="shared" si="165"/>
        <v>Male/Separated/Nakapiripiriti</v>
      </c>
      <c r="H2166" s="41">
        <f>VLOOKUP($A2166,'Youth Skills Data'!$A$1:$E$2403,5,FALSE)</f>
        <v>8.42</v>
      </c>
      <c r="I2166" s="41">
        <f>VLOOKUP($A2166,'Youth Skills Data'!$A$1:$E$2403,4,FALSE)</f>
        <v>3.68</v>
      </c>
      <c r="J2166" s="41">
        <f>VLOOKUP($A2166,'Youth Skills Data'!$A$1:$E$2403,3,FALSE)</f>
        <v>0.54</v>
      </c>
      <c r="K2166" s="41">
        <f t="shared" si="167"/>
        <v>12.64</v>
      </c>
      <c r="L2166" s="41" t="s">
        <v>5</v>
      </c>
      <c r="M2166" s="41" t="s">
        <v>5</v>
      </c>
      <c r="N2166" s="41" t="str">
        <f t="shared" si="168"/>
        <v>High Impact</v>
      </c>
      <c r="O2166" s="42">
        <v>30300</v>
      </c>
      <c r="P2166" s="42">
        <v>1600</v>
      </c>
      <c r="Q2166" s="42">
        <f t="shared" si="169"/>
        <v>31900</v>
      </c>
    </row>
    <row r="2167" spans="1:17" x14ac:dyDescent="0.35">
      <c r="A2167" s="41" t="s">
        <v>2188</v>
      </c>
      <c r="B2167" s="41">
        <f>VLOOKUP($A:$A,'Youth Skills Data'!$A$1:$E$2403,2,FALSE)</f>
        <v>15</v>
      </c>
      <c r="C2167" s="41" t="str">
        <f t="shared" si="166"/>
        <v>15 - 19 yrs</v>
      </c>
      <c r="D2167" s="41" t="s">
        <v>8</v>
      </c>
      <c r="E2167" s="41" t="str">
        <f>HLOOKUP($A2167,'Sheet 4'!$A$2:$CNK$3,2,FALSE)</f>
        <v>Separated</v>
      </c>
      <c r="F2167" s="41" t="s">
        <v>120</v>
      </c>
      <c r="G2167" s="41" t="str">
        <f t="shared" si="165"/>
        <v>Female/Separated/Nakapiripiriti</v>
      </c>
      <c r="H2167" s="41">
        <f>VLOOKUP($A2167,'Youth Skills Data'!$A$1:$E$2403,5,FALSE)</f>
        <v>3.26</v>
      </c>
      <c r="I2167" s="41">
        <f>VLOOKUP($A2167,'Youth Skills Data'!$A$1:$E$2403,4,FALSE)</f>
        <v>9.7200000000000006</v>
      </c>
      <c r="J2167" s="41">
        <f>VLOOKUP($A2167,'Youth Skills Data'!$A$1:$E$2403,3,FALSE)</f>
        <v>2</v>
      </c>
      <c r="K2167" s="41">
        <f t="shared" si="167"/>
        <v>14.98</v>
      </c>
      <c r="L2167" s="41" t="s">
        <v>6</v>
      </c>
      <c r="M2167" s="41" t="s">
        <v>6</v>
      </c>
      <c r="N2167" s="41" t="str">
        <f t="shared" si="168"/>
        <v>No Impact at all</v>
      </c>
      <c r="O2167" s="42"/>
      <c r="P2167" s="42"/>
      <c r="Q2167" s="42">
        <f t="shared" si="169"/>
        <v>0</v>
      </c>
    </row>
    <row r="2168" spans="1:17" x14ac:dyDescent="0.35">
      <c r="A2168" s="41" t="s">
        <v>2189</v>
      </c>
      <c r="B2168" s="41">
        <f>VLOOKUP($A:$A,'Youth Skills Data'!$A$1:$E$2403,2,FALSE)</f>
        <v>17</v>
      </c>
      <c r="C2168" s="41" t="str">
        <f t="shared" si="166"/>
        <v>15 - 19 yrs</v>
      </c>
      <c r="D2168" s="41" t="s">
        <v>8</v>
      </c>
      <c r="E2168" s="41" t="str">
        <f>HLOOKUP($A2168,'Sheet 4'!$A$2:$CNK$3,2,FALSE)</f>
        <v>Single</v>
      </c>
      <c r="F2168" s="41" t="s">
        <v>120</v>
      </c>
      <c r="G2168" s="41" t="str">
        <f t="shared" si="165"/>
        <v>Female/Single/Nakapiripiriti</v>
      </c>
      <c r="H2168" s="41">
        <f>VLOOKUP($A2168,'Youth Skills Data'!$A$1:$E$2403,5,FALSE)</f>
        <v>3.26</v>
      </c>
      <c r="I2168" s="41">
        <f>VLOOKUP($A2168,'Youth Skills Data'!$A$1:$E$2403,4,FALSE)</f>
        <v>9.7200000000000006</v>
      </c>
      <c r="J2168" s="41">
        <f>VLOOKUP($A2168,'Youth Skills Data'!$A$1:$E$2403,3,FALSE)</f>
        <v>2</v>
      </c>
      <c r="K2168" s="41">
        <f t="shared" si="167"/>
        <v>14.98</v>
      </c>
      <c r="L2168" s="41" t="s">
        <v>6</v>
      </c>
      <c r="M2168" s="41" t="s">
        <v>6</v>
      </c>
      <c r="N2168" s="41" t="str">
        <f t="shared" si="168"/>
        <v>No Impact at all</v>
      </c>
      <c r="O2168" s="42"/>
      <c r="P2168" s="42"/>
      <c r="Q2168" s="42">
        <f t="shared" si="169"/>
        <v>0</v>
      </c>
    </row>
    <row r="2169" spans="1:17" x14ac:dyDescent="0.35">
      <c r="A2169" s="41" t="s">
        <v>2190</v>
      </c>
      <c r="B2169" s="41">
        <f>VLOOKUP($A:$A,'Youth Skills Data'!$A$1:$E$2403,2,FALSE)</f>
        <v>19</v>
      </c>
      <c r="C2169" s="41" t="str">
        <f t="shared" si="166"/>
        <v>20 - 24 yrs</v>
      </c>
      <c r="D2169" s="41" t="s">
        <v>8</v>
      </c>
      <c r="E2169" s="41" t="str">
        <f>HLOOKUP($A2169,'Sheet 4'!$A$2:$CNK$3,2,FALSE)</f>
        <v>Married</v>
      </c>
      <c r="F2169" s="41" t="s">
        <v>120</v>
      </c>
      <c r="G2169" s="41" t="str">
        <f t="shared" si="165"/>
        <v>Female/Married/Nakapiripiriti</v>
      </c>
      <c r="H2169" s="41">
        <f>VLOOKUP($A2169,'Youth Skills Data'!$A$1:$E$2403,5,FALSE)</f>
        <v>1.87</v>
      </c>
      <c r="I2169" s="41">
        <f>VLOOKUP($A2169,'Youth Skills Data'!$A$1:$E$2403,4,FALSE)</f>
        <v>2.88</v>
      </c>
      <c r="J2169" s="41">
        <f>VLOOKUP($A2169,'Youth Skills Data'!$A$1:$E$2403,3,FALSE)</f>
        <v>5.23</v>
      </c>
      <c r="K2169" s="41">
        <f t="shared" si="167"/>
        <v>9.98</v>
      </c>
      <c r="L2169" s="41" t="s">
        <v>5</v>
      </c>
      <c r="M2169" s="41" t="s">
        <v>5</v>
      </c>
      <c r="N2169" s="41" t="str">
        <f t="shared" si="168"/>
        <v>High Impact</v>
      </c>
      <c r="O2169" s="42">
        <v>38700</v>
      </c>
      <c r="P2169" s="42">
        <v>50198</v>
      </c>
      <c r="Q2169" s="42">
        <f t="shared" si="169"/>
        <v>88898</v>
      </c>
    </row>
    <row r="2170" spans="1:17" x14ac:dyDescent="0.35">
      <c r="A2170" s="41" t="s">
        <v>2191</v>
      </c>
      <c r="B2170" s="41">
        <f>VLOOKUP($A:$A,'Youth Skills Data'!$A$1:$E$2403,2,FALSE)</f>
        <v>21</v>
      </c>
      <c r="C2170" s="41" t="str">
        <f t="shared" si="166"/>
        <v>20 - 24 yrs</v>
      </c>
      <c r="D2170" s="41" t="s">
        <v>8</v>
      </c>
      <c r="E2170" s="41" t="str">
        <f>HLOOKUP($A2170,'Sheet 4'!$A$2:$CNK$3,2,FALSE)</f>
        <v>Single</v>
      </c>
      <c r="F2170" s="41" t="s">
        <v>120</v>
      </c>
      <c r="G2170" s="41" t="str">
        <f t="shared" si="165"/>
        <v>Female/Single/Nakapiripiriti</v>
      </c>
      <c r="H2170" s="41">
        <f>VLOOKUP($A2170,'Youth Skills Data'!$A$1:$E$2403,5,FALSE)</f>
        <v>8.9499999999999993</v>
      </c>
      <c r="I2170" s="41">
        <f>VLOOKUP($A2170,'Youth Skills Data'!$A$1:$E$2403,4,FALSE)</f>
        <v>9.2799999999999994</v>
      </c>
      <c r="J2170" s="41">
        <f>VLOOKUP($A2170,'Youth Skills Data'!$A$1:$E$2403,3,FALSE)</f>
        <v>7.99</v>
      </c>
      <c r="K2170" s="41">
        <f t="shared" si="167"/>
        <v>26.22</v>
      </c>
      <c r="L2170" s="41" t="s">
        <v>5</v>
      </c>
      <c r="M2170" s="41" t="s">
        <v>5</v>
      </c>
      <c r="N2170" s="41" t="str">
        <f t="shared" si="168"/>
        <v>High Impact</v>
      </c>
      <c r="O2170" s="42">
        <v>29000</v>
      </c>
      <c r="P2170" s="42">
        <v>30200</v>
      </c>
      <c r="Q2170" s="42">
        <f t="shared" si="169"/>
        <v>59200</v>
      </c>
    </row>
    <row r="2171" spans="1:17" x14ac:dyDescent="0.35">
      <c r="A2171" s="41" t="s">
        <v>2192</v>
      </c>
      <c r="B2171" s="41">
        <f>VLOOKUP($A:$A,'Youth Skills Data'!$A$1:$E$2403,2,FALSE)</f>
        <v>24</v>
      </c>
      <c r="C2171" s="41" t="str">
        <f t="shared" si="166"/>
        <v>20 - 24 yrs</v>
      </c>
      <c r="D2171" s="41" t="s">
        <v>8</v>
      </c>
      <c r="E2171" s="41" t="str">
        <f>HLOOKUP($A2171,'Sheet 4'!$A$2:$CNK$3,2,FALSE)</f>
        <v>Separated</v>
      </c>
      <c r="F2171" s="41" t="s">
        <v>120</v>
      </c>
      <c r="G2171" s="41" t="str">
        <f t="shared" si="165"/>
        <v>Female/Separated/Nakapiripiriti</v>
      </c>
      <c r="H2171" s="41">
        <f>VLOOKUP($A2171,'Youth Skills Data'!$A$1:$E$2403,5,FALSE)</f>
        <v>2.34</v>
      </c>
      <c r="I2171" s="41">
        <f>VLOOKUP($A2171,'Youth Skills Data'!$A$1:$E$2403,4,FALSE)</f>
        <v>4.0199999999999996</v>
      </c>
      <c r="J2171" s="41">
        <f>VLOOKUP($A2171,'Youth Skills Data'!$A$1:$E$2403,3,FALSE)</f>
        <v>8.5399999999999991</v>
      </c>
      <c r="K2171" s="41">
        <f t="shared" si="167"/>
        <v>14.899999999999999</v>
      </c>
      <c r="L2171" s="41" t="s">
        <v>5</v>
      </c>
      <c r="M2171" s="41" t="s">
        <v>5</v>
      </c>
      <c r="N2171" s="41" t="str">
        <f t="shared" si="168"/>
        <v>High Impact</v>
      </c>
      <c r="O2171" s="42">
        <v>7200</v>
      </c>
      <c r="P2171" s="42">
        <v>21000</v>
      </c>
      <c r="Q2171" s="42">
        <f t="shared" si="169"/>
        <v>28200</v>
      </c>
    </row>
    <row r="2172" spans="1:17" x14ac:dyDescent="0.35">
      <c r="A2172" s="41" t="s">
        <v>2193</v>
      </c>
      <c r="B2172" s="41">
        <f>VLOOKUP($A:$A,'Youth Skills Data'!$A$1:$E$2403,2,FALSE)</f>
        <v>21</v>
      </c>
      <c r="C2172" s="41" t="str">
        <f t="shared" si="166"/>
        <v>20 - 24 yrs</v>
      </c>
      <c r="D2172" s="41" t="s">
        <v>8</v>
      </c>
      <c r="E2172" s="41" t="str">
        <f>HLOOKUP($A2172,'Sheet 4'!$A$2:$CNK$3,2,FALSE)</f>
        <v>Married</v>
      </c>
      <c r="F2172" s="41" t="s">
        <v>120</v>
      </c>
      <c r="G2172" s="41" t="str">
        <f t="shared" si="165"/>
        <v>Female/Married/Nakapiripiriti</v>
      </c>
      <c r="H2172" s="41">
        <f>VLOOKUP($A2172,'Youth Skills Data'!$A$1:$E$2403,5,FALSE)</f>
        <v>4.3499999999999996</v>
      </c>
      <c r="I2172" s="41">
        <f>VLOOKUP($A2172,'Youth Skills Data'!$A$1:$E$2403,4,FALSE)</f>
        <v>7.84</v>
      </c>
      <c r="J2172" s="41">
        <f>VLOOKUP($A2172,'Youth Skills Data'!$A$1:$E$2403,3,FALSE)</f>
        <v>6.4</v>
      </c>
      <c r="K2172" s="41">
        <f t="shared" si="167"/>
        <v>18.59</v>
      </c>
      <c r="L2172" s="41" t="s">
        <v>5</v>
      </c>
      <c r="M2172" s="41" t="s">
        <v>5</v>
      </c>
      <c r="N2172" s="41" t="str">
        <f t="shared" si="168"/>
        <v>High Impact</v>
      </c>
      <c r="O2172" s="42">
        <v>28000</v>
      </c>
      <c r="P2172" s="42">
        <v>17099</v>
      </c>
      <c r="Q2172" s="42">
        <f t="shared" si="169"/>
        <v>45099</v>
      </c>
    </row>
    <row r="2173" spans="1:17" x14ac:dyDescent="0.35">
      <c r="A2173" s="41" t="s">
        <v>2194</v>
      </c>
      <c r="B2173" s="41">
        <f>VLOOKUP($A:$A,'Youth Skills Data'!$A$1:$E$2403,2,FALSE)</f>
        <v>24</v>
      </c>
      <c r="C2173" s="41" t="str">
        <f t="shared" si="166"/>
        <v>20 - 24 yrs</v>
      </c>
      <c r="D2173" s="41" t="s">
        <v>8</v>
      </c>
      <c r="E2173" s="41" t="str">
        <f>HLOOKUP($A2173,'Sheet 4'!$A$2:$CNK$3,2,FALSE)</f>
        <v>Single</v>
      </c>
      <c r="F2173" s="41" t="s">
        <v>120</v>
      </c>
      <c r="G2173" s="41" t="str">
        <f t="shared" si="165"/>
        <v>Female/Single/Nakapiripiriti</v>
      </c>
      <c r="H2173" s="41">
        <f>VLOOKUP($A2173,'Youth Skills Data'!$A$1:$E$2403,5,FALSE)</f>
        <v>3.76</v>
      </c>
      <c r="I2173" s="41">
        <f>VLOOKUP($A2173,'Youth Skills Data'!$A$1:$E$2403,4,FALSE)</f>
        <v>0.56000000000000005</v>
      </c>
      <c r="J2173" s="41">
        <f>VLOOKUP($A2173,'Youth Skills Data'!$A$1:$E$2403,3,FALSE)</f>
        <v>9.81</v>
      </c>
      <c r="K2173" s="41">
        <f t="shared" si="167"/>
        <v>14.13</v>
      </c>
      <c r="L2173" s="41" t="s">
        <v>5</v>
      </c>
      <c r="M2173" s="41" t="s">
        <v>7</v>
      </c>
      <c r="N2173" s="41" t="str">
        <f t="shared" si="168"/>
        <v>Moderate Impact</v>
      </c>
      <c r="O2173" s="42">
        <v>7700</v>
      </c>
      <c r="P2173" s="42"/>
      <c r="Q2173" s="42">
        <f t="shared" si="169"/>
        <v>7700</v>
      </c>
    </row>
    <row r="2174" spans="1:17" x14ac:dyDescent="0.35">
      <c r="A2174" s="41" t="s">
        <v>2195</v>
      </c>
      <c r="B2174" s="41">
        <f>VLOOKUP($A:$A,'Youth Skills Data'!$A$1:$E$2403,2,FALSE)</f>
        <v>20</v>
      </c>
      <c r="C2174" s="41" t="str">
        <f t="shared" si="166"/>
        <v>20 - 24 yrs</v>
      </c>
      <c r="D2174" s="41" t="s">
        <v>3</v>
      </c>
      <c r="E2174" s="41" t="str">
        <f>HLOOKUP($A2174,'Sheet 4'!$A$2:$CNK$3,2,FALSE)</f>
        <v>Single</v>
      </c>
      <c r="F2174" s="41" t="s">
        <v>120</v>
      </c>
      <c r="G2174" s="41" t="str">
        <f t="shared" si="165"/>
        <v>Male/Single/Nakapiripiriti</v>
      </c>
      <c r="H2174" s="41">
        <f>VLOOKUP($A2174,'Youth Skills Data'!$A$1:$E$2403,5,FALSE)</f>
        <v>3.76</v>
      </c>
      <c r="I2174" s="41">
        <f>VLOOKUP($A2174,'Youth Skills Data'!$A$1:$E$2403,4,FALSE)</f>
        <v>0.56000000000000005</v>
      </c>
      <c r="J2174" s="41">
        <f>VLOOKUP($A2174,'Youth Skills Data'!$A$1:$E$2403,3,FALSE)</f>
        <v>9.81</v>
      </c>
      <c r="K2174" s="41">
        <f t="shared" si="167"/>
        <v>14.13</v>
      </c>
      <c r="L2174" s="41" t="s">
        <v>5</v>
      </c>
      <c r="M2174" s="41" t="s">
        <v>7</v>
      </c>
      <c r="N2174" s="41" t="str">
        <f t="shared" si="168"/>
        <v>Moderate Impact</v>
      </c>
      <c r="O2174" s="42">
        <v>25500</v>
      </c>
      <c r="P2174" s="42"/>
      <c r="Q2174" s="42">
        <f t="shared" si="169"/>
        <v>25500</v>
      </c>
    </row>
    <row r="2175" spans="1:17" x14ac:dyDescent="0.35">
      <c r="A2175" s="41" t="s">
        <v>2196</v>
      </c>
      <c r="B2175" s="41">
        <f>VLOOKUP($A:$A,'Youth Skills Data'!$A$1:$E$2403,2,FALSE)</f>
        <v>29</v>
      </c>
      <c r="C2175" s="41" t="str">
        <f t="shared" si="166"/>
        <v>25 yrs or more</v>
      </c>
      <c r="D2175" s="41" t="s">
        <v>8</v>
      </c>
      <c r="E2175" s="41" t="str">
        <f>HLOOKUP($A2175,'Sheet 4'!$A$2:$CNK$3,2,FALSE)</f>
        <v>Single</v>
      </c>
      <c r="F2175" s="41" t="s">
        <v>120</v>
      </c>
      <c r="G2175" s="41" t="str">
        <f t="shared" si="165"/>
        <v>Female/Single/Nakapiripiriti</v>
      </c>
      <c r="H2175" s="41">
        <f>VLOOKUP($A2175,'Youth Skills Data'!$A$1:$E$2403,5,FALSE)</f>
        <v>3.26</v>
      </c>
      <c r="I2175" s="41">
        <f>VLOOKUP($A2175,'Youth Skills Data'!$A$1:$E$2403,4,FALSE)</f>
        <v>9.7200000000000006</v>
      </c>
      <c r="J2175" s="41">
        <f>VLOOKUP($A2175,'Youth Skills Data'!$A$1:$E$2403,3,FALSE)</f>
        <v>2</v>
      </c>
      <c r="K2175" s="41">
        <f t="shared" si="167"/>
        <v>14.98</v>
      </c>
      <c r="L2175" s="41" t="s">
        <v>5</v>
      </c>
      <c r="M2175" s="41" t="s">
        <v>7</v>
      </c>
      <c r="N2175" s="41" t="str">
        <f t="shared" si="168"/>
        <v>Moderate Impact</v>
      </c>
      <c r="O2175" s="42">
        <v>7000</v>
      </c>
      <c r="P2175" s="42"/>
      <c r="Q2175" s="42">
        <f t="shared" si="169"/>
        <v>7000</v>
      </c>
    </row>
    <row r="2176" spans="1:17" x14ac:dyDescent="0.35">
      <c r="A2176" s="41" t="s">
        <v>2197</v>
      </c>
      <c r="B2176" s="41">
        <f>VLOOKUP($A:$A,'Youth Skills Data'!$A$1:$E$2403,2,FALSE)</f>
        <v>23</v>
      </c>
      <c r="C2176" s="41" t="str">
        <f t="shared" si="166"/>
        <v>20 - 24 yrs</v>
      </c>
      <c r="D2176" s="41" t="s">
        <v>8</v>
      </c>
      <c r="E2176" s="41" t="str">
        <f>HLOOKUP($A2176,'Sheet 4'!$A$2:$CNK$3,2,FALSE)</f>
        <v>Single</v>
      </c>
      <c r="F2176" s="41" t="s">
        <v>119</v>
      </c>
      <c r="G2176" s="41" t="str">
        <f t="shared" si="165"/>
        <v>Female/Single/Napak</v>
      </c>
      <c r="H2176" s="41">
        <f>VLOOKUP($A2176,'Youth Skills Data'!$A$1:$E$2403,5,FALSE)</f>
        <v>3.26</v>
      </c>
      <c r="I2176" s="41">
        <f>VLOOKUP($A2176,'Youth Skills Data'!$A$1:$E$2403,4,FALSE)</f>
        <v>9.7200000000000006</v>
      </c>
      <c r="J2176" s="41">
        <f>VLOOKUP($A2176,'Youth Skills Data'!$A$1:$E$2403,3,FALSE)</f>
        <v>2</v>
      </c>
      <c r="K2176" s="41">
        <f t="shared" si="167"/>
        <v>14.98</v>
      </c>
      <c r="L2176" s="41" t="s">
        <v>5</v>
      </c>
      <c r="M2176" s="41" t="s">
        <v>7</v>
      </c>
      <c r="N2176" s="41" t="str">
        <f t="shared" si="168"/>
        <v>Moderate Impact</v>
      </c>
      <c r="O2176" s="42">
        <v>10398</v>
      </c>
      <c r="P2176" s="42"/>
      <c r="Q2176" s="42">
        <f t="shared" si="169"/>
        <v>10398</v>
      </c>
    </row>
    <row r="2177" spans="1:17" x14ac:dyDescent="0.35">
      <c r="A2177" s="41" t="s">
        <v>2198</v>
      </c>
      <c r="B2177" s="41">
        <f>VLOOKUP($A:$A,'Youth Skills Data'!$A$1:$E$2403,2,FALSE)</f>
        <v>21</v>
      </c>
      <c r="C2177" s="41" t="str">
        <f t="shared" si="166"/>
        <v>20 - 24 yrs</v>
      </c>
      <c r="D2177" s="41" t="s">
        <v>8</v>
      </c>
      <c r="E2177" s="41" t="str">
        <f>HLOOKUP($A2177,'Sheet 4'!$A$2:$CNK$3,2,FALSE)</f>
        <v>Married</v>
      </c>
      <c r="F2177" s="41" t="s">
        <v>119</v>
      </c>
      <c r="G2177" s="41" t="str">
        <f t="shared" si="165"/>
        <v>Female/Married/Napak</v>
      </c>
      <c r="H2177" s="41">
        <f>VLOOKUP($A2177,'Youth Skills Data'!$A$1:$E$2403,5,FALSE)</f>
        <v>1.36</v>
      </c>
      <c r="I2177" s="41">
        <f>VLOOKUP($A2177,'Youth Skills Data'!$A$1:$E$2403,4,FALSE)</f>
        <v>1.74</v>
      </c>
      <c r="J2177" s="41">
        <f>VLOOKUP($A2177,'Youth Skills Data'!$A$1:$E$2403,3,FALSE)</f>
        <v>7.67</v>
      </c>
      <c r="K2177" s="41">
        <f t="shared" si="167"/>
        <v>10.77</v>
      </c>
      <c r="L2177" s="41" t="s">
        <v>5</v>
      </c>
      <c r="M2177" s="41" t="s">
        <v>5</v>
      </c>
      <c r="N2177" s="41" t="str">
        <f t="shared" si="168"/>
        <v>High Impact</v>
      </c>
      <c r="O2177" s="42">
        <v>797</v>
      </c>
      <c r="P2177" s="42">
        <v>278000</v>
      </c>
      <c r="Q2177" s="42">
        <f t="shared" si="169"/>
        <v>278797</v>
      </c>
    </row>
    <row r="2178" spans="1:17" x14ac:dyDescent="0.35">
      <c r="A2178" s="41" t="s">
        <v>2199</v>
      </c>
      <c r="B2178" s="41">
        <f>VLOOKUP($A:$A,'Youth Skills Data'!$A$1:$E$2403,2,FALSE)</f>
        <v>19</v>
      </c>
      <c r="C2178" s="41" t="str">
        <f t="shared" si="166"/>
        <v>20 - 24 yrs</v>
      </c>
      <c r="D2178" s="41" t="s">
        <v>8</v>
      </c>
      <c r="E2178" s="41" t="str">
        <f>HLOOKUP($A2178,'Sheet 4'!$A$2:$CNK$3,2,FALSE)</f>
        <v>Single</v>
      </c>
      <c r="F2178" s="41" t="s">
        <v>119</v>
      </c>
      <c r="G2178" s="41" t="str">
        <f t="shared" ref="G2178:G2241" si="170">CONCATENATE(D2178,"/",E2178,"/",F2178,)</f>
        <v>Female/Single/Napak</v>
      </c>
      <c r="H2178" s="41">
        <f>VLOOKUP($A2178,'Youth Skills Data'!$A$1:$E$2403,5,FALSE)</f>
        <v>3.76</v>
      </c>
      <c r="I2178" s="41">
        <f>VLOOKUP($A2178,'Youth Skills Data'!$A$1:$E$2403,4,FALSE)</f>
        <v>0.56000000000000005</v>
      </c>
      <c r="J2178" s="41">
        <f>VLOOKUP($A2178,'Youth Skills Data'!$A$1:$E$2403,3,FALSE)</f>
        <v>9.81</v>
      </c>
      <c r="K2178" s="41">
        <f t="shared" si="167"/>
        <v>14.13</v>
      </c>
      <c r="L2178" s="41" t="s">
        <v>7</v>
      </c>
      <c r="M2178" s="41" t="s">
        <v>5</v>
      </c>
      <c r="N2178" s="41" t="str">
        <f t="shared" si="168"/>
        <v>Low Impact</v>
      </c>
      <c r="O2178" s="42"/>
      <c r="P2178" s="42">
        <v>31099</v>
      </c>
      <c r="Q2178" s="42">
        <f t="shared" si="169"/>
        <v>31099</v>
      </c>
    </row>
    <row r="2179" spans="1:17" x14ac:dyDescent="0.35">
      <c r="A2179" s="41" t="s">
        <v>2200</v>
      </c>
      <c r="B2179" s="41">
        <f>VLOOKUP($A:$A,'Youth Skills Data'!$A$1:$E$2403,2,FALSE)</f>
        <v>21</v>
      </c>
      <c r="C2179" s="41" t="str">
        <f t="shared" ref="C2179:C2242" si="171">IF(B2179&lt;=10,"Below 10 yrs",IF(B2179&lt;14,"10-14 yrs",IF(B2179&lt;19,"15 - 19 yrs",IF(B2179&lt;=24,"20 - 24 yrs",IF(B2179&gt;=25,"25 yrs or more")))))</f>
        <v>20 - 24 yrs</v>
      </c>
      <c r="D2179" s="41" t="s">
        <v>8</v>
      </c>
      <c r="E2179" s="41" t="str">
        <f>HLOOKUP($A2179,'Sheet 4'!$A$2:$CNK$3,2,FALSE)</f>
        <v>Single</v>
      </c>
      <c r="F2179" s="41" t="s">
        <v>119</v>
      </c>
      <c r="G2179" s="41" t="str">
        <f t="shared" si="170"/>
        <v>Female/Single/Napak</v>
      </c>
      <c r="H2179" s="41">
        <f>VLOOKUP($A2179,'Youth Skills Data'!$A$1:$E$2403,5,FALSE)</f>
        <v>1.87</v>
      </c>
      <c r="I2179" s="41">
        <f>VLOOKUP($A2179,'Youth Skills Data'!$A$1:$E$2403,4,FALSE)</f>
        <v>2.88</v>
      </c>
      <c r="J2179" s="41">
        <f>VLOOKUP($A2179,'Youth Skills Data'!$A$1:$E$2403,3,FALSE)</f>
        <v>5.23</v>
      </c>
      <c r="K2179" s="41">
        <f t="shared" ref="K2179:K2242" si="172">H2179+I2179+J2179</f>
        <v>9.98</v>
      </c>
      <c r="L2179" s="41" t="s">
        <v>7</v>
      </c>
      <c r="M2179" s="41" t="s">
        <v>5</v>
      </c>
      <c r="N2179" s="41" t="str">
        <f t="shared" ref="N2179:N2242" si="173">IF(AND(L2179="Yes",M2179="Yes"),"High Impact",IF(AND(L2179="Yes",M2179="No"),"Moderate Impact",IF(AND(L2179="No",M2179="Yes"),"Low Impact","No Impact at all")))</f>
        <v>Low Impact</v>
      </c>
      <c r="O2179" s="42"/>
      <c r="P2179" s="42">
        <v>77500</v>
      </c>
      <c r="Q2179" s="42">
        <f t="shared" ref="Q2179:Q2242" si="174">P2179+O2179</f>
        <v>77500</v>
      </c>
    </row>
    <row r="2180" spans="1:17" x14ac:dyDescent="0.35">
      <c r="A2180" s="41" t="s">
        <v>2201</v>
      </c>
      <c r="B2180" s="41">
        <f>VLOOKUP($A:$A,'Youth Skills Data'!$A$1:$E$2403,2,FALSE)</f>
        <v>23</v>
      </c>
      <c r="C2180" s="41" t="str">
        <f t="shared" si="171"/>
        <v>20 - 24 yrs</v>
      </c>
      <c r="D2180" s="41" t="s">
        <v>8</v>
      </c>
      <c r="E2180" s="41" t="str">
        <f>HLOOKUP($A2180,'Sheet 4'!$A$2:$CNK$3,2,FALSE)</f>
        <v>Single</v>
      </c>
      <c r="F2180" s="41" t="s">
        <v>119</v>
      </c>
      <c r="G2180" s="41" t="str">
        <f t="shared" si="170"/>
        <v>Female/Single/Napak</v>
      </c>
      <c r="H2180" s="41">
        <f>VLOOKUP($A2180,'Youth Skills Data'!$A$1:$E$2403,5,FALSE)</f>
        <v>5.15</v>
      </c>
      <c r="I2180" s="41">
        <f>VLOOKUP($A2180,'Youth Skills Data'!$A$1:$E$2403,4,FALSE)</f>
        <v>4.2300000000000004</v>
      </c>
      <c r="J2180" s="41">
        <f>VLOOKUP($A2180,'Youth Skills Data'!$A$1:$E$2403,3,FALSE)</f>
        <v>3.55</v>
      </c>
      <c r="K2180" s="41">
        <f t="shared" si="172"/>
        <v>12.93</v>
      </c>
      <c r="L2180" s="41" t="s">
        <v>7</v>
      </c>
      <c r="M2180" s="41" t="s">
        <v>5</v>
      </c>
      <c r="N2180" s="41" t="str">
        <f t="shared" si="173"/>
        <v>Low Impact</v>
      </c>
      <c r="O2180" s="42"/>
      <c r="P2180" s="42">
        <v>800000</v>
      </c>
      <c r="Q2180" s="42">
        <f t="shared" si="174"/>
        <v>800000</v>
      </c>
    </row>
    <row r="2181" spans="1:17" x14ac:dyDescent="0.35">
      <c r="A2181" s="41" t="s">
        <v>2202</v>
      </c>
      <c r="B2181" s="41">
        <f>VLOOKUP($A:$A,'Youth Skills Data'!$A$1:$E$2403,2,FALSE)</f>
        <v>17</v>
      </c>
      <c r="C2181" s="41" t="str">
        <f t="shared" si="171"/>
        <v>15 - 19 yrs</v>
      </c>
      <c r="D2181" s="41" t="s">
        <v>8</v>
      </c>
      <c r="E2181" s="41" t="str">
        <f>HLOOKUP($A2181,'Sheet 4'!$A$2:$CNK$3,2,FALSE)</f>
        <v>Single</v>
      </c>
      <c r="F2181" s="41" t="s">
        <v>119</v>
      </c>
      <c r="G2181" s="41" t="str">
        <f t="shared" si="170"/>
        <v>Female/Single/Napak</v>
      </c>
      <c r="H2181" s="41">
        <f>VLOOKUP($A2181,'Youth Skills Data'!$A$1:$E$2403,5,FALSE)</f>
        <v>8.9499999999999993</v>
      </c>
      <c r="I2181" s="41">
        <f>VLOOKUP($A2181,'Youth Skills Data'!$A$1:$E$2403,4,FALSE)</f>
        <v>9.2799999999999994</v>
      </c>
      <c r="J2181" s="41">
        <f>VLOOKUP($A2181,'Youth Skills Data'!$A$1:$E$2403,3,FALSE)</f>
        <v>7.99</v>
      </c>
      <c r="K2181" s="41">
        <f t="shared" si="172"/>
        <v>26.22</v>
      </c>
      <c r="L2181" s="41" t="s">
        <v>7</v>
      </c>
      <c r="M2181" s="41" t="s">
        <v>5</v>
      </c>
      <c r="N2181" s="41" t="str">
        <f t="shared" si="173"/>
        <v>Low Impact</v>
      </c>
      <c r="O2181" s="42"/>
      <c r="P2181" s="42">
        <v>6240000</v>
      </c>
      <c r="Q2181" s="42">
        <f t="shared" si="174"/>
        <v>6240000</v>
      </c>
    </row>
    <row r="2182" spans="1:17" x14ac:dyDescent="0.35">
      <c r="A2182" s="41" t="s">
        <v>2203</v>
      </c>
      <c r="B2182" s="41">
        <f>VLOOKUP($A:$A,'Youth Skills Data'!$A$1:$E$2403,2,FALSE)</f>
        <v>25</v>
      </c>
      <c r="C2182" s="41" t="str">
        <f t="shared" si="171"/>
        <v>25 yrs or more</v>
      </c>
      <c r="D2182" s="41" t="s">
        <v>8</v>
      </c>
      <c r="E2182" s="41" t="str">
        <f>HLOOKUP($A2182,'Sheet 4'!$A$2:$CNK$3,2,FALSE)</f>
        <v>Married</v>
      </c>
      <c r="F2182" s="41" t="s">
        <v>119</v>
      </c>
      <c r="G2182" s="41" t="str">
        <f t="shared" si="170"/>
        <v>Female/Married/Napak</v>
      </c>
      <c r="H2182" s="41">
        <f>VLOOKUP($A2182,'Youth Skills Data'!$A$1:$E$2403,5,FALSE)</f>
        <v>3.26</v>
      </c>
      <c r="I2182" s="41">
        <f>VLOOKUP($A2182,'Youth Skills Data'!$A$1:$E$2403,4,FALSE)</f>
        <v>9.7200000000000006</v>
      </c>
      <c r="J2182" s="41">
        <f>VLOOKUP($A2182,'Youth Skills Data'!$A$1:$E$2403,3,FALSE)</f>
        <v>2</v>
      </c>
      <c r="K2182" s="41">
        <f t="shared" si="172"/>
        <v>14.98</v>
      </c>
      <c r="L2182" s="41" t="s">
        <v>7</v>
      </c>
      <c r="M2182" s="41" t="s">
        <v>5</v>
      </c>
      <c r="N2182" s="41" t="str">
        <f t="shared" si="173"/>
        <v>Low Impact</v>
      </c>
      <c r="O2182" s="42"/>
      <c r="P2182" s="42">
        <v>125000</v>
      </c>
      <c r="Q2182" s="42">
        <f t="shared" si="174"/>
        <v>125000</v>
      </c>
    </row>
    <row r="2183" spans="1:17" x14ac:dyDescent="0.35">
      <c r="A2183" s="41" t="s">
        <v>2204</v>
      </c>
      <c r="B2183" s="41">
        <f>VLOOKUP($A:$A,'Youth Skills Data'!$A$1:$E$2403,2,FALSE)</f>
        <v>15</v>
      </c>
      <c r="C2183" s="41" t="str">
        <f t="shared" si="171"/>
        <v>15 - 19 yrs</v>
      </c>
      <c r="D2183" s="41" t="s">
        <v>8</v>
      </c>
      <c r="E2183" s="41" t="str">
        <f>HLOOKUP($A2183,'Sheet 4'!$A$2:$CNK$3,2,FALSE)</f>
        <v>Single</v>
      </c>
      <c r="F2183" s="41" t="s">
        <v>119</v>
      </c>
      <c r="G2183" s="41" t="str">
        <f t="shared" si="170"/>
        <v>Female/Single/Napak</v>
      </c>
      <c r="H2183" s="41">
        <f>VLOOKUP($A2183,'Youth Skills Data'!$A$1:$E$2403,5,FALSE)</f>
        <v>8.9499999999999993</v>
      </c>
      <c r="I2183" s="41">
        <f>VLOOKUP($A2183,'Youth Skills Data'!$A$1:$E$2403,4,FALSE)</f>
        <v>9.2799999999999994</v>
      </c>
      <c r="J2183" s="41">
        <f>VLOOKUP($A2183,'Youth Skills Data'!$A$1:$E$2403,3,FALSE)</f>
        <v>7.99</v>
      </c>
      <c r="K2183" s="41">
        <f t="shared" si="172"/>
        <v>26.22</v>
      </c>
      <c r="L2183" s="41" t="s">
        <v>5</v>
      </c>
      <c r="M2183" s="41" t="s">
        <v>5</v>
      </c>
      <c r="N2183" s="41" t="str">
        <f t="shared" si="173"/>
        <v>High Impact</v>
      </c>
      <c r="O2183" s="42">
        <v>552050</v>
      </c>
      <c r="P2183" s="42">
        <v>1050000</v>
      </c>
      <c r="Q2183" s="42">
        <f t="shared" si="174"/>
        <v>1602050</v>
      </c>
    </row>
    <row r="2184" spans="1:17" x14ac:dyDescent="0.35">
      <c r="A2184" s="41" t="s">
        <v>2205</v>
      </c>
      <c r="B2184" s="41">
        <f>VLOOKUP($A:$A,'Youth Skills Data'!$A$1:$E$2403,2,FALSE)</f>
        <v>15</v>
      </c>
      <c r="C2184" s="41" t="str">
        <f t="shared" si="171"/>
        <v>15 - 19 yrs</v>
      </c>
      <c r="D2184" s="41" t="s">
        <v>8</v>
      </c>
      <c r="E2184" s="41" t="str">
        <f>HLOOKUP($A2184,'Sheet 4'!$A$2:$CNK$3,2,FALSE)</f>
        <v>Single</v>
      </c>
      <c r="F2184" s="41" t="s">
        <v>119</v>
      </c>
      <c r="G2184" s="41" t="str">
        <f t="shared" si="170"/>
        <v>Female/Single/Napak</v>
      </c>
      <c r="H2184" s="41">
        <f>VLOOKUP($A2184,'Youth Skills Data'!$A$1:$E$2403,5,FALSE)</f>
        <v>3.26</v>
      </c>
      <c r="I2184" s="41">
        <f>VLOOKUP($A2184,'Youth Skills Data'!$A$1:$E$2403,4,FALSE)</f>
        <v>9.7200000000000006</v>
      </c>
      <c r="J2184" s="41">
        <f>VLOOKUP($A2184,'Youth Skills Data'!$A$1:$E$2403,3,FALSE)</f>
        <v>2</v>
      </c>
      <c r="K2184" s="41">
        <f t="shared" si="172"/>
        <v>14.98</v>
      </c>
      <c r="L2184" s="41" t="s">
        <v>5</v>
      </c>
      <c r="M2184" s="41" t="s">
        <v>7</v>
      </c>
      <c r="N2184" s="41" t="str">
        <f t="shared" si="173"/>
        <v>Moderate Impact</v>
      </c>
      <c r="O2184" s="42">
        <v>2005600</v>
      </c>
      <c r="P2184" s="42"/>
      <c r="Q2184" s="42">
        <f t="shared" si="174"/>
        <v>2005600</v>
      </c>
    </row>
    <row r="2185" spans="1:17" x14ac:dyDescent="0.35">
      <c r="A2185" s="41" t="s">
        <v>2206</v>
      </c>
      <c r="B2185" s="41">
        <f>VLOOKUP($A:$A,'Youth Skills Data'!$A$1:$E$2403,2,FALSE)</f>
        <v>17</v>
      </c>
      <c r="C2185" s="41" t="str">
        <f t="shared" si="171"/>
        <v>15 - 19 yrs</v>
      </c>
      <c r="D2185" s="41" t="s">
        <v>8</v>
      </c>
      <c r="E2185" s="41" t="str">
        <f>HLOOKUP($A2185,'Sheet 4'!$A$2:$CNK$3,2,FALSE)</f>
        <v>Single</v>
      </c>
      <c r="F2185" s="41" t="s">
        <v>119</v>
      </c>
      <c r="G2185" s="41" t="str">
        <f t="shared" si="170"/>
        <v>Female/Single/Napak</v>
      </c>
      <c r="H2185" s="41">
        <f>VLOOKUP($A2185,'Youth Skills Data'!$A$1:$E$2403,5,FALSE)</f>
        <v>3.26</v>
      </c>
      <c r="I2185" s="41">
        <f>VLOOKUP($A2185,'Youth Skills Data'!$A$1:$E$2403,4,FALSE)</f>
        <v>9.7200000000000006</v>
      </c>
      <c r="J2185" s="41">
        <f>VLOOKUP($A2185,'Youth Skills Data'!$A$1:$E$2403,3,FALSE)</f>
        <v>2</v>
      </c>
      <c r="K2185" s="41">
        <f t="shared" si="172"/>
        <v>14.98</v>
      </c>
      <c r="L2185" s="41" t="s">
        <v>5</v>
      </c>
      <c r="M2185" s="41" t="s">
        <v>5</v>
      </c>
      <c r="N2185" s="41" t="str">
        <f t="shared" si="173"/>
        <v>High Impact</v>
      </c>
      <c r="O2185" s="42">
        <v>48000</v>
      </c>
      <c r="P2185" s="42">
        <v>480000</v>
      </c>
      <c r="Q2185" s="42">
        <f t="shared" si="174"/>
        <v>528000</v>
      </c>
    </row>
    <row r="2186" spans="1:17" x14ac:dyDescent="0.35">
      <c r="A2186" s="41" t="s">
        <v>2207</v>
      </c>
      <c r="B2186" s="41">
        <f>VLOOKUP($A:$A,'Youth Skills Data'!$A$1:$E$2403,2,FALSE)</f>
        <v>19</v>
      </c>
      <c r="C2186" s="41" t="str">
        <f t="shared" si="171"/>
        <v>20 - 24 yrs</v>
      </c>
      <c r="D2186" s="41" t="s">
        <v>8</v>
      </c>
      <c r="E2186" s="41" t="str">
        <f>HLOOKUP($A2186,'Sheet 4'!$A$2:$CNK$3,2,FALSE)</f>
        <v>Separated</v>
      </c>
      <c r="F2186" s="41" t="s">
        <v>116</v>
      </c>
      <c r="G2186" s="41" t="str">
        <f t="shared" si="170"/>
        <v>Female/Separated/Moroto</v>
      </c>
      <c r="H2186" s="41">
        <f>VLOOKUP($A2186,'Youth Skills Data'!$A$1:$E$2403,5,FALSE)</f>
        <v>8.42</v>
      </c>
      <c r="I2186" s="41">
        <f>VLOOKUP($A2186,'Youth Skills Data'!$A$1:$E$2403,4,FALSE)</f>
        <v>3.68</v>
      </c>
      <c r="J2186" s="41">
        <f>VLOOKUP($A2186,'Youth Skills Data'!$A$1:$E$2403,3,FALSE)</f>
        <v>0.54</v>
      </c>
      <c r="K2186" s="41">
        <f t="shared" si="172"/>
        <v>12.64</v>
      </c>
      <c r="L2186" s="41" t="s">
        <v>5</v>
      </c>
      <c r="M2186" s="41" t="s">
        <v>7</v>
      </c>
      <c r="N2186" s="41" t="str">
        <f t="shared" si="173"/>
        <v>Moderate Impact</v>
      </c>
      <c r="O2186" s="42">
        <v>21000</v>
      </c>
      <c r="P2186" s="42"/>
      <c r="Q2186" s="42">
        <f t="shared" si="174"/>
        <v>21000</v>
      </c>
    </row>
    <row r="2187" spans="1:17" x14ac:dyDescent="0.35">
      <c r="A2187" s="41" t="s">
        <v>2208</v>
      </c>
      <c r="B2187" s="41">
        <f>VLOOKUP($A:$A,'Youth Skills Data'!$A$1:$E$2403,2,FALSE)</f>
        <v>21</v>
      </c>
      <c r="C2187" s="41" t="str">
        <f t="shared" si="171"/>
        <v>20 - 24 yrs</v>
      </c>
      <c r="D2187" s="41" t="s">
        <v>8</v>
      </c>
      <c r="E2187" s="41" t="str">
        <f>HLOOKUP($A2187,'Sheet 4'!$A$2:$CNK$3,2,FALSE)</f>
        <v>Single</v>
      </c>
      <c r="F2187" s="41" t="s">
        <v>116</v>
      </c>
      <c r="G2187" s="41" t="str">
        <f t="shared" si="170"/>
        <v>Female/Single/Moroto</v>
      </c>
      <c r="H2187" s="41">
        <f>VLOOKUP($A2187,'Youth Skills Data'!$A$1:$E$2403,5,FALSE)</f>
        <v>8.42</v>
      </c>
      <c r="I2187" s="41">
        <f>VLOOKUP($A2187,'Youth Skills Data'!$A$1:$E$2403,4,FALSE)</f>
        <v>3.68</v>
      </c>
      <c r="J2187" s="41">
        <f>VLOOKUP($A2187,'Youth Skills Data'!$A$1:$E$2403,3,FALSE)</f>
        <v>0.54</v>
      </c>
      <c r="K2187" s="41">
        <f t="shared" si="172"/>
        <v>12.64</v>
      </c>
      <c r="L2187" s="41" t="s">
        <v>5</v>
      </c>
      <c r="M2187" s="41" t="s">
        <v>7</v>
      </c>
      <c r="N2187" s="41" t="str">
        <f t="shared" si="173"/>
        <v>Moderate Impact</v>
      </c>
      <c r="O2187" s="42">
        <v>45500</v>
      </c>
      <c r="P2187" s="42"/>
      <c r="Q2187" s="42">
        <f t="shared" si="174"/>
        <v>45500</v>
      </c>
    </row>
    <row r="2188" spans="1:17" x14ac:dyDescent="0.35">
      <c r="A2188" s="41" t="s">
        <v>2209</v>
      </c>
      <c r="B2188" s="41">
        <f>VLOOKUP($A:$A,'Youth Skills Data'!$A$1:$E$2403,2,FALSE)</f>
        <v>24</v>
      </c>
      <c r="C2188" s="41" t="str">
        <f t="shared" si="171"/>
        <v>20 - 24 yrs</v>
      </c>
      <c r="D2188" s="41" t="s">
        <v>8</v>
      </c>
      <c r="E2188" s="41" t="str">
        <f>HLOOKUP($A2188,'Sheet 4'!$A$2:$CNK$3,2,FALSE)</f>
        <v>Single</v>
      </c>
      <c r="F2188" s="41" t="s">
        <v>116</v>
      </c>
      <c r="G2188" s="41" t="str">
        <f t="shared" si="170"/>
        <v>Female/Single/Moroto</v>
      </c>
      <c r="H2188" s="41">
        <f>VLOOKUP($A2188,'Youth Skills Data'!$A$1:$E$2403,5,FALSE)</f>
        <v>4.43</v>
      </c>
      <c r="I2188" s="41">
        <f>VLOOKUP($A2188,'Youth Skills Data'!$A$1:$E$2403,4,FALSE)</f>
        <v>7.64</v>
      </c>
      <c r="J2188" s="41">
        <f>VLOOKUP($A2188,'Youth Skills Data'!$A$1:$E$2403,3,FALSE)</f>
        <v>6.39</v>
      </c>
      <c r="K2188" s="41">
        <f t="shared" si="172"/>
        <v>18.46</v>
      </c>
      <c r="L2188" s="41" t="s">
        <v>5</v>
      </c>
      <c r="M2188" s="41" t="s">
        <v>7</v>
      </c>
      <c r="N2188" s="41" t="str">
        <f t="shared" si="173"/>
        <v>Moderate Impact</v>
      </c>
      <c r="O2188" s="42">
        <v>37500</v>
      </c>
      <c r="P2188" s="42"/>
      <c r="Q2188" s="42">
        <f t="shared" si="174"/>
        <v>37500</v>
      </c>
    </row>
    <row r="2189" spans="1:17" x14ac:dyDescent="0.35">
      <c r="A2189" s="41" t="s">
        <v>2210</v>
      </c>
      <c r="B2189" s="41">
        <f>VLOOKUP($A:$A,'Youth Skills Data'!$A$1:$E$2403,2,FALSE)</f>
        <v>21</v>
      </c>
      <c r="C2189" s="41" t="str">
        <f t="shared" si="171"/>
        <v>20 - 24 yrs</v>
      </c>
      <c r="D2189" s="41" t="s">
        <v>8</v>
      </c>
      <c r="E2189" s="41" t="str">
        <f>HLOOKUP($A2189,'Sheet 4'!$A$2:$CNK$3,2,FALSE)</f>
        <v>Single</v>
      </c>
      <c r="F2189" s="41" t="s">
        <v>116</v>
      </c>
      <c r="G2189" s="41" t="str">
        <f t="shared" si="170"/>
        <v>Female/Single/Moroto</v>
      </c>
      <c r="H2189" s="41">
        <f>VLOOKUP($A2189,'Youth Skills Data'!$A$1:$E$2403,5,FALSE)</f>
        <v>7.84</v>
      </c>
      <c r="I2189" s="41">
        <f>VLOOKUP($A2189,'Youth Skills Data'!$A$1:$E$2403,4,FALSE)</f>
        <v>6.23</v>
      </c>
      <c r="J2189" s="41">
        <f>VLOOKUP($A2189,'Youth Skills Data'!$A$1:$E$2403,3,FALSE)</f>
        <v>5.87</v>
      </c>
      <c r="K2189" s="41">
        <f t="shared" si="172"/>
        <v>19.940000000000001</v>
      </c>
      <c r="L2189" s="41" t="s">
        <v>5</v>
      </c>
      <c r="M2189" s="41" t="s">
        <v>7</v>
      </c>
      <c r="N2189" s="41" t="str">
        <f t="shared" si="173"/>
        <v>Moderate Impact</v>
      </c>
      <c r="O2189" s="42">
        <v>37000</v>
      </c>
      <c r="P2189" s="42"/>
      <c r="Q2189" s="42">
        <f t="shared" si="174"/>
        <v>37000</v>
      </c>
    </row>
    <row r="2190" spans="1:17" x14ac:dyDescent="0.35">
      <c r="A2190" s="41" t="s">
        <v>2211</v>
      </c>
      <c r="B2190" s="41">
        <f>VLOOKUP($A:$A,'Youth Skills Data'!$A$1:$E$2403,2,FALSE)</f>
        <v>24</v>
      </c>
      <c r="C2190" s="41" t="str">
        <f t="shared" si="171"/>
        <v>20 - 24 yrs</v>
      </c>
      <c r="D2190" s="41" t="s">
        <v>8</v>
      </c>
      <c r="E2190" s="41" t="str">
        <f>HLOOKUP($A2190,'Sheet 4'!$A$2:$CNK$3,2,FALSE)</f>
        <v>Single</v>
      </c>
      <c r="F2190" s="41" t="s">
        <v>116</v>
      </c>
      <c r="G2190" s="41" t="str">
        <f t="shared" si="170"/>
        <v>Female/Single/Moroto</v>
      </c>
      <c r="H2190" s="41">
        <f>VLOOKUP($A2190,'Youth Skills Data'!$A$1:$E$2403,5,FALSE)</f>
        <v>7.84</v>
      </c>
      <c r="I2190" s="41">
        <f>VLOOKUP($A2190,'Youth Skills Data'!$A$1:$E$2403,4,FALSE)</f>
        <v>6.23</v>
      </c>
      <c r="J2190" s="41">
        <f>VLOOKUP($A2190,'Youth Skills Data'!$A$1:$E$2403,3,FALSE)</f>
        <v>5.87</v>
      </c>
      <c r="K2190" s="41">
        <f t="shared" si="172"/>
        <v>19.940000000000001</v>
      </c>
      <c r="L2190" s="41" t="s">
        <v>5</v>
      </c>
      <c r="M2190" s="41" t="s">
        <v>7</v>
      </c>
      <c r="N2190" s="41" t="str">
        <f t="shared" si="173"/>
        <v>Moderate Impact</v>
      </c>
      <c r="O2190" s="42">
        <v>396000</v>
      </c>
      <c r="P2190" s="42"/>
      <c r="Q2190" s="42">
        <f t="shared" si="174"/>
        <v>396000</v>
      </c>
    </row>
    <row r="2191" spans="1:17" x14ac:dyDescent="0.35">
      <c r="A2191" s="41" t="s">
        <v>2212</v>
      </c>
      <c r="B2191" s="41">
        <f>VLOOKUP($A:$A,'Youth Skills Data'!$A$1:$E$2403,2,FALSE)</f>
        <v>20</v>
      </c>
      <c r="C2191" s="41" t="str">
        <f t="shared" si="171"/>
        <v>20 - 24 yrs</v>
      </c>
      <c r="D2191" s="41" t="s">
        <v>3</v>
      </c>
      <c r="E2191" s="41" t="str">
        <f>HLOOKUP($A2191,'Sheet 4'!$A$2:$CNK$3,2,FALSE)</f>
        <v>Married</v>
      </c>
      <c r="F2191" s="41" t="s">
        <v>116</v>
      </c>
      <c r="G2191" s="41" t="str">
        <f t="shared" si="170"/>
        <v>Male/Married/Moroto</v>
      </c>
      <c r="H2191" s="41">
        <f>VLOOKUP($A2191,'Youth Skills Data'!$A$1:$E$2403,5,FALSE)</f>
        <v>5.3</v>
      </c>
      <c r="I2191" s="41">
        <f>VLOOKUP($A2191,'Youth Skills Data'!$A$1:$E$2403,4,FALSE)</f>
        <v>2.52</v>
      </c>
      <c r="J2191" s="41">
        <f>VLOOKUP($A2191,'Youth Skills Data'!$A$1:$E$2403,3,FALSE)</f>
        <v>5.59</v>
      </c>
      <c r="K2191" s="41">
        <f t="shared" si="172"/>
        <v>13.41</v>
      </c>
      <c r="L2191" s="41" t="s">
        <v>5</v>
      </c>
      <c r="M2191" s="41" t="s">
        <v>5</v>
      </c>
      <c r="N2191" s="41" t="str">
        <f t="shared" si="173"/>
        <v>High Impact</v>
      </c>
      <c r="O2191" s="42">
        <v>32000</v>
      </c>
      <c r="P2191" s="42">
        <v>190000</v>
      </c>
      <c r="Q2191" s="42">
        <f t="shared" si="174"/>
        <v>222000</v>
      </c>
    </row>
    <row r="2192" spans="1:17" x14ac:dyDescent="0.35">
      <c r="A2192" s="41" t="s">
        <v>2213</v>
      </c>
      <c r="B2192" s="41">
        <f>VLOOKUP($A:$A,'Youth Skills Data'!$A$1:$E$2403,2,FALSE)</f>
        <v>29</v>
      </c>
      <c r="C2192" s="41" t="str">
        <f t="shared" si="171"/>
        <v>25 yrs or more</v>
      </c>
      <c r="D2192" s="41" t="s">
        <v>3</v>
      </c>
      <c r="E2192" s="41" t="str">
        <f>HLOOKUP($A2192,'Sheet 4'!$A$2:$CNK$3,2,FALSE)</f>
        <v>Married</v>
      </c>
      <c r="F2192" s="41" t="s">
        <v>116</v>
      </c>
      <c r="G2192" s="41" t="str">
        <f t="shared" si="170"/>
        <v>Male/Married/Moroto</v>
      </c>
      <c r="H2192" s="41">
        <f>VLOOKUP($A2192,'Youth Skills Data'!$A$1:$E$2403,5,FALSE)</f>
        <v>3.26</v>
      </c>
      <c r="I2192" s="41">
        <f>VLOOKUP($A2192,'Youth Skills Data'!$A$1:$E$2403,4,FALSE)</f>
        <v>9.7200000000000006</v>
      </c>
      <c r="J2192" s="41">
        <f>VLOOKUP($A2192,'Youth Skills Data'!$A$1:$E$2403,3,FALSE)</f>
        <v>2</v>
      </c>
      <c r="K2192" s="41">
        <f t="shared" si="172"/>
        <v>14.98</v>
      </c>
      <c r="L2192" s="41" t="s">
        <v>7</v>
      </c>
      <c r="M2192" s="41" t="s">
        <v>5</v>
      </c>
      <c r="N2192" s="41" t="str">
        <f t="shared" si="173"/>
        <v>Low Impact</v>
      </c>
      <c r="O2192" s="42"/>
      <c r="P2192" s="42">
        <v>280000</v>
      </c>
      <c r="Q2192" s="42">
        <f t="shared" si="174"/>
        <v>280000</v>
      </c>
    </row>
    <row r="2193" spans="1:17" x14ac:dyDescent="0.35">
      <c r="A2193" s="41" t="s">
        <v>2214</v>
      </c>
      <c r="B2193" s="41">
        <f>VLOOKUP($A:$A,'Youth Skills Data'!$A$1:$E$2403,2,FALSE)</f>
        <v>23</v>
      </c>
      <c r="C2193" s="41" t="str">
        <f t="shared" si="171"/>
        <v>20 - 24 yrs</v>
      </c>
      <c r="D2193" s="41" t="s">
        <v>8</v>
      </c>
      <c r="E2193" s="41" t="str">
        <f>HLOOKUP($A2193,'Sheet 4'!$A$2:$CNK$3,2,FALSE)</f>
        <v>Single</v>
      </c>
      <c r="F2193" s="41" t="s">
        <v>116</v>
      </c>
      <c r="G2193" s="41" t="str">
        <f t="shared" si="170"/>
        <v>Female/Single/Moroto</v>
      </c>
      <c r="H2193" s="41">
        <f>VLOOKUP($A2193,'Youth Skills Data'!$A$1:$E$2403,5,FALSE)</f>
        <v>3.26</v>
      </c>
      <c r="I2193" s="41">
        <f>VLOOKUP($A2193,'Youth Skills Data'!$A$1:$E$2403,4,FALSE)</f>
        <v>9.7200000000000006</v>
      </c>
      <c r="J2193" s="41">
        <f>VLOOKUP($A2193,'Youth Skills Data'!$A$1:$E$2403,3,FALSE)</f>
        <v>2</v>
      </c>
      <c r="K2193" s="41">
        <f t="shared" si="172"/>
        <v>14.98</v>
      </c>
      <c r="L2193" s="41" t="s">
        <v>7</v>
      </c>
      <c r="M2193" s="41" t="s">
        <v>5</v>
      </c>
      <c r="N2193" s="41" t="str">
        <f t="shared" si="173"/>
        <v>Low Impact</v>
      </c>
      <c r="O2193" s="42"/>
      <c r="P2193" s="42">
        <v>295000</v>
      </c>
      <c r="Q2193" s="42">
        <f t="shared" si="174"/>
        <v>295000</v>
      </c>
    </row>
    <row r="2194" spans="1:17" x14ac:dyDescent="0.35">
      <c r="A2194" s="41" t="s">
        <v>2215</v>
      </c>
      <c r="B2194" s="41">
        <f>VLOOKUP($A:$A,'Youth Skills Data'!$A$1:$E$2403,2,FALSE)</f>
        <v>21</v>
      </c>
      <c r="C2194" s="41" t="str">
        <f t="shared" si="171"/>
        <v>20 - 24 yrs</v>
      </c>
      <c r="D2194" s="41" t="s">
        <v>3</v>
      </c>
      <c r="E2194" s="41" t="str">
        <f>HLOOKUP($A2194,'Sheet 4'!$A$2:$CNK$3,2,FALSE)</f>
        <v>Single</v>
      </c>
      <c r="F2194" s="41" t="s">
        <v>116</v>
      </c>
      <c r="G2194" s="41" t="str">
        <f t="shared" si="170"/>
        <v>Male/Single/Moroto</v>
      </c>
      <c r="H2194" s="41">
        <f>VLOOKUP($A2194,'Youth Skills Data'!$A$1:$E$2403,5,FALSE)</f>
        <v>3.88</v>
      </c>
      <c r="I2194" s="41">
        <f>VLOOKUP($A2194,'Youth Skills Data'!$A$1:$E$2403,4,FALSE)</f>
        <v>1.29</v>
      </c>
      <c r="J2194" s="41">
        <f>VLOOKUP($A2194,'Youth Skills Data'!$A$1:$E$2403,3,FALSE)</f>
        <v>9.16</v>
      </c>
      <c r="K2194" s="41">
        <f t="shared" si="172"/>
        <v>14.33</v>
      </c>
      <c r="L2194" s="41" t="s">
        <v>7</v>
      </c>
      <c r="M2194" s="41" t="s">
        <v>5</v>
      </c>
      <c r="N2194" s="41" t="str">
        <f t="shared" si="173"/>
        <v>Low Impact</v>
      </c>
      <c r="O2194" s="42"/>
      <c r="P2194" s="42">
        <v>0</v>
      </c>
      <c r="Q2194" s="42">
        <f t="shared" si="174"/>
        <v>0</v>
      </c>
    </row>
    <row r="2195" spans="1:17" x14ac:dyDescent="0.35">
      <c r="A2195" s="41" t="s">
        <v>2216</v>
      </c>
      <c r="B2195" s="41">
        <f>VLOOKUP($A:$A,'Youth Skills Data'!$A$1:$E$2403,2,FALSE)</f>
        <v>19</v>
      </c>
      <c r="C2195" s="41" t="str">
        <f t="shared" si="171"/>
        <v>20 - 24 yrs</v>
      </c>
      <c r="D2195" s="41" t="s">
        <v>3</v>
      </c>
      <c r="E2195" s="41" t="str">
        <f>HLOOKUP($A2195,'Sheet 4'!$A$2:$CNK$3,2,FALSE)</f>
        <v>Single</v>
      </c>
      <c r="F2195" s="41" t="s">
        <v>116</v>
      </c>
      <c r="G2195" s="41" t="str">
        <f t="shared" si="170"/>
        <v>Male/Single/Moroto</v>
      </c>
      <c r="H2195" s="41">
        <f>VLOOKUP($A2195,'Youth Skills Data'!$A$1:$E$2403,5,FALSE)</f>
        <v>7.84</v>
      </c>
      <c r="I2195" s="41">
        <f>VLOOKUP($A2195,'Youth Skills Data'!$A$1:$E$2403,4,FALSE)</f>
        <v>6.23</v>
      </c>
      <c r="J2195" s="41">
        <f>VLOOKUP($A2195,'Youth Skills Data'!$A$1:$E$2403,3,FALSE)</f>
        <v>5.87</v>
      </c>
      <c r="K2195" s="41">
        <f t="shared" si="172"/>
        <v>19.940000000000001</v>
      </c>
      <c r="L2195" s="41" t="s">
        <v>6</v>
      </c>
      <c r="M2195" s="41" t="s">
        <v>6</v>
      </c>
      <c r="N2195" s="41" t="str">
        <f t="shared" si="173"/>
        <v>No Impact at all</v>
      </c>
      <c r="O2195" s="42"/>
      <c r="P2195" s="42"/>
      <c r="Q2195" s="42">
        <f t="shared" si="174"/>
        <v>0</v>
      </c>
    </row>
    <row r="2196" spans="1:17" x14ac:dyDescent="0.35">
      <c r="A2196" s="41" t="s">
        <v>2217</v>
      </c>
      <c r="B2196" s="41">
        <f>VLOOKUP($A:$A,'Youth Skills Data'!$A$1:$E$2403,2,FALSE)</f>
        <v>21</v>
      </c>
      <c r="C2196" s="41" t="str">
        <f t="shared" si="171"/>
        <v>20 - 24 yrs</v>
      </c>
      <c r="D2196" s="41" t="s">
        <v>3</v>
      </c>
      <c r="E2196" s="41" t="str">
        <f>HLOOKUP($A2196,'Sheet 4'!$A$2:$CNK$3,2,FALSE)</f>
        <v>Single</v>
      </c>
      <c r="F2196" s="41" t="s">
        <v>117</v>
      </c>
      <c r="G2196" s="41" t="str">
        <f t="shared" si="170"/>
        <v>Male/Single/Kaabong</v>
      </c>
      <c r="H2196" s="41">
        <f>VLOOKUP($A2196,'Youth Skills Data'!$A$1:$E$2403,5,FALSE)</f>
        <v>8.9499999999999993</v>
      </c>
      <c r="I2196" s="41">
        <f>VLOOKUP($A2196,'Youth Skills Data'!$A$1:$E$2403,4,FALSE)</f>
        <v>9.2799999999999994</v>
      </c>
      <c r="J2196" s="41">
        <f>VLOOKUP($A2196,'Youth Skills Data'!$A$1:$E$2403,3,FALSE)</f>
        <v>7.99</v>
      </c>
      <c r="K2196" s="41">
        <f t="shared" si="172"/>
        <v>26.22</v>
      </c>
      <c r="L2196" s="41" t="s">
        <v>5</v>
      </c>
      <c r="M2196" s="41" t="s">
        <v>6</v>
      </c>
      <c r="N2196" s="41" t="str">
        <f t="shared" si="173"/>
        <v>Moderate Impact</v>
      </c>
      <c r="O2196" s="42">
        <v>261000</v>
      </c>
      <c r="P2196" s="42"/>
      <c r="Q2196" s="42">
        <f t="shared" si="174"/>
        <v>261000</v>
      </c>
    </row>
    <row r="2197" spans="1:17" x14ac:dyDescent="0.35">
      <c r="A2197" s="41" t="s">
        <v>2218</v>
      </c>
      <c r="B2197" s="41">
        <f>VLOOKUP($A:$A,'Youth Skills Data'!$A$1:$E$2403,2,FALSE)</f>
        <v>23</v>
      </c>
      <c r="C2197" s="41" t="str">
        <f t="shared" si="171"/>
        <v>20 - 24 yrs</v>
      </c>
      <c r="D2197" s="41" t="s">
        <v>8</v>
      </c>
      <c r="E2197" s="41" t="str">
        <f>HLOOKUP($A2197,'Sheet 4'!$A$2:$CNK$3,2,FALSE)</f>
        <v>Single</v>
      </c>
      <c r="F2197" s="41" t="s">
        <v>118</v>
      </c>
      <c r="G2197" s="41" t="str">
        <f t="shared" si="170"/>
        <v>Female/Single/Kotido</v>
      </c>
      <c r="H2197" s="41">
        <f>VLOOKUP($A2197,'Youth Skills Data'!$A$1:$E$2403,5,FALSE)</f>
        <v>0.74</v>
      </c>
      <c r="I2197" s="41">
        <f>VLOOKUP($A2197,'Youth Skills Data'!$A$1:$E$2403,4,FALSE)</f>
        <v>4.91</v>
      </c>
      <c r="J2197" s="41">
        <f>VLOOKUP($A2197,'Youth Skills Data'!$A$1:$E$2403,3,FALSE)</f>
        <v>1.95</v>
      </c>
      <c r="K2197" s="41">
        <f t="shared" si="172"/>
        <v>7.6000000000000005</v>
      </c>
      <c r="L2197" s="41" t="s">
        <v>6</v>
      </c>
      <c r="M2197" s="41" t="s">
        <v>6</v>
      </c>
      <c r="N2197" s="41" t="str">
        <f t="shared" si="173"/>
        <v>No Impact at all</v>
      </c>
      <c r="O2197" s="42"/>
      <c r="P2197" s="42"/>
      <c r="Q2197" s="42">
        <f t="shared" si="174"/>
        <v>0</v>
      </c>
    </row>
    <row r="2198" spans="1:17" x14ac:dyDescent="0.35">
      <c r="A2198" s="41" t="s">
        <v>2219</v>
      </c>
      <c r="B2198" s="41">
        <f>VLOOKUP($A:$A,'Youth Skills Data'!$A$1:$E$2403,2,FALSE)</f>
        <v>17</v>
      </c>
      <c r="C2198" s="41" t="str">
        <f t="shared" si="171"/>
        <v>15 - 19 yrs</v>
      </c>
      <c r="D2198" s="41" t="s">
        <v>8</v>
      </c>
      <c r="E2198" s="41" t="str">
        <f>HLOOKUP($A2198,'Sheet 4'!$A$2:$CNK$3,2,FALSE)</f>
        <v>Separated</v>
      </c>
      <c r="F2198" s="41" t="s">
        <v>119</v>
      </c>
      <c r="G2198" s="41" t="str">
        <f t="shared" si="170"/>
        <v>Female/Separated/Napak</v>
      </c>
      <c r="H2198" s="41">
        <f>VLOOKUP($A2198,'Youth Skills Data'!$A$1:$E$2403,5,FALSE)</f>
        <v>1.87</v>
      </c>
      <c r="I2198" s="41">
        <f>VLOOKUP($A2198,'Youth Skills Data'!$A$1:$E$2403,4,FALSE)</f>
        <v>2.88</v>
      </c>
      <c r="J2198" s="41">
        <f>VLOOKUP($A2198,'Youth Skills Data'!$A$1:$E$2403,3,FALSE)</f>
        <v>5.23</v>
      </c>
      <c r="K2198" s="41">
        <f t="shared" si="172"/>
        <v>9.98</v>
      </c>
      <c r="L2198" s="41" t="s">
        <v>7</v>
      </c>
      <c r="M2198" s="41" t="s">
        <v>7</v>
      </c>
      <c r="N2198" s="41" t="str">
        <f t="shared" si="173"/>
        <v>No Impact at all</v>
      </c>
      <c r="O2198" s="42"/>
      <c r="P2198" s="42"/>
      <c r="Q2198" s="42">
        <f t="shared" si="174"/>
        <v>0</v>
      </c>
    </row>
    <row r="2199" spans="1:17" x14ac:dyDescent="0.35">
      <c r="A2199" s="41" t="s">
        <v>2220</v>
      </c>
      <c r="B2199" s="41">
        <f>VLOOKUP($A:$A,'Youth Skills Data'!$A$1:$E$2403,2,FALSE)</f>
        <v>25</v>
      </c>
      <c r="C2199" s="41" t="str">
        <f t="shared" si="171"/>
        <v>25 yrs or more</v>
      </c>
      <c r="D2199" s="41" t="s">
        <v>8</v>
      </c>
      <c r="E2199" s="41" t="str">
        <f>HLOOKUP($A2199,'Sheet 4'!$A$2:$CNK$3,2,FALSE)</f>
        <v>Separated</v>
      </c>
      <c r="F2199" s="41" t="s">
        <v>120</v>
      </c>
      <c r="G2199" s="41" t="str">
        <f t="shared" si="170"/>
        <v>Female/Separated/Nakapiripiriti</v>
      </c>
      <c r="H2199" s="41">
        <f>VLOOKUP($A2199,'Youth Skills Data'!$A$1:$E$2403,5,FALSE)</f>
        <v>3.26</v>
      </c>
      <c r="I2199" s="41">
        <f>VLOOKUP($A2199,'Youth Skills Data'!$A$1:$E$2403,4,FALSE)</f>
        <v>9.7200000000000006</v>
      </c>
      <c r="J2199" s="41">
        <f>VLOOKUP($A2199,'Youth Skills Data'!$A$1:$E$2403,3,FALSE)</f>
        <v>2</v>
      </c>
      <c r="K2199" s="41">
        <f t="shared" si="172"/>
        <v>14.98</v>
      </c>
      <c r="L2199" s="41" t="s">
        <v>5</v>
      </c>
      <c r="M2199" s="41" t="s">
        <v>6</v>
      </c>
      <c r="N2199" s="41" t="str">
        <f t="shared" si="173"/>
        <v>Moderate Impact</v>
      </c>
      <c r="O2199" s="42">
        <v>159000</v>
      </c>
      <c r="P2199" s="42"/>
      <c r="Q2199" s="42">
        <f t="shared" si="174"/>
        <v>159000</v>
      </c>
    </row>
    <row r="2200" spans="1:17" x14ac:dyDescent="0.35">
      <c r="A2200" s="41" t="s">
        <v>2221</v>
      </c>
      <c r="B2200" s="41">
        <f>VLOOKUP($A:$A,'Youth Skills Data'!$A$1:$E$2403,2,FALSE)</f>
        <v>15</v>
      </c>
      <c r="C2200" s="41" t="str">
        <f t="shared" si="171"/>
        <v>15 - 19 yrs</v>
      </c>
      <c r="D2200" s="41" t="s">
        <v>8</v>
      </c>
      <c r="E2200" s="41" t="str">
        <f>HLOOKUP($A2200,'Sheet 4'!$A$2:$CNK$3,2,FALSE)</f>
        <v>Single</v>
      </c>
      <c r="F2200" s="41" t="s">
        <v>121</v>
      </c>
      <c r="G2200" s="41" t="str">
        <f t="shared" si="170"/>
        <v>Female/Single/Amudat</v>
      </c>
      <c r="H2200" s="41">
        <f>VLOOKUP($A2200,'Youth Skills Data'!$A$1:$E$2403,5,FALSE)</f>
        <v>1.87</v>
      </c>
      <c r="I2200" s="41">
        <f>VLOOKUP($A2200,'Youth Skills Data'!$A$1:$E$2403,4,FALSE)</f>
        <v>2.88</v>
      </c>
      <c r="J2200" s="41">
        <f>VLOOKUP($A2200,'Youth Skills Data'!$A$1:$E$2403,3,FALSE)</f>
        <v>5.23</v>
      </c>
      <c r="K2200" s="41">
        <f t="shared" si="172"/>
        <v>9.98</v>
      </c>
      <c r="L2200" s="41" t="s">
        <v>5</v>
      </c>
      <c r="M2200" s="41" t="s">
        <v>5</v>
      </c>
      <c r="N2200" s="41" t="str">
        <f t="shared" si="173"/>
        <v>High Impact</v>
      </c>
      <c r="O2200" s="42">
        <v>129099</v>
      </c>
      <c r="P2200" s="42">
        <v>125000</v>
      </c>
      <c r="Q2200" s="42">
        <f t="shared" si="174"/>
        <v>254099</v>
      </c>
    </row>
    <row r="2201" spans="1:17" x14ac:dyDescent="0.35">
      <c r="A2201" s="41" t="s">
        <v>2222</v>
      </c>
      <c r="B2201" s="41">
        <f>VLOOKUP($A:$A,'Youth Skills Data'!$A$1:$E$2403,2,FALSE)</f>
        <v>15</v>
      </c>
      <c r="C2201" s="41" t="str">
        <f t="shared" si="171"/>
        <v>15 - 19 yrs</v>
      </c>
      <c r="D2201" s="41" t="s">
        <v>8</v>
      </c>
      <c r="E2201" s="41" t="str">
        <f>HLOOKUP($A2201,'Sheet 4'!$A$2:$CNK$3,2,FALSE)</f>
        <v>Single</v>
      </c>
      <c r="F2201" s="41" t="s">
        <v>122</v>
      </c>
      <c r="G2201" s="41" t="str">
        <f t="shared" si="170"/>
        <v>Female/Single/Abim</v>
      </c>
      <c r="H2201" s="41">
        <f>VLOOKUP($A2201,'Youth Skills Data'!$A$1:$E$2403,5,FALSE)</f>
        <v>3.26</v>
      </c>
      <c r="I2201" s="41">
        <f>VLOOKUP($A2201,'Youth Skills Data'!$A$1:$E$2403,4,FALSE)</f>
        <v>9.7200000000000006</v>
      </c>
      <c r="J2201" s="41">
        <f>VLOOKUP($A2201,'Youth Skills Data'!$A$1:$E$2403,3,FALSE)</f>
        <v>2</v>
      </c>
      <c r="K2201" s="41">
        <f t="shared" si="172"/>
        <v>14.98</v>
      </c>
      <c r="L2201" s="41" t="s">
        <v>5</v>
      </c>
      <c r="M2201" s="41" t="s">
        <v>5</v>
      </c>
      <c r="N2201" s="41" t="str">
        <f t="shared" si="173"/>
        <v>High Impact</v>
      </c>
      <c r="O2201" s="42">
        <v>33000</v>
      </c>
      <c r="P2201" s="42">
        <v>2100000</v>
      </c>
      <c r="Q2201" s="42">
        <f t="shared" si="174"/>
        <v>2133000</v>
      </c>
    </row>
    <row r="2202" spans="1:17" x14ac:dyDescent="0.35">
      <c r="A2202" s="41" t="s">
        <v>2223</v>
      </c>
      <c r="B2202" s="41">
        <f>VLOOKUP($A:$A,'Youth Skills Data'!$A$1:$E$2403,2,FALSE)</f>
        <v>17</v>
      </c>
      <c r="C2202" s="41" t="str">
        <f t="shared" si="171"/>
        <v>15 - 19 yrs</v>
      </c>
      <c r="D2202" s="41" t="s">
        <v>8</v>
      </c>
      <c r="E2202" s="41" t="str">
        <f>HLOOKUP($A2202,'Sheet 4'!$A$2:$CNK$3,2,FALSE)</f>
        <v>Married</v>
      </c>
      <c r="F2202" s="41" t="s">
        <v>122</v>
      </c>
      <c r="G2202" s="41" t="str">
        <f t="shared" si="170"/>
        <v>Female/Married/Abim</v>
      </c>
      <c r="H2202" s="41">
        <f>VLOOKUP($A2202,'Youth Skills Data'!$A$1:$E$2403,5,FALSE)</f>
        <v>3.26</v>
      </c>
      <c r="I2202" s="41">
        <f>VLOOKUP($A2202,'Youth Skills Data'!$A$1:$E$2403,4,FALSE)</f>
        <v>9.7200000000000006</v>
      </c>
      <c r="J2202" s="41">
        <f>VLOOKUP($A2202,'Youth Skills Data'!$A$1:$E$2403,3,FALSE)</f>
        <v>2</v>
      </c>
      <c r="K2202" s="41">
        <f t="shared" si="172"/>
        <v>14.98</v>
      </c>
      <c r="L2202" s="41" t="s">
        <v>5</v>
      </c>
      <c r="M2202" s="41" t="s">
        <v>5</v>
      </c>
      <c r="N2202" s="41" t="str">
        <f t="shared" si="173"/>
        <v>High Impact</v>
      </c>
      <c r="O2202" s="42">
        <v>1123698</v>
      </c>
      <c r="P2202" s="42">
        <v>51000</v>
      </c>
      <c r="Q2202" s="42">
        <f t="shared" si="174"/>
        <v>1174698</v>
      </c>
    </row>
    <row r="2203" spans="1:17" x14ac:dyDescent="0.35">
      <c r="A2203" s="41" t="s">
        <v>2224</v>
      </c>
      <c r="B2203" s="41">
        <f>VLOOKUP($A:$A,'Youth Skills Data'!$A$1:$E$2403,2,FALSE)</f>
        <v>19</v>
      </c>
      <c r="C2203" s="41" t="str">
        <f t="shared" si="171"/>
        <v>20 - 24 yrs</v>
      </c>
      <c r="D2203" s="41" t="s">
        <v>8</v>
      </c>
      <c r="E2203" s="41" t="str">
        <f>HLOOKUP($A2203,'Sheet 4'!$A$2:$CNK$3,2,FALSE)</f>
        <v>Married</v>
      </c>
      <c r="F2203" s="41" t="s">
        <v>122</v>
      </c>
      <c r="G2203" s="41" t="str">
        <f t="shared" si="170"/>
        <v>Female/Married/Abim</v>
      </c>
      <c r="H2203" s="41">
        <f>VLOOKUP($A2203,'Youth Skills Data'!$A$1:$E$2403,5,FALSE)</f>
        <v>8.9499999999999993</v>
      </c>
      <c r="I2203" s="41">
        <f>VLOOKUP($A2203,'Youth Skills Data'!$A$1:$E$2403,4,FALSE)</f>
        <v>9.2799999999999994</v>
      </c>
      <c r="J2203" s="41">
        <f>VLOOKUP($A2203,'Youth Skills Data'!$A$1:$E$2403,3,FALSE)</f>
        <v>7.99</v>
      </c>
      <c r="K2203" s="41">
        <f t="shared" si="172"/>
        <v>26.22</v>
      </c>
      <c r="L2203" s="41" t="s">
        <v>6</v>
      </c>
      <c r="M2203" s="41" t="s">
        <v>6</v>
      </c>
      <c r="N2203" s="41" t="str">
        <f t="shared" si="173"/>
        <v>No Impact at all</v>
      </c>
      <c r="O2203" s="42"/>
      <c r="P2203" s="42"/>
      <c r="Q2203" s="42">
        <f t="shared" si="174"/>
        <v>0</v>
      </c>
    </row>
    <row r="2204" spans="1:17" x14ac:dyDescent="0.35">
      <c r="A2204" s="41" t="s">
        <v>2225</v>
      </c>
      <c r="B2204" s="41">
        <f>VLOOKUP($A:$A,'Youth Skills Data'!$A$1:$E$2403,2,FALSE)</f>
        <v>21</v>
      </c>
      <c r="C2204" s="41" t="str">
        <f t="shared" si="171"/>
        <v>20 - 24 yrs</v>
      </c>
      <c r="D2204" s="41" t="s">
        <v>3</v>
      </c>
      <c r="E2204" s="41" t="str">
        <f>HLOOKUP($A2204,'Sheet 4'!$A$2:$CNK$3,2,FALSE)</f>
        <v>Single</v>
      </c>
      <c r="F2204" s="41" t="s">
        <v>122</v>
      </c>
      <c r="G2204" s="41" t="str">
        <f t="shared" si="170"/>
        <v>Male/Single/Abim</v>
      </c>
      <c r="H2204" s="41">
        <f>VLOOKUP($A2204,'Youth Skills Data'!$A$1:$E$2403,5,FALSE)</f>
        <v>1.87</v>
      </c>
      <c r="I2204" s="41">
        <f>VLOOKUP($A2204,'Youth Skills Data'!$A$1:$E$2403,4,FALSE)</f>
        <v>2.88</v>
      </c>
      <c r="J2204" s="41">
        <f>VLOOKUP($A2204,'Youth Skills Data'!$A$1:$E$2403,3,FALSE)</f>
        <v>5.23</v>
      </c>
      <c r="K2204" s="41">
        <f t="shared" si="172"/>
        <v>9.98</v>
      </c>
      <c r="L2204" s="41" t="s">
        <v>5</v>
      </c>
      <c r="M2204" s="41" t="s">
        <v>5</v>
      </c>
      <c r="N2204" s="41" t="str">
        <f t="shared" si="173"/>
        <v>High Impact</v>
      </c>
      <c r="O2204" s="42">
        <v>3198</v>
      </c>
      <c r="P2204" s="42">
        <v>175000</v>
      </c>
      <c r="Q2204" s="42">
        <f t="shared" si="174"/>
        <v>178198</v>
      </c>
    </row>
    <row r="2205" spans="1:17" x14ac:dyDescent="0.35">
      <c r="A2205" s="41" t="s">
        <v>2226</v>
      </c>
      <c r="B2205" s="41">
        <f>VLOOKUP($A:$A,'Youth Skills Data'!$A$1:$E$2403,2,FALSE)</f>
        <v>24</v>
      </c>
      <c r="C2205" s="41" t="str">
        <f t="shared" si="171"/>
        <v>20 - 24 yrs</v>
      </c>
      <c r="D2205" s="41" t="s">
        <v>3</v>
      </c>
      <c r="E2205" s="41" t="str">
        <f>HLOOKUP($A2205,'Sheet 4'!$A$2:$CNK$3,2,FALSE)</f>
        <v>Single</v>
      </c>
      <c r="F2205" s="41" t="s">
        <v>122</v>
      </c>
      <c r="G2205" s="41" t="str">
        <f t="shared" si="170"/>
        <v>Male/Single/Abim</v>
      </c>
      <c r="H2205" s="41">
        <f>VLOOKUP($A2205,'Youth Skills Data'!$A$1:$E$2403,5,FALSE)</f>
        <v>8.76</v>
      </c>
      <c r="I2205" s="41">
        <f>VLOOKUP($A2205,'Youth Skills Data'!$A$1:$E$2403,4,FALSE)</f>
        <v>3.81</v>
      </c>
      <c r="J2205" s="41">
        <f>VLOOKUP($A2205,'Youth Skills Data'!$A$1:$E$2403,3,FALSE)</f>
        <v>7.33</v>
      </c>
      <c r="K2205" s="41">
        <f t="shared" si="172"/>
        <v>19.899999999999999</v>
      </c>
      <c r="L2205" s="41" t="s">
        <v>6</v>
      </c>
      <c r="M2205" s="41" t="s">
        <v>5</v>
      </c>
      <c r="N2205" s="41" t="str">
        <f t="shared" si="173"/>
        <v>Low Impact</v>
      </c>
      <c r="O2205" s="42"/>
      <c r="P2205" s="42">
        <v>22500</v>
      </c>
      <c r="Q2205" s="42">
        <f t="shared" si="174"/>
        <v>22500</v>
      </c>
    </row>
    <row r="2206" spans="1:17" x14ac:dyDescent="0.35">
      <c r="A2206" s="41" t="s">
        <v>2227</v>
      </c>
      <c r="B2206" s="41">
        <f>VLOOKUP($A:$A,'Youth Skills Data'!$A$1:$E$2403,2,FALSE)</f>
        <v>21</v>
      </c>
      <c r="C2206" s="41" t="str">
        <f t="shared" si="171"/>
        <v>20 - 24 yrs</v>
      </c>
      <c r="D2206" s="41" t="s">
        <v>3</v>
      </c>
      <c r="E2206" s="41" t="str">
        <f>HLOOKUP($A2206,'Sheet 4'!$A$2:$CNK$3,2,FALSE)</f>
        <v>Separated</v>
      </c>
      <c r="F2206" s="41" t="s">
        <v>122</v>
      </c>
      <c r="G2206" s="41" t="str">
        <f t="shared" si="170"/>
        <v>Male/Separated/Abim</v>
      </c>
      <c r="H2206" s="41">
        <f>VLOOKUP($A2206,'Youth Skills Data'!$A$1:$E$2403,5,FALSE)</f>
        <v>3.76</v>
      </c>
      <c r="I2206" s="41">
        <f>VLOOKUP($A2206,'Youth Skills Data'!$A$1:$E$2403,4,FALSE)</f>
        <v>0.56000000000000005</v>
      </c>
      <c r="J2206" s="41">
        <f>VLOOKUP($A2206,'Youth Skills Data'!$A$1:$E$2403,3,FALSE)</f>
        <v>9.81</v>
      </c>
      <c r="K2206" s="41">
        <f t="shared" si="172"/>
        <v>14.13</v>
      </c>
      <c r="L2206" s="41" t="s">
        <v>6</v>
      </c>
      <c r="M2206" s="41" t="s">
        <v>6</v>
      </c>
      <c r="N2206" s="41" t="str">
        <f t="shared" si="173"/>
        <v>No Impact at all</v>
      </c>
      <c r="O2206" s="42"/>
      <c r="P2206" s="42"/>
      <c r="Q2206" s="42">
        <f t="shared" si="174"/>
        <v>0</v>
      </c>
    </row>
    <row r="2207" spans="1:17" x14ac:dyDescent="0.35">
      <c r="A2207" s="41" t="s">
        <v>2228</v>
      </c>
      <c r="B2207" s="41">
        <f>VLOOKUP($A:$A,'Youth Skills Data'!$A$1:$E$2403,2,FALSE)</f>
        <v>24</v>
      </c>
      <c r="C2207" s="41" t="str">
        <f t="shared" si="171"/>
        <v>20 - 24 yrs</v>
      </c>
      <c r="D2207" s="41" t="s">
        <v>3</v>
      </c>
      <c r="E2207" s="41" t="str">
        <f>HLOOKUP($A2207,'Sheet 4'!$A$2:$CNK$3,2,FALSE)</f>
        <v>Married</v>
      </c>
      <c r="F2207" s="41" t="s">
        <v>122</v>
      </c>
      <c r="G2207" s="41" t="str">
        <f t="shared" si="170"/>
        <v>Male/Married/Abim</v>
      </c>
      <c r="H2207" s="41">
        <f>VLOOKUP($A2207,'Youth Skills Data'!$A$1:$E$2403,5,FALSE)</f>
        <v>3.76</v>
      </c>
      <c r="I2207" s="41">
        <f>VLOOKUP($A2207,'Youth Skills Data'!$A$1:$E$2403,4,FALSE)</f>
        <v>0.56000000000000005</v>
      </c>
      <c r="J2207" s="41">
        <f>VLOOKUP($A2207,'Youth Skills Data'!$A$1:$E$2403,3,FALSE)</f>
        <v>9.81</v>
      </c>
      <c r="K2207" s="41">
        <f t="shared" si="172"/>
        <v>14.13</v>
      </c>
      <c r="L2207" s="41" t="s">
        <v>6</v>
      </c>
      <c r="M2207" s="41" t="s">
        <v>6</v>
      </c>
      <c r="N2207" s="41" t="str">
        <f t="shared" si="173"/>
        <v>No Impact at all</v>
      </c>
      <c r="O2207" s="42"/>
      <c r="P2207" s="42"/>
      <c r="Q2207" s="42">
        <f t="shared" si="174"/>
        <v>0</v>
      </c>
    </row>
    <row r="2208" spans="1:17" x14ac:dyDescent="0.35">
      <c r="A2208" s="41" t="s">
        <v>2229</v>
      </c>
      <c r="B2208" s="41">
        <f>VLOOKUP($A:$A,'Youth Skills Data'!$A$1:$E$2403,2,FALSE)</f>
        <v>20</v>
      </c>
      <c r="C2208" s="41" t="str">
        <f t="shared" si="171"/>
        <v>20 - 24 yrs</v>
      </c>
      <c r="D2208" s="41" t="s">
        <v>3</v>
      </c>
      <c r="E2208" s="41" t="str">
        <f>HLOOKUP($A2208,'Sheet 4'!$A$2:$CNK$3,2,FALSE)</f>
        <v>Separated</v>
      </c>
      <c r="F2208" s="41" t="s">
        <v>122</v>
      </c>
      <c r="G2208" s="41" t="str">
        <f t="shared" si="170"/>
        <v>Male/Separated/Abim</v>
      </c>
      <c r="H2208" s="41">
        <f>VLOOKUP($A2208,'Youth Skills Data'!$A$1:$E$2403,5,FALSE)</f>
        <v>5.3</v>
      </c>
      <c r="I2208" s="41">
        <f>VLOOKUP($A2208,'Youth Skills Data'!$A$1:$E$2403,4,FALSE)</f>
        <v>2.52</v>
      </c>
      <c r="J2208" s="41">
        <f>VLOOKUP($A2208,'Youth Skills Data'!$A$1:$E$2403,3,FALSE)</f>
        <v>5.59</v>
      </c>
      <c r="K2208" s="41">
        <f t="shared" si="172"/>
        <v>13.41</v>
      </c>
      <c r="L2208" s="41" t="s">
        <v>6</v>
      </c>
      <c r="M2208" s="41" t="s">
        <v>6</v>
      </c>
      <c r="N2208" s="41" t="str">
        <f t="shared" si="173"/>
        <v>No Impact at all</v>
      </c>
      <c r="O2208" s="42"/>
      <c r="P2208" s="42"/>
      <c r="Q2208" s="42">
        <f t="shared" si="174"/>
        <v>0</v>
      </c>
    </row>
    <row r="2209" spans="1:17" x14ac:dyDescent="0.35">
      <c r="A2209" s="41" t="s">
        <v>2230</v>
      </c>
      <c r="B2209" s="41">
        <f>VLOOKUP($A:$A,'Youth Skills Data'!$A$1:$E$2403,2,FALSE)</f>
        <v>29</v>
      </c>
      <c r="C2209" s="41" t="str">
        <f t="shared" si="171"/>
        <v>25 yrs or more</v>
      </c>
      <c r="D2209" s="41" t="s">
        <v>3</v>
      </c>
      <c r="E2209" s="41" t="str">
        <f>HLOOKUP($A2209,'Sheet 4'!$A$2:$CNK$3,2,FALSE)</f>
        <v>Single</v>
      </c>
      <c r="F2209" s="41" t="s">
        <v>122</v>
      </c>
      <c r="G2209" s="41" t="str">
        <f t="shared" si="170"/>
        <v>Male/Single/Abim</v>
      </c>
      <c r="H2209" s="41">
        <f>VLOOKUP($A2209,'Youth Skills Data'!$A$1:$E$2403,5,FALSE)</f>
        <v>3.26</v>
      </c>
      <c r="I2209" s="41">
        <f>VLOOKUP($A2209,'Youth Skills Data'!$A$1:$E$2403,4,FALSE)</f>
        <v>9.7200000000000006</v>
      </c>
      <c r="J2209" s="41">
        <f>VLOOKUP($A2209,'Youth Skills Data'!$A$1:$E$2403,3,FALSE)</f>
        <v>2</v>
      </c>
      <c r="K2209" s="41">
        <f t="shared" si="172"/>
        <v>14.98</v>
      </c>
      <c r="L2209" s="41" t="s">
        <v>6</v>
      </c>
      <c r="M2209" s="41" t="s">
        <v>6</v>
      </c>
      <c r="N2209" s="41" t="str">
        <f t="shared" si="173"/>
        <v>No Impact at all</v>
      </c>
      <c r="O2209" s="42"/>
      <c r="P2209" s="42"/>
      <c r="Q2209" s="42">
        <f t="shared" si="174"/>
        <v>0</v>
      </c>
    </row>
    <row r="2210" spans="1:17" x14ac:dyDescent="0.35">
      <c r="A2210" s="41" t="s">
        <v>2231</v>
      </c>
      <c r="B2210" s="41">
        <f>VLOOKUP($A:$A,'Youth Skills Data'!$A$1:$E$2403,2,FALSE)</f>
        <v>23</v>
      </c>
      <c r="C2210" s="41" t="str">
        <f t="shared" si="171"/>
        <v>20 - 24 yrs</v>
      </c>
      <c r="D2210" s="41" t="s">
        <v>8</v>
      </c>
      <c r="E2210" s="41" t="str">
        <f>HLOOKUP($A2210,'Sheet 4'!$A$2:$CNK$3,2,FALSE)</f>
        <v>Married</v>
      </c>
      <c r="F2210" s="41" t="s">
        <v>122</v>
      </c>
      <c r="G2210" s="41" t="str">
        <f t="shared" si="170"/>
        <v>Female/Married/Abim</v>
      </c>
      <c r="H2210" s="41">
        <f>VLOOKUP($A2210,'Youth Skills Data'!$A$1:$E$2403,5,FALSE)</f>
        <v>3.26</v>
      </c>
      <c r="I2210" s="41">
        <f>VLOOKUP($A2210,'Youth Skills Data'!$A$1:$E$2403,4,FALSE)</f>
        <v>9.7200000000000006</v>
      </c>
      <c r="J2210" s="41">
        <f>VLOOKUP($A2210,'Youth Skills Data'!$A$1:$E$2403,3,FALSE)</f>
        <v>2</v>
      </c>
      <c r="K2210" s="41">
        <f t="shared" si="172"/>
        <v>14.98</v>
      </c>
      <c r="L2210" s="41" t="s">
        <v>6</v>
      </c>
      <c r="M2210" s="41" t="s">
        <v>6</v>
      </c>
      <c r="N2210" s="41" t="str">
        <f t="shared" si="173"/>
        <v>No Impact at all</v>
      </c>
      <c r="O2210" s="42"/>
      <c r="P2210" s="42"/>
      <c r="Q2210" s="42">
        <f t="shared" si="174"/>
        <v>0</v>
      </c>
    </row>
    <row r="2211" spans="1:17" x14ac:dyDescent="0.35">
      <c r="A2211" s="41" t="s">
        <v>2232</v>
      </c>
      <c r="B2211" s="41">
        <f>VLOOKUP($A:$A,'Youth Skills Data'!$A$1:$E$2403,2,FALSE)</f>
        <v>21</v>
      </c>
      <c r="C2211" s="41" t="str">
        <f t="shared" si="171"/>
        <v>20 - 24 yrs</v>
      </c>
      <c r="D2211" s="41" t="s">
        <v>3</v>
      </c>
      <c r="E2211" s="41" t="str">
        <f>HLOOKUP($A2211,'Sheet 4'!$A$2:$CNK$3,2,FALSE)</f>
        <v>Married</v>
      </c>
      <c r="F2211" s="41" t="s">
        <v>122</v>
      </c>
      <c r="G2211" s="41" t="str">
        <f t="shared" si="170"/>
        <v>Male/Married/Abim</v>
      </c>
      <c r="H2211" s="41">
        <f>VLOOKUP($A2211,'Youth Skills Data'!$A$1:$E$2403,5,FALSE)</f>
        <v>7.53</v>
      </c>
      <c r="I2211" s="41">
        <f>VLOOKUP($A2211,'Youth Skills Data'!$A$1:$E$2403,4,FALSE)</f>
        <v>1.85</v>
      </c>
      <c r="J2211" s="41">
        <f>VLOOKUP($A2211,'Youth Skills Data'!$A$1:$E$2403,3,FALSE)</f>
        <v>6.81</v>
      </c>
      <c r="K2211" s="41">
        <f t="shared" si="172"/>
        <v>16.190000000000001</v>
      </c>
      <c r="L2211" s="41" t="s">
        <v>6</v>
      </c>
      <c r="M2211" s="41" t="s">
        <v>6</v>
      </c>
      <c r="N2211" s="41" t="str">
        <f t="shared" si="173"/>
        <v>No Impact at all</v>
      </c>
      <c r="O2211" s="42"/>
      <c r="P2211" s="42"/>
      <c r="Q2211" s="42">
        <f t="shared" si="174"/>
        <v>0</v>
      </c>
    </row>
    <row r="2212" spans="1:17" x14ac:dyDescent="0.35">
      <c r="A2212" s="41" t="s">
        <v>2233</v>
      </c>
      <c r="B2212" s="41">
        <f>VLOOKUP($A:$A,'Youth Skills Data'!$A$1:$E$2403,2,FALSE)</f>
        <v>19</v>
      </c>
      <c r="C2212" s="41" t="str">
        <f t="shared" si="171"/>
        <v>20 - 24 yrs</v>
      </c>
      <c r="D2212" s="41" t="s">
        <v>3</v>
      </c>
      <c r="E2212" s="41" t="str">
        <f>HLOOKUP($A2212,'Sheet 4'!$A$2:$CNK$3,2,FALSE)</f>
        <v>Single</v>
      </c>
      <c r="F2212" s="41" t="s">
        <v>122</v>
      </c>
      <c r="G2212" s="41" t="str">
        <f t="shared" si="170"/>
        <v>Male/Single/Abim</v>
      </c>
      <c r="H2212" s="41">
        <f>VLOOKUP($A2212,'Youth Skills Data'!$A$1:$E$2403,5,FALSE)</f>
        <v>3.76</v>
      </c>
      <c r="I2212" s="41">
        <f>VLOOKUP($A2212,'Youth Skills Data'!$A$1:$E$2403,4,FALSE)</f>
        <v>0.56000000000000005</v>
      </c>
      <c r="J2212" s="41">
        <f>VLOOKUP($A2212,'Youth Skills Data'!$A$1:$E$2403,3,FALSE)</f>
        <v>9.81</v>
      </c>
      <c r="K2212" s="41">
        <f t="shared" si="172"/>
        <v>14.13</v>
      </c>
      <c r="L2212" s="41" t="s">
        <v>6</v>
      </c>
      <c r="M2212" s="41" t="s">
        <v>6</v>
      </c>
      <c r="N2212" s="41" t="str">
        <f t="shared" si="173"/>
        <v>No Impact at all</v>
      </c>
      <c r="O2212" s="42"/>
      <c r="P2212" s="42"/>
      <c r="Q2212" s="42">
        <f t="shared" si="174"/>
        <v>0</v>
      </c>
    </row>
    <row r="2213" spans="1:17" x14ac:dyDescent="0.35">
      <c r="A2213" s="41" t="s">
        <v>2234</v>
      </c>
      <c r="B2213" s="41">
        <f>VLOOKUP($A:$A,'Youth Skills Data'!$A$1:$E$2403,2,FALSE)</f>
        <v>21</v>
      </c>
      <c r="C2213" s="41" t="str">
        <f t="shared" si="171"/>
        <v>20 - 24 yrs</v>
      </c>
      <c r="D2213" s="41" t="s">
        <v>8</v>
      </c>
      <c r="E2213" s="41" t="str">
        <f>HLOOKUP($A2213,'Sheet 4'!$A$2:$CNK$3,2,FALSE)</f>
        <v>Married</v>
      </c>
      <c r="F2213" s="41" t="s">
        <v>122</v>
      </c>
      <c r="G2213" s="41" t="str">
        <f t="shared" si="170"/>
        <v>Female/Married/Abim</v>
      </c>
      <c r="H2213" s="41">
        <f>VLOOKUP($A2213,'Youth Skills Data'!$A$1:$E$2403,5,FALSE)</f>
        <v>8.42</v>
      </c>
      <c r="I2213" s="41">
        <f>VLOOKUP($A2213,'Youth Skills Data'!$A$1:$E$2403,4,FALSE)</f>
        <v>3.68</v>
      </c>
      <c r="J2213" s="41">
        <f>VLOOKUP($A2213,'Youth Skills Data'!$A$1:$E$2403,3,FALSE)</f>
        <v>0.54</v>
      </c>
      <c r="K2213" s="41">
        <f t="shared" si="172"/>
        <v>12.64</v>
      </c>
      <c r="L2213" s="41" t="s">
        <v>6</v>
      </c>
      <c r="M2213" s="41" t="s">
        <v>6</v>
      </c>
      <c r="N2213" s="41" t="str">
        <f t="shared" si="173"/>
        <v>No Impact at all</v>
      </c>
      <c r="O2213" s="42"/>
      <c r="P2213" s="42"/>
      <c r="Q2213" s="42">
        <f t="shared" si="174"/>
        <v>0</v>
      </c>
    </row>
    <row r="2214" spans="1:17" x14ac:dyDescent="0.35">
      <c r="A2214" s="41" t="s">
        <v>2235</v>
      </c>
      <c r="B2214" s="41">
        <f>VLOOKUP($A:$A,'Youth Skills Data'!$A$1:$E$2403,2,FALSE)</f>
        <v>23</v>
      </c>
      <c r="C2214" s="41" t="str">
        <f t="shared" si="171"/>
        <v>20 - 24 yrs</v>
      </c>
      <c r="D2214" s="41" t="s">
        <v>3</v>
      </c>
      <c r="E2214" s="41" t="str">
        <f>HLOOKUP($A2214,'Sheet 4'!$A$2:$CNK$3,2,FALSE)</f>
        <v>Single</v>
      </c>
      <c r="F2214" s="41" t="s">
        <v>117</v>
      </c>
      <c r="G2214" s="41" t="str">
        <f t="shared" si="170"/>
        <v>Male/Single/Kaabong</v>
      </c>
      <c r="H2214" s="41">
        <f>VLOOKUP($A2214,'Youth Skills Data'!$A$1:$E$2403,5,FALSE)</f>
        <v>2.34</v>
      </c>
      <c r="I2214" s="41">
        <f>VLOOKUP($A2214,'Youth Skills Data'!$A$1:$E$2403,4,FALSE)</f>
        <v>4.0199999999999996</v>
      </c>
      <c r="J2214" s="41">
        <f>VLOOKUP($A2214,'Youth Skills Data'!$A$1:$E$2403,3,FALSE)</f>
        <v>8.5399999999999991</v>
      </c>
      <c r="K2214" s="41">
        <f t="shared" si="172"/>
        <v>14.899999999999999</v>
      </c>
      <c r="L2214" s="41" t="s">
        <v>6</v>
      </c>
      <c r="M2214" s="41" t="s">
        <v>6</v>
      </c>
      <c r="N2214" s="41" t="str">
        <f t="shared" si="173"/>
        <v>No Impact at all</v>
      </c>
      <c r="O2214" s="42"/>
      <c r="P2214" s="42"/>
      <c r="Q2214" s="42">
        <f t="shared" si="174"/>
        <v>0</v>
      </c>
    </row>
    <row r="2215" spans="1:17" x14ac:dyDescent="0.35">
      <c r="A2215" s="41" t="s">
        <v>2236</v>
      </c>
      <c r="B2215" s="41">
        <f>VLOOKUP($A:$A,'Youth Skills Data'!$A$1:$E$2403,2,FALSE)</f>
        <v>17</v>
      </c>
      <c r="C2215" s="41" t="str">
        <f t="shared" si="171"/>
        <v>15 - 19 yrs</v>
      </c>
      <c r="D2215" s="41" t="s">
        <v>8</v>
      </c>
      <c r="E2215" s="41" t="str">
        <f>HLOOKUP($A2215,'Sheet 4'!$A$2:$CNK$3,2,FALSE)</f>
        <v>Single</v>
      </c>
      <c r="F2215" s="41" t="s">
        <v>117</v>
      </c>
      <c r="G2215" s="41" t="str">
        <f t="shared" si="170"/>
        <v>Female/Single/Kaabong</v>
      </c>
      <c r="H2215" s="41">
        <f>VLOOKUP($A2215,'Youth Skills Data'!$A$1:$E$2403,5,FALSE)</f>
        <v>8.42</v>
      </c>
      <c r="I2215" s="41">
        <f>VLOOKUP($A2215,'Youth Skills Data'!$A$1:$E$2403,4,FALSE)</f>
        <v>3.68</v>
      </c>
      <c r="J2215" s="41">
        <f>VLOOKUP($A2215,'Youth Skills Data'!$A$1:$E$2403,3,FALSE)</f>
        <v>0.54</v>
      </c>
      <c r="K2215" s="41">
        <f t="shared" si="172"/>
        <v>12.64</v>
      </c>
      <c r="L2215" s="41" t="s">
        <v>6</v>
      </c>
      <c r="M2215" s="41" t="s">
        <v>6</v>
      </c>
      <c r="N2215" s="41" t="str">
        <f t="shared" si="173"/>
        <v>No Impact at all</v>
      </c>
      <c r="O2215" s="42"/>
      <c r="P2215" s="42"/>
      <c r="Q2215" s="42">
        <f t="shared" si="174"/>
        <v>0</v>
      </c>
    </row>
    <row r="2216" spans="1:17" x14ac:dyDescent="0.35">
      <c r="A2216" s="41" t="s">
        <v>2237</v>
      </c>
      <c r="B2216" s="41">
        <f>VLOOKUP($A:$A,'Youth Skills Data'!$A$1:$E$2403,2,FALSE)</f>
        <v>23</v>
      </c>
      <c r="C2216" s="41" t="str">
        <f t="shared" si="171"/>
        <v>20 - 24 yrs</v>
      </c>
      <c r="D2216" s="41" t="s">
        <v>8</v>
      </c>
      <c r="E2216" s="41" t="str">
        <f>HLOOKUP($A2216,'Sheet 4'!$A$2:$CNK$3,2,FALSE)</f>
        <v>Separated</v>
      </c>
      <c r="F2216" s="41" t="s">
        <v>117</v>
      </c>
      <c r="G2216" s="41" t="str">
        <f t="shared" si="170"/>
        <v>Female/Separated/Kaabong</v>
      </c>
      <c r="H2216" s="41">
        <f>VLOOKUP($A2216,'Youth Skills Data'!$A$1:$E$2403,5,FALSE)</f>
        <v>1.36</v>
      </c>
      <c r="I2216" s="41">
        <f>VLOOKUP($A2216,'Youth Skills Data'!$A$1:$E$2403,4,FALSE)</f>
        <v>1.74</v>
      </c>
      <c r="J2216" s="41">
        <f>VLOOKUP($A2216,'Youth Skills Data'!$A$1:$E$2403,3,FALSE)</f>
        <v>7.67</v>
      </c>
      <c r="K2216" s="41">
        <f t="shared" si="172"/>
        <v>10.77</v>
      </c>
      <c r="L2216" s="41" t="s">
        <v>5</v>
      </c>
      <c r="M2216" s="41" t="s">
        <v>6</v>
      </c>
      <c r="N2216" s="41" t="str">
        <f t="shared" si="173"/>
        <v>Moderate Impact</v>
      </c>
      <c r="O2216" s="42">
        <v>9000</v>
      </c>
      <c r="P2216" s="42"/>
      <c r="Q2216" s="42">
        <f t="shared" si="174"/>
        <v>9000</v>
      </c>
    </row>
    <row r="2217" spans="1:17" x14ac:dyDescent="0.35">
      <c r="A2217" s="41" t="s">
        <v>2238</v>
      </c>
      <c r="B2217" s="41">
        <f>VLOOKUP($A:$A,'Youth Skills Data'!$A$1:$E$2403,2,FALSE)</f>
        <v>17</v>
      </c>
      <c r="C2217" s="41" t="str">
        <f t="shared" si="171"/>
        <v>15 - 19 yrs</v>
      </c>
      <c r="D2217" s="41" t="s">
        <v>8</v>
      </c>
      <c r="E2217" s="41" t="str">
        <f>HLOOKUP($A2217,'Sheet 4'!$A$2:$CNK$3,2,FALSE)</f>
        <v>Married</v>
      </c>
      <c r="F2217" s="41" t="s">
        <v>117</v>
      </c>
      <c r="G2217" s="41" t="str">
        <f t="shared" si="170"/>
        <v>Female/Married/Kaabong</v>
      </c>
      <c r="H2217" s="41">
        <f>VLOOKUP($A2217,'Youth Skills Data'!$A$1:$E$2403,5,FALSE)</f>
        <v>8.9499999999999993</v>
      </c>
      <c r="I2217" s="41">
        <f>VLOOKUP($A2217,'Youth Skills Data'!$A$1:$E$2403,4,FALSE)</f>
        <v>9.2799999999999994</v>
      </c>
      <c r="J2217" s="41">
        <f>VLOOKUP($A2217,'Youth Skills Data'!$A$1:$E$2403,3,FALSE)</f>
        <v>7.99</v>
      </c>
      <c r="K2217" s="41">
        <f t="shared" si="172"/>
        <v>26.22</v>
      </c>
      <c r="L2217" s="41" t="s">
        <v>5</v>
      </c>
      <c r="M2217" s="41" t="s">
        <v>6</v>
      </c>
      <c r="N2217" s="41" t="str">
        <f t="shared" si="173"/>
        <v>Moderate Impact</v>
      </c>
      <c r="O2217" s="42">
        <v>85200</v>
      </c>
      <c r="P2217" s="42"/>
      <c r="Q2217" s="42">
        <f t="shared" si="174"/>
        <v>85200</v>
      </c>
    </row>
    <row r="2218" spans="1:17" x14ac:dyDescent="0.35">
      <c r="A2218" s="41" t="s">
        <v>2239</v>
      </c>
      <c r="B2218" s="41">
        <f>VLOOKUP($A:$A,'Youth Skills Data'!$A$1:$E$2403,2,FALSE)</f>
        <v>25</v>
      </c>
      <c r="C2218" s="41" t="str">
        <f t="shared" si="171"/>
        <v>25 yrs or more</v>
      </c>
      <c r="D2218" s="41" t="s">
        <v>3</v>
      </c>
      <c r="E2218" s="41" t="str">
        <f>HLOOKUP($A2218,'Sheet 4'!$A$2:$CNK$3,2,FALSE)</f>
        <v>Single</v>
      </c>
      <c r="F2218" s="41" t="s">
        <v>117</v>
      </c>
      <c r="G2218" s="41" t="str">
        <f t="shared" si="170"/>
        <v>Male/Single/Kaabong</v>
      </c>
      <c r="H2218" s="41">
        <f>VLOOKUP($A2218,'Youth Skills Data'!$A$1:$E$2403,5,FALSE)</f>
        <v>3.26</v>
      </c>
      <c r="I2218" s="41">
        <f>VLOOKUP($A2218,'Youth Skills Data'!$A$1:$E$2403,4,FALSE)</f>
        <v>9.7200000000000006</v>
      </c>
      <c r="J2218" s="41">
        <f>VLOOKUP($A2218,'Youth Skills Data'!$A$1:$E$2403,3,FALSE)</f>
        <v>2</v>
      </c>
      <c r="K2218" s="41">
        <f t="shared" si="172"/>
        <v>14.98</v>
      </c>
      <c r="L2218" s="41" t="s">
        <v>6</v>
      </c>
      <c r="M2218" s="41" t="s">
        <v>6</v>
      </c>
      <c r="N2218" s="41" t="str">
        <f t="shared" si="173"/>
        <v>No Impact at all</v>
      </c>
      <c r="O2218" s="42"/>
      <c r="P2218" s="42"/>
      <c r="Q2218" s="42">
        <f t="shared" si="174"/>
        <v>0</v>
      </c>
    </row>
    <row r="2219" spans="1:17" x14ac:dyDescent="0.35">
      <c r="A2219" s="41" t="s">
        <v>2240</v>
      </c>
      <c r="B2219" s="41">
        <f>VLOOKUP($A:$A,'Youth Skills Data'!$A$1:$E$2403,2,FALSE)</f>
        <v>15</v>
      </c>
      <c r="C2219" s="41" t="str">
        <f t="shared" si="171"/>
        <v>15 - 19 yrs</v>
      </c>
      <c r="D2219" s="41" t="s">
        <v>3</v>
      </c>
      <c r="E2219" s="41" t="str">
        <f>HLOOKUP($A2219,'Sheet 4'!$A$2:$CNK$3,2,FALSE)</f>
        <v>Single</v>
      </c>
      <c r="F2219" s="41" t="s">
        <v>117</v>
      </c>
      <c r="G2219" s="41" t="str">
        <f t="shared" si="170"/>
        <v>Male/Single/Kaabong</v>
      </c>
      <c r="H2219" s="41">
        <f>VLOOKUP($A2219,'Youth Skills Data'!$A$1:$E$2403,5,FALSE)</f>
        <v>8.42</v>
      </c>
      <c r="I2219" s="41">
        <f>VLOOKUP($A2219,'Youth Skills Data'!$A$1:$E$2403,4,FALSE)</f>
        <v>3.68</v>
      </c>
      <c r="J2219" s="41">
        <f>VLOOKUP($A2219,'Youth Skills Data'!$A$1:$E$2403,3,FALSE)</f>
        <v>0.54</v>
      </c>
      <c r="K2219" s="41">
        <f t="shared" si="172"/>
        <v>12.64</v>
      </c>
      <c r="L2219" s="41" t="s">
        <v>5</v>
      </c>
      <c r="M2219" s="41" t="s">
        <v>6</v>
      </c>
      <c r="N2219" s="41" t="str">
        <f t="shared" si="173"/>
        <v>Moderate Impact</v>
      </c>
      <c r="O2219" s="42">
        <v>6198</v>
      </c>
      <c r="P2219" s="42"/>
      <c r="Q2219" s="42">
        <f t="shared" si="174"/>
        <v>6198</v>
      </c>
    </row>
    <row r="2220" spans="1:17" x14ac:dyDescent="0.35">
      <c r="A2220" s="41" t="s">
        <v>2241</v>
      </c>
      <c r="B2220" s="41">
        <f>VLOOKUP($A:$A,'Youth Skills Data'!$A$1:$E$2403,2,FALSE)</f>
        <v>15</v>
      </c>
      <c r="C2220" s="41" t="str">
        <f t="shared" si="171"/>
        <v>15 - 19 yrs</v>
      </c>
      <c r="D2220" s="41" t="s">
        <v>3</v>
      </c>
      <c r="E2220" s="41" t="str">
        <f>HLOOKUP($A2220,'Sheet 4'!$A$2:$CNK$3,2,FALSE)</f>
        <v>Single</v>
      </c>
      <c r="F2220" s="41" t="s">
        <v>120</v>
      </c>
      <c r="G2220" s="41" t="str">
        <f t="shared" si="170"/>
        <v>Male/Single/Nakapiripiriti</v>
      </c>
      <c r="H2220" s="41">
        <f>VLOOKUP($A2220,'Youth Skills Data'!$A$1:$E$2403,5,FALSE)</f>
        <v>3.26</v>
      </c>
      <c r="I2220" s="41">
        <f>VLOOKUP($A2220,'Youth Skills Data'!$A$1:$E$2403,4,FALSE)</f>
        <v>9.7200000000000006</v>
      </c>
      <c r="J2220" s="41">
        <f>VLOOKUP($A2220,'Youth Skills Data'!$A$1:$E$2403,3,FALSE)</f>
        <v>2</v>
      </c>
      <c r="K2220" s="41">
        <f t="shared" si="172"/>
        <v>14.98</v>
      </c>
      <c r="L2220" s="41" t="s">
        <v>6</v>
      </c>
      <c r="M2220" s="41" t="s">
        <v>6</v>
      </c>
      <c r="N2220" s="41" t="str">
        <f t="shared" si="173"/>
        <v>No Impact at all</v>
      </c>
      <c r="O2220" s="42"/>
      <c r="P2220" s="42"/>
      <c r="Q2220" s="42">
        <f t="shared" si="174"/>
        <v>0</v>
      </c>
    </row>
    <row r="2221" spans="1:17" x14ac:dyDescent="0.35">
      <c r="A2221" s="41" t="s">
        <v>2242</v>
      </c>
      <c r="B2221" s="41">
        <f>VLOOKUP($A:$A,'Youth Skills Data'!$A$1:$E$2403,2,FALSE)</f>
        <v>17</v>
      </c>
      <c r="C2221" s="41" t="str">
        <f t="shared" si="171"/>
        <v>15 - 19 yrs</v>
      </c>
      <c r="D2221" s="41" t="s">
        <v>3</v>
      </c>
      <c r="E2221" s="41" t="str">
        <f>HLOOKUP($A2221,'Sheet 4'!$A$2:$CNK$3,2,FALSE)</f>
        <v>Single</v>
      </c>
      <c r="F2221" s="41" t="s">
        <v>120</v>
      </c>
      <c r="G2221" s="41" t="str">
        <f t="shared" si="170"/>
        <v>Male/Single/Nakapiripiriti</v>
      </c>
      <c r="H2221" s="41">
        <f>VLOOKUP($A2221,'Youth Skills Data'!$A$1:$E$2403,5,FALSE)</f>
        <v>3.26</v>
      </c>
      <c r="I2221" s="41">
        <f>VLOOKUP($A2221,'Youth Skills Data'!$A$1:$E$2403,4,FALSE)</f>
        <v>9.7200000000000006</v>
      </c>
      <c r="J2221" s="41">
        <f>VLOOKUP($A2221,'Youth Skills Data'!$A$1:$E$2403,3,FALSE)</f>
        <v>2</v>
      </c>
      <c r="K2221" s="41">
        <f t="shared" si="172"/>
        <v>14.98</v>
      </c>
      <c r="L2221" s="41" t="s">
        <v>5</v>
      </c>
      <c r="M2221" s="41" t="s">
        <v>6</v>
      </c>
      <c r="N2221" s="41" t="str">
        <f t="shared" si="173"/>
        <v>Moderate Impact</v>
      </c>
      <c r="O2221" s="42">
        <v>23500</v>
      </c>
      <c r="P2221" s="42"/>
      <c r="Q2221" s="42">
        <f t="shared" si="174"/>
        <v>23500</v>
      </c>
    </row>
    <row r="2222" spans="1:17" x14ac:dyDescent="0.35">
      <c r="A2222" s="41" t="s">
        <v>2243</v>
      </c>
      <c r="B2222" s="41">
        <f>VLOOKUP($A:$A,'Youth Skills Data'!$A$1:$E$2403,2,FALSE)</f>
        <v>19</v>
      </c>
      <c r="C2222" s="41" t="str">
        <f t="shared" si="171"/>
        <v>20 - 24 yrs</v>
      </c>
      <c r="D2222" s="41" t="s">
        <v>3</v>
      </c>
      <c r="E2222" s="41" t="str">
        <f>HLOOKUP($A2222,'Sheet 4'!$A$2:$CNK$3,2,FALSE)</f>
        <v>Single</v>
      </c>
      <c r="F2222" s="41" t="s">
        <v>120</v>
      </c>
      <c r="G2222" s="41" t="str">
        <f t="shared" si="170"/>
        <v>Male/Single/Nakapiripiriti</v>
      </c>
      <c r="H2222" s="41">
        <f>VLOOKUP($A2222,'Youth Skills Data'!$A$1:$E$2403,5,FALSE)</f>
        <v>1.87</v>
      </c>
      <c r="I2222" s="41">
        <f>VLOOKUP($A2222,'Youth Skills Data'!$A$1:$E$2403,4,FALSE)</f>
        <v>2.88</v>
      </c>
      <c r="J2222" s="41">
        <f>VLOOKUP($A2222,'Youth Skills Data'!$A$1:$E$2403,3,FALSE)</f>
        <v>5.23</v>
      </c>
      <c r="K2222" s="41">
        <f t="shared" si="172"/>
        <v>9.98</v>
      </c>
      <c r="L2222" s="41" t="s">
        <v>5</v>
      </c>
      <c r="M2222" s="41" t="s">
        <v>6</v>
      </c>
      <c r="N2222" s="41" t="str">
        <f t="shared" si="173"/>
        <v>Moderate Impact</v>
      </c>
      <c r="O2222" s="42">
        <v>80100</v>
      </c>
      <c r="P2222" s="42"/>
      <c r="Q2222" s="42">
        <f t="shared" si="174"/>
        <v>80100</v>
      </c>
    </row>
    <row r="2223" spans="1:17" x14ac:dyDescent="0.35">
      <c r="A2223" s="41" t="s">
        <v>2244</v>
      </c>
      <c r="B2223" s="41">
        <f>VLOOKUP($A:$A,'Youth Skills Data'!$A$1:$E$2403,2,FALSE)</f>
        <v>21</v>
      </c>
      <c r="C2223" s="41" t="str">
        <f t="shared" si="171"/>
        <v>20 - 24 yrs</v>
      </c>
      <c r="D2223" s="41" t="s">
        <v>3</v>
      </c>
      <c r="E2223" s="41" t="str">
        <f>HLOOKUP($A2223,'Sheet 4'!$A$2:$CNK$3,2,FALSE)</f>
        <v>Separated</v>
      </c>
      <c r="F2223" s="41" t="s">
        <v>120</v>
      </c>
      <c r="G2223" s="41" t="str">
        <f t="shared" si="170"/>
        <v>Male/Separated/Nakapiripiriti</v>
      </c>
      <c r="H2223" s="41">
        <f>VLOOKUP($A2223,'Youth Skills Data'!$A$1:$E$2403,5,FALSE)</f>
        <v>8.9499999999999993</v>
      </c>
      <c r="I2223" s="41">
        <f>VLOOKUP($A2223,'Youth Skills Data'!$A$1:$E$2403,4,FALSE)</f>
        <v>9.2799999999999994</v>
      </c>
      <c r="J2223" s="41">
        <f>VLOOKUP($A2223,'Youth Skills Data'!$A$1:$E$2403,3,FALSE)</f>
        <v>7.99</v>
      </c>
      <c r="K2223" s="41">
        <f t="shared" si="172"/>
        <v>26.22</v>
      </c>
      <c r="L2223" s="41" t="s">
        <v>5</v>
      </c>
      <c r="M2223" s="41" t="s">
        <v>5</v>
      </c>
      <c r="N2223" s="41" t="str">
        <f t="shared" si="173"/>
        <v>High Impact</v>
      </c>
      <c r="O2223" s="42">
        <v>60198</v>
      </c>
      <c r="P2223" s="42">
        <v>980000</v>
      </c>
      <c r="Q2223" s="42">
        <f t="shared" si="174"/>
        <v>1040198</v>
      </c>
    </row>
    <row r="2224" spans="1:17" x14ac:dyDescent="0.35">
      <c r="A2224" s="41" t="s">
        <v>2245</v>
      </c>
      <c r="B2224" s="41">
        <f>VLOOKUP($A:$A,'Youth Skills Data'!$A$1:$E$2403,2,FALSE)</f>
        <v>24</v>
      </c>
      <c r="C2224" s="41" t="str">
        <f t="shared" si="171"/>
        <v>20 - 24 yrs</v>
      </c>
      <c r="D2224" s="41" t="s">
        <v>8</v>
      </c>
      <c r="E2224" s="41" t="str">
        <f>HLOOKUP($A2224,'Sheet 4'!$A$2:$CNK$3,2,FALSE)</f>
        <v>Single</v>
      </c>
      <c r="F2224" s="41" t="s">
        <v>120</v>
      </c>
      <c r="G2224" s="41" t="str">
        <f t="shared" si="170"/>
        <v>Female/Single/Nakapiripiriti</v>
      </c>
      <c r="H2224" s="41">
        <f>VLOOKUP($A2224,'Youth Skills Data'!$A$1:$E$2403,5,FALSE)</f>
        <v>5.76</v>
      </c>
      <c r="I2224" s="41">
        <f>VLOOKUP($A2224,'Youth Skills Data'!$A$1:$E$2403,4,FALSE)</f>
        <v>6.34</v>
      </c>
      <c r="J2224" s="41">
        <f>VLOOKUP($A2224,'Youth Skills Data'!$A$1:$E$2403,3,FALSE)</f>
        <v>1.01</v>
      </c>
      <c r="K2224" s="41">
        <f t="shared" si="172"/>
        <v>13.11</v>
      </c>
      <c r="L2224" s="41" t="s">
        <v>5</v>
      </c>
      <c r="M2224" s="41" t="s">
        <v>5</v>
      </c>
      <c r="N2224" s="41" t="str">
        <f t="shared" si="173"/>
        <v>High Impact</v>
      </c>
      <c r="O2224" s="42">
        <v>1500198</v>
      </c>
      <c r="P2224" s="42">
        <v>870000</v>
      </c>
      <c r="Q2224" s="42">
        <f t="shared" si="174"/>
        <v>2370198</v>
      </c>
    </row>
    <row r="2225" spans="1:17" x14ac:dyDescent="0.35">
      <c r="A2225" s="41" t="s">
        <v>2246</v>
      </c>
      <c r="B2225" s="41">
        <f>VLOOKUP($A:$A,'Youth Skills Data'!$A$1:$E$2403,2,FALSE)</f>
        <v>21</v>
      </c>
      <c r="C2225" s="41" t="str">
        <f t="shared" si="171"/>
        <v>20 - 24 yrs</v>
      </c>
      <c r="D2225" s="41" t="s">
        <v>3</v>
      </c>
      <c r="E2225" s="41" t="str">
        <f>HLOOKUP($A2225,'Sheet 4'!$A$2:$CNK$3,2,FALSE)</f>
        <v>Married</v>
      </c>
      <c r="F2225" s="41" t="s">
        <v>120</v>
      </c>
      <c r="G2225" s="41" t="str">
        <f t="shared" si="170"/>
        <v>Male/Married/Nakapiripiriti</v>
      </c>
      <c r="H2225" s="41">
        <f>VLOOKUP($A2225,'Youth Skills Data'!$A$1:$E$2403,5,FALSE)</f>
        <v>7.84</v>
      </c>
      <c r="I2225" s="41">
        <f>VLOOKUP($A2225,'Youth Skills Data'!$A$1:$E$2403,4,FALSE)</f>
        <v>6.23</v>
      </c>
      <c r="J2225" s="41">
        <f>VLOOKUP($A2225,'Youth Skills Data'!$A$1:$E$2403,3,FALSE)</f>
        <v>5.87</v>
      </c>
      <c r="K2225" s="41">
        <f t="shared" si="172"/>
        <v>19.940000000000001</v>
      </c>
      <c r="L2225" s="41" t="s">
        <v>5</v>
      </c>
      <c r="M2225" s="41" t="s">
        <v>5</v>
      </c>
      <c r="N2225" s="41" t="str">
        <f t="shared" si="173"/>
        <v>High Impact</v>
      </c>
      <c r="O2225" s="42">
        <v>35000</v>
      </c>
      <c r="P2225" s="42">
        <v>100000</v>
      </c>
      <c r="Q2225" s="42">
        <f t="shared" si="174"/>
        <v>135000</v>
      </c>
    </row>
    <row r="2226" spans="1:17" x14ac:dyDescent="0.35">
      <c r="A2226" s="41" t="s">
        <v>2247</v>
      </c>
      <c r="B2226" s="41">
        <f>VLOOKUP($A:$A,'Youth Skills Data'!$A$1:$E$2403,2,FALSE)</f>
        <v>24</v>
      </c>
      <c r="C2226" s="41" t="str">
        <f t="shared" si="171"/>
        <v>20 - 24 yrs</v>
      </c>
      <c r="D2226" s="41" t="s">
        <v>3</v>
      </c>
      <c r="E2226" s="41" t="str">
        <f>HLOOKUP($A2226,'Sheet 4'!$A$2:$CNK$3,2,FALSE)</f>
        <v>Separated</v>
      </c>
      <c r="F2226" s="41" t="s">
        <v>120</v>
      </c>
      <c r="G2226" s="41" t="str">
        <f t="shared" si="170"/>
        <v>Male/Separated/Nakapiripiriti</v>
      </c>
      <c r="H2226" s="41">
        <f>VLOOKUP($A2226,'Youth Skills Data'!$A$1:$E$2403,5,FALSE)</f>
        <v>7.84</v>
      </c>
      <c r="I2226" s="41">
        <f>VLOOKUP($A2226,'Youth Skills Data'!$A$1:$E$2403,4,FALSE)</f>
        <v>6.23</v>
      </c>
      <c r="J2226" s="41">
        <f>VLOOKUP($A2226,'Youth Skills Data'!$A$1:$E$2403,3,FALSE)</f>
        <v>5.87</v>
      </c>
      <c r="K2226" s="41">
        <f t="shared" si="172"/>
        <v>19.940000000000001</v>
      </c>
      <c r="L2226" s="41" t="s">
        <v>5</v>
      </c>
      <c r="M2226" s="41" t="s">
        <v>5</v>
      </c>
      <c r="N2226" s="41" t="str">
        <f t="shared" si="173"/>
        <v>High Impact</v>
      </c>
      <c r="O2226" s="42">
        <v>218500</v>
      </c>
      <c r="P2226" s="42">
        <v>35500</v>
      </c>
      <c r="Q2226" s="42">
        <f t="shared" si="174"/>
        <v>254000</v>
      </c>
    </row>
    <row r="2227" spans="1:17" x14ac:dyDescent="0.35">
      <c r="A2227" s="41" t="s">
        <v>2248</v>
      </c>
      <c r="B2227" s="41">
        <f>VLOOKUP($A:$A,'Youth Skills Data'!$A$1:$E$2403,2,FALSE)</f>
        <v>20</v>
      </c>
      <c r="C2227" s="41" t="str">
        <f t="shared" si="171"/>
        <v>20 - 24 yrs</v>
      </c>
      <c r="D2227" s="41" t="s">
        <v>3</v>
      </c>
      <c r="E2227" s="41" t="str">
        <f>HLOOKUP($A2227,'Sheet 4'!$A$2:$CNK$3,2,FALSE)</f>
        <v>Single</v>
      </c>
      <c r="F2227" s="41" t="s">
        <v>120</v>
      </c>
      <c r="G2227" s="41" t="str">
        <f t="shared" si="170"/>
        <v>Male/Single/Nakapiripiriti</v>
      </c>
      <c r="H2227" s="41">
        <f>VLOOKUP($A2227,'Youth Skills Data'!$A$1:$E$2403,5,FALSE)</f>
        <v>5.3</v>
      </c>
      <c r="I2227" s="41">
        <f>VLOOKUP($A2227,'Youth Skills Data'!$A$1:$E$2403,4,FALSE)</f>
        <v>2.52</v>
      </c>
      <c r="J2227" s="41">
        <f>VLOOKUP($A2227,'Youth Skills Data'!$A$1:$E$2403,3,FALSE)</f>
        <v>5.59</v>
      </c>
      <c r="K2227" s="41">
        <f t="shared" si="172"/>
        <v>13.41</v>
      </c>
      <c r="L2227" s="41" t="s">
        <v>5</v>
      </c>
      <c r="M2227" s="41" t="s">
        <v>5</v>
      </c>
      <c r="N2227" s="41" t="str">
        <f t="shared" si="173"/>
        <v>High Impact</v>
      </c>
      <c r="O2227" s="42">
        <v>1500198</v>
      </c>
      <c r="P2227" s="42">
        <v>72099</v>
      </c>
      <c r="Q2227" s="42">
        <f t="shared" si="174"/>
        <v>1572297</v>
      </c>
    </row>
    <row r="2228" spans="1:17" x14ac:dyDescent="0.35">
      <c r="A2228" s="41" t="s">
        <v>2249</v>
      </c>
      <c r="B2228" s="41">
        <f>VLOOKUP($A:$A,'Youth Skills Data'!$A$1:$E$2403,2,FALSE)</f>
        <v>29</v>
      </c>
      <c r="C2228" s="41" t="str">
        <f t="shared" si="171"/>
        <v>25 yrs or more</v>
      </c>
      <c r="D2228" s="41" t="s">
        <v>8</v>
      </c>
      <c r="E2228" s="41" t="str">
        <f>HLOOKUP($A2228,'Sheet 4'!$A$2:$CNK$3,2,FALSE)</f>
        <v>Married</v>
      </c>
      <c r="F2228" s="41" t="s">
        <v>120</v>
      </c>
      <c r="G2228" s="41" t="str">
        <f t="shared" si="170"/>
        <v>Female/Married/Nakapiripiriti</v>
      </c>
      <c r="H2228" s="41">
        <f>VLOOKUP($A2228,'Youth Skills Data'!$A$1:$E$2403,5,FALSE)</f>
        <v>3.26</v>
      </c>
      <c r="I2228" s="41">
        <f>VLOOKUP($A2228,'Youth Skills Data'!$A$1:$E$2403,4,FALSE)</f>
        <v>9.7200000000000006</v>
      </c>
      <c r="J2228" s="41">
        <f>VLOOKUP($A2228,'Youth Skills Data'!$A$1:$E$2403,3,FALSE)</f>
        <v>2</v>
      </c>
      <c r="K2228" s="41">
        <f t="shared" si="172"/>
        <v>14.98</v>
      </c>
      <c r="L2228" s="41" t="s">
        <v>5</v>
      </c>
      <c r="M2228" s="41" t="s">
        <v>5</v>
      </c>
      <c r="N2228" s="41" t="str">
        <f t="shared" si="173"/>
        <v>High Impact</v>
      </c>
      <c r="O2228" s="42">
        <v>157000</v>
      </c>
      <c r="P2228" s="42">
        <v>400000</v>
      </c>
      <c r="Q2228" s="42">
        <f t="shared" si="174"/>
        <v>557000</v>
      </c>
    </row>
    <row r="2229" spans="1:17" x14ac:dyDescent="0.35">
      <c r="A2229" s="41" t="s">
        <v>2250</v>
      </c>
      <c r="B2229" s="41">
        <f>VLOOKUP($A:$A,'Youth Skills Data'!$A$1:$E$2403,2,FALSE)</f>
        <v>23</v>
      </c>
      <c r="C2229" s="41" t="str">
        <f t="shared" si="171"/>
        <v>20 - 24 yrs</v>
      </c>
      <c r="D2229" s="41" t="s">
        <v>8</v>
      </c>
      <c r="E2229" s="41" t="str">
        <f>HLOOKUP($A2229,'Sheet 4'!$A$2:$CNK$3,2,FALSE)</f>
        <v>Married</v>
      </c>
      <c r="F2229" s="41" t="s">
        <v>120</v>
      </c>
      <c r="G2229" s="41" t="str">
        <f t="shared" si="170"/>
        <v>Female/Married/Nakapiripiriti</v>
      </c>
      <c r="H2229" s="41">
        <f>VLOOKUP($A2229,'Youth Skills Data'!$A$1:$E$2403,5,FALSE)</f>
        <v>3.26</v>
      </c>
      <c r="I2229" s="41">
        <f>VLOOKUP($A2229,'Youth Skills Data'!$A$1:$E$2403,4,FALSE)</f>
        <v>9.7200000000000006</v>
      </c>
      <c r="J2229" s="41">
        <f>VLOOKUP($A2229,'Youth Skills Data'!$A$1:$E$2403,3,FALSE)</f>
        <v>2</v>
      </c>
      <c r="K2229" s="41">
        <f t="shared" si="172"/>
        <v>14.98</v>
      </c>
      <c r="L2229" s="41" t="s">
        <v>5</v>
      </c>
      <c r="M2229" s="41" t="s">
        <v>5</v>
      </c>
      <c r="N2229" s="41" t="str">
        <f t="shared" si="173"/>
        <v>High Impact</v>
      </c>
      <c r="O2229" s="42">
        <v>82200</v>
      </c>
      <c r="P2229" s="42">
        <v>2800000</v>
      </c>
      <c r="Q2229" s="42">
        <f t="shared" si="174"/>
        <v>2882200</v>
      </c>
    </row>
    <row r="2230" spans="1:17" x14ac:dyDescent="0.35">
      <c r="A2230" s="41" t="s">
        <v>2251</v>
      </c>
      <c r="B2230" s="41">
        <f>VLOOKUP($A:$A,'Youth Skills Data'!$A$1:$E$2403,2,FALSE)</f>
        <v>21</v>
      </c>
      <c r="C2230" s="41" t="str">
        <f t="shared" si="171"/>
        <v>20 - 24 yrs</v>
      </c>
      <c r="D2230" s="41" t="s">
        <v>3</v>
      </c>
      <c r="E2230" s="41" t="str">
        <f>HLOOKUP($A2230,'Sheet 4'!$A$2:$CNK$3,2,FALSE)</f>
        <v>Separated</v>
      </c>
      <c r="F2230" s="41" t="s">
        <v>120</v>
      </c>
      <c r="G2230" s="41" t="str">
        <f t="shared" si="170"/>
        <v>Male/Separated/Nakapiripiriti</v>
      </c>
      <c r="H2230" s="41">
        <f>VLOOKUP($A2230,'Youth Skills Data'!$A$1:$E$2403,5,FALSE)</f>
        <v>4.4000000000000004</v>
      </c>
      <c r="I2230" s="41">
        <f>VLOOKUP($A2230,'Youth Skills Data'!$A$1:$E$2403,4,FALSE)</f>
        <v>8.08</v>
      </c>
      <c r="J2230" s="41">
        <f>VLOOKUP($A2230,'Youth Skills Data'!$A$1:$E$2403,3,FALSE)</f>
        <v>2.2999999999999998</v>
      </c>
      <c r="K2230" s="41">
        <f t="shared" si="172"/>
        <v>14.780000000000001</v>
      </c>
      <c r="L2230" s="41" t="s">
        <v>5</v>
      </c>
      <c r="M2230" s="41" t="s">
        <v>5</v>
      </c>
      <c r="N2230" s="41" t="str">
        <f t="shared" si="173"/>
        <v>High Impact</v>
      </c>
      <c r="O2230" s="42">
        <v>310000</v>
      </c>
      <c r="P2230" s="42">
        <v>400000</v>
      </c>
      <c r="Q2230" s="42">
        <f t="shared" si="174"/>
        <v>710000</v>
      </c>
    </row>
    <row r="2231" spans="1:17" x14ac:dyDescent="0.35">
      <c r="A2231" s="41" t="s">
        <v>2252</v>
      </c>
      <c r="B2231" s="41">
        <f>VLOOKUP($A:$A,'Youth Skills Data'!$A$1:$E$2403,2,FALSE)</f>
        <v>19</v>
      </c>
      <c r="C2231" s="41" t="str">
        <f t="shared" si="171"/>
        <v>20 - 24 yrs</v>
      </c>
      <c r="D2231" s="41" t="s">
        <v>3</v>
      </c>
      <c r="E2231" s="41" t="str">
        <f>HLOOKUP($A2231,'Sheet 4'!$A$2:$CNK$3,2,FALSE)</f>
        <v>Single</v>
      </c>
      <c r="F2231" s="41" t="s">
        <v>121</v>
      </c>
      <c r="G2231" s="41" t="str">
        <f t="shared" si="170"/>
        <v>Male/Single/Amudat</v>
      </c>
      <c r="H2231" s="41">
        <f>VLOOKUP($A2231,'Youth Skills Data'!$A$1:$E$2403,5,FALSE)</f>
        <v>7.84</v>
      </c>
      <c r="I2231" s="41">
        <f>VLOOKUP($A2231,'Youth Skills Data'!$A$1:$E$2403,4,FALSE)</f>
        <v>6.23</v>
      </c>
      <c r="J2231" s="41">
        <f>VLOOKUP($A2231,'Youth Skills Data'!$A$1:$E$2403,3,FALSE)</f>
        <v>5.87</v>
      </c>
      <c r="K2231" s="41">
        <f t="shared" si="172"/>
        <v>19.940000000000001</v>
      </c>
      <c r="L2231" s="41" t="s">
        <v>5</v>
      </c>
      <c r="M2231" s="41" t="s">
        <v>5</v>
      </c>
      <c r="N2231" s="41" t="str">
        <f t="shared" si="173"/>
        <v>High Impact</v>
      </c>
      <c r="O2231" s="42">
        <v>475000</v>
      </c>
      <c r="P2231" s="42">
        <v>620000</v>
      </c>
      <c r="Q2231" s="42">
        <f t="shared" si="174"/>
        <v>1095000</v>
      </c>
    </row>
    <row r="2232" spans="1:17" x14ac:dyDescent="0.35">
      <c r="A2232" s="41" t="s">
        <v>2253</v>
      </c>
      <c r="B2232" s="41">
        <f>VLOOKUP($A:$A,'Youth Skills Data'!$A$1:$E$2403,2,FALSE)</f>
        <v>21</v>
      </c>
      <c r="C2232" s="41" t="str">
        <f t="shared" si="171"/>
        <v>20 - 24 yrs</v>
      </c>
      <c r="D2232" s="41" t="s">
        <v>3</v>
      </c>
      <c r="E2232" s="41" t="str">
        <f>HLOOKUP($A2232,'Sheet 4'!$A$2:$CNK$3,2,FALSE)</f>
        <v>Separated</v>
      </c>
      <c r="F2232" s="41" t="s">
        <v>121</v>
      </c>
      <c r="G2232" s="41" t="str">
        <f t="shared" si="170"/>
        <v>Male/Separated/Amudat</v>
      </c>
      <c r="H2232" s="41">
        <f>VLOOKUP($A2232,'Youth Skills Data'!$A$1:$E$2403,5,FALSE)</f>
        <v>1.87</v>
      </c>
      <c r="I2232" s="41">
        <f>VLOOKUP($A2232,'Youth Skills Data'!$A$1:$E$2403,4,FALSE)</f>
        <v>2.88</v>
      </c>
      <c r="J2232" s="41">
        <f>VLOOKUP($A2232,'Youth Skills Data'!$A$1:$E$2403,3,FALSE)</f>
        <v>5.23</v>
      </c>
      <c r="K2232" s="41">
        <f t="shared" si="172"/>
        <v>9.98</v>
      </c>
      <c r="L2232" s="41" t="s">
        <v>5</v>
      </c>
      <c r="M2232" s="41" t="s">
        <v>6</v>
      </c>
      <c r="N2232" s="41" t="str">
        <f t="shared" si="173"/>
        <v>Moderate Impact</v>
      </c>
      <c r="O2232" s="42">
        <v>30297</v>
      </c>
      <c r="P2232" s="42"/>
      <c r="Q2232" s="42">
        <f t="shared" si="174"/>
        <v>30297</v>
      </c>
    </row>
    <row r="2233" spans="1:17" x14ac:dyDescent="0.35">
      <c r="A2233" s="41" t="s">
        <v>2254</v>
      </c>
      <c r="B2233" s="41">
        <f>VLOOKUP($A:$A,'Youth Skills Data'!$A$1:$E$2403,2,FALSE)</f>
        <v>23</v>
      </c>
      <c r="C2233" s="41" t="str">
        <f t="shared" si="171"/>
        <v>20 - 24 yrs</v>
      </c>
      <c r="D2233" s="41" t="s">
        <v>3</v>
      </c>
      <c r="E2233" s="41" t="str">
        <f>HLOOKUP($A2233,'Sheet 4'!$A$2:$CNK$3,2,FALSE)</f>
        <v>Single</v>
      </c>
      <c r="F2233" s="41" t="s">
        <v>121</v>
      </c>
      <c r="G2233" s="41" t="str">
        <f t="shared" si="170"/>
        <v>Male/Single/Amudat</v>
      </c>
      <c r="H2233" s="41">
        <f>VLOOKUP($A2233,'Youth Skills Data'!$A$1:$E$2403,5,FALSE)</f>
        <v>3.88</v>
      </c>
      <c r="I2233" s="41">
        <f>VLOOKUP($A2233,'Youth Skills Data'!$A$1:$E$2403,4,FALSE)</f>
        <v>1.29</v>
      </c>
      <c r="J2233" s="41">
        <f>VLOOKUP($A2233,'Youth Skills Data'!$A$1:$E$2403,3,FALSE)</f>
        <v>9.16</v>
      </c>
      <c r="K2233" s="41">
        <f t="shared" si="172"/>
        <v>14.33</v>
      </c>
      <c r="L2233" s="41" t="s">
        <v>5</v>
      </c>
      <c r="M2233" s="41" t="s">
        <v>6</v>
      </c>
      <c r="N2233" s="41" t="str">
        <f t="shared" si="173"/>
        <v>Moderate Impact</v>
      </c>
      <c r="O2233" s="42">
        <v>47099</v>
      </c>
      <c r="P2233" s="42"/>
      <c r="Q2233" s="42">
        <f t="shared" si="174"/>
        <v>47099</v>
      </c>
    </row>
    <row r="2234" spans="1:17" x14ac:dyDescent="0.35">
      <c r="A2234" s="41" t="s">
        <v>2255</v>
      </c>
      <c r="B2234" s="41">
        <f>VLOOKUP($A:$A,'Youth Skills Data'!$A$1:$E$2403,2,FALSE)</f>
        <v>17</v>
      </c>
      <c r="C2234" s="41" t="str">
        <f t="shared" si="171"/>
        <v>15 - 19 yrs</v>
      </c>
      <c r="D2234" s="41" t="s">
        <v>3</v>
      </c>
      <c r="E2234" s="41" t="str">
        <f>HLOOKUP($A2234,'Sheet 4'!$A$2:$CNK$3,2,FALSE)</f>
        <v>Single</v>
      </c>
      <c r="F2234" s="41" t="s">
        <v>121</v>
      </c>
      <c r="G2234" s="41" t="str">
        <f t="shared" si="170"/>
        <v>Male/Single/Amudat</v>
      </c>
      <c r="H2234" s="41">
        <f>VLOOKUP($A2234,'Youth Skills Data'!$A$1:$E$2403,5,FALSE)</f>
        <v>1.87</v>
      </c>
      <c r="I2234" s="41">
        <f>VLOOKUP($A2234,'Youth Skills Data'!$A$1:$E$2403,4,FALSE)</f>
        <v>2.88</v>
      </c>
      <c r="J2234" s="41">
        <f>VLOOKUP($A2234,'Youth Skills Data'!$A$1:$E$2403,3,FALSE)</f>
        <v>5.23</v>
      </c>
      <c r="K2234" s="41">
        <f t="shared" si="172"/>
        <v>9.98</v>
      </c>
      <c r="L2234" s="41" t="s">
        <v>5</v>
      </c>
      <c r="M2234" s="41" t="s">
        <v>6</v>
      </c>
      <c r="N2234" s="41" t="str">
        <f t="shared" si="173"/>
        <v>Moderate Impact</v>
      </c>
      <c r="O2234" s="42">
        <v>120099</v>
      </c>
      <c r="P2234" s="42"/>
      <c r="Q2234" s="42">
        <f t="shared" si="174"/>
        <v>120099</v>
      </c>
    </row>
    <row r="2235" spans="1:17" x14ac:dyDescent="0.35">
      <c r="A2235" s="41" t="s">
        <v>2256</v>
      </c>
      <c r="B2235" s="41">
        <f>VLOOKUP($A:$A,'Youth Skills Data'!$A$1:$E$2403,2,FALSE)</f>
        <v>23</v>
      </c>
      <c r="C2235" s="41" t="str">
        <f t="shared" si="171"/>
        <v>20 - 24 yrs</v>
      </c>
      <c r="D2235" s="41" t="s">
        <v>3</v>
      </c>
      <c r="E2235" s="41" t="str">
        <f>HLOOKUP($A2235,'Sheet 4'!$A$2:$CNK$3,2,FALSE)</f>
        <v>Single</v>
      </c>
      <c r="F2235" s="41" t="s">
        <v>121</v>
      </c>
      <c r="G2235" s="41" t="str">
        <f t="shared" si="170"/>
        <v>Male/Single/Amudat</v>
      </c>
      <c r="H2235" s="41">
        <f>VLOOKUP($A2235,'Youth Skills Data'!$A$1:$E$2403,5,FALSE)</f>
        <v>7.53</v>
      </c>
      <c r="I2235" s="41">
        <f>VLOOKUP($A2235,'Youth Skills Data'!$A$1:$E$2403,4,FALSE)</f>
        <v>1.85</v>
      </c>
      <c r="J2235" s="41">
        <f>VLOOKUP($A2235,'Youth Skills Data'!$A$1:$E$2403,3,FALSE)</f>
        <v>6.81</v>
      </c>
      <c r="K2235" s="41">
        <f t="shared" si="172"/>
        <v>16.190000000000001</v>
      </c>
      <c r="L2235" s="41" t="s">
        <v>5</v>
      </c>
      <c r="M2235" s="41" t="s">
        <v>6</v>
      </c>
      <c r="N2235" s="41" t="str">
        <f t="shared" si="173"/>
        <v>Moderate Impact</v>
      </c>
      <c r="O2235" s="42">
        <v>55198</v>
      </c>
      <c r="P2235" s="42"/>
      <c r="Q2235" s="42">
        <f t="shared" si="174"/>
        <v>55198</v>
      </c>
    </row>
    <row r="2236" spans="1:17" x14ac:dyDescent="0.35">
      <c r="A2236" s="41" t="s">
        <v>2257</v>
      </c>
      <c r="B2236" s="41">
        <f>VLOOKUP($A:$A,'Youth Skills Data'!$A$1:$E$2403,2,FALSE)</f>
        <v>17</v>
      </c>
      <c r="C2236" s="41" t="str">
        <f t="shared" si="171"/>
        <v>15 - 19 yrs</v>
      </c>
      <c r="D2236" s="41" t="s">
        <v>3</v>
      </c>
      <c r="E2236" s="41" t="str">
        <f>HLOOKUP($A2236,'Sheet 4'!$A$2:$CNK$3,2,FALSE)</f>
        <v>Single</v>
      </c>
      <c r="F2236" s="41" t="s">
        <v>121</v>
      </c>
      <c r="G2236" s="41" t="str">
        <f t="shared" si="170"/>
        <v>Male/Single/Amudat</v>
      </c>
      <c r="H2236" s="41">
        <f>VLOOKUP($A2236,'Youth Skills Data'!$A$1:$E$2403,5,FALSE)</f>
        <v>8.42</v>
      </c>
      <c r="I2236" s="41">
        <f>VLOOKUP($A2236,'Youth Skills Data'!$A$1:$E$2403,4,FALSE)</f>
        <v>3.68</v>
      </c>
      <c r="J2236" s="41">
        <f>VLOOKUP($A2236,'Youth Skills Data'!$A$1:$E$2403,3,FALSE)</f>
        <v>0.54</v>
      </c>
      <c r="K2236" s="41">
        <f t="shared" si="172"/>
        <v>12.64</v>
      </c>
      <c r="L2236" s="41" t="s">
        <v>5</v>
      </c>
      <c r="M2236" s="41" t="s">
        <v>5</v>
      </c>
      <c r="N2236" s="41" t="str">
        <f t="shared" si="173"/>
        <v>High Impact</v>
      </c>
      <c r="O2236" s="42">
        <v>73000</v>
      </c>
      <c r="P2236" s="42">
        <v>12198</v>
      </c>
      <c r="Q2236" s="42">
        <f t="shared" si="174"/>
        <v>85198</v>
      </c>
    </row>
    <row r="2237" spans="1:17" x14ac:dyDescent="0.35">
      <c r="A2237" s="41" t="s">
        <v>2258</v>
      </c>
      <c r="B2237" s="41">
        <f>VLOOKUP($A:$A,'Youth Skills Data'!$A$1:$E$2403,2,FALSE)</f>
        <v>25</v>
      </c>
      <c r="C2237" s="41" t="str">
        <f t="shared" si="171"/>
        <v>25 yrs or more</v>
      </c>
      <c r="D2237" s="41" t="s">
        <v>3</v>
      </c>
      <c r="E2237" s="41" t="str">
        <f>HLOOKUP($A2237,'Sheet 4'!$A$2:$CNK$3,2,FALSE)</f>
        <v>Married</v>
      </c>
      <c r="F2237" s="41" t="s">
        <v>121</v>
      </c>
      <c r="G2237" s="41" t="str">
        <f t="shared" si="170"/>
        <v>Male/Married/Amudat</v>
      </c>
      <c r="H2237" s="41">
        <f>VLOOKUP($A2237,'Youth Skills Data'!$A$1:$E$2403,5,FALSE)</f>
        <v>3.26</v>
      </c>
      <c r="I2237" s="41">
        <f>VLOOKUP($A2237,'Youth Skills Data'!$A$1:$E$2403,4,FALSE)</f>
        <v>9.7200000000000006</v>
      </c>
      <c r="J2237" s="41">
        <f>VLOOKUP($A2237,'Youth Skills Data'!$A$1:$E$2403,3,FALSE)</f>
        <v>2</v>
      </c>
      <c r="K2237" s="41">
        <f t="shared" si="172"/>
        <v>14.98</v>
      </c>
      <c r="L2237" s="41" t="s">
        <v>5</v>
      </c>
      <c r="M2237" s="41" t="s">
        <v>6</v>
      </c>
      <c r="N2237" s="41" t="str">
        <f t="shared" si="173"/>
        <v>Moderate Impact</v>
      </c>
      <c r="O2237" s="42">
        <v>90198</v>
      </c>
      <c r="P2237" s="42"/>
      <c r="Q2237" s="42">
        <f t="shared" si="174"/>
        <v>90198</v>
      </c>
    </row>
    <row r="2238" spans="1:17" x14ac:dyDescent="0.35">
      <c r="A2238" s="41" t="s">
        <v>2259</v>
      </c>
      <c r="B2238" s="41">
        <f>VLOOKUP($A:$A,'Youth Skills Data'!$A$1:$E$2403,2,FALSE)</f>
        <v>15</v>
      </c>
      <c r="C2238" s="41" t="str">
        <f t="shared" si="171"/>
        <v>15 - 19 yrs</v>
      </c>
      <c r="D2238" s="41" t="s">
        <v>3</v>
      </c>
      <c r="E2238" s="41" t="str">
        <f>HLOOKUP($A2238,'Sheet 4'!$A$2:$CNK$3,2,FALSE)</f>
        <v>Single</v>
      </c>
      <c r="F2238" s="41" t="s">
        <v>121</v>
      </c>
      <c r="G2238" s="41" t="str">
        <f t="shared" si="170"/>
        <v>Male/Single/Amudat</v>
      </c>
      <c r="H2238" s="41">
        <f>VLOOKUP($A2238,'Youth Skills Data'!$A$1:$E$2403,5,FALSE)</f>
        <v>8.9499999999999993</v>
      </c>
      <c r="I2238" s="41">
        <f>VLOOKUP($A2238,'Youth Skills Data'!$A$1:$E$2403,4,FALSE)</f>
        <v>9.2799999999999994</v>
      </c>
      <c r="J2238" s="41">
        <f>VLOOKUP($A2238,'Youth Skills Data'!$A$1:$E$2403,3,FALSE)</f>
        <v>7.99</v>
      </c>
      <c r="K2238" s="41">
        <f t="shared" si="172"/>
        <v>26.22</v>
      </c>
      <c r="L2238" s="41" t="s">
        <v>5</v>
      </c>
      <c r="M2238" s="41" t="s">
        <v>5</v>
      </c>
      <c r="N2238" s="41" t="str">
        <f t="shared" si="173"/>
        <v>High Impact</v>
      </c>
      <c r="O2238" s="42">
        <v>35198</v>
      </c>
      <c r="P2238" s="42">
        <v>335000</v>
      </c>
      <c r="Q2238" s="42">
        <f t="shared" si="174"/>
        <v>370198</v>
      </c>
    </row>
    <row r="2239" spans="1:17" x14ac:dyDescent="0.35">
      <c r="A2239" s="41" t="s">
        <v>2260</v>
      </c>
      <c r="B2239" s="41">
        <f>VLOOKUP($A:$A,'Youth Skills Data'!$A$1:$E$2403,2,FALSE)</f>
        <v>15</v>
      </c>
      <c r="C2239" s="41" t="str">
        <f t="shared" si="171"/>
        <v>15 - 19 yrs</v>
      </c>
      <c r="D2239" s="41" t="s">
        <v>3</v>
      </c>
      <c r="E2239" s="41" t="str">
        <f>HLOOKUP($A2239,'Sheet 4'!$A$2:$CNK$3,2,FALSE)</f>
        <v>Separated</v>
      </c>
      <c r="F2239" s="41" t="s">
        <v>121</v>
      </c>
      <c r="G2239" s="41" t="str">
        <f t="shared" si="170"/>
        <v>Male/Separated/Amudat</v>
      </c>
      <c r="H2239" s="41">
        <f>VLOOKUP($A2239,'Youth Skills Data'!$A$1:$E$2403,5,FALSE)</f>
        <v>3.26</v>
      </c>
      <c r="I2239" s="41">
        <f>VLOOKUP($A2239,'Youth Skills Data'!$A$1:$E$2403,4,FALSE)</f>
        <v>9.7200000000000006</v>
      </c>
      <c r="J2239" s="41">
        <f>VLOOKUP($A2239,'Youth Skills Data'!$A$1:$E$2403,3,FALSE)</f>
        <v>2</v>
      </c>
      <c r="K2239" s="41">
        <f t="shared" si="172"/>
        <v>14.98</v>
      </c>
      <c r="L2239" s="41" t="s">
        <v>5</v>
      </c>
      <c r="M2239" s="41" t="s">
        <v>5</v>
      </c>
      <c r="N2239" s="41" t="str">
        <f t="shared" si="173"/>
        <v>High Impact</v>
      </c>
      <c r="O2239" s="42">
        <v>55099</v>
      </c>
      <c r="P2239" s="42">
        <v>16200</v>
      </c>
      <c r="Q2239" s="42">
        <f t="shared" si="174"/>
        <v>71299</v>
      </c>
    </row>
    <row r="2240" spans="1:17" x14ac:dyDescent="0.35">
      <c r="A2240" s="41" t="s">
        <v>2261</v>
      </c>
      <c r="B2240" s="41">
        <f>VLOOKUP($A:$A,'Youth Skills Data'!$A$1:$E$2403,2,FALSE)</f>
        <v>17</v>
      </c>
      <c r="C2240" s="41" t="str">
        <f t="shared" si="171"/>
        <v>15 - 19 yrs</v>
      </c>
      <c r="D2240" s="41" t="s">
        <v>8</v>
      </c>
      <c r="E2240" s="41" t="str">
        <f>HLOOKUP($A2240,'Sheet 4'!$A$2:$CNK$3,2,FALSE)</f>
        <v>Separated</v>
      </c>
      <c r="F2240" s="41" t="s">
        <v>121</v>
      </c>
      <c r="G2240" s="41" t="str">
        <f t="shared" si="170"/>
        <v>Female/Separated/Amudat</v>
      </c>
      <c r="H2240" s="41">
        <f>VLOOKUP($A2240,'Youth Skills Data'!$A$1:$E$2403,5,FALSE)</f>
        <v>3.26</v>
      </c>
      <c r="I2240" s="41">
        <f>VLOOKUP($A2240,'Youth Skills Data'!$A$1:$E$2403,4,FALSE)</f>
        <v>9.7200000000000006</v>
      </c>
      <c r="J2240" s="41">
        <f>VLOOKUP($A2240,'Youth Skills Data'!$A$1:$E$2403,3,FALSE)</f>
        <v>2</v>
      </c>
      <c r="K2240" s="41">
        <f t="shared" si="172"/>
        <v>14.98</v>
      </c>
      <c r="L2240" s="41" t="s">
        <v>5</v>
      </c>
      <c r="M2240" s="41" t="s">
        <v>5</v>
      </c>
      <c r="N2240" s="41" t="str">
        <f t="shared" si="173"/>
        <v>High Impact</v>
      </c>
      <c r="O2240" s="42">
        <v>85000</v>
      </c>
      <c r="P2240" s="42">
        <v>38000</v>
      </c>
      <c r="Q2240" s="42">
        <f t="shared" si="174"/>
        <v>123000</v>
      </c>
    </row>
    <row r="2241" spans="1:17" x14ac:dyDescent="0.35">
      <c r="A2241" s="41" t="s">
        <v>2262</v>
      </c>
      <c r="B2241" s="41">
        <f>VLOOKUP($A:$A,'Youth Skills Data'!$A$1:$E$2403,2,FALSE)</f>
        <v>19</v>
      </c>
      <c r="C2241" s="41" t="str">
        <f t="shared" si="171"/>
        <v>20 - 24 yrs</v>
      </c>
      <c r="D2241" s="41" t="s">
        <v>3</v>
      </c>
      <c r="E2241" s="41" t="str">
        <f>HLOOKUP($A2241,'Sheet 4'!$A$2:$CNK$3,2,FALSE)</f>
        <v>Single</v>
      </c>
      <c r="F2241" s="41" t="s">
        <v>121</v>
      </c>
      <c r="G2241" s="41" t="str">
        <f t="shared" si="170"/>
        <v>Male/Single/Amudat</v>
      </c>
      <c r="H2241" s="41">
        <f>VLOOKUP($A2241,'Youth Skills Data'!$A$1:$E$2403,5,FALSE)</f>
        <v>8.42</v>
      </c>
      <c r="I2241" s="41">
        <f>VLOOKUP($A2241,'Youth Skills Data'!$A$1:$E$2403,4,FALSE)</f>
        <v>3.68</v>
      </c>
      <c r="J2241" s="41">
        <f>VLOOKUP($A2241,'Youth Skills Data'!$A$1:$E$2403,3,FALSE)</f>
        <v>0.54</v>
      </c>
      <c r="K2241" s="41">
        <f t="shared" si="172"/>
        <v>12.64</v>
      </c>
      <c r="L2241" s="41" t="s">
        <v>5</v>
      </c>
      <c r="M2241" s="41" t="s">
        <v>5</v>
      </c>
      <c r="N2241" s="41" t="str">
        <f t="shared" si="173"/>
        <v>High Impact</v>
      </c>
      <c r="O2241" s="42">
        <v>41000</v>
      </c>
      <c r="P2241" s="42">
        <v>3200</v>
      </c>
      <c r="Q2241" s="42">
        <f t="shared" si="174"/>
        <v>44200</v>
      </c>
    </row>
    <row r="2242" spans="1:17" x14ac:dyDescent="0.35">
      <c r="A2242" s="41" t="s">
        <v>2263</v>
      </c>
      <c r="B2242" s="41">
        <f>VLOOKUP($A:$A,'Youth Skills Data'!$A$1:$E$2403,2,FALSE)</f>
        <v>21</v>
      </c>
      <c r="C2242" s="41" t="str">
        <f t="shared" si="171"/>
        <v>20 - 24 yrs</v>
      </c>
      <c r="D2242" s="41" t="s">
        <v>3</v>
      </c>
      <c r="E2242" s="41" t="str">
        <f>HLOOKUP($A2242,'Sheet 4'!$A$2:$CNK$3,2,FALSE)</f>
        <v>Married</v>
      </c>
      <c r="F2242" s="41" t="s">
        <v>121</v>
      </c>
      <c r="G2242" s="41" t="str">
        <f t="shared" ref="G2242:G2305" si="175">CONCATENATE(D2242,"/",E2242,"/",F2242,)</f>
        <v>Male/Married/Amudat</v>
      </c>
      <c r="H2242" s="41">
        <f>VLOOKUP($A2242,'Youth Skills Data'!$A$1:$E$2403,5,FALSE)</f>
        <v>8.42</v>
      </c>
      <c r="I2242" s="41">
        <f>VLOOKUP($A2242,'Youth Skills Data'!$A$1:$E$2403,4,FALSE)</f>
        <v>3.68</v>
      </c>
      <c r="J2242" s="41">
        <f>VLOOKUP($A2242,'Youth Skills Data'!$A$1:$E$2403,3,FALSE)</f>
        <v>0.54</v>
      </c>
      <c r="K2242" s="41">
        <f t="shared" si="172"/>
        <v>12.64</v>
      </c>
      <c r="L2242" s="41" t="s">
        <v>5</v>
      </c>
      <c r="M2242" s="41" t="s">
        <v>5</v>
      </c>
      <c r="N2242" s="41" t="str">
        <f t="shared" si="173"/>
        <v>High Impact</v>
      </c>
      <c r="O2242" s="42">
        <v>32500</v>
      </c>
      <c r="P2242" s="42">
        <v>130000</v>
      </c>
      <c r="Q2242" s="42">
        <f t="shared" si="174"/>
        <v>162500</v>
      </c>
    </row>
    <row r="2243" spans="1:17" x14ac:dyDescent="0.35">
      <c r="A2243" s="41" t="s">
        <v>2264</v>
      </c>
      <c r="B2243" s="41">
        <f>VLOOKUP($A:$A,'Youth Skills Data'!$A$1:$E$2403,2,FALSE)</f>
        <v>24</v>
      </c>
      <c r="C2243" s="41" t="str">
        <f t="shared" ref="C2243:C2306" si="176">IF(B2243&lt;=10,"Below 10 yrs",IF(B2243&lt;14,"10-14 yrs",IF(B2243&lt;19,"15 - 19 yrs",IF(B2243&lt;=24,"20 - 24 yrs",IF(B2243&gt;=25,"25 yrs or more")))))</f>
        <v>20 - 24 yrs</v>
      </c>
      <c r="D2243" s="41" t="s">
        <v>8</v>
      </c>
      <c r="E2243" s="41" t="str">
        <f>HLOOKUP($A2243,'Sheet 4'!$A$2:$CNK$3,2,FALSE)</f>
        <v>Single</v>
      </c>
      <c r="F2243" s="41" t="s">
        <v>121</v>
      </c>
      <c r="G2243" s="41" t="str">
        <f t="shared" si="175"/>
        <v>Female/Single/Amudat</v>
      </c>
      <c r="H2243" s="41">
        <f>VLOOKUP($A2243,'Youth Skills Data'!$A$1:$E$2403,5,FALSE)</f>
        <v>4.04</v>
      </c>
      <c r="I2243" s="41">
        <f>VLOOKUP($A2243,'Youth Skills Data'!$A$1:$E$2403,4,FALSE)</f>
        <v>8.41</v>
      </c>
      <c r="J2243" s="41">
        <f>VLOOKUP($A2243,'Youth Skills Data'!$A$1:$E$2403,3,FALSE)</f>
        <v>8.57</v>
      </c>
      <c r="K2243" s="41">
        <f t="shared" ref="K2243:K2306" si="177">H2243+I2243+J2243</f>
        <v>21.02</v>
      </c>
      <c r="L2243" s="41" t="s">
        <v>5</v>
      </c>
      <c r="M2243" s="41" t="s">
        <v>6</v>
      </c>
      <c r="N2243" s="41" t="str">
        <f t="shared" ref="N2243:N2306" si="178">IF(AND(L2243="Yes",M2243="Yes"),"High Impact",IF(AND(L2243="Yes",M2243="No"),"Moderate Impact",IF(AND(L2243="No",M2243="Yes"),"Low Impact","No Impact at all")))</f>
        <v>Moderate Impact</v>
      </c>
      <c r="O2243" s="42">
        <v>18000</v>
      </c>
      <c r="P2243" s="42"/>
      <c r="Q2243" s="42">
        <f t="shared" ref="Q2243:Q2306" si="179">P2243+O2243</f>
        <v>18000</v>
      </c>
    </row>
    <row r="2244" spans="1:17" x14ac:dyDescent="0.35">
      <c r="A2244" s="41" t="s">
        <v>2265</v>
      </c>
      <c r="B2244" s="41">
        <f>VLOOKUP($A:$A,'Youth Skills Data'!$A$1:$E$2403,2,FALSE)</f>
        <v>21</v>
      </c>
      <c r="C2244" s="41" t="str">
        <f t="shared" si="176"/>
        <v>20 - 24 yrs</v>
      </c>
      <c r="D2244" s="41" t="s">
        <v>3</v>
      </c>
      <c r="E2244" s="41" t="str">
        <f>HLOOKUP($A2244,'Sheet 4'!$A$2:$CNK$3,2,FALSE)</f>
        <v>Separated</v>
      </c>
      <c r="F2244" s="41" t="s">
        <v>121</v>
      </c>
      <c r="G2244" s="41" t="str">
        <f t="shared" si="175"/>
        <v>Male/Separated/Amudat</v>
      </c>
      <c r="H2244" s="41">
        <f>VLOOKUP($A2244,'Youth Skills Data'!$A$1:$E$2403,5,FALSE)</f>
        <v>3.76</v>
      </c>
      <c r="I2244" s="41">
        <f>VLOOKUP($A2244,'Youth Skills Data'!$A$1:$E$2403,4,FALSE)</f>
        <v>0.56000000000000005</v>
      </c>
      <c r="J2244" s="41">
        <f>VLOOKUP($A2244,'Youth Skills Data'!$A$1:$E$2403,3,FALSE)</f>
        <v>9.81</v>
      </c>
      <c r="K2244" s="41">
        <f t="shared" si="177"/>
        <v>14.13</v>
      </c>
      <c r="L2244" s="41" t="s">
        <v>5</v>
      </c>
      <c r="M2244" s="41" t="s">
        <v>5</v>
      </c>
      <c r="N2244" s="41" t="str">
        <f t="shared" si="178"/>
        <v>High Impact</v>
      </c>
      <c r="O2244" s="42">
        <v>55099</v>
      </c>
      <c r="P2244" s="42">
        <v>30297</v>
      </c>
      <c r="Q2244" s="42">
        <f t="shared" si="179"/>
        <v>85396</v>
      </c>
    </row>
    <row r="2245" spans="1:17" x14ac:dyDescent="0.35">
      <c r="A2245" s="41" t="s">
        <v>2266</v>
      </c>
      <c r="B2245" s="41">
        <f>VLOOKUP($A:$A,'Youth Skills Data'!$A$1:$E$2403,2,FALSE)</f>
        <v>24</v>
      </c>
      <c r="C2245" s="41" t="str">
        <f t="shared" si="176"/>
        <v>20 - 24 yrs</v>
      </c>
      <c r="D2245" s="41" t="s">
        <v>3</v>
      </c>
      <c r="E2245" s="41" t="str">
        <f>HLOOKUP($A2245,'Sheet 4'!$A$2:$CNK$3,2,FALSE)</f>
        <v>Separated</v>
      </c>
      <c r="F2245" s="41" t="s">
        <v>120</v>
      </c>
      <c r="G2245" s="41" t="str">
        <f t="shared" si="175"/>
        <v>Male/Separated/Nakapiripiriti</v>
      </c>
      <c r="H2245" s="41">
        <f>VLOOKUP($A2245,'Youth Skills Data'!$A$1:$E$2403,5,FALSE)</f>
        <v>3.76</v>
      </c>
      <c r="I2245" s="41">
        <f>VLOOKUP($A2245,'Youth Skills Data'!$A$1:$E$2403,4,FALSE)</f>
        <v>0.56000000000000005</v>
      </c>
      <c r="J2245" s="41">
        <f>VLOOKUP($A2245,'Youth Skills Data'!$A$1:$E$2403,3,FALSE)</f>
        <v>9.81</v>
      </c>
      <c r="K2245" s="41">
        <f t="shared" si="177"/>
        <v>14.13</v>
      </c>
      <c r="L2245" s="41" t="s">
        <v>5</v>
      </c>
      <c r="M2245" s="41" t="s">
        <v>5</v>
      </c>
      <c r="N2245" s="41" t="str">
        <f t="shared" si="178"/>
        <v>High Impact</v>
      </c>
      <c r="O2245" s="42">
        <v>70198</v>
      </c>
      <c r="P2245" s="42">
        <v>17099</v>
      </c>
      <c r="Q2245" s="42">
        <f t="shared" si="179"/>
        <v>87297</v>
      </c>
    </row>
    <row r="2246" spans="1:17" x14ac:dyDescent="0.35">
      <c r="A2246" s="41" t="s">
        <v>2267</v>
      </c>
      <c r="B2246" s="41">
        <f>VLOOKUP($A:$A,'Youth Skills Data'!$A$1:$E$2403,2,FALSE)</f>
        <v>20</v>
      </c>
      <c r="C2246" s="41" t="str">
        <f t="shared" si="176"/>
        <v>20 - 24 yrs</v>
      </c>
      <c r="D2246" s="41" t="s">
        <v>3</v>
      </c>
      <c r="E2246" s="41" t="str">
        <f>HLOOKUP($A2246,'Sheet 4'!$A$2:$CNK$3,2,FALSE)</f>
        <v>Separated</v>
      </c>
      <c r="F2246" s="41" t="s">
        <v>120</v>
      </c>
      <c r="G2246" s="41" t="str">
        <f t="shared" si="175"/>
        <v>Male/Separated/Nakapiripiriti</v>
      </c>
      <c r="H2246" s="41">
        <f>VLOOKUP($A2246,'Youth Skills Data'!$A$1:$E$2403,5,FALSE)</f>
        <v>5.3</v>
      </c>
      <c r="I2246" s="41">
        <f>VLOOKUP($A2246,'Youth Skills Data'!$A$1:$E$2403,4,FALSE)</f>
        <v>2.52</v>
      </c>
      <c r="J2246" s="41">
        <f>VLOOKUP($A2246,'Youth Skills Data'!$A$1:$E$2403,3,FALSE)</f>
        <v>5.59</v>
      </c>
      <c r="K2246" s="41">
        <f t="shared" si="177"/>
        <v>13.41</v>
      </c>
      <c r="L2246" s="41" t="s">
        <v>5</v>
      </c>
      <c r="M2246" s="41" t="s">
        <v>5</v>
      </c>
      <c r="N2246" s="41" t="str">
        <f t="shared" si="178"/>
        <v>High Impact</v>
      </c>
      <c r="O2246" s="42">
        <v>10297</v>
      </c>
      <c r="P2246" s="42">
        <v>15198</v>
      </c>
      <c r="Q2246" s="42">
        <f t="shared" si="179"/>
        <v>25495</v>
      </c>
    </row>
    <row r="2247" spans="1:17" x14ac:dyDescent="0.35">
      <c r="A2247" s="41" t="s">
        <v>2268</v>
      </c>
      <c r="B2247" s="41">
        <f>VLOOKUP($A:$A,'Youth Skills Data'!$A$1:$E$2403,2,FALSE)</f>
        <v>29</v>
      </c>
      <c r="C2247" s="41" t="str">
        <f t="shared" si="176"/>
        <v>25 yrs or more</v>
      </c>
      <c r="D2247" s="41" t="s">
        <v>8</v>
      </c>
      <c r="E2247" s="41" t="str">
        <f>HLOOKUP($A2247,'Sheet 4'!$A$2:$CNK$3,2,FALSE)</f>
        <v>Single</v>
      </c>
      <c r="F2247" s="41" t="s">
        <v>120</v>
      </c>
      <c r="G2247" s="41" t="str">
        <f t="shared" si="175"/>
        <v>Female/Single/Nakapiripiriti</v>
      </c>
      <c r="H2247" s="41">
        <f>VLOOKUP($A2247,'Youth Skills Data'!$A$1:$E$2403,5,FALSE)</f>
        <v>1.1000000000000001</v>
      </c>
      <c r="I2247" s="41">
        <f>VLOOKUP($A2247,'Youth Skills Data'!$A$1:$E$2403,4,FALSE)</f>
        <v>7.12</v>
      </c>
      <c r="J2247" s="41">
        <f>VLOOKUP($A2247,'Youth Skills Data'!$A$1:$E$2403,3,FALSE)</f>
        <v>1.62</v>
      </c>
      <c r="K2247" s="41">
        <f t="shared" si="177"/>
        <v>9.84</v>
      </c>
      <c r="L2247" s="41" t="s">
        <v>7</v>
      </c>
      <c r="M2247" s="41" t="s">
        <v>7</v>
      </c>
      <c r="N2247" s="41" t="str">
        <f t="shared" si="178"/>
        <v>No Impact at all</v>
      </c>
      <c r="O2247" s="42"/>
      <c r="P2247" s="42"/>
      <c r="Q2247" s="42">
        <f t="shared" si="179"/>
        <v>0</v>
      </c>
    </row>
    <row r="2248" spans="1:17" x14ac:dyDescent="0.35">
      <c r="A2248" s="41" t="s">
        <v>2269</v>
      </c>
      <c r="B2248" s="41">
        <f>VLOOKUP($A:$A,'Youth Skills Data'!$A$1:$E$2403,2,FALSE)</f>
        <v>23</v>
      </c>
      <c r="C2248" s="41" t="str">
        <f t="shared" si="176"/>
        <v>20 - 24 yrs</v>
      </c>
      <c r="D2248" s="41" t="s">
        <v>3</v>
      </c>
      <c r="E2248" s="41" t="str">
        <f>HLOOKUP($A2248,'Sheet 4'!$A$2:$CNK$3,2,FALSE)</f>
        <v>Single</v>
      </c>
      <c r="F2248" s="41" t="s">
        <v>120</v>
      </c>
      <c r="G2248" s="41" t="str">
        <f t="shared" si="175"/>
        <v>Male/Single/Nakapiripiriti</v>
      </c>
      <c r="H2248" s="41">
        <f>VLOOKUP($A2248,'Youth Skills Data'!$A$1:$E$2403,5,FALSE)</f>
        <v>3.26</v>
      </c>
      <c r="I2248" s="41">
        <f>VLOOKUP($A2248,'Youth Skills Data'!$A$1:$E$2403,4,FALSE)</f>
        <v>9.7200000000000006</v>
      </c>
      <c r="J2248" s="41">
        <f>VLOOKUP($A2248,'Youth Skills Data'!$A$1:$E$2403,3,FALSE)</f>
        <v>2</v>
      </c>
      <c r="K2248" s="41">
        <f t="shared" si="177"/>
        <v>14.98</v>
      </c>
      <c r="L2248" s="41" t="s">
        <v>5</v>
      </c>
      <c r="M2248" s="41" t="s">
        <v>5</v>
      </c>
      <c r="N2248" s="41" t="str">
        <f t="shared" si="178"/>
        <v>High Impact</v>
      </c>
      <c r="O2248" s="42">
        <v>22599</v>
      </c>
      <c r="P2248" s="42">
        <v>48000</v>
      </c>
      <c r="Q2248" s="42">
        <f t="shared" si="179"/>
        <v>70599</v>
      </c>
    </row>
    <row r="2249" spans="1:17" x14ac:dyDescent="0.35">
      <c r="A2249" s="41" t="s">
        <v>2270</v>
      </c>
      <c r="B2249" s="41">
        <f>VLOOKUP($A:$A,'Youth Skills Data'!$A$1:$E$2403,2,FALSE)</f>
        <v>21</v>
      </c>
      <c r="C2249" s="41" t="str">
        <f t="shared" si="176"/>
        <v>20 - 24 yrs</v>
      </c>
      <c r="D2249" s="41" t="s">
        <v>8</v>
      </c>
      <c r="E2249" s="41" t="str">
        <f>HLOOKUP($A2249,'Sheet 4'!$A$2:$CNK$3,2,FALSE)</f>
        <v>Single</v>
      </c>
      <c r="F2249" s="41" t="s">
        <v>120</v>
      </c>
      <c r="G2249" s="41" t="str">
        <f t="shared" si="175"/>
        <v>Female/Single/Nakapiripiriti</v>
      </c>
      <c r="H2249" s="41">
        <f>VLOOKUP($A2249,'Youth Skills Data'!$A$1:$E$2403,5,FALSE)</f>
        <v>2.91</v>
      </c>
      <c r="I2249" s="41">
        <f>VLOOKUP($A2249,'Youth Skills Data'!$A$1:$E$2403,4,FALSE)</f>
        <v>2.04</v>
      </c>
      <c r="J2249" s="41">
        <f>VLOOKUP($A2249,'Youth Skills Data'!$A$1:$E$2403,3,FALSE)</f>
        <v>2.82</v>
      </c>
      <c r="K2249" s="41">
        <f t="shared" si="177"/>
        <v>7.77</v>
      </c>
      <c r="L2249" s="41" t="s">
        <v>5</v>
      </c>
      <c r="M2249" s="41" t="s">
        <v>5</v>
      </c>
      <c r="N2249" s="41" t="str">
        <f t="shared" si="178"/>
        <v>High Impact</v>
      </c>
      <c r="O2249" s="42">
        <v>45198</v>
      </c>
      <c r="P2249" s="42">
        <v>235000</v>
      </c>
      <c r="Q2249" s="42">
        <f t="shared" si="179"/>
        <v>280198</v>
      </c>
    </row>
    <row r="2250" spans="1:17" x14ac:dyDescent="0.35">
      <c r="A2250" s="41" t="s">
        <v>2271</v>
      </c>
      <c r="B2250" s="41">
        <f>VLOOKUP($A:$A,'Youth Skills Data'!$A$1:$E$2403,2,FALSE)</f>
        <v>19</v>
      </c>
      <c r="C2250" s="41" t="str">
        <f t="shared" si="176"/>
        <v>20 - 24 yrs</v>
      </c>
      <c r="D2250" s="41" t="s">
        <v>8</v>
      </c>
      <c r="E2250" s="41" t="str">
        <f>HLOOKUP($A2250,'Sheet 4'!$A$2:$CNK$3,2,FALSE)</f>
        <v>Separated</v>
      </c>
      <c r="F2250" s="41" t="s">
        <v>120</v>
      </c>
      <c r="G2250" s="41" t="str">
        <f t="shared" si="175"/>
        <v>Female/Separated/Nakapiripiriti</v>
      </c>
      <c r="H2250" s="41">
        <f>VLOOKUP($A2250,'Youth Skills Data'!$A$1:$E$2403,5,FALSE)</f>
        <v>3.76</v>
      </c>
      <c r="I2250" s="41">
        <f>VLOOKUP($A2250,'Youth Skills Data'!$A$1:$E$2403,4,FALSE)</f>
        <v>0.56000000000000005</v>
      </c>
      <c r="J2250" s="41">
        <f>VLOOKUP($A2250,'Youth Skills Data'!$A$1:$E$2403,3,FALSE)</f>
        <v>9.81</v>
      </c>
      <c r="K2250" s="41">
        <f t="shared" si="177"/>
        <v>14.13</v>
      </c>
      <c r="L2250" s="41" t="s">
        <v>5</v>
      </c>
      <c r="M2250" s="41" t="s">
        <v>5</v>
      </c>
      <c r="N2250" s="41" t="str">
        <f t="shared" si="178"/>
        <v>High Impact</v>
      </c>
      <c r="O2250" s="42">
        <v>136000</v>
      </c>
      <c r="P2250" s="42">
        <v>11000</v>
      </c>
      <c r="Q2250" s="42">
        <f t="shared" si="179"/>
        <v>147000</v>
      </c>
    </row>
    <row r="2251" spans="1:17" x14ac:dyDescent="0.35">
      <c r="A2251" s="41" t="s">
        <v>2272</v>
      </c>
      <c r="B2251" s="41">
        <f>VLOOKUP($A:$A,'Youth Skills Data'!$A$1:$E$2403,2,FALSE)</f>
        <v>21</v>
      </c>
      <c r="C2251" s="41" t="str">
        <f t="shared" si="176"/>
        <v>20 - 24 yrs</v>
      </c>
      <c r="D2251" s="41" t="s">
        <v>8</v>
      </c>
      <c r="E2251" s="41" t="str">
        <f>HLOOKUP($A2251,'Sheet 4'!$A$2:$CNK$3,2,FALSE)</f>
        <v>Single</v>
      </c>
      <c r="F2251" s="41" t="s">
        <v>120</v>
      </c>
      <c r="G2251" s="41" t="str">
        <f t="shared" si="175"/>
        <v>Female/Single/Nakapiripiriti</v>
      </c>
      <c r="H2251" s="41">
        <f>VLOOKUP($A2251,'Youth Skills Data'!$A$1:$E$2403,5,FALSE)</f>
        <v>8.9499999999999993</v>
      </c>
      <c r="I2251" s="41">
        <f>VLOOKUP($A2251,'Youth Skills Data'!$A$1:$E$2403,4,FALSE)</f>
        <v>9.2799999999999994</v>
      </c>
      <c r="J2251" s="41">
        <f>VLOOKUP($A2251,'Youth Skills Data'!$A$1:$E$2403,3,FALSE)</f>
        <v>7.99</v>
      </c>
      <c r="K2251" s="41">
        <f t="shared" si="177"/>
        <v>26.22</v>
      </c>
      <c r="L2251" s="41" t="s">
        <v>5</v>
      </c>
      <c r="M2251" s="41" t="s">
        <v>5</v>
      </c>
      <c r="N2251" s="41" t="str">
        <f t="shared" si="178"/>
        <v>High Impact</v>
      </c>
      <c r="O2251" s="42">
        <v>90500</v>
      </c>
      <c r="P2251" s="42">
        <v>60000</v>
      </c>
      <c r="Q2251" s="42">
        <f t="shared" si="179"/>
        <v>150500</v>
      </c>
    </row>
    <row r="2252" spans="1:17" x14ac:dyDescent="0.35">
      <c r="A2252" s="41" t="s">
        <v>2273</v>
      </c>
      <c r="B2252" s="41">
        <f>VLOOKUP($A:$A,'Youth Skills Data'!$A$1:$E$2403,2,FALSE)</f>
        <v>23</v>
      </c>
      <c r="C2252" s="41" t="str">
        <f t="shared" si="176"/>
        <v>20 - 24 yrs</v>
      </c>
      <c r="D2252" s="41" t="s">
        <v>3</v>
      </c>
      <c r="E2252" s="41" t="str">
        <f>HLOOKUP($A2252,'Sheet 4'!$A$2:$CNK$3,2,FALSE)</f>
        <v>Single</v>
      </c>
      <c r="F2252" s="41" t="s">
        <v>120</v>
      </c>
      <c r="G2252" s="41" t="str">
        <f t="shared" si="175"/>
        <v>Male/Single/Nakapiripiriti</v>
      </c>
      <c r="H2252" s="41">
        <f>VLOOKUP($A2252,'Youth Skills Data'!$A$1:$E$2403,5,FALSE)</f>
        <v>4.4000000000000004</v>
      </c>
      <c r="I2252" s="41">
        <f>VLOOKUP($A2252,'Youth Skills Data'!$A$1:$E$2403,4,FALSE)</f>
        <v>8.08</v>
      </c>
      <c r="J2252" s="41">
        <f>VLOOKUP($A2252,'Youth Skills Data'!$A$1:$E$2403,3,FALSE)</f>
        <v>2.2999999999999998</v>
      </c>
      <c r="K2252" s="41">
        <f t="shared" si="177"/>
        <v>14.780000000000001</v>
      </c>
      <c r="L2252" s="41" t="s">
        <v>5</v>
      </c>
      <c r="M2252" s="41" t="s">
        <v>5</v>
      </c>
      <c r="N2252" s="41" t="str">
        <f t="shared" si="178"/>
        <v>High Impact</v>
      </c>
      <c r="O2252" s="42">
        <v>4650</v>
      </c>
      <c r="P2252" s="42">
        <v>35198</v>
      </c>
      <c r="Q2252" s="42">
        <f t="shared" si="179"/>
        <v>39848</v>
      </c>
    </row>
    <row r="2253" spans="1:17" x14ac:dyDescent="0.35">
      <c r="A2253" s="41" t="s">
        <v>2274</v>
      </c>
      <c r="B2253" s="41">
        <f>VLOOKUP($A:$A,'Youth Skills Data'!$A$1:$E$2403,2,FALSE)</f>
        <v>17</v>
      </c>
      <c r="C2253" s="41" t="str">
        <f t="shared" si="176"/>
        <v>15 - 19 yrs</v>
      </c>
      <c r="D2253" s="41" t="s">
        <v>3</v>
      </c>
      <c r="E2253" s="41" t="str">
        <f>HLOOKUP($A2253,'Sheet 4'!$A$2:$CNK$3,2,FALSE)</f>
        <v>Single</v>
      </c>
      <c r="F2253" s="41" t="s">
        <v>120</v>
      </c>
      <c r="G2253" s="41" t="str">
        <f t="shared" si="175"/>
        <v>Male/Single/Nakapiripiriti</v>
      </c>
      <c r="H2253" s="41">
        <f>VLOOKUP($A2253,'Youth Skills Data'!$A$1:$E$2403,5,FALSE)</f>
        <v>8.9499999999999993</v>
      </c>
      <c r="I2253" s="41">
        <f>VLOOKUP($A2253,'Youth Skills Data'!$A$1:$E$2403,4,FALSE)</f>
        <v>9.2799999999999994</v>
      </c>
      <c r="J2253" s="41">
        <f>VLOOKUP($A2253,'Youth Skills Data'!$A$1:$E$2403,3,FALSE)</f>
        <v>7.99</v>
      </c>
      <c r="K2253" s="41">
        <f t="shared" si="177"/>
        <v>26.22</v>
      </c>
      <c r="L2253" s="41" t="s">
        <v>5</v>
      </c>
      <c r="M2253" s="41" t="s">
        <v>5</v>
      </c>
      <c r="N2253" s="41" t="str">
        <f t="shared" si="178"/>
        <v>High Impact</v>
      </c>
      <c r="O2253" s="42">
        <v>130000</v>
      </c>
      <c r="P2253" s="42">
        <v>41000</v>
      </c>
      <c r="Q2253" s="42">
        <f t="shared" si="179"/>
        <v>171000</v>
      </c>
    </row>
    <row r="2254" spans="1:17" x14ac:dyDescent="0.35">
      <c r="A2254" s="41" t="s">
        <v>2275</v>
      </c>
      <c r="B2254" s="41">
        <f>VLOOKUP($A:$A,'Youth Skills Data'!$A$1:$E$2403,2,FALSE)</f>
        <v>23</v>
      </c>
      <c r="C2254" s="41" t="str">
        <f t="shared" si="176"/>
        <v>20 - 24 yrs</v>
      </c>
      <c r="D2254" s="41" t="s">
        <v>3</v>
      </c>
      <c r="E2254" s="41" t="str">
        <f>HLOOKUP($A2254,'Sheet 4'!$A$2:$CNK$3,2,FALSE)</f>
        <v>Single</v>
      </c>
      <c r="F2254" s="41" t="s">
        <v>120</v>
      </c>
      <c r="G2254" s="41" t="str">
        <f t="shared" si="175"/>
        <v>Male/Single/Nakapiripiriti</v>
      </c>
      <c r="H2254" s="41">
        <f>VLOOKUP($A2254,'Youth Skills Data'!$A$1:$E$2403,5,FALSE)</f>
        <v>2.91</v>
      </c>
      <c r="I2254" s="41">
        <f>VLOOKUP($A2254,'Youth Skills Data'!$A$1:$E$2403,4,FALSE)</f>
        <v>2.04</v>
      </c>
      <c r="J2254" s="41">
        <f>VLOOKUP($A2254,'Youth Skills Data'!$A$1:$E$2403,3,FALSE)</f>
        <v>2.82</v>
      </c>
      <c r="K2254" s="41">
        <f t="shared" si="177"/>
        <v>7.77</v>
      </c>
      <c r="L2254" s="41" t="s">
        <v>5</v>
      </c>
      <c r="M2254" s="41" t="s">
        <v>5</v>
      </c>
      <c r="N2254" s="41" t="str">
        <f t="shared" si="178"/>
        <v>High Impact</v>
      </c>
      <c r="O2254" s="42">
        <v>30200</v>
      </c>
      <c r="P2254" s="42">
        <v>15198</v>
      </c>
      <c r="Q2254" s="42">
        <f t="shared" si="179"/>
        <v>45398</v>
      </c>
    </row>
    <row r="2255" spans="1:17" x14ac:dyDescent="0.35">
      <c r="A2255" s="41" t="s">
        <v>2276</v>
      </c>
      <c r="B2255" s="41">
        <f>VLOOKUP($A:$A,'Youth Skills Data'!$A$1:$E$2403,2,FALSE)</f>
        <v>17</v>
      </c>
      <c r="C2255" s="41" t="str">
        <f t="shared" si="176"/>
        <v>15 - 19 yrs</v>
      </c>
      <c r="D2255" s="41" t="s">
        <v>3</v>
      </c>
      <c r="E2255" s="41" t="str">
        <f>HLOOKUP($A2255,'Sheet 4'!$A$2:$CNK$3,2,FALSE)</f>
        <v>Single</v>
      </c>
      <c r="F2255" s="41" t="s">
        <v>118</v>
      </c>
      <c r="G2255" s="41" t="str">
        <f t="shared" si="175"/>
        <v>Male/Single/Kotido</v>
      </c>
      <c r="H2255" s="41">
        <f>VLOOKUP($A2255,'Youth Skills Data'!$A$1:$E$2403,5,FALSE)</f>
        <v>1.87</v>
      </c>
      <c r="I2255" s="41">
        <f>VLOOKUP($A2255,'Youth Skills Data'!$A$1:$E$2403,4,FALSE)</f>
        <v>2.88</v>
      </c>
      <c r="J2255" s="41">
        <f>VLOOKUP($A2255,'Youth Skills Data'!$A$1:$E$2403,3,FALSE)</f>
        <v>5.23</v>
      </c>
      <c r="K2255" s="41">
        <f t="shared" si="177"/>
        <v>9.98</v>
      </c>
      <c r="L2255" s="41" t="s">
        <v>5</v>
      </c>
      <c r="M2255" s="41" t="s">
        <v>5</v>
      </c>
      <c r="N2255" s="41" t="str">
        <f t="shared" si="178"/>
        <v>High Impact</v>
      </c>
      <c r="O2255" s="42">
        <v>60297</v>
      </c>
      <c r="P2255" s="42">
        <v>40198</v>
      </c>
      <c r="Q2255" s="42">
        <f t="shared" si="179"/>
        <v>100495</v>
      </c>
    </row>
    <row r="2256" spans="1:17" x14ac:dyDescent="0.35">
      <c r="A2256" s="41" t="s">
        <v>2277</v>
      </c>
      <c r="B2256" s="41">
        <f>VLOOKUP($A:$A,'Youth Skills Data'!$A$1:$E$2403,2,FALSE)</f>
        <v>25</v>
      </c>
      <c r="C2256" s="41" t="str">
        <f t="shared" si="176"/>
        <v>25 yrs or more</v>
      </c>
      <c r="D2256" s="41" t="s">
        <v>8</v>
      </c>
      <c r="E2256" s="41" t="str">
        <f>HLOOKUP($A2256,'Sheet 4'!$A$2:$CNK$3,2,FALSE)</f>
        <v>Single</v>
      </c>
      <c r="F2256" s="41" t="s">
        <v>118</v>
      </c>
      <c r="G2256" s="41" t="str">
        <f t="shared" si="175"/>
        <v>Female/Single/Kotido</v>
      </c>
      <c r="H2256" s="41">
        <f>VLOOKUP($A2256,'Youth Skills Data'!$A$1:$E$2403,5,FALSE)</f>
        <v>3.26</v>
      </c>
      <c r="I2256" s="41">
        <f>VLOOKUP($A2256,'Youth Skills Data'!$A$1:$E$2403,4,FALSE)</f>
        <v>9.7200000000000006</v>
      </c>
      <c r="J2256" s="41">
        <f>VLOOKUP($A2256,'Youth Skills Data'!$A$1:$E$2403,3,FALSE)</f>
        <v>2</v>
      </c>
      <c r="K2256" s="41">
        <f t="shared" si="177"/>
        <v>14.98</v>
      </c>
      <c r="L2256" s="41" t="s">
        <v>5</v>
      </c>
      <c r="M2256" s="41" t="s">
        <v>5</v>
      </c>
      <c r="N2256" s="41" t="str">
        <f t="shared" si="178"/>
        <v>High Impact</v>
      </c>
      <c r="O2256" s="42">
        <v>11500</v>
      </c>
      <c r="P2256" s="42">
        <v>67000</v>
      </c>
      <c r="Q2256" s="42">
        <f t="shared" si="179"/>
        <v>78500</v>
      </c>
    </row>
    <row r="2257" spans="1:17" x14ac:dyDescent="0.35">
      <c r="A2257" s="41" t="s">
        <v>2278</v>
      </c>
      <c r="B2257" s="41">
        <f>VLOOKUP($A:$A,'Youth Skills Data'!$A$1:$E$2403,2,FALSE)</f>
        <v>15</v>
      </c>
      <c r="C2257" s="41" t="str">
        <f t="shared" si="176"/>
        <v>15 - 19 yrs</v>
      </c>
      <c r="D2257" s="41" t="s">
        <v>8</v>
      </c>
      <c r="E2257" s="41" t="str">
        <f>HLOOKUP($A2257,'Sheet 4'!$A$2:$CNK$3,2,FALSE)</f>
        <v>Married</v>
      </c>
      <c r="F2257" s="41" t="s">
        <v>118</v>
      </c>
      <c r="G2257" s="41" t="str">
        <f t="shared" si="175"/>
        <v>Female/Married/Kotido</v>
      </c>
      <c r="H2257" s="41">
        <f>VLOOKUP($A2257,'Youth Skills Data'!$A$1:$E$2403,5,FALSE)</f>
        <v>1.87</v>
      </c>
      <c r="I2257" s="41">
        <f>VLOOKUP($A2257,'Youth Skills Data'!$A$1:$E$2403,4,FALSE)</f>
        <v>2.88</v>
      </c>
      <c r="J2257" s="41">
        <f>VLOOKUP($A2257,'Youth Skills Data'!$A$1:$E$2403,3,FALSE)</f>
        <v>5.23</v>
      </c>
      <c r="K2257" s="41">
        <f t="shared" si="177"/>
        <v>9.98</v>
      </c>
      <c r="L2257" s="41" t="s">
        <v>5</v>
      </c>
      <c r="M2257" s="41" t="s">
        <v>5</v>
      </c>
      <c r="N2257" s="41" t="str">
        <f t="shared" si="178"/>
        <v>High Impact</v>
      </c>
      <c r="O2257" s="42">
        <v>37000</v>
      </c>
      <c r="P2257" s="42">
        <v>7198</v>
      </c>
      <c r="Q2257" s="42">
        <f t="shared" si="179"/>
        <v>44198</v>
      </c>
    </row>
    <row r="2258" spans="1:17" x14ac:dyDescent="0.35">
      <c r="A2258" s="41" t="s">
        <v>2279</v>
      </c>
      <c r="B2258" s="41">
        <f>VLOOKUP($A:$A,'Youth Skills Data'!$A$1:$E$2403,2,FALSE)</f>
        <v>15</v>
      </c>
      <c r="C2258" s="41" t="str">
        <f t="shared" si="176"/>
        <v>15 - 19 yrs</v>
      </c>
      <c r="D2258" s="41" t="s">
        <v>3</v>
      </c>
      <c r="E2258" s="41" t="str">
        <f>HLOOKUP($A2258,'Sheet 4'!$A$2:$CNK$3,2,FALSE)</f>
        <v>Single</v>
      </c>
      <c r="F2258" s="41" t="s">
        <v>118</v>
      </c>
      <c r="G2258" s="41" t="str">
        <f t="shared" si="175"/>
        <v>Male/Single/Kotido</v>
      </c>
      <c r="H2258" s="41">
        <f>VLOOKUP($A2258,'Youth Skills Data'!$A$1:$E$2403,5,FALSE)</f>
        <v>1.1000000000000001</v>
      </c>
      <c r="I2258" s="41">
        <f>VLOOKUP($A2258,'Youth Skills Data'!$A$1:$E$2403,4,FALSE)</f>
        <v>7.12</v>
      </c>
      <c r="J2258" s="41">
        <f>VLOOKUP($A2258,'Youth Skills Data'!$A$1:$E$2403,3,FALSE)</f>
        <v>1.62</v>
      </c>
      <c r="K2258" s="41">
        <f t="shared" si="177"/>
        <v>9.84</v>
      </c>
      <c r="L2258" s="41" t="s">
        <v>5</v>
      </c>
      <c r="M2258" s="41" t="s">
        <v>5</v>
      </c>
      <c r="N2258" s="41" t="str">
        <f t="shared" si="178"/>
        <v>High Impact</v>
      </c>
      <c r="O2258" s="42">
        <v>49599</v>
      </c>
      <c r="P2258" s="42">
        <v>12200</v>
      </c>
      <c r="Q2258" s="42">
        <f t="shared" si="179"/>
        <v>61799</v>
      </c>
    </row>
    <row r="2259" spans="1:17" x14ac:dyDescent="0.35">
      <c r="A2259" s="41" t="s">
        <v>2280</v>
      </c>
      <c r="B2259" s="41">
        <f>VLOOKUP($A:$A,'Youth Skills Data'!$A$1:$E$2403,2,FALSE)</f>
        <v>17</v>
      </c>
      <c r="C2259" s="41" t="str">
        <f t="shared" si="176"/>
        <v>15 - 19 yrs</v>
      </c>
      <c r="D2259" s="41" t="s">
        <v>3</v>
      </c>
      <c r="E2259" s="41" t="str">
        <f>HLOOKUP($A2259,'Sheet 4'!$A$2:$CNK$3,2,FALSE)</f>
        <v>Married</v>
      </c>
      <c r="F2259" s="41" t="s">
        <v>118</v>
      </c>
      <c r="G2259" s="41" t="str">
        <f t="shared" si="175"/>
        <v>Male/Married/Kotido</v>
      </c>
      <c r="H2259" s="41">
        <f>VLOOKUP($A2259,'Youth Skills Data'!$A$1:$E$2403,5,FALSE)</f>
        <v>1.1000000000000001</v>
      </c>
      <c r="I2259" s="41">
        <f>VLOOKUP($A2259,'Youth Skills Data'!$A$1:$E$2403,4,FALSE)</f>
        <v>7.12</v>
      </c>
      <c r="J2259" s="41">
        <f>VLOOKUP($A2259,'Youth Skills Data'!$A$1:$E$2403,3,FALSE)</f>
        <v>1.62</v>
      </c>
      <c r="K2259" s="41">
        <f t="shared" si="177"/>
        <v>9.84</v>
      </c>
      <c r="L2259" s="41" t="s">
        <v>5</v>
      </c>
      <c r="M2259" s="41" t="s">
        <v>5</v>
      </c>
      <c r="N2259" s="41" t="str">
        <f t="shared" si="178"/>
        <v>High Impact</v>
      </c>
      <c r="O2259" s="42">
        <v>29500</v>
      </c>
      <c r="P2259" s="42">
        <v>71500</v>
      </c>
      <c r="Q2259" s="42">
        <f t="shared" si="179"/>
        <v>101000</v>
      </c>
    </row>
    <row r="2260" spans="1:17" x14ac:dyDescent="0.35">
      <c r="A2260" s="41" t="s">
        <v>2281</v>
      </c>
      <c r="B2260" s="41">
        <f>VLOOKUP($A:$A,'Youth Skills Data'!$A$1:$E$2403,2,FALSE)</f>
        <v>19</v>
      </c>
      <c r="C2260" s="41" t="str">
        <f t="shared" si="176"/>
        <v>20 - 24 yrs</v>
      </c>
      <c r="D2260" s="41" t="s">
        <v>3</v>
      </c>
      <c r="E2260" s="41" t="str">
        <f>HLOOKUP($A2260,'Sheet 4'!$A$2:$CNK$3,2,FALSE)</f>
        <v>Single</v>
      </c>
      <c r="F2260" s="41" t="s">
        <v>118</v>
      </c>
      <c r="G2260" s="41" t="str">
        <f t="shared" si="175"/>
        <v>Male/Single/Kotido</v>
      </c>
      <c r="H2260" s="41">
        <f>VLOOKUP($A2260,'Youth Skills Data'!$A$1:$E$2403,5,FALSE)</f>
        <v>8.9499999999999993</v>
      </c>
      <c r="I2260" s="41">
        <f>VLOOKUP($A2260,'Youth Skills Data'!$A$1:$E$2403,4,FALSE)</f>
        <v>9.2799999999999994</v>
      </c>
      <c r="J2260" s="41">
        <f>VLOOKUP($A2260,'Youth Skills Data'!$A$1:$E$2403,3,FALSE)</f>
        <v>7.99</v>
      </c>
      <c r="K2260" s="41">
        <f t="shared" si="177"/>
        <v>26.22</v>
      </c>
      <c r="L2260" s="41" t="s">
        <v>5</v>
      </c>
      <c r="M2260" s="41" t="s">
        <v>5</v>
      </c>
      <c r="N2260" s="41" t="str">
        <f t="shared" si="178"/>
        <v>High Impact</v>
      </c>
      <c r="O2260" s="42">
        <v>670500</v>
      </c>
      <c r="P2260" s="42">
        <v>18099</v>
      </c>
      <c r="Q2260" s="42">
        <f t="shared" si="179"/>
        <v>688599</v>
      </c>
    </row>
    <row r="2261" spans="1:17" x14ac:dyDescent="0.35">
      <c r="A2261" s="41" t="s">
        <v>2282</v>
      </c>
      <c r="B2261" s="41">
        <f>VLOOKUP($A:$A,'Youth Skills Data'!$A$1:$E$2403,2,FALSE)</f>
        <v>21</v>
      </c>
      <c r="C2261" s="41" t="str">
        <f t="shared" si="176"/>
        <v>20 - 24 yrs</v>
      </c>
      <c r="D2261" s="41" t="s">
        <v>3</v>
      </c>
      <c r="E2261" s="41" t="str">
        <f>HLOOKUP($A2261,'Sheet 4'!$A$2:$CNK$3,2,FALSE)</f>
        <v>Married</v>
      </c>
      <c r="F2261" s="41" t="s">
        <v>118</v>
      </c>
      <c r="G2261" s="41" t="str">
        <f t="shared" si="175"/>
        <v>Male/Married/Kotido</v>
      </c>
      <c r="H2261" s="41">
        <f>VLOOKUP($A2261,'Youth Skills Data'!$A$1:$E$2403,5,FALSE)</f>
        <v>1.87</v>
      </c>
      <c r="I2261" s="41">
        <f>VLOOKUP($A2261,'Youth Skills Data'!$A$1:$E$2403,4,FALSE)</f>
        <v>2.88</v>
      </c>
      <c r="J2261" s="41">
        <f>VLOOKUP($A2261,'Youth Skills Data'!$A$1:$E$2403,3,FALSE)</f>
        <v>5.23</v>
      </c>
      <c r="K2261" s="41">
        <f t="shared" si="177"/>
        <v>9.98</v>
      </c>
      <c r="L2261" s="41" t="s">
        <v>5</v>
      </c>
      <c r="M2261" s="41" t="s">
        <v>5</v>
      </c>
      <c r="N2261" s="41" t="str">
        <f t="shared" si="178"/>
        <v>High Impact</v>
      </c>
      <c r="O2261" s="42">
        <v>63000</v>
      </c>
      <c r="P2261" s="42">
        <v>192099</v>
      </c>
      <c r="Q2261" s="42">
        <f t="shared" si="179"/>
        <v>255099</v>
      </c>
    </row>
    <row r="2262" spans="1:17" x14ac:dyDescent="0.35">
      <c r="A2262" s="41" t="s">
        <v>2283</v>
      </c>
      <c r="B2262" s="41">
        <f>VLOOKUP($A:$A,'Youth Skills Data'!$A$1:$E$2403,2,FALSE)</f>
        <v>24</v>
      </c>
      <c r="C2262" s="41" t="str">
        <f t="shared" si="176"/>
        <v>20 - 24 yrs</v>
      </c>
      <c r="D2262" s="41" t="s">
        <v>3</v>
      </c>
      <c r="E2262" s="41" t="str">
        <f>HLOOKUP($A2262,'Sheet 4'!$A$2:$CNK$3,2,FALSE)</f>
        <v>Single</v>
      </c>
      <c r="F2262" s="41" t="s">
        <v>118</v>
      </c>
      <c r="G2262" s="41" t="str">
        <f t="shared" si="175"/>
        <v>Male/Single/Kotido</v>
      </c>
      <c r="H2262" s="41">
        <f>VLOOKUP($A2262,'Youth Skills Data'!$A$1:$E$2403,5,FALSE)</f>
        <v>4.04</v>
      </c>
      <c r="I2262" s="41">
        <f>VLOOKUP($A2262,'Youth Skills Data'!$A$1:$E$2403,4,FALSE)</f>
        <v>8.41</v>
      </c>
      <c r="J2262" s="41">
        <f>VLOOKUP($A2262,'Youth Skills Data'!$A$1:$E$2403,3,FALSE)</f>
        <v>8.57</v>
      </c>
      <c r="K2262" s="41">
        <f t="shared" si="177"/>
        <v>21.02</v>
      </c>
      <c r="L2262" s="41" t="s">
        <v>6</v>
      </c>
      <c r="M2262" s="41" t="s">
        <v>6</v>
      </c>
      <c r="N2262" s="41" t="str">
        <f t="shared" si="178"/>
        <v>No Impact at all</v>
      </c>
      <c r="O2262" s="42"/>
      <c r="P2262" s="42"/>
      <c r="Q2262" s="42">
        <f t="shared" si="179"/>
        <v>0</v>
      </c>
    </row>
    <row r="2263" spans="1:17" x14ac:dyDescent="0.35">
      <c r="A2263" s="41" t="s">
        <v>2284</v>
      </c>
      <c r="B2263" s="41">
        <f>VLOOKUP($A:$A,'Youth Skills Data'!$A$1:$E$2403,2,FALSE)</f>
        <v>21</v>
      </c>
      <c r="C2263" s="41" t="str">
        <f t="shared" si="176"/>
        <v>20 - 24 yrs</v>
      </c>
      <c r="D2263" s="41" t="s">
        <v>3</v>
      </c>
      <c r="E2263" s="41" t="str">
        <f>HLOOKUP($A2263,'Sheet 4'!$A$2:$CNK$3,2,FALSE)</f>
        <v>Single</v>
      </c>
      <c r="F2263" s="41" t="s">
        <v>118</v>
      </c>
      <c r="G2263" s="41" t="str">
        <f t="shared" si="175"/>
        <v>Male/Single/Kotido</v>
      </c>
      <c r="H2263" s="41">
        <f>VLOOKUP($A2263,'Youth Skills Data'!$A$1:$E$2403,5,FALSE)</f>
        <v>7.84</v>
      </c>
      <c r="I2263" s="41">
        <f>VLOOKUP($A2263,'Youth Skills Data'!$A$1:$E$2403,4,FALSE)</f>
        <v>6.23</v>
      </c>
      <c r="J2263" s="41">
        <f>VLOOKUP($A2263,'Youth Skills Data'!$A$1:$E$2403,3,FALSE)</f>
        <v>5.87</v>
      </c>
      <c r="K2263" s="41">
        <f t="shared" si="177"/>
        <v>19.940000000000001</v>
      </c>
      <c r="L2263" s="41" t="s">
        <v>7</v>
      </c>
      <c r="M2263" s="41" t="s">
        <v>5</v>
      </c>
      <c r="N2263" s="41" t="str">
        <f t="shared" si="178"/>
        <v>Low Impact</v>
      </c>
      <c r="O2263" s="42"/>
      <c r="P2263" s="42">
        <v>75099</v>
      </c>
      <c r="Q2263" s="42">
        <f t="shared" si="179"/>
        <v>75099</v>
      </c>
    </row>
    <row r="2264" spans="1:17" x14ac:dyDescent="0.35">
      <c r="A2264" s="41" t="s">
        <v>2285</v>
      </c>
      <c r="B2264" s="41">
        <f>VLOOKUP($A:$A,'Youth Skills Data'!$A$1:$E$2403,2,FALSE)</f>
        <v>24</v>
      </c>
      <c r="C2264" s="41" t="str">
        <f t="shared" si="176"/>
        <v>20 - 24 yrs</v>
      </c>
      <c r="D2264" s="41" t="s">
        <v>3</v>
      </c>
      <c r="E2264" s="41" t="str">
        <f>HLOOKUP($A2264,'Sheet 4'!$A$2:$CNK$3,2,FALSE)</f>
        <v>Single</v>
      </c>
      <c r="F2264" s="41" t="s">
        <v>118</v>
      </c>
      <c r="G2264" s="41" t="str">
        <f t="shared" si="175"/>
        <v>Male/Single/Kotido</v>
      </c>
      <c r="H2264" s="41">
        <f>VLOOKUP($A2264,'Youth Skills Data'!$A$1:$E$2403,5,FALSE)</f>
        <v>5.3</v>
      </c>
      <c r="I2264" s="41">
        <f>VLOOKUP($A2264,'Youth Skills Data'!$A$1:$E$2403,4,FALSE)</f>
        <v>2.52</v>
      </c>
      <c r="J2264" s="41">
        <f>VLOOKUP($A2264,'Youth Skills Data'!$A$1:$E$2403,3,FALSE)</f>
        <v>5.59</v>
      </c>
      <c r="K2264" s="41">
        <f t="shared" si="177"/>
        <v>13.41</v>
      </c>
      <c r="L2264" s="41" t="s">
        <v>7</v>
      </c>
      <c r="M2264" s="41" t="s">
        <v>5</v>
      </c>
      <c r="N2264" s="41" t="str">
        <f t="shared" si="178"/>
        <v>Low Impact</v>
      </c>
      <c r="O2264" s="42"/>
      <c r="P2264" s="42">
        <v>1398</v>
      </c>
      <c r="Q2264" s="42">
        <f t="shared" si="179"/>
        <v>1398</v>
      </c>
    </row>
    <row r="2265" spans="1:17" x14ac:dyDescent="0.35">
      <c r="A2265" s="41" t="s">
        <v>2286</v>
      </c>
      <c r="B2265" s="41">
        <f>VLOOKUP($A:$A,'Youth Skills Data'!$A$1:$E$2403,2,FALSE)</f>
        <v>20</v>
      </c>
      <c r="C2265" s="41" t="str">
        <f t="shared" si="176"/>
        <v>20 - 24 yrs</v>
      </c>
      <c r="D2265" s="41" t="s">
        <v>3</v>
      </c>
      <c r="E2265" s="41" t="str">
        <f>HLOOKUP($A2265,'Sheet 4'!$A$2:$CNK$3,2,FALSE)</f>
        <v>Single</v>
      </c>
      <c r="F2265" s="41" t="s">
        <v>118</v>
      </c>
      <c r="G2265" s="41" t="str">
        <f t="shared" si="175"/>
        <v>Male/Single/Kotido</v>
      </c>
      <c r="H2265" s="41">
        <f>VLOOKUP($A2265,'Youth Skills Data'!$A$1:$E$2403,5,FALSE)</f>
        <v>5.3</v>
      </c>
      <c r="I2265" s="41">
        <f>VLOOKUP($A2265,'Youth Skills Data'!$A$1:$E$2403,4,FALSE)</f>
        <v>2.52</v>
      </c>
      <c r="J2265" s="41">
        <f>VLOOKUP($A2265,'Youth Skills Data'!$A$1:$E$2403,3,FALSE)</f>
        <v>5.59</v>
      </c>
      <c r="K2265" s="41">
        <f t="shared" si="177"/>
        <v>13.41</v>
      </c>
      <c r="L2265" s="41" t="s">
        <v>6</v>
      </c>
      <c r="M2265" s="41" t="s">
        <v>6</v>
      </c>
      <c r="N2265" s="41" t="str">
        <f t="shared" si="178"/>
        <v>No Impact at all</v>
      </c>
      <c r="O2265" s="42"/>
      <c r="P2265" s="42"/>
      <c r="Q2265" s="42">
        <f t="shared" si="179"/>
        <v>0</v>
      </c>
    </row>
    <row r="2266" spans="1:17" x14ac:dyDescent="0.35">
      <c r="A2266" s="41" t="s">
        <v>2287</v>
      </c>
      <c r="B2266" s="41">
        <f>VLOOKUP($A:$A,'Youth Skills Data'!$A$1:$E$2403,2,FALSE)</f>
        <v>29</v>
      </c>
      <c r="C2266" s="41" t="str">
        <f t="shared" si="176"/>
        <v>25 yrs or more</v>
      </c>
      <c r="D2266" s="41" t="s">
        <v>3</v>
      </c>
      <c r="E2266" s="41" t="str">
        <f>HLOOKUP($A2266,'Sheet 4'!$A$2:$CNK$3,2,FALSE)</f>
        <v>Single</v>
      </c>
      <c r="F2266" s="41" t="s">
        <v>118</v>
      </c>
      <c r="G2266" s="41" t="str">
        <f t="shared" si="175"/>
        <v>Male/Single/Kotido</v>
      </c>
      <c r="H2266" s="41">
        <f>VLOOKUP($A2266,'Youth Skills Data'!$A$1:$E$2403,5,FALSE)</f>
        <v>0.68</v>
      </c>
      <c r="I2266" s="41">
        <f>VLOOKUP($A2266,'Youth Skills Data'!$A$1:$E$2403,4,FALSE)</f>
        <v>1.57</v>
      </c>
      <c r="J2266" s="41">
        <f>VLOOKUP($A2266,'Youth Skills Data'!$A$1:$E$2403,3,FALSE)</f>
        <v>6.72</v>
      </c>
      <c r="K2266" s="41">
        <f t="shared" si="177"/>
        <v>8.9699999999999989</v>
      </c>
      <c r="L2266" s="41" t="s">
        <v>7</v>
      </c>
      <c r="M2266" s="41" t="s">
        <v>5</v>
      </c>
      <c r="N2266" s="41" t="str">
        <f t="shared" si="178"/>
        <v>Low Impact</v>
      </c>
      <c r="O2266" s="42"/>
      <c r="P2266" s="42">
        <v>12198</v>
      </c>
      <c r="Q2266" s="42">
        <f t="shared" si="179"/>
        <v>12198</v>
      </c>
    </row>
    <row r="2267" spans="1:17" x14ac:dyDescent="0.35">
      <c r="A2267" s="41" t="s">
        <v>2288</v>
      </c>
      <c r="B2267" s="41">
        <f>VLOOKUP($A:$A,'Youth Skills Data'!$A$1:$E$2403,2,FALSE)</f>
        <v>23</v>
      </c>
      <c r="C2267" s="41" t="str">
        <f t="shared" si="176"/>
        <v>20 - 24 yrs</v>
      </c>
      <c r="D2267" s="41" t="s">
        <v>3</v>
      </c>
      <c r="E2267" s="41" t="str">
        <f>HLOOKUP($A2267,'Sheet 4'!$A$2:$CNK$3,2,FALSE)</f>
        <v>Single</v>
      </c>
      <c r="F2267" s="41" t="s">
        <v>120</v>
      </c>
      <c r="G2267" s="41" t="str">
        <f t="shared" si="175"/>
        <v>Male/Single/Nakapiripiriti</v>
      </c>
      <c r="H2267" s="41">
        <f>VLOOKUP($A2267,'Youth Skills Data'!$A$1:$E$2403,5,FALSE)</f>
        <v>3.26</v>
      </c>
      <c r="I2267" s="41">
        <f>VLOOKUP($A2267,'Youth Skills Data'!$A$1:$E$2403,4,FALSE)</f>
        <v>9.7200000000000006</v>
      </c>
      <c r="J2267" s="41">
        <f>VLOOKUP($A2267,'Youth Skills Data'!$A$1:$E$2403,3,FALSE)</f>
        <v>2</v>
      </c>
      <c r="K2267" s="41">
        <f t="shared" si="177"/>
        <v>14.98</v>
      </c>
      <c r="L2267" s="41" t="s">
        <v>7</v>
      </c>
      <c r="M2267" s="41" t="s">
        <v>5</v>
      </c>
      <c r="N2267" s="41" t="str">
        <f t="shared" si="178"/>
        <v>Low Impact</v>
      </c>
      <c r="O2267" s="42"/>
      <c r="P2267" s="42">
        <v>60500</v>
      </c>
      <c r="Q2267" s="42">
        <f t="shared" si="179"/>
        <v>60500</v>
      </c>
    </row>
    <row r="2268" spans="1:17" x14ac:dyDescent="0.35">
      <c r="A2268" s="41" t="s">
        <v>2289</v>
      </c>
      <c r="B2268" s="41">
        <f>VLOOKUP($A:$A,'Youth Skills Data'!$A$1:$E$2403,2,FALSE)</f>
        <v>21</v>
      </c>
      <c r="C2268" s="41" t="str">
        <f t="shared" si="176"/>
        <v>20 - 24 yrs</v>
      </c>
      <c r="D2268" s="41" t="s">
        <v>3</v>
      </c>
      <c r="E2268" s="41" t="str">
        <f>HLOOKUP($A2268,'Sheet 4'!$A$2:$CNK$3,2,FALSE)</f>
        <v>Single</v>
      </c>
      <c r="F2268" s="41" t="s">
        <v>120</v>
      </c>
      <c r="G2268" s="41" t="str">
        <f t="shared" si="175"/>
        <v>Male/Single/Nakapiripiriti</v>
      </c>
      <c r="H2268" s="41">
        <f>VLOOKUP($A2268,'Youth Skills Data'!$A$1:$E$2403,5,FALSE)</f>
        <v>8.3000000000000007</v>
      </c>
      <c r="I2268" s="41">
        <f>VLOOKUP($A2268,'Youth Skills Data'!$A$1:$E$2403,4,FALSE)</f>
        <v>6.79</v>
      </c>
      <c r="J2268" s="41">
        <f>VLOOKUP($A2268,'Youth Skills Data'!$A$1:$E$2403,3,FALSE)</f>
        <v>1.88</v>
      </c>
      <c r="K2268" s="41">
        <f t="shared" si="177"/>
        <v>16.97</v>
      </c>
      <c r="L2268" s="41" t="s">
        <v>7</v>
      </c>
      <c r="M2268" s="41" t="s">
        <v>7</v>
      </c>
      <c r="N2268" s="41" t="str">
        <f t="shared" si="178"/>
        <v>No Impact at all</v>
      </c>
      <c r="O2268" s="42"/>
      <c r="P2268" s="42"/>
      <c r="Q2268" s="42">
        <f t="shared" si="179"/>
        <v>0</v>
      </c>
    </row>
    <row r="2269" spans="1:17" x14ac:dyDescent="0.35">
      <c r="A2269" s="41" t="s">
        <v>2290</v>
      </c>
      <c r="B2269" s="41">
        <f>VLOOKUP($A:$A,'Youth Skills Data'!$A$1:$E$2403,2,FALSE)</f>
        <v>19</v>
      </c>
      <c r="C2269" s="41" t="str">
        <f t="shared" si="176"/>
        <v>20 - 24 yrs</v>
      </c>
      <c r="D2269" s="41" t="s">
        <v>3</v>
      </c>
      <c r="E2269" s="41" t="str">
        <f>HLOOKUP($A2269,'Sheet 4'!$A$2:$CNK$3,2,FALSE)</f>
        <v>Single</v>
      </c>
      <c r="F2269" s="41" t="s">
        <v>120</v>
      </c>
      <c r="G2269" s="41" t="str">
        <f t="shared" si="175"/>
        <v>Male/Single/Nakapiripiriti</v>
      </c>
      <c r="H2269" s="41">
        <f>VLOOKUP($A2269,'Youth Skills Data'!$A$1:$E$2403,5,FALSE)</f>
        <v>7.84</v>
      </c>
      <c r="I2269" s="41">
        <f>VLOOKUP($A2269,'Youth Skills Data'!$A$1:$E$2403,4,FALSE)</f>
        <v>6.23</v>
      </c>
      <c r="J2269" s="41">
        <f>VLOOKUP($A2269,'Youth Skills Data'!$A$1:$E$2403,3,FALSE)</f>
        <v>5.87</v>
      </c>
      <c r="K2269" s="41">
        <f t="shared" si="177"/>
        <v>19.940000000000001</v>
      </c>
      <c r="L2269" s="41" t="s">
        <v>5</v>
      </c>
      <c r="M2269" s="41" t="s">
        <v>5</v>
      </c>
      <c r="N2269" s="41" t="str">
        <f t="shared" si="178"/>
        <v>High Impact</v>
      </c>
      <c r="O2269" s="42">
        <v>396</v>
      </c>
      <c r="P2269" s="42">
        <v>176198</v>
      </c>
      <c r="Q2269" s="42">
        <f t="shared" si="179"/>
        <v>176594</v>
      </c>
    </row>
    <row r="2270" spans="1:17" x14ac:dyDescent="0.35">
      <c r="A2270" s="41" t="s">
        <v>2291</v>
      </c>
      <c r="B2270" s="41">
        <f>VLOOKUP($A:$A,'Youth Skills Data'!$A$1:$E$2403,2,FALSE)</f>
        <v>21</v>
      </c>
      <c r="C2270" s="41" t="str">
        <f t="shared" si="176"/>
        <v>20 - 24 yrs</v>
      </c>
      <c r="D2270" s="41" t="s">
        <v>3</v>
      </c>
      <c r="E2270" s="41" t="str">
        <f>HLOOKUP($A2270,'Sheet 4'!$A$2:$CNK$3,2,FALSE)</f>
        <v>Separated</v>
      </c>
      <c r="F2270" s="41" t="s">
        <v>120</v>
      </c>
      <c r="G2270" s="41" t="str">
        <f t="shared" si="175"/>
        <v>Male/Separated/Nakapiripiriti</v>
      </c>
      <c r="H2270" s="41">
        <f>VLOOKUP($A2270,'Youth Skills Data'!$A$1:$E$2403,5,FALSE)</f>
        <v>8.42</v>
      </c>
      <c r="I2270" s="41">
        <f>VLOOKUP($A2270,'Youth Skills Data'!$A$1:$E$2403,4,FALSE)</f>
        <v>3.68</v>
      </c>
      <c r="J2270" s="41">
        <f>VLOOKUP($A2270,'Youth Skills Data'!$A$1:$E$2403,3,FALSE)</f>
        <v>0.54</v>
      </c>
      <c r="K2270" s="41">
        <f t="shared" si="177"/>
        <v>12.64</v>
      </c>
      <c r="L2270" s="41" t="s">
        <v>5</v>
      </c>
      <c r="M2270" s="41" t="s">
        <v>5</v>
      </c>
      <c r="N2270" s="41" t="str">
        <f t="shared" si="178"/>
        <v>High Impact</v>
      </c>
      <c r="O2270" s="42">
        <v>30300</v>
      </c>
      <c r="P2270" s="42">
        <v>1600</v>
      </c>
      <c r="Q2270" s="42">
        <f t="shared" si="179"/>
        <v>31900</v>
      </c>
    </row>
    <row r="2271" spans="1:17" x14ac:dyDescent="0.35">
      <c r="A2271" s="41" t="s">
        <v>2292</v>
      </c>
      <c r="B2271" s="41">
        <f>VLOOKUP($A:$A,'Youth Skills Data'!$A$1:$E$2403,2,FALSE)</f>
        <v>23</v>
      </c>
      <c r="C2271" s="41" t="str">
        <f t="shared" si="176"/>
        <v>20 - 24 yrs</v>
      </c>
      <c r="D2271" s="41" t="s">
        <v>8</v>
      </c>
      <c r="E2271" s="41" t="str">
        <f>HLOOKUP($A2271,'Sheet 4'!$A$2:$CNK$3,2,FALSE)</f>
        <v>Separated</v>
      </c>
      <c r="F2271" s="41" t="s">
        <v>120</v>
      </c>
      <c r="G2271" s="41" t="str">
        <f t="shared" si="175"/>
        <v>Female/Separated/Nakapiripiriti</v>
      </c>
      <c r="H2271" s="41">
        <f>VLOOKUP($A2271,'Youth Skills Data'!$A$1:$E$2403,5,FALSE)</f>
        <v>8.3000000000000007</v>
      </c>
      <c r="I2271" s="41">
        <f>VLOOKUP($A2271,'Youth Skills Data'!$A$1:$E$2403,4,FALSE)</f>
        <v>6.79</v>
      </c>
      <c r="J2271" s="41">
        <f>VLOOKUP($A2271,'Youth Skills Data'!$A$1:$E$2403,3,FALSE)</f>
        <v>1.88</v>
      </c>
      <c r="K2271" s="41">
        <f t="shared" si="177"/>
        <v>16.97</v>
      </c>
      <c r="L2271" s="41" t="s">
        <v>6</v>
      </c>
      <c r="M2271" s="41" t="s">
        <v>6</v>
      </c>
      <c r="N2271" s="41" t="str">
        <f t="shared" si="178"/>
        <v>No Impact at all</v>
      </c>
      <c r="O2271" s="42"/>
      <c r="P2271" s="42"/>
      <c r="Q2271" s="42">
        <f t="shared" si="179"/>
        <v>0</v>
      </c>
    </row>
    <row r="2272" spans="1:17" x14ac:dyDescent="0.35">
      <c r="A2272" s="41" t="s">
        <v>2293</v>
      </c>
      <c r="B2272" s="41">
        <f>VLOOKUP($A:$A,'Youth Skills Data'!$A$1:$E$2403,2,FALSE)</f>
        <v>17</v>
      </c>
      <c r="C2272" s="41" t="str">
        <f t="shared" si="176"/>
        <v>15 - 19 yrs</v>
      </c>
      <c r="D2272" s="41" t="s">
        <v>8</v>
      </c>
      <c r="E2272" s="41" t="str">
        <f>HLOOKUP($A2272,'Sheet 4'!$A$2:$CNK$3,2,FALSE)</f>
        <v>Single</v>
      </c>
      <c r="F2272" s="41" t="s">
        <v>120</v>
      </c>
      <c r="G2272" s="41" t="str">
        <f t="shared" si="175"/>
        <v>Female/Single/Nakapiripiriti</v>
      </c>
      <c r="H2272" s="41">
        <f>VLOOKUP($A2272,'Youth Skills Data'!$A$1:$E$2403,5,FALSE)</f>
        <v>8.42</v>
      </c>
      <c r="I2272" s="41">
        <f>VLOOKUP($A2272,'Youth Skills Data'!$A$1:$E$2403,4,FALSE)</f>
        <v>3.68</v>
      </c>
      <c r="J2272" s="41">
        <f>VLOOKUP($A2272,'Youth Skills Data'!$A$1:$E$2403,3,FALSE)</f>
        <v>0.54</v>
      </c>
      <c r="K2272" s="41">
        <f t="shared" si="177"/>
        <v>12.64</v>
      </c>
      <c r="L2272" s="41" t="s">
        <v>6</v>
      </c>
      <c r="M2272" s="41" t="s">
        <v>6</v>
      </c>
      <c r="N2272" s="41" t="str">
        <f t="shared" si="178"/>
        <v>No Impact at all</v>
      </c>
      <c r="O2272" s="42"/>
      <c r="P2272" s="42"/>
      <c r="Q2272" s="42">
        <f t="shared" si="179"/>
        <v>0</v>
      </c>
    </row>
    <row r="2273" spans="1:17" x14ac:dyDescent="0.35">
      <c r="A2273" s="41" t="s">
        <v>2294</v>
      </c>
      <c r="B2273" s="41">
        <f>VLOOKUP($A:$A,'Youth Skills Data'!$A$1:$E$2403,2,FALSE)</f>
        <v>21</v>
      </c>
      <c r="C2273" s="41" t="str">
        <f t="shared" si="176"/>
        <v>20 - 24 yrs</v>
      </c>
      <c r="D2273" s="41" t="s">
        <v>8</v>
      </c>
      <c r="E2273" s="41" t="str">
        <f>HLOOKUP($A2273,'Sheet 4'!$A$2:$CNK$3,2,FALSE)</f>
        <v>Married</v>
      </c>
      <c r="F2273" s="41" t="s">
        <v>120</v>
      </c>
      <c r="G2273" s="41" t="str">
        <f t="shared" si="175"/>
        <v>Female/Married/Nakapiripiriti</v>
      </c>
      <c r="H2273" s="41">
        <f>VLOOKUP($A2273,'Youth Skills Data'!$A$1:$E$2403,5,FALSE)</f>
        <v>3.26</v>
      </c>
      <c r="I2273" s="41">
        <f>VLOOKUP($A2273,'Youth Skills Data'!$A$1:$E$2403,4,FALSE)</f>
        <v>9.7200000000000006</v>
      </c>
      <c r="J2273" s="41">
        <f>VLOOKUP($A2273,'Youth Skills Data'!$A$1:$E$2403,3,FALSE)</f>
        <v>2</v>
      </c>
      <c r="K2273" s="41">
        <f t="shared" si="177"/>
        <v>14.98</v>
      </c>
      <c r="L2273" s="41" t="s">
        <v>5</v>
      </c>
      <c r="M2273" s="41" t="s">
        <v>5</v>
      </c>
      <c r="N2273" s="41" t="str">
        <f t="shared" si="178"/>
        <v>High Impact</v>
      </c>
      <c r="O2273" s="42">
        <v>38700</v>
      </c>
      <c r="P2273" s="42">
        <v>50198</v>
      </c>
      <c r="Q2273" s="42">
        <f t="shared" si="179"/>
        <v>88898</v>
      </c>
    </row>
    <row r="2274" spans="1:17" x14ac:dyDescent="0.35">
      <c r="A2274" s="41" t="s">
        <v>2295</v>
      </c>
      <c r="B2274" s="41">
        <f>VLOOKUP($A:$A,'Youth Skills Data'!$A$1:$E$2403,2,FALSE)</f>
        <v>23</v>
      </c>
      <c r="C2274" s="41" t="str">
        <f t="shared" si="176"/>
        <v>20 - 24 yrs</v>
      </c>
      <c r="D2274" s="41" t="s">
        <v>8</v>
      </c>
      <c r="E2274" s="41" t="str">
        <f>HLOOKUP($A2274,'Sheet 4'!$A$2:$CNK$3,2,FALSE)</f>
        <v>Single</v>
      </c>
      <c r="F2274" s="41" t="s">
        <v>120</v>
      </c>
      <c r="G2274" s="41" t="str">
        <f t="shared" si="175"/>
        <v>Female/Single/Nakapiripiriti</v>
      </c>
      <c r="H2274" s="41">
        <f>VLOOKUP($A2274,'Youth Skills Data'!$A$1:$E$2403,5,FALSE)</f>
        <v>0.26</v>
      </c>
      <c r="I2274" s="41">
        <f>VLOOKUP($A2274,'Youth Skills Data'!$A$1:$E$2403,4,FALSE)</f>
        <v>0.97</v>
      </c>
      <c r="J2274" s="41">
        <f>VLOOKUP($A2274,'Youth Skills Data'!$A$1:$E$2403,3,FALSE)</f>
        <v>9.8000000000000007</v>
      </c>
      <c r="K2274" s="41">
        <f t="shared" si="177"/>
        <v>11.030000000000001</v>
      </c>
      <c r="L2274" s="41" t="s">
        <v>5</v>
      </c>
      <c r="M2274" s="41" t="s">
        <v>5</v>
      </c>
      <c r="N2274" s="41" t="str">
        <f t="shared" si="178"/>
        <v>High Impact</v>
      </c>
      <c r="O2274" s="42">
        <v>29000</v>
      </c>
      <c r="P2274" s="42">
        <v>30200</v>
      </c>
      <c r="Q2274" s="42">
        <f t="shared" si="179"/>
        <v>59200</v>
      </c>
    </row>
    <row r="2275" spans="1:17" x14ac:dyDescent="0.35">
      <c r="A2275" s="41" t="s">
        <v>2296</v>
      </c>
      <c r="B2275" s="41">
        <f>VLOOKUP($A:$A,'Youth Skills Data'!$A$1:$E$2403,2,FALSE)</f>
        <v>17</v>
      </c>
      <c r="C2275" s="41" t="str">
        <f t="shared" si="176"/>
        <v>15 - 19 yrs</v>
      </c>
      <c r="D2275" s="41" t="s">
        <v>8</v>
      </c>
      <c r="E2275" s="41" t="str">
        <f>HLOOKUP($A2275,'Sheet 4'!$A$2:$CNK$3,2,FALSE)</f>
        <v>Separated</v>
      </c>
      <c r="F2275" s="41" t="s">
        <v>120</v>
      </c>
      <c r="G2275" s="41" t="str">
        <f t="shared" si="175"/>
        <v>Female/Separated/Nakapiripiriti</v>
      </c>
      <c r="H2275" s="41">
        <f>VLOOKUP($A2275,'Youth Skills Data'!$A$1:$E$2403,5,FALSE)</f>
        <v>8.9499999999999993</v>
      </c>
      <c r="I2275" s="41">
        <f>VLOOKUP($A2275,'Youth Skills Data'!$A$1:$E$2403,4,FALSE)</f>
        <v>9.2799999999999994</v>
      </c>
      <c r="J2275" s="41">
        <f>VLOOKUP($A2275,'Youth Skills Data'!$A$1:$E$2403,3,FALSE)</f>
        <v>7.99</v>
      </c>
      <c r="K2275" s="41">
        <f t="shared" si="177"/>
        <v>26.22</v>
      </c>
      <c r="L2275" s="41" t="s">
        <v>5</v>
      </c>
      <c r="M2275" s="41" t="s">
        <v>5</v>
      </c>
      <c r="N2275" s="41" t="str">
        <f t="shared" si="178"/>
        <v>High Impact</v>
      </c>
      <c r="O2275" s="42">
        <v>7200</v>
      </c>
      <c r="P2275" s="42">
        <v>21000</v>
      </c>
      <c r="Q2275" s="42">
        <f t="shared" si="179"/>
        <v>28200</v>
      </c>
    </row>
    <row r="2276" spans="1:17" x14ac:dyDescent="0.35">
      <c r="A2276" s="41" t="s">
        <v>2297</v>
      </c>
      <c r="B2276" s="41">
        <f>VLOOKUP($A:$A,'Youth Skills Data'!$A$1:$E$2403,2,FALSE)</f>
        <v>23</v>
      </c>
      <c r="C2276" s="41" t="str">
        <f t="shared" si="176"/>
        <v>20 - 24 yrs</v>
      </c>
      <c r="D2276" s="41" t="s">
        <v>8</v>
      </c>
      <c r="E2276" s="41" t="str">
        <f>HLOOKUP($A2276,'Sheet 4'!$A$2:$CNK$3,2,FALSE)</f>
        <v>Married</v>
      </c>
      <c r="F2276" s="41" t="s">
        <v>120</v>
      </c>
      <c r="G2276" s="41" t="str">
        <f t="shared" si="175"/>
        <v>Female/Married/Nakapiripiriti</v>
      </c>
      <c r="H2276" s="41">
        <f>VLOOKUP($A2276,'Youth Skills Data'!$A$1:$E$2403,5,FALSE)</f>
        <v>4.43</v>
      </c>
      <c r="I2276" s="41">
        <f>VLOOKUP($A2276,'Youth Skills Data'!$A$1:$E$2403,4,FALSE)</f>
        <v>7.64</v>
      </c>
      <c r="J2276" s="41">
        <f>VLOOKUP($A2276,'Youth Skills Data'!$A$1:$E$2403,3,FALSE)</f>
        <v>6.39</v>
      </c>
      <c r="K2276" s="41">
        <f t="shared" si="177"/>
        <v>18.46</v>
      </c>
      <c r="L2276" s="41" t="s">
        <v>5</v>
      </c>
      <c r="M2276" s="41" t="s">
        <v>5</v>
      </c>
      <c r="N2276" s="41" t="str">
        <f t="shared" si="178"/>
        <v>High Impact</v>
      </c>
      <c r="O2276" s="42">
        <v>28000</v>
      </c>
      <c r="P2276" s="42">
        <v>17099</v>
      </c>
      <c r="Q2276" s="42">
        <f t="shared" si="179"/>
        <v>45099</v>
      </c>
    </row>
    <row r="2277" spans="1:17" x14ac:dyDescent="0.35">
      <c r="A2277" s="41" t="s">
        <v>2298</v>
      </c>
      <c r="B2277" s="41">
        <f>VLOOKUP($A:$A,'Youth Skills Data'!$A$1:$E$2403,2,FALSE)</f>
        <v>17</v>
      </c>
      <c r="C2277" s="41" t="str">
        <f t="shared" si="176"/>
        <v>15 - 19 yrs</v>
      </c>
      <c r="D2277" s="41" t="s">
        <v>8</v>
      </c>
      <c r="E2277" s="41" t="str">
        <f>HLOOKUP($A2277,'Sheet 4'!$A$2:$CNK$3,2,FALSE)</f>
        <v>Single</v>
      </c>
      <c r="F2277" s="41" t="s">
        <v>120</v>
      </c>
      <c r="G2277" s="41" t="str">
        <f t="shared" si="175"/>
        <v>Female/Single/Nakapiripiriti</v>
      </c>
      <c r="H2277" s="41">
        <f>VLOOKUP($A2277,'Youth Skills Data'!$A$1:$E$2403,5,FALSE)</f>
        <v>1.87</v>
      </c>
      <c r="I2277" s="41">
        <f>VLOOKUP($A2277,'Youth Skills Data'!$A$1:$E$2403,4,FALSE)</f>
        <v>2.88</v>
      </c>
      <c r="J2277" s="41">
        <f>VLOOKUP($A2277,'Youth Skills Data'!$A$1:$E$2403,3,FALSE)</f>
        <v>5.23</v>
      </c>
      <c r="K2277" s="41">
        <f t="shared" si="177"/>
        <v>9.98</v>
      </c>
      <c r="L2277" s="41" t="s">
        <v>5</v>
      </c>
      <c r="M2277" s="41" t="s">
        <v>7</v>
      </c>
      <c r="N2277" s="41" t="str">
        <f t="shared" si="178"/>
        <v>Moderate Impact</v>
      </c>
      <c r="O2277" s="42">
        <v>7700</v>
      </c>
      <c r="P2277" s="42"/>
      <c r="Q2277" s="42">
        <f t="shared" si="179"/>
        <v>7700</v>
      </c>
    </row>
    <row r="2278" spans="1:17" x14ac:dyDescent="0.35">
      <c r="A2278" s="41" t="s">
        <v>2299</v>
      </c>
      <c r="B2278" s="41">
        <f>VLOOKUP($A:$A,'Youth Skills Data'!$A$1:$E$2403,2,FALSE)</f>
        <v>25</v>
      </c>
      <c r="C2278" s="41" t="str">
        <f t="shared" si="176"/>
        <v>25 yrs or more</v>
      </c>
      <c r="D2278" s="41" t="s">
        <v>3</v>
      </c>
      <c r="E2278" s="41" t="str">
        <f>HLOOKUP($A2278,'Sheet 4'!$A$2:$CNK$3,2,FALSE)</f>
        <v>Single</v>
      </c>
      <c r="F2278" s="41" t="s">
        <v>120</v>
      </c>
      <c r="G2278" s="41" t="str">
        <f t="shared" si="175"/>
        <v>Male/Single/Nakapiripiriti</v>
      </c>
      <c r="H2278" s="41">
        <f>VLOOKUP($A2278,'Youth Skills Data'!$A$1:$E$2403,5,FALSE)</f>
        <v>3.26</v>
      </c>
      <c r="I2278" s="41">
        <f>VLOOKUP($A2278,'Youth Skills Data'!$A$1:$E$2403,4,FALSE)</f>
        <v>9.7200000000000006</v>
      </c>
      <c r="J2278" s="41">
        <f>VLOOKUP($A2278,'Youth Skills Data'!$A$1:$E$2403,3,FALSE)</f>
        <v>2</v>
      </c>
      <c r="K2278" s="41">
        <f t="shared" si="177"/>
        <v>14.98</v>
      </c>
      <c r="L2278" s="41" t="s">
        <v>5</v>
      </c>
      <c r="M2278" s="41" t="s">
        <v>7</v>
      </c>
      <c r="N2278" s="41" t="str">
        <f t="shared" si="178"/>
        <v>Moderate Impact</v>
      </c>
      <c r="O2278" s="42">
        <v>25500</v>
      </c>
      <c r="P2278" s="42"/>
      <c r="Q2278" s="42">
        <f t="shared" si="179"/>
        <v>25500</v>
      </c>
    </row>
    <row r="2279" spans="1:17" x14ac:dyDescent="0.35">
      <c r="A2279" s="41" t="s">
        <v>2300</v>
      </c>
      <c r="B2279" s="41">
        <f>VLOOKUP($A:$A,'Youth Skills Data'!$A$1:$E$2403,2,FALSE)</f>
        <v>15</v>
      </c>
      <c r="C2279" s="41" t="str">
        <f t="shared" si="176"/>
        <v>15 - 19 yrs</v>
      </c>
      <c r="D2279" s="41" t="s">
        <v>8</v>
      </c>
      <c r="E2279" s="41" t="str">
        <f>HLOOKUP($A2279,'Sheet 4'!$A$2:$CNK$3,2,FALSE)</f>
        <v>Single</v>
      </c>
      <c r="F2279" s="41" t="s">
        <v>120</v>
      </c>
      <c r="G2279" s="41" t="str">
        <f t="shared" si="175"/>
        <v>Female/Single/Nakapiripiriti</v>
      </c>
      <c r="H2279" s="41">
        <f>VLOOKUP($A2279,'Youth Skills Data'!$A$1:$E$2403,5,FALSE)</f>
        <v>8.42</v>
      </c>
      <c r="I2279" s="41">
        <f>VLOOKUP($A2279,'Youth Skills Data'!$A$1:$E$2403,4,FALSE)</f>
        <v>3.68</v>
      </c>
      <c r="J2279" s="41">
        <f>VLOOKUP($A2279,'Youth Skills Data'!$A$1:$E$2403,3,FALSE)</f>
        <v>0.54</v>
      </c>
      <c r="K2279" s="41">
        <f t="shared" si="177"/>
        <v>12.64</v>
      </c>
      <c r="L2279" s="41" t="s">
        <v>5</v>
      </c>
      <c r="M2279" s="41" t="s">
        <v>7</v>
      </c>
      <c r="N2279" s="41" t="str">
        <f t="shared" si="178"/>
        <v>Moderate Impact</v>
      </c>
      <c r="O2279" s="42">
        <v>7000</v>
      </c>
      <c r="P2279" s="42"/>
      <c r="Q2279" s="42">
        <f t="shared" si="179"/>
        <v>7000</v>
      </c>
    </row>
    <row r="2280" spans="1:17" x14ac:dyDescent="0.35">
      <c r="A2280" s="41" t="s">
        <v>2301</v>
      </c>
      <c r="B2280" s="41">
        <f>VLOOKUP($A:$A,'Youth Skills Data'!$A$1:$E$2403,2,FALSE)</f>
        <v>15</v>
      </c>
      <c r="C2280" s="41" t="str">
        <f t="shared" si="176"/>
        <v>15 - 19 yrs</v>
      </c>
      <c r="D2280" s="41" t="s">
        <v>8</v>
      </c>
      <c r="E2280" s="41" t="str">
        <f>HLOOKUP($A2280,'Sheet 4'!$A$2:$CNK$3,2,FALSE)</f>
        <v>Single</v>
      </c>
      <c r="F2280" s="41" t="s">
        <v>119</v>
      </c>
      <c r="G2280" s="41" t="str">
        <f t="shared" si="175"/>
        <v>Female/Single/Napak</v>
      </c>
      <c r="H2280" s="41">
        <f>VLOOKUP($A2280,'Youth Skills Data'!$A$1:$E$2403,5,FALSE)</f>
        <v>0.68</v>
      </c>
      <c r="I2280" s="41">
        <f>VLOOKUP($A2280,'Youth Skills Data'!$A$1:$E$2403,4,FALSE)</f>
        <v>1.57</v>
      </c>
      <c r="J2280" s="41">
        <f>VLOOKUP($A2280,'Youth Skills Data'!$A$1:$E$2403,3,FALSE)</f>
        <v>6.72</v>
      </c>
      <c r="K2280" s="41">
        <f t="shared" si="177"/>
        <v>8.9699999999999989</v>
      </c>
      <c r="L2280" s="41" t="s">
        <v>5</v>
      </c>
      <c r="M2280" s="41" t="s">
        <v>7</v>
      </c>
      <c r="N2280" s="41" t="str">
        <f t="shared" si="178"/>
        <v>Moderate Impact</v>
      </c>
      <c r="O2280" s="42">
        <v>10398</v>
      </c>
      <c r="P2280" s="42"/>
      <c r="Q2280" s="42">
        <f t="shared" si="179"/>
        <v>10398</v>
      </c>
    </row>
    <row r="2281" spans="1:17" x14ac:dyDescent="0.35">
      <c r="A2281" s="41" t="s">
        <v>2302</v>
      </c>
      <c r="B2281" s="41">
        <f>VLOOKUP($A:$A,'Youth Skills Data'!$A$1:$E$2403,2,FALSE)</f>
        <v>17</v>
      </c>
      <c r="C2281" s="41" t="str">
        <f t="shared" si="176"/>
        <v>15 - 19 yrs</v>
      </c>
      <c r="D2281" s="41" t="s">
        <v>8</v>
      </c>
      <c r="E2281" s="41" t="str">
        <f>HLOOKUP($A2281,'Sheet 4'!$A$2:$CNK$3,2,FALSE)</f>
        <v>Married</v>
      </c>
      <c r="F2281" s="41" t="s">
        <v>119</v>
      </c>
      <c r="G2281" s="41" t="str">
        <f t="shared" si="175"/>
        <v>Female/Married/Napak</v>
      </c>
      <c r="H2281" s="41">
        <f>VLOOKUP($A2281,'Youth Skills Data'!$A$1:$E$2403,5,FALSE)</f>
        <v>0.68</v>
      </c>
      <c r="I2281" s="41">
        <f>VLOOKUP($A2281,'Youth Skills Data'!$A$1:$E$2403,4,FALSE)</f>
        <v>1.57</v>
      </c>
      <c r="J2281" s="41">
        <f>VLOOKUP($A2281,'Youth Skills Data'!$A$1:$E$2403,3,FALSE)</f>
        <v>6.72</v>
      </c>
      <c r="K2281" s="41">
        <f t="shared" si="177"/>
        <v>8.9699999999999989</v>
      </c>
      <c r="L2281" s="41" t="s">
        <v>5</v>
      </c>
      <c r="M2281" s="41" t="s">
        <v>5</v>
      </c>
      <c r="N2281" s="41" t="str">
        <f t="shared" si="178"/>
        <v>High Impact</v>
      </c>
      <c r="O2281" s="42">
        <v>797</v>
      </c>
      <c r="P2281" s="42">
        <v>278000</v>
      </c>
      <c r="Q2281" s="42">
        <f t="shared" si="179"/>
        <v>278797</v>
      </c>
    </row>
    <row r="2282" spans="1:17" x14ac:dyDescent="0.35">
      <c r="A2282" s="41" t="s">
        <v>2303</v>
      </c>
      <c r="B2282" s="41">
        <f>VLOOKUP($A:$A,'Youth Skills Data'!$A$1:$E$2403,2,FALSE)</f>
        <v>19</v>
      </c>
      <c r="C2282" s="41" t="str">
        <f t="shared" si="176"/>
        <v>20 - 24 yrs</v>
      </c>
      <c r="D2282" s="41" t="s">
        <v>8</v>
      </c>
      <c r="E2282" s="41" t="str">
        <f>HLOOKUP($A2282,'Sheet 4'!$A$2:$CNK$3,2,FALSE)</f>
        <v>Single</v>
      </c>
      <c r="F2282" s="41" t="s">
        <v>119</v>
      </c>
      <c r="G2282" s="41" t="str">
        <f t="shared" si="175"/>
        <v>Female/Single/Napak</v>
      </c>
      <c r="H2282" s="41">
        <f>VLOOKUP($A2282,'Youth Skills Data'!$A$1:$E$2403,5,FALSE)</f>
        <v>1.87</v>
      </c>
      <c r="I2282" s="41">
        <f>VLOOKUP($A2282,'Youth Skills Data'!$A$1:$E$2403,4,FALSE)</f>
        <v>2.88</v>
      </c>
      <c r="J2282" s="41">
        <f>VLOOKUP($A2282,'Youth Skills Data'!$A$1:$E$2403,3,FALSE)</f>
        <v>5.23</v>
      </c>
      <c r="K2282" s="41">
        <f t="shared" si="177"/>
        <v>9.98</v>
      </c>
      <c r="L2282" s="41" t="s">
        <v>7</v>
      </c>
      <c r="M2282" s="41" t="s">
        <v>5</v>
      </c>
      <c r="N2282" s="41" t="str">
        <f t="shared" si="178"/>
        <v>Low Impact</v>
      </c>
      <c r="O2282" s="42"/>
      <c r="P2282" s="42">
        <v>31099</v>
      </c>
      <c r="Q2282" s="42">
        <f t="shared" si="179"/>
        <v>31099</v>
      </c>
    </row>
    <row r="2283" spans="1:17" x14ac:dyDescent="0.35">
      <c r="A2283" s="41" t="s">
        <v>2304</v>
      </c>
      <c r="B2283" s="41">
        <f>VLOOKUP($A:$A,'Youth Skills Data'!$A$1:$E$2403,2,FALSE)</f>
        <v>21</v>
      </c>
      <c r="C2283" s="41" t="str">
        <f t="shared" si="176"/>
        <v>20 - 24 yrs</v>
      </c>
      <c r="D2283" s="41" t="s">
        <v>8</v>
      </c>
      <c r="E2283" s="41" t="str">
        <f>HLOOKUP($A2283,'Sheet 4'!$A$2:$CNK$3,2,FALSE)</f>
        <v>Single</v>
      </c>
      <c r="F2283" s="41" t="s">
        <v>119</v>
      </c>
      <c r="G2283" s="41" t="str">
        <f t="shared" si="175"/>
        <v>Female/Single/Napak</v>
      </c>
      <c r="H2283" s="41">
        <f>VLOOKUP($A2283,'Youth Skills Data'!$A$1:$E$2403,5,FALSE)</f>
        <v>3.26</v>
      </c>
      <c r="I2283" s="41">
        <f>VLOOKUP($A2283,'Youth Skills Data'!$A$1:$E$2403,4,FALSE)</f>
        <v>9.7200000000000006</v>
      </c>
      <c r="J2283" s="41">
        <f>VLOOKUP($A2283,'Youth Skills Data'!$A$1:$E$2403,3,FALSE)</f>
        <v>2</v>
      </c>
      <c r="K2283" s="41">
        <f t="shared" si="177"/>
        <v>14.98</v>
      </c>
      <c r="L2283" s="41" t="s">
        <v>7</v>
      </c>
      <c r="M2283" s="41" t="s">
        <v>5</v>
      </c>
      <c r="N2283" s="41" t="str">
        <f t="shared" si="178"/>
        <v>Low Impact</v>
      </c>
      <c r="O2283" s="42"/>
      <c r="P2283" s="42">
        <v>77500</v>
      </c>
      <c r="Q2283" s="42">
        <f t="shared" si="179"/>
        <v>77500</v>
      </c>
    </row>
    <row r="2284" spans="1:17" x14ac:dyDescent="0.35">
      <c r="A2284" s="41" t="s">
        <v>2305</v>
      </c>
      <c r="B2284" s="41">
        <f>VLOOKUP($A:$A,'Youth Skills Data'!$A$1:$E$2403,2,FALSE)</f>
        <v>24</v>
      </c>
      <c r="C2284" s="41" t="str">
        <f t="shared" si="176"/>
        <v>20 - 24 yrs</v>
      </c>
      <c r="D2284" s="41" t="s">
        <v>8</v>
      </c>
      <c r="E2284" s="41" t="str">
        <f>HLOOKUP($A2284,'Sheet 4'!$A$2:$CNK$3,2,FALSE)</f>
        <v>Single</v>
      </c>
      <c r="F2284" s="41" t="s">
        <v>119</v>
      </c>
      <c r="G2284" s="41" t="str">
        <f t="shared" si="175"/>
        <v>Female/Single/Napak</v>
      </c>
      <c r="H2284" s="41">
        <f>VLOOKUP($A2284,'Youth Skills Data'!$A$1:$E$2403,5,FALSE)</f>
        <v>0.81</v>
      </c>
      <c r="I2284" s="41">
        <f>VLOOKUP($A2284,'Youth Skills Data'!$A$1:$E$2403,4,FALSE)</f>
        <v>3.53</v>
      </c>
      <c r="J2284" s="41">
        <f>VLOOKUP($A2284,'Youth Skills Data'!$A$1:$E$2403,3,FALSE)</f>
        <v>7.58</v>
      </c>
      <c r="K2284" s="41">
        <f t="shared" si="177"/>
        <v>11.92</v>
      </c>
      <c r="L2284" s="41" t="s">
        <v>7</v>
      </c>
      <c r="M2284" s="41" t="s">
        <v>5</v>
      </c>
      <c r="N2284" s="41" t="str">
        <f t="shared" si="178"/>
        <v>Low Impact</v>
      </c>
      <c r="O2284" s="42"/>
      <c r="P2284" s="42">
        <v>800000</v>
      </c>
      <c r="Q2284" s="42">
        <f t="shared" si="179"/>
        <v>800000</v>
      </c>
    </row>
    <row r="2285" spans="1:17" x14ac:dyDescent="0.35">
      <c r="A2285" s="41" t="s">
        <v>2306</v>
      </c>
      <c r="B2285" s="41">
        <f>VLOOKUP($A:$A,'Youth Skills Data'!$A$1:$E$2403,2,FALSE)</f>
        <v>21</v>
      </c>
      <c r="C2285" s="41" t="str">
        <f t="shared" si="176"/>
        <v>20 - 24 yrs</v>
      </c>
      <c r="D2285" s="41" t="s">
        <v>8</v>
      </c>
      <c r="E2285" s="41" t="str">
        <f>HLOOKUP($A2285,'Sheet 4'!$A$2:$CNK$3,2,FALSE)</f>
        <v>Single</v>
      </c>
      <c r="F2285" s="41" t="s">
        <v>119</v>
      </c>
      <c r="G2285" s="41" t="str">
        <f t="shared" si="175"/>
        <v>Female/Single/Napak</v>
      </c>
      <c r="H2285" s="41">
        <f>VLOOKUP($A2285,'Youth Skills Data'!$A$1:$E$2403,5,FALSE)</f>
        <v>3.76</v>
      </c>
      <c r="I2285" s="41">
        <f>VLOOKUP($A2285,'Youth Skills Data'!$A$1:$E$2403,4,FALSE)</f>
        <v>0.56000000000000005</v>
      </c>
      <c r="J2285" s="41">
        <f>VLOOKUP($A2285,'Youth Skills Data'!$A$1:$E$2403,3,FALSE)</f>
        <v>9.81</v>
      </c>
      <c r="K2285" s="41">
        <f t="shared" si="177"/>
        <v>14.13</v>
      </c>
      <c r="L2285" s="41" t="s">
        <v>7</v>
      </c>
      <c r="M2285" s="41" t="s">
        <v>5</v>
      </c>
      <c r="N2285" s="41" t="str">
        <f t="shared" si="178"/>
        <v>Low Impact</v>
      </c>
      <c r="O2285" s="42"/>
      <c r="P2285" s="42">
        <v>6240000</v>
      </c>
      <c r="Q2285" s="42">
        <f t="shared" si="179"/>
        <v>6240000</v>
      </c>
    </row>
    <row r="2286" spans="1:17" x14ac:dyDescent="0.35">
      <c r="A2286" s="41" t="s">
        <v>2307</v>
      </c>
      <c r="B2286" s="41">
        <f>VLOOKUP($A:$A,'Youth Skills Data'!$A$1:$E$2403,2,FALSE)</f>
        <v>24</v>
      </c>
      <c r="C2286" s="41" t="str">
        <f t="shared" si="176"/>
        <v>20 - 24 yrs</v>
      </c>
      <c r="D2286" s="41" t="s">
        <v>8</v>
      </c>
      <c r="E2286" s="41" t="str">
        <f>HLOOKUP($A2286,'Sheet 4'!$A$2:$CNK$3,2,FALSE)</f>
        <v>Married</v>
      </c>
      <c r="F2286" s="41" t="s">
        <v>119</v>
      </c>
      <c r="G2286" s="41" t="str">
        <f t="shared" si="175"/>
        <v>Female/Married/Napak</v>
      </c>
      <c r="H2286" s="41">
        <f>VLOOKUP($A2286,'Youth Skills Data'!$A$1:$E$2403,5,FALSE)</f>
        <v>5.3</v>
      </c>
      <c r="I2286" s="41">
        <f>VLOOKUP($A2286,'Youth Skills Data'!$A$1:$E$2403,4,FALSE)</f>
        <v>2.52</v>
      </c>
      <c r="J2286" s="41">
        <f>VLOOKUP($A2286,'Youth Skills Data'!$A$1:$E$2403,3,FALSE)</f>
        <v>5.59</v>
      </c>
      <c r="K2286" s="41">
        <f t="shared" si="177"/>
        <v>13.41</v>
      </c>
      <c r="L2286" s="41" t="s">
        <v>7</v>
      </c>
      <c r="M2286" s="41" t="s">
        <v>5</v>
      </c>
      <c r="N2286" s="41" t="str">
        <f t="shared" si="178"/>
        <v>Low Impact</v>
      </c>
      <c r="O2286" s="42"/>
      <c r="P2286" s="42">
        <v>125000</v>
      </c>
      <c r="Q2286" s="42">
        <f t="shared" si="179"/>
        <v>125000</v>
      </c>
    </row>
    <row r="2287" spans="1:17" x14ac:dyDescent="0.35">
      <c r="A2287" s="41" t="s">
        <v>2308</v>
      </c>
      <c r="B2287" s="41">
        <f>VLOOKUP($A:$A,'Youth Skills Data'!$A$1:$E$2403,2,FALSE)</f>
        <v>20</v>
      </c>
      <c r="C2287" s="41" t="str">
        <f t="shared" si="176"/>
        <v>20 - 24 yrs</v>
      </c>
      <c r="D2287" s="41" t="s">
        <v>8</v>
      </c>
      <c r="E2287" s="41" t="str">
        <f>HLOOKUP($A2287,'Sheet 4'!$A$2:$CNK$3,2,FALSE)</f>
        <v>Single</v>
      </c>
      <c r="F2287" s="41" t="s">
        <v>119</v>
      </c>
      <c r="G2287" s="41" t="str">
        <f t="shared" si="175"/>
        <v>Female/Single/Napak</v>
      </c>
      <c r="H2287" s="41">
        <f>VLOOKUP($A2287,'Youth Skills Data'!$A$1:$E$2403,5,FALSE)</f>
        <v>5.3</v>
      </c>
      <c r="I2287" s="41">
        <f>VLOOKUP($A2287,'Youth Skills Data'!$A$1:$E$2403,4,FALSE)</f>
        <v>2.52</v>
      </c>
      <c r="J2287" s="41">
        <f>VLOOKUP($A2287,'Youth Skills Data'!$A$1:$E$2403,3,FALSE)</f>
        <v>5.59</v>
      </c>
      <c r="K2287" s="41">
        <f t="shared" si="177"/>
        <v>13.41</v>
      </c>
      <c r="L2287" s="41" t="s">
        <v>5</v>
      </c>
      <c r="M2287" s="41" t="s">
        <v>5</v>
      </c>
      <c r="N2287" s="41" t="str">
        <f t="shared" si="178"/>
        <v>High Impact</v>
      </c>
      <c r="O2287" s="42">
        <v>552050</v>
      </c>
      <c r="P2287" s="42">
        <v>1050000</v>
      </c>
      <c r="Q2287" s="42">
        <f t="shared" si="179"/>
        <v>1602050</v>
      </c>
    </row>
    <row r="2288" spans="1:17" x14ac:dyDescent="0.35">
      <c r="A2288" s="41" t="s">
        <v>2309</v>
      </c>
      <c r="B2288" s="41">
        <f>VLOOKUP($A:$A,'Youth Skills Data'!$A$1:$E$2403,2,FALSE)</f>
        <v>29</v>
      </c>
      <c r="C2288" s="41" t="str">
        <f t="shared" si="176"/>
        <v>25 yrs or more</v>
      </c>
      <c r="D2288" s="41" t="s">
        <v>8</v>
      </c>
      <c r="E2288" s="41" t="str">
        <f>HLOOKUP($A2288,'Sheet 4'!$A$2:$CNK$3,2,FALSE)</f>
        <v>Single</v>
      </c>
      <c r="F2288" s="41" t="s">
        <v>119</v>
      </c>
      <c r="G2288" s="41" t="str">
        <f t="shared" si="175"/>
        <v>Female/Single/Napak</v>
      </c>
      <c r="H2288" s="41">
        <f>VLOOKUP($A2288,'Youth Skills Data'!$A$1:$E$2403,5,FALSE)</f>
        <v>3.88</v>
      </c>
      <c r="I2288" s="41">
        <f>VLOOKUP($A2288,'Youth Skills Data'!$A$1:$E$2403,4,FALSE)</f>
        <v>1.29</v>
      </c>
      <c r="J2288" s="41">
        <f>VLOOKUP($A2288,'Youth Skills Data'!$A$1:$E$2403,3,FALSE)</f>
        <v>9.16</v>
      </c>
      <c r="K2288" s="41">
        <f t="shared" si="177"/>
        <v>14.33</v>
      </c>
      <c r="L2288" s="41" t="s">
        <v>5</v>
      </c>
      <c r="M2288" s="41" t="s">
        <v>7</v>
      </c>
      <c r="N2288" s="41" t="str">
        <f t="shared" si="178"/>
        <v>Moderate Impact</v>
      </c>
      <c r="O2288" s="42">
        <v>2005600</v>
      </c>
      <c r="P2288" s="42"/>
      <c r="Q2288" s="42">
        <f t="shared" si="179"/>
        <v>2005600</v>
      </c>
    </row>
    <row r="2289" spans="1:17" x14ac:dyDescent="0.35">
      <c r="A2289" s="41" t="s">
        <v>2310</v>
      </c>
      <c r="B2289" s="41">
        <f>VLOOKUP($A:$A,'Youth Skills Data'!$A$1:$E$2403,2,FALSE)</f>
        <v>23</v>
      </c>
      <c r="C2289" s="41" t="str">
        <f t="shared" si="176"/>
        <v>20 - 24 yrs</v>
      </c>
      <c r="D2289" s="41" t="s">
        <v>8</v>
      </c>
      <c r="E2289" s="41" t="str">
        <f>HLOOKUP($A2289,'Sheet 4'!$A$2:$CNK$3,2,FALSE)</f>
        <v>Single</v>
      </c>
      <c r="F2289" s="41" t="s">
        <v>119</v>
      </c>
      <c r="G2289" s="41" t="str">
        <f t="shared" si="175"/>
        <v>Female/Single/Napak</v>
      </c>
      <c r="H2289" s="41">
        <f>VLOOKUP($A2289,'Youth Skills Data'!$A$1:$E$2403,5,FALSE)</f>
        <v>3.26</v>
      </c>
      <c r="I2289" s="41">
        <f>VLOOKUP($A2289,'Youth Skills Data'!$A$1:$E$2403,4,FALSE)</f>
        <v>9.7200000000000006</v>
      </c>
      <c r="J2289" s="41">
        <f>VLOOKUP($A2289,'Youth Skills Data'!$A$1:$E$2403,3,FALSE)</f>
        <v>2</v>
      </c>
      <c r="K2289" s="41">
        <f t="shared" si="177"/>
        <v>14.98</v>
      </c>
      <c r="L2289" s="41" t="s">
        <v>5</v>
      </c>
      <c r="M2289" s="41" t="s">
        <v>5</v>
      </c>
      <c r="N2289" s="41" t="str">
        <f t="shared" si="178"/>
        <v>High Impact</v>
      </c>
      <c r="O2289" s="42">
        <v>48000</v>
      </c>
      <c r="P2289" s="42">
        <v>480000</v>
      </c>
      <c r="Q2289" s="42">
        <f t="shared" si="179"/>
        <v>528000</v>
      </c>
    </row>
    <row r="2290" spans="1:17" x14ac:dyDescent="0.35">
      <c r="A2290" s="41" t="s">
        <v>2311</v>
      </c>
      <c r="B2290" s="41">
        <f>VLOOKUP($A:$A,'Youth Skills Data'!$A$1:$E$2403,2,FALSE)</f>
        <v>21</v>
      </c>
      <c r="C2290" s="41" t="str">
        <f t="shared" si="176"/>
        <v>20 - 24 yrs</v>
      </c>
      <c r="D2290" s="41" t="s">
        <v>8</v>
      </c>
      <c r="E2290" s="41" t="str">
        <f>HLOOKUP($A2290,'Sheet 4'!$A$2:$CNK$3,2,FALSE)</f>
        <v>Separated</v>
      </c>
      <c r="F2290" s="41" t="s">
        <v>116</v>
      </c>
      <c r="G2290" s="41" t="str">
        <f t="shared" si="175"/>
        <v>Female/Separated/Moroto</v>
      </c>
      <c r="H2290" s="41">
        <f>VLOOKUP($A2290,'Youth Skills Data'!$A$1:$E$2403,5,FALSE)</f>
        <v>0.26</v>
      </c>
      <c r="I2290" s="41">
        <f>VLOOKUP($A2290,'Youth Skills Data'!$A$1:$E$2403,4,FALSE)</f>
        <v>0.97</v>
      </c>
      <c r="J2290" s="41">
        <f>VLOOKUP($A2290,'Youth Skills Data'!$A$1:$E$2403,3,FALSE)</f>
        <v>9.8000000000000007</v>
      </c>
      <c r="K2290" s="41">
        <f t="shared" si="177"/>
        <v>11.030000000000001</v>
      </c>
      <c r="L2290" s="41" t="s">
        <v>5</v>
      </c>
      <c r="M2290" s="41" t="s">
        <v>7</v>
      </c>
      <c r="N2290" s="41" t="str">
        <f t="shared" si="178"/>
        <v>Moderate Impact</v>
      </c>
      <c r="O2290" s="42">
        <v>21000</v>
      </c>
      <c r="P2290" s="42"/>
      <c r="Q2290" s="42">
        <f t="shared" si="179"/>
        <v>21000</v>
      </c>
    </row>
    <row r="2291" spans="1:17" x14ac:dyDescent="0.35">
      <c r="A2291" s="41" t="s">
        <v>2312</v>
      </c>
      <c r="B2291" s="41">
        <f>VLOOKUP($A:$A,'Youth Skills Data'!$A$1:$E$2403,2,FALSE)</f>
        <v>19</v>
      </c>
      <c r="C2291" s="41" t="str">
        <f t="shared" si="176"/>
        <v>20 - 24 yrs</v>
      </c>
      <c r="D2291" s="41" t="s">
        <v>8</v>
      </c>
      <c r="E2291" s="41" t="str">
        <f>HLOOKUP($A2291,'Sheet 4'!$A$2:$CNK$3,2,FALSE)</f>
        <v>Single</v>
      </c>
      <c r="F2291" s="41" t="s">
        <v>116</v>
      </c>
      <c r="G2291" s="41" t="str">
        <f t="shared" si="175"/>
        <v>Female/Single/Moroto</v>
      </c>
      <c r="H2291" s="41">
        <f>VLOOKUP($A2291,'Youth Skills Data'!$A$1:$E$2403,5,FALSE)</f>
        <v>3.76</v>
      </c>
      <c r="I2291" s="41">
        <f>VLOOKUP($A2291,'Youth Skills Data'!$A$1:$E$2403,4,FALSE)</f>
        <v>0.56000000000000005</v>
      </c>
      <c r="J2291" s="41">
        <f>VLOOKUP($A2291,'Youth Skills Data'!$A$1:$E$2403,3,FALSE)</f>
        <v>9.81</v>
      </c>
      <c r="K2291" s="41">
        <f t="shared" si="177"/>
        <v>14.13</v>
      </c>
      <c r="L2291" s="41" t="s">
        <v>5</v>
      </c>
      <c r="M2291" s="41" t="s">
        <v>7</v>
      </c>
      <c r="N2291" s="41" t="str">
        <f t="shared" si="178"/>
        <v>Moderate Impact</v>
      </c>
      <c r="O2291" s="42">
        <v>45500</v>
      </c>
      <c r="P2291" s="42"/>
      <c r="Q2291" s="42">
        <f t="shared" si="179"/>
        <v>45500</v>
      </c>
    </row>
    <row r="2292" spans="1:17" x14ac:dyDescent="0.35">
      <c r="A2292" s="41" t="s">
        <v>2313</v>
      </c>
      <c r="B2292" s="41">
        <f>VLOOKUP($A:$A,'Youth Skills Data'!$A$1:$E$2403,2,FALSE)</f>
        <v>21</v>
      </c>
      <c r="C2292" s="41" t="str">
        <f t="shared" si="176"/>
        <v>20 - 24 yrs</v>
      </c>
      <c r="D2292" s="41" t="s">
        <v>8</v>
      </c>
      <c r="E2292" s="41" t="str">
        <f>HLOOKUP($A2292,'Sheet 4'!$A$2:$CNK$3,2,FALSE)</f>
        <v>Single</v>
      </c>
      <c r="F2292" s="41" t="s">
        <v>116</v>
      </c>
      <c r="G2292" s="41" t="str">
        <f t="shared" si="175"/>
        <v>Female/Single/Moroto</v>
      </c>
      <c r="H2292" s="41">
        <f>VLOOKUP($A2292,'Youth Skills Data'!$A$1:$E$2403,5,FALSE)</f>
        <v>3.26</v>
      </c>
      <c r="I2292" s="41">
        <f>VLOOKUP($A2292,'Youth Skills Data'!$A$1:$E$2403,4,FALSE)</f>
        <v>9.7200000000000006</v>
      </c>
      <c r="J2292" s="41">
        <f>VLOOKUP($A2292,'Youth Skills Data'!$A$1:$E$2403,3,FALSE)</f>
        <v>2</v>
      </c>
      <c r="K2292" s="41">
        <f t="shared" si="177"/>
        <v>14.98</v>
      </c>
      <c r="L2292" s="41" t="s">
        <v>5</v>
      </c>
      <c r="M2292" s="41" t="s">
        <v>7</v>
      </c>
      <c r="N2292" s="41" t="str">
        <f t="shared" si="178"/>
        <v>Moderate Impact</v>
      </c>
      <c r="O2292" s="42">
        <v>37500</v>
      </c>
      <c r="P2292" s="42"/>
      <c r="Q2292" s="42">
        <f t="shared" si="179"/>
        <v>37500</v>
      </c>
    </row>
    <row r="2293" spans="1:17" x14ac:dyDescent="0.35">
      <c r="A2293" s="41" t="s">
        <v>2314</v>
      </c>
      <c r="B2293" s="41">
        <f>VLOOKUP($A:$A,'Youth Skills Data'!$A$1:$E$2403,2,FALSE)</f>
        <v>23</v>
      </c>
      <c r="C2293" s="41" t="str">
        <f t="shared" si="176"/>
        <v>20 - 24 yrs</v>
      </c>
      <c r="D2293" s="41" t="s">
        <v>8</v>
      </c>
      <c r="E2293" s="41" t="str">
        <f>HLOOKUP($A2293,'Sheet 4'!$A$2:$CNK$3,2,FALSE)</f>
        <v>Single</v>
      </c>
      <c r="F2293" s="41" t="s">
        <v>116</v>
      </c>
      <c r="G2293" s="41" t="str">
        <f t="shared" si="175"/>
        <v>Female/Single/Moroto</v>
      </c>
      <c r="H2293" s="41">
        <f>VLOOKUP($A2293,'Youth Skills Data'!$A$1:$E$2403,5,FALSE)</f>
        <v>9.11</v>
      </c>
      <c r="I2293" s="41">
        <f>VLOOKUP($A2293,'Youth Skills Data'!$A$1:$E$2403,4,FALSE)</f>
        <v>8.1</v>
      </c>
      <c r="J2293" s="41">
        <f>VLOOKUP($A2293,'Youth Skills Data'!$A$1:$E$2403,3,FALSE)</f>
        <v>5.4</v>
      </c>
      <c r="K2293" s="41">
        <f t="shared" si="177"/>
        <v>22.61</v>
      </c>
      <c r="L2293" s="41" t="s">
        <v>5</v>
      </c>
      <c r="M2293" s="41" t="s">
        <v>7</v>
      </c>
      <c r="N2293" s="41" t="str">
        <f t="shared" si="178"/>
        <v>Moderate Impact</v>
      </c>
      <c r="O2293" s="42">
        <v>37000</v>
      </c>
      <c r="P2293" s="42"/>
      <c r="Q2293" s="42">
        <f t="shared" si="179"/>
        <v>37000</v>
      </c>
    </row>
    <row r="2294" spans="1:17" x14ac:dyDescent="0.35">
      <c r="A2294" s="41" t="s">
        <v>2315</v>
      </c>
      <c r="B2294" s="41">
        <f>VLOOKUP($A:$A,'Youth Skills Data'!$A$1:$E$2403,2,FALSE)</f>
        <v>17</v>
      </c>
      <c r="C2294" s="41" t="str">
        <f t="shared" si="176"/>
        <v>15 - 19 yrs</v>
      </c>
      <c r="D2294" s="41" t="s">
        <v>8</v>
      </c>
      <c r="E2294" s="41" t="str">
        <f>HLOOKUP($A2294,'Sheet 4'!$A$2:$CNK$3,2,FALSE)</f>
        <v>Single</v>
      </c>
      <c r="F2294" s="41" t="s">
        <v>116</v>
      </c>
      <c r="G2294" s="41" t="str">
        <f t="shared" si="175"/>
        <v>Female/Single/Moroto</v>
      </c>
      <c r="H2294" s="41">
        <f>VLOOKUP($A2294,'Youth Skills Data'!$A$1:$E$2403,5,FALSE)</f>
        <v>8.42</v>
      </c>
      <c r="I2294" s="41">
        <f>VLOOKUP($A2294,'Youth Skills Data'!$A$1:$E$2403,4,FALSE)</f>
        <v>3.68</v>
      </c>
      <c r="J2294" s="41">
        <f>VLOOKUP($A2294,'Youth Skills Data'!$A$1:$E$2403,3,FALSE)</f>
        <v>0.54</v>
      </c>
      <c r="K2294" s="41">
        <f t="shared" si="177"/>
        <v>12.64</v>
      </c>
      <c r="L2294" s="41" t="s">
        <v>5</v>
      </c>
      <c r="M2294" s="41" t="s">
        <v>7</v>
      </c>
      <c r="N2294" s="41" t="str">
        <f t="shared" si="178"/>
        <v>Moderate Impact</v>
      </c>
      <c r="O2294" s="42">
        <v>396000</v>
      </c>
      <c r="P2294" s="42"/>
      <c r="Q2294" s="42">
        <f t="shared" si="179"/>
        <v>396000</v>
      </c>
    </row>
    <row r="2295" spans="1:17" x14ac:dyDescent="0.35">
      <c r="A2295" s="41" t="s">
        <v>2316</v>
      </c>
      <c r="B2295" s="41">
        <f>VLOOKUP($A:$A,'Youth Skills Data'!$A$1:$E$2403,2,FALSE)</f>
        <v>23</v>
      </c>
      <c r="C2295" s="41" t="str">
        <f t="shared" si="176"/>
        <v>20 - 24 yrs</v>
      </c>
      <c r="D2295" s="41" t="s">
        <v>3</v>
      </c>
      <c r="E2295" s="41" t="str">
        <f>HLOOKUP($A2295,'Sheet 4'!$A$2:$CNK$3,2,FALSE)</f>
        <v>Married</v>
      </c>
      <c r="F2295" s="41" t="s">
        <v>116</v>
      </c>
      <c r="G2295" s="41" t="str">
        <f t="shared" si="175"/>
        <v>Male/Married/Moroto</v>
      </c>
      <c r="H2295" s="41">
        <f>VLOOKUP($A2295,'Youth Skills Data'!$A$1:$E$2403,5,FALSE)</f>
        <v>5.76</v>
      </c>
      <c r="I2295" s="41">
        <f>VLOOKUP($A2295,'Youth Skills Data'!$A$1:$E$2403,4,FALSE)</f>
        <v>6.34</v>
      </c>
      <c r="J2295" s="41">
        <f>VLOOKUP($A2295,'Youth Skills Data'!$A$1:$E$2403,3,FALSE)</f>
        <v>1.01</v>
      </c>
      <c r="K2295" s="41">
        <f t="shared" si="177"/>
        <v>13.11</v>
      </c>
      <c r="L2295" s="41" t="s">
        <v>5</v>
      </c>
      <c r="M2295" s="41" t="s">
        <v>5</v>
      </c>
      <c r="N2295" s="41" t="str">
        <f t="shared" si="178"/>
        <v>High Impact</v>
      </c>
      <c r="O2295" s="42">
        <v>32000</v>
      </c>
      <c r="P2295" s="42">
        <v>190000</v>
      </c>
      <c r="Q2295" s="42">
        <f t="shared" si="179"/>
        <v>222000</v>
      </c>
    </row>
    <row r="2296" spans="1:17" x14ac:dyDescent="0.35">
      <c r="A2296" s="41" t="s">
        <v>2317</v>
      </c>
      <c r="B2296" s="41">
        <f>VLOOKUP($A:$A,'Youth Skills Data'!$A$1:$E$2403,2,FALSE)</f>
        <v>17</v>
      </c>
      <c r="C2296" s="41" t="str">
        <f t="shared" si="176"/>
        <v>15 - 19 yrs</v>
      </c>
      <c r="D2296" s="41" t="s">
        <v>3</v>
      </c>
      <c r="E2296" s="41" t="str">
        <f>HLOOKUP($A2296,'Sheet 4'!$A$2:$CNK$3,2,FALSE)</f>
        <v>Married</v>
      </c>
      <c r="F2296" s="41" t="s">
        <v>116</v>
      </c>
      <c r="G2296" s="41" t="str">
        <f t="shared" si="175"/>
        <v>Male/Married/Moroto</v>
      </c>
      <c r="H2296" s="41">
        <f>VLOOKUP($A2296,'Youth Skills Data'!$A$1:$E$2403,5,FALSE)</f>
        <v>8.9499999999999993</v>
      </c>
      <c r="I2296" s="41">
        <f>VLOOKUP($A2296,'Youth Skills Data'!$A$1:$E$2403,4,FALSE)</f>
        <v>9.2799999999999994</v>
      </c>
      <c r="J2296" s="41">
        <f>VLOOKUP($A2296,'Youth Skills Data'!$A$1:$E$2403,3,FALSE)</f>
        <v>7.99</v>
      </c>
      <c r="K2296" s="41">
        <f t="shared" si="177"/>
        <v>26.22</v>
      </c>
      <c r="L2296" s="41" t="s">
        <v>7</v>
      </c>
      <c r="M2296" s="41" t="s">
        <v>5</v>
      </c>
      <c r="N2296" s="41" t="str">
        <f t="shared" si="178"/>
        <v>Low Impact</v>
      </c>
      <c r="O2296" s="42"/>
      <c r="P2296" s="42">
        <v>280000</v>
      </c>
      <c r="Q2296" s="42">
        <f t="shared" si="179"/>
        <v>280000</v>
      </c>
    </row>
    <row r="2297" spans="1:17" x14ac:dyDescent="0.35">
      <c r="A2297" s="41" t="s">
        <v>2318</v>
      </c>
      <c r="B2297" s="41">
        <f>VLOOKUP($A:$A,'Youth Skills Data'!$A$1:$E$2403,2,FALSE)</f>
        <v>25</v>
      </c>
      <c r="C2297" s="41" t="str">
        <f t="shared" si="176"/>
        <v>25 yrs or more</v>
      </c>
      <c r="D2297" s="41" t="s">
        <v>8</v>
      </c>
      <c r="E2297" s="41" t="str">
        <f>HLOOKUP($A2297,'Sheet 4'!$A$2:$CNK$3,2,FALSE)</f>
        <v>Single</v>
      </c>
      <c r="F2297" s="41" t="s">
        <v>116</v>
      </c>
      <c r="G2297" s="41" t="str">
        <f t="shared" si="175"/>
        <v>Female/Single/Moroto</v>
      </c>
      <c r="H2297" s="41">
        <f>VLOOKUP($A2297,'Youth Skills Data'!$A$1:$E$2403,5,FALSE)</f>
        <v>3.26</v>
      </c>
      <c r="I2297" s="41">
        <f>VLOOKUP($A2297,'Youth Skills Data'!$A$1:$E$2403,4,FALSE)</f>
        <v>9.7200000000000006</v>
      </c>
      <c r="J2297" s="41">
        <f>VLOOKUP($A2297,'Youth Skills Data'!$A$1:$E$2403,3,FALSE)</f>
        <v>2</v>
      </c>
      <c r="K2297" s="41">
        <f t="shared" si="177"/>
        <v>14.98</v>
      </c>
      <c r="L2297" s="41" t="s">
        <v>7</v>
      </c>
      <c r="M2297" s="41" t="s">
        <v>5</v>
      </c>
      <c r="N2297" s="41" t="str">
        <f t="shared" si="178"/>
        <v>Low Impact</v>
      </c>
      <c r="O2297" s="42"/>
      <c r="P2297" s="42">
        <v>295000</v>
      </c>
      <c r="Q2297" s="42">
        <f t="shared" si="179"/>
        <v>295000</v>
      </c>
    </row>
    <row r="2298" spans="1:17" x14ac:dyDescent="0.35">
      <c r="A2298" s="41" t="s">
        <v>2319</v>
      </c>
      <c r="B2298" s="41">
        <f>VLOOKUP($A:$A,'Youth Skills Data'!$A$1:$E$2403,2,FALSE)</f>
        <v>15</v>
      </c>
      <c r="C2298" s="41" t="str">
        <f t="shared" si="176"/>
        <v>15 - 19 yrs</v>
      </c>
      <c r="D2298" s="41" t="s">
        <v>3</v>
      </c>
      <c r="E2298" s="41" t="str">
        <f>HLOOKUP($A2298,'Sheet 4'!$A$2:$CNK$3,2,FALSE)</f>
        <v>Single</v>
      </c>
      <c r="F2298" s="41" t="s">
        <v>116</v>
      </c>
      <c r="G2298" s="41" t="str">
        <f t="shared" si="175"/>
        <v>Male/Single/Moroto</v>
      </c>
      <c r="H2298" s="41">
        <f>VLOOKUP($A2298,'Youth Skills Data'!$A$1:$E$2403,5,FALSE)</f>
        <v>8.9499999999999993</v>
      </c>
      <c r="I2298" s="41">
        <f>VLOOKUP($A2298,'Youth Skills Data'!$A$1:$E$2403,4,FALSE)</f>
        <v>9.2799999999999994</v>
      </c>
      <c r="J2298" s="41">
        <f>VLOOKUP($A2298,'Youth Skills Data'!$A$1:$E$2403,3,FALSE)</f>
        <v>7.99</v>
      </c>
      <c r="K2298" s="41">
        <f t="shared" si="177"/>
        <v>26.22</v>
      </c>
      <c r="L2298" s="41" t="s">
        <v>7</v>
      </c>
      <c r="M2298" s="41" t="s">
        <v>5</v>
      </c>
      <c r="N2298" s="41" t="str">
        <f t="shared" si="178"/>
        <v>Low Impact</v>
      </c>
      <c r="O2298" s="42"/>
      <c r="P2298" s="42">
        <v>0</v>
      </c>
      <c r="Q2298" s="42">
        <f t="shared" si="179"/>
        <v>0</v>
      </c>
    </row>
    <row r="2299" spans="1:17" x14ac:dyDescent="0.35">
      <c r="A2299" s="41" t="s">
        <v>2320</v>
      </c>
      <c r="B2299" s="41">
        <f>VLOOKUP($A:$A,'Youth Skills Data'!$A$1:$E$2403,2,FALSE)</f>
        <v>15</v>
      </c>
      <c r="C2299" s="41" t="str">
        <f t="shared" si="176"/>
        <v>15 - 19 yrs</v>
      </c>
      <c r="D2299" s="41" t="s">
        <v>3</v>
      </c>
      <c r="E2299" s="41" t="str">
        <f>HLOOKUP($A2299,'Sheet 4'!$A$2:$CNK$3,2,FALSE)</f>
        <v>Single</v>
      </c>
      <c r="F2299" s="41" t="s">
        <v>116</v>
      </c>
      <c r="G2299" s="41" t="str">
        <f t="shared" si="175"/>
        <v>Male/Single/Moroto</v>
      </c>
      <c r="H2299" s="41">
        <f>VLOOKUP($A2299,'Youth Skills Data'!$A$1:$E$2403,5,FALSE)</f>
        <v>3.88</v>
      </c>
      <c r="I2299" s="41">
        <f>VLOOKUP($A2299,'Youth Skills Data'!$A$1:$E$2403,4,FALSE)</f>
        <v>1.29</v>
      </c>
      <c r="J2299" s="41">
        <f>VLOOKUP($A2299,'Youth Skills Data'!$A$1:$E$2403,3,FALSE)</f>
        <v>9.16</v>
      </c>
      <c r="K2299" s="41">
        <f t="shared" si="177"/>
        <v>14.33</v>
      </c>
      <c r="L2299" s="41" t="s">
        <v>6</v>
      </c>
      <c r="M2299" s="41" t="s">
        <v>6</v>
      </c>
      <c r="N2299" s="41" t="str">
        <f t="shared" si="178"/>
        <v>No Impact at all</v>
      </c>
      <c r="O2299" s="42"/>
      <c r="P2299" s="42"/>
      <c r="Q2299" s="42">
        <f t="shared" si="179"/>
        <v>0</v>
      </c>
    </row>
    <row r="2300" spans="1:17" x14ac:dyDescent="0.35">
      <c r="A2300" s="41" t="s">
        <v>2321</v>
      </c>
      <c r="B2300" s="41">
        <f>VLOOKUP($A:$A,'Youth Skills Data'!$A$1:$E$2403,2,FALSE)</f>
        <v>17</v>
      </c>
      <c r="C2300" s="41" t="str">
        <f t="shared" si="176"/>
        <v>15 - 19 yrs</v>
      </c>
      <c r="D2300" s="41" t="s">
        <v>3</v>
      </c>
      <c r="E2300" s="41" t="str">
        <f>HLOOKUP($A2300,'Sheet 4'!$A$2:$CNK$3,2,FALSE)</f>
        <v>Single</v>
      </c>
      <c r="F2300" s="41" t="s">
        <v>117</v>
      </c>
      <c r="G2300" s="41" t="str">
        <f t="shared" si="175"/>
        <v>Male/Single/Kaabong</v>
      </c>
      <c r="H2300" s="41">
        <f>VLOOKUP($A2300,'Youth Skills Data'!$A$1:$E$2403,5,FALSE)</f>
        <v>3.88</v>
      </c>
      <c r="I2300" s="41">
        <f>VLOOKUP($A2300,'Youth Skills Data'!$A$1:$E$2403,4,FALSE)</f>
        <v>1.29</v>
      </c>
      <c r="J2300" s="41">
        <f>VLOOKUP($A2300,'Youth Skills Data'!$A$1:$E$2403,3,FALSE)</f>
        <v>9.16</v>
      </c>
      <c r="K2300" s="41">
        <f t="shared" si="177"/>
        <v>14.33</v>
      </c>
      <c r="L2300" s="41" t="s">
        <v>5</v>
      </c>
      <c r="M2300" s="41" t="s">
        <v>6</v>
      </c>
      <c r="N2300" s="41" t="str">
        <f t="shared" si="178"/>
        <v>Moderate Impact</v>
      </c>
      <c r="O2300" s="42">
        <v>261000</v>
      </c>
      <c r="P2300" s="42"/>
      <c r="Q2300" s="42">
        <f t="shared" si="179"/>
        <v>261000</v>
      </c>
    </row>
    <row r="2301" spans="1:17" x14ac:dyDescent="0.35">
      <c r="A2301" s="41" t="s">
        <v>2322</v>
      </c>
      <c r="B2301" s="41">
        <f>VLOOKUP($A:$A,'Youth Skills Data'!$A$1:$E$2403,2,FALSE)</f>
        <v>19</v>
      </c>
      <c r="C2301" s="41" t="str">
        <f t="shared" si="176"/>
        <v>20 - 24 yrs</v>
      </c>
      <c r="D2301" s="41" t="s">
        <v>8</v>
      </c>
      <c r="E2301" s="41" t="str">
        <f>HLOOKUP($A2301,'Sheet 4'!$A$2:$CNK$3,2,FALSE)</f>
        <v>Single</v>
      </c>
      <c r="F2301" s="41" t="s">
        <v>118</v>
      </c>
      <c r="G2301" s="41" t="str">
        <f t="shared" si="175"/>
        <v>Female/Single/Kotido</v>
      </c>
      <c r="H2301" s="41">
        <f>VLOOKUP($A2301,'Youth Skills Data'!$A$1:$E$2403,5,FALSE)</f>
        <v>8.42</v>
      </c>
      <c r="I2301" s="41">
        <f>VLOOKUP($A2301,'Youth Skills Data'!$A$1:$E$2403,4,FALSE)</f>
        <v>3.68</v>
      </c>
      <c r="J2301" s="41">
        <f>VLOOKUP($A2301,'Youth Skills Data'!$A$1:$E$2403,3,FALSE)</f>
        <v>0.54</v>
      </c>
      <c r="K2301" s="41">
        <f t="shared" si="177"/>
        <v>12.64</v>
      </c>
      <c r="L2301" s="41" t="s">
        <v>6</v>
      </c>
      <c r="M2301" s="41" t="s">
        <v>6</v>
      </c>
      <c r="N2301" s="41" t="str">
        <f t="shared" si="178"/>
        <v>No Impact at all</v>
      </c>
      <c r="O2301" s="42"/>
      <c r="P2301" s="42"/>
      <c r="Q2301" s="42">
        <f t="shared" si="179"/>
        <v>0</v>
      </c>
    </row>
    <row r="2302" spans="1:17" x14ac:dyDescent="0.35">
      <c r="A2302" s="41" t="s">
        <v>2323</v>
      </c>
      <c r="B2302" s="41">
        <f>VLOOKUP($A:$A,'Youth Skills Data'!$A$1:$E$2403,2,FALSE)</f>
        <v>21</v>
      </c>
      <c r="C2302" s="41" t="str">
        <f t="shared" si="176"/>
        <v>20 - 24 yrs</v>
      </c>
      <c r="D2302" s="41" t="s">
        <v>8</v>
      </c>
      <c r="E2302" s="41" t="str">
        <f>HLOOKUP($A2302,'Sheet 4'!$A$2:$CNK$3,2,FALSE)</f>
        <v>Separated</v>
      </c>
      <c r="F2302" s="41" t="s">
        <v>119</v>
      </c>
      <c r="G2302" s="41" t="str">
        <f t="shared" si="175"/>
        <v>Female/Separated/Napak</v>
      </c>
      <c r="H2302" s="41">
        <f>VLOOKUP($A2302,'Youth Skills Data'!$A$1:$E$2403,5,FALSE)</f>
        <v>3.26</v>
      </c>
      <c r="I2302" s="41">
        <f>VLOOKUP($A2302,'Youth Skills Data'!$A$1:$E$2403,4,FALSE)</f>
        <v>9.7200000000000006</v>
      </c>
      <c r="J2302" s="41">
        <f>VLOOKUP($A2302,'Youth Skills Data'!$A$1:$E$2403,3,FALSE)</f>
        <v>2</v>
      </c>
      <c r="K2302" s="41">
        <f t="shared" si="177"/>
        <v>14.98</v>
      </c>
      <c r="L2302" s="41" t="s">
        <v>7</v>
      </c>
      <c r="M2302" s="41" t="s">
        <v>7</v>
      </c>
      <c r="N2302" s="41" t="str">
        <f t="shared" si="178"/>
        <v>No Impact at all</v>
      </c>
      <c r="O2302" s="42"/>
      <c r="P2302" s="42"/>
      <c r="Q2302" s="42">
        <f t="shared" si="179"/>
        <v>0</v>
      </c>
    </row>
    <row r="2303" spans="1:17" x14ac:dyDescent="0.35">
      <c r="A2303" s="41" t="s">
        <v>2324</v>
      </c>
      <c r="B2303" s="41">
        <f>VLOOKUP($A:$A,'Youth Skills Data'!$A$1:$E$2403,2,FALSE)</f>
        <v>24</v>
      </c>
      <c r="C2303" s="41" t="str">
        <f t="shared" si="176"/>
        <v>20 - 24 yrs</v>
      </c>
      <c r="D2303" s="41" t="s">
        <v>8</v>
      </c>
      <c r="E2303" s="41" t="str">
        <f>HLOOKUP($A2303,'Sheet 4'!$A$2:$CNK$3,2,FALSE)</f>
        <v>Separated</v>
      </c>
      <c r="F2303" s="41" t="s">
        <v>120</v>
      </c>
      <c r="G2303" s="41" t="str">
        <f t="shared" si="175"/>
        <v>Female/Separated/Nakapiripiriti</v>
      </c>
      <c r="H2303" s="41">
        <f>VLOOKUP($A2303,'Youth Skills Data'!$A$1:$E$2403,5,FALSE)</f>
        <v>0.81</v>
      </c>
      <c r="I2303" s="41">
        <f>VLOOKUP($A2303,'Youth Skills Data'!$A$1:$E$2403,4,FALSE)</f>
        <v>3.53</v>
      </c>
      <c r="J2303" s="41">
        <f>VLOOKUP($A2303,'Youth Skills Data'!$A$1:$E$2403,3,FALSE)</f>
        <v>7.58</v>
      </c>
      <c r="K2303" s="41">
        <f t="shared" si="177"/>
        <v>11.92</v>
      </c>
      <c r="L2303" s="41" t="s">
        <v>5</v>
      </c>
      <c r="M2303" s="41" t="s">
        <v>6</v>
      </c>
      <c r="N2303" s="41" t="str">
        <f t="shared" si="178"/>
        <v>Moderate Impact</v>
      </c>
      <c r="O2303" s="42">
        <v>159000</v>
      </c>
      <c r="P2303" s="42"/>
      <c r="Q2303" s="42">
        <f t="shared" si="179"/>
        <v>159000</v>
      </c>
    </row>
    <row r="2304" spans="1:17" x14ac:dyDescent="0.35">
      <c r="A2304" s="41" t="s">
        <v>2325</v>
      </c>
      <c r="B2304" s="41">
        <f>VLOOKUP($A:$A,'Youth Skills Data'!$A$1:$E$2403,2,FALSE)</f>
        <v>21</v>
      </c>
      <c r="C2304" s="41" t="str">
        <f t="shared" si="176"/>
        <v>20 - 24 yrs</v>
      </c>
      <c r="D2304" s="41" t="s">
        <v>8</v>
      </c>
      <c r="E2304" s="41" t="str">
        <f>HLOOKUP($A2304,'Sheet 4'!$A$2:$CNK$3,2,FALSE)</f>
        <v>Single</v>
      </c>
      <c r="F2304" s="41" t="s">
        <v>121</v>
      </c>
      <c r="G2304" s="41" t="str">
        <f t="shared" si="175"/>
        <v>Female/Single/Amudat</v>
      </c>
      <c r="H2304" s="41">
        <f>VLOOKUP($A2304,'Youth Skills Data'!$A$1:$E$2403,5,FALSE)</f>
        <v>7.84</v>
      </c>
      <c r="I2304" s="41">
        <f>VLOOKUP($A2304,'Youth Skills Data'!$A$1:$E$2403,4,FALSE)</f>
        <v>6.23</v>
      </c>
      <c r="J2304" s="41">
        <f>VLOOKUP($A2304,'Youth Skills Data'!$A$1:$E$2403,3,FALSE)</f>
        <v>5.87</v>
      </c>
      <c r="K2304" s="41">
        <f t="shared" si="177"/>
        <v>19.940000000000001</v>
      </c>
      <c r="L2304" s="41" t="s">
        <v>5</v>
      </c>
      <c r="M2304" s="41" t="s">
        <v>5</v>
      </c>
      <c r="N2304" s="41" t="str">
        <f t="shared" si="178"/>
        <v>High Impact</v>
      </c>
      <c r="O2304" s="42">
        <v>129099</v>
      </c>
      <c r="P2304" s="42">
        <v>125000</v>
      </c>
      <c r="Q2304" s="42">
        <f t="shared" si="179"/>
        <v>254099</v>
      </c>
    </row>
    <row r="2305" spans="1:17" x14ac:dyDescent="0.35">
      <c r="A2305" s="41" t="s">
        <v>2326</v>
      </c>
      <c r="B2305" s="41">
        <f>VLOOKUP($A:$A,'Youth Skills Data'!$A$1:$E$2403,2,FALSE)</f>
        <v>24</v>
      </c>
      <c r="C2305" s="41" t="str">
        <f t="shared" si="176"/>
        <v>20 - 24 yrs</v>
      </c>
      <c r="D2305" s="41" t="s">
        <v>8</v>
      </c>
      <c r="E2305" s="41" t="str">
        <f>HLOOKUP($A2305,'Sheet 4'!$A$2:$CNK$3,2,FALSE)</f>
        <v>Single</v>
      </c>
      <c r="F2305" s="41" t="s">
        <v>122</v>
      </c>
      <c r="G2305" s="41" t="str">
        <f t="shared" si="175"/>
        <v>Female/Single/Abim</v>
      </c>
      <c r="H2305" s="41">
        <f>VLOOKUP($A2305,'Youth Skills Data'!$A$1:$E$2403,5,FALSE)</f>
        <v>5.3</v>
      </c>
      <c r="I2305" s="41">
        <f>VLOOKUP($A2305,'Youth Skills Data'!$A$1:$E$2403,4,FALSE)</f>
        <v>2.52</v>
      </c>
      <c r="J2305" s="41">
        <f>VLOOKUP($A2305,'Youth Skills Data'!$A$1:$E$2403,3,FALSE)</f>
        <v>5.59</v>
      </c>
      <c r="K2305" s="41">
        <f t="shared" si="177"/>
        <v>13.41</v>
      </c>
      <c r="L2305" s="41" t="s">
        <v>5</v>
      </c>
      <c r="M2305" s="41" t="s">
        <v>5</v>
      </c>
      <c r="N2305" s="41" t="str">
        <f t="shared" si="178"/>
        <v>High Impact</v>
      </c>
      <c r="O2305" s="42">
        <v>33000</v>
      </c>
      <c r="P2305" s="42">
        <v>2100000</v>
      </c>
      <c r="Q2305" s="42">
        <f t="shared" si="179"/>
        <v>2133000</v>
      </c>
    </row>
    <row r="2306" spans="1:17" x14ac:dyDescent="0.35">
      <c r="A2306" s="41" t="s">
        <v>2327</v>
      </c>
      <c r="B2306" s="41">
        <f>VLOOKUP($A:$A,'Youth Skills Data'!$A$1:$E$2403,2,FALSE)</f>
        <v>20</v>
      </c>
      <c r="C2306" s="41" t="str">
        <f t="shared" si="176"/>
        <v>20 - 24 yrs</v>
      </c>
      <c r="D2306" s="41" t="s">
        <v>8</v>
      </c>
      <c r="E2306" s="41" t="str">
        <f>HLOOKUP($A2306,'Sheet 4'!$A$2:$CNK$3,2,FALSE)</f>
        <v>Married</v>
      </c>
      <c r="F2306" s="41" t="s">
        <v>122</v>
      </c>
      <c r="G2306" s="41" t="str">
        <f t="shared" ref="G2306:G2369" si="180">CONCATENATE(D2306,"/",E2306,"/",F2306,)</f>
        <v>Female/Married/Abim</v>
      </c>
      <c r="H2306" s="41">
        <f>VLOOKUP($A2306,'Youth Skills Data'!$A$1:$E$2403,5,FALSE)</f>
        <v>5.3</v>
      </c>
      <c r="I2306" s="41">
        <f>VLOOKUP($A2306,'Youth Skills Data'!$A$1:$E$2403,4,FALSE)</f>
        <v>2.52</v>
      </c>
      <c r="J2306" s="41">
        <f>VLOOKUP($A2306,'Youth Skills Data'!$A$1:$E$2403,3,FALSE)</f>
        <v>5.59</v>
      </c>
      <c r="K2306" s="41">
        <f t="shared" si="177"/>
        <v>13.41</v>
      </c>
      <c r="L2306" s="41" t="s">
        <v>5</v>
      </c>
      <c r="M2306" s="41" t="s">
        <v>5</v>
      </c>
      <c r="N2306" s="41" t="str">
        <f t="shared" si="178"/>
        <v>High Impact</v>
      </c>
      <c r="O2306" s="42">
        <v>1123698</v>
      </c>
      <c r="P2306" s="42">
        <v>51000</v>
      </c>
      <c r="Q2306" s="42">
        <f t="shared" si="179"/>
        <v>1174698</v>
      </c>
    </row>
    <row r="2307" spans="1:17" x14ac:dyDescent="0.35">
      <c r="A2307" s="41" t="s">
        <v>2328</v>
      </c>
      <c r="B2307" s="41">
        <f>VLOOKUP($A:$A,'Youth Skills Data'!$A$1:$E$2403,2,FALSE)</f>
        <v>29</v>
      </c>
      <c r="C2307" s="41" t="str">
        <f t="shared" ref="C2307:C2370" si="181">IF(B2307&lt;=10,"Below 10 yrs",IF(B2307&lt;14,"10-14 yrs",IF(B2307&lt;19,"15 - 19 yrs",IF(B2307&lt;=24,"20 - 24 yrs",IF(B2307&gt;=25,"25 yrs or more")))))</f>
        <v>25 yrs or more</v>
      </c>
      <c r="D2307" s="41" t="s">
        <v>8</v>
      </c>
      <c r="E2307" s="41" t="str">
        <f>HLOOKUP($A2307,'Sheet 4'!$A$2:$CNK$3,2,FALSE)</f>
        <v>Married</v>
      </c>
      <c r="F2307" s="41" t="s">
        <v>122</v>
      </c>
      <c r="G2307" s="41" t="str">
        <f t="shared" si="180"/>
        <v>Female/Married/Abim</v>
      </c>
      <c r="H2307" s="41">
        <f>VLOOKUP($A2307,'Youth Skills Data'!$A$1:$E$2403,5,FALSE)</f>
        <v>0.7</v>
      </c>
      <c r="I2307" s="41">
        <f>VLOOKUP($A2307,'Youth Skills Data'!$A$1:$E$2403,4,FALSE)</f>
        <v>1.79</v>
      </c>
      <c r="J2307" s="41">
        <f>VLOOKUP($A2307,'Youth Skills Data'!$A$1:$E$2403,3,FALSE)</f>
        <v>6.8</v>
      </c>
      <c r="K2307" s="41">
        <f t="shared" ref="K2307:K2370" si="182">H2307+I2307+J2307</f>
        <v>9.2899999999999991</v>
      </c>
      <c r="L2307" s="41" t="s">
        <v>6</v>
      </c>
      <c r="M2307" s="41" t="s">
        <v>6</v>
      </c>
      <c r="N2307" s="41" t="str">
        <f t="shared" ref="N2307:N2370" si="183">IF(AND(L2307="Yes",M2307="Yes"),"High Impact",IF(AND(L2307="Yes",M2307="No"),"Moderate Impact",IF(AND(L2307="No",M2307="Yes"),"Low Impact","No Impact at all")))</f>
        <v>No Impact at all</v>
      </c>
      <c r="O2307" s="42"/>
      <c r="P2307" s="42"/>
      <c r="Q2307" s="42">
        <f t="shared" ref="Q2307:Q2370" si="184">P2307+O2307</f>
        <v>0</v>
      </c>
    </row>
    <row r="2308" spans="1:17" x14ac:dyDescent="0.35">
      <c r="A2308" s="41" t="s">
        <v>2329</v>
      </c>
      <c r="B2308" s="41">
        <f>VLOOKUP($A:$A,'Youth Skills Data'!$A$1:$E$2403,2,FALSE)</f>
        <v>23</v>
      </c>
      <c r="C2308" s="41" t="str">
        <f t="shared" si="181"/>
        <v>20 - 24 yrs</v>
      </c>
      <c r="D2308" s="41" t="s">
        <v>3</v>
      </c>
      <c r="E2308" s="41" t="str">
        <f>HLOOKUP($A2308,'Sheet 4'!$A$2:$CNK$3,2,FALSE)</f>
        <v>Single</v>
      </c>
      <c r="F2308" s="41" t="s">
        <v>122</v>
      </c>
      <c r="G2308" s="41" t="str">
        <f t="shared" si="180"/>
        <v>Male/Single/Abim</v>
      </c>
      <c r="H2308" s="41">
        <f>VLOOKUP($A2308,'Youth Skills Data'!$A$1:$E$2403,5,FALSE)</f>
        <v>3.26</v>
      </c>
      <c r="I2308" s="41">
        <f>VLOOKUP($A2308,'Youth Skills Data'!$A$1:$E$2403,4,FALSE)</f>
        <v>9.7200000000000006</v>
      </c>
      <c r="J2308" s="41">
        <f>VLOOKUP($A2308,'Youth Skills Data'!$A$1:$E$2403,3,FALSE)</f>
        <v>2</v>
      </c>
      <c r="K2308" s="41">
        <f t="shared" si="182"/>
        <v>14.98</v>
      </c>
      <c r="L2308" s="41" t="s">
        <v>5</v>
      </c>
      <c r="M2308" s="41" t="s">
        <v>5</v>
      </c>
      <c r="N2308" s="41" t="str">
        <f t="shared" si="183"/>
        <v>High Impact</v>
      </c>
      <c r="O2308" s="42">
        <v>3198</v>
      </c>
      <c r="P2308" s="42">
        <v>175000</v>
      </c>
      <c r="Q2308" s="42">
        <f t="shared" si="184"/>
        <v>178198</v>
      </c>
    </row>
    <row r="2309" spans="1:17" x14ac:dyDescent="0.35">
      <c r="A2309" s="41" t="s">
        <v>2330</v>
      </c>
      <c r="B2309" s="41">
        <f>VLOOKUP($A:$A,'Youth Skills Data'!$A$1:$E$2403,2,FALSE)</f>
        <v>21</v>
      </c>
      <c r="C2309" s="41" t="str">
        <f t="shared" si="181"/>
        <v>20 - 24 yrs</v>
      </c>
      <c r="D2309" s="41" t="s">
        <v>3</v>
      </c>
      <c r="E2309" s="41" t="str">
        <f>HLOOKUP($A2309,'Sheet 4'!$A$2:$CNK$3,2,FALSE)</f>
        <v>Single</v>
      </c>
      <c r="F2309" s="41" t="s">
        <v>122</v>
      </c>
      <c r="G2309" s="41" t="str">
        <f t="shared" si="180"/>
        <v>Male/Single/Abim</v>
      </c>
      <c r="H2309" s="41">
        <f>VLOOKUP($A2309,'Youth Skills Data'!$A$1:$E$2403,5,FALSE)</f>
        <v>4.43</v>
      </c>
      <c r="I2309" s="41">
        <f>VLOOKUP($A2309,'Youth Skills Data'!$A$1:$E$2403,4,FALSE)</f>
        <v>7.64</v>
      </c>
      <c r="J2309" s="41">
        <f>VLOOKUP($A2309,'Youth Skills Data'!$A$1:$E$2403,3,FALSE)</f>
        <v>6.39</v>
      </c>
      <c r="K2309" s="41">
        <f t="shared" si="182"/>
        <v>18.46</v>
      </c>
      <c r="L2309" s="41" t="s">
        <v>6</v>
      </c>
      <c r="M2309" s="41" t="s">
        <v>5</v>
      </c>
      <c r="N2309" s="41" t="str">
        <f t="shared" si="183"/>
        <v>Low Impact</v>
      </c>
      <c r="O2309" s="42"/>
      <c r="P2309" s="42">
        <v>22500</v>
      </c>
      <c r="Q2309" s="42">
        <f t="shared" si="184"/>
        <v>22500</v>
      </c>
    </row>
    <row r="2310" spans="1:17" x14ac:dyDescent="0.35">
      <c r="A2310" s="41" t="s">
        <v>2331</v>
      </c>
      <c r="B2310" s="41">
        <f>VLOOKUP($A:$A,'Youth Skills Data'!$A$1:$E$2403,2,FALSE)</f>
        <v>19</v>
      </c>
      <c r="C2310" s="41" t="str">
        <f t="shared" si="181"/>
        <v>20 - 24 yrs</v>
      </c>
      <c r="D2310" s="41" t="s">
        <v>3</v>
      </c>
      <c r="E2310" s="41" t="str">
        <f>HLOOKUP($A2310,'Sheet 4'!$A$2:$CNK$3,2,FALSE)</f>
        <v>Separated</v>
      </c>
      <c r="F2310" s="41" t="s">
        <v>122</v>
      </c>
      <c r="G2310" s="41" t="str">
        <f t="shared" si="180"/>
        <v>Male/Separated/Abim</v>
      </c>
      <c r="H2310" s="41">
        <f>VLOOKUP($A2310,'Youth Skills Data'!$A$1:$E$2403,5,FALSE)</f>
        <v>7.84</v>
      </c>
      <c r="I2310" s="41">
        <f>VLOOKUP($A2310,'Youth Skills Data'!$A$1:$E$2403,4,FALSE)</f>
        <v>6.23</v>
      </c>
      <c r="J2310" s="41">
        <f>VLOOKUP($A2310,'Youth Skills Data'!$A$1:$E$2403,3,FALSE)</f>
        <v>5.87</v>
      </c>
      <c r="K2310" s="41">
        <f t="shared" si="182"/>
        <v>19.940000000000001</v>
      </c>
      <c r="L2310" s="41" t="s">
        <v>6</v>
      </c>
      <c r="M2310" s="41" t="s">
        <v>6</v>
      </c>
      <c r="N2310" s="41" t="str">
        <f t="shared" si="183"/>
        <v>No Impact at all</v>
      </c>
      <c r="O2310" s="42"/>
      <c r="P2310" s="42"/>
      <c r="Q2310" s="42">
        <f t="shared" si="184"/>
        <v>0</v>
      </c>
    </row>
    <row r="2311" spans="1:17" x14ac:dyDescent="0.35">
      <c r="A2311" s="41" t="s">
        <v>2332</v>
      </c>
      <c r="B2311" s="41">
        <f>VLOOKUP($A:$A,'Youth Skills Data'!$A$1:$E$2403,2,FALSE)</f>
        <v>21</v>
      </c>
      <c r="C2311" s="41" t="str">
        <f t="shared" si="181"/>
        <v>20 - 24 yrs</v>
      </c>
      <c r="D2311" s="41" t="s">
        <v>3</v>
      </c>
      <c r="E2311" s="41" t="str">
        <f>HLOOKUP($A2311,'Sheet 4'!$A$2:$CNK$3,2,FALSE)</f>
        <v>Married</v>
      </c>
      <c r="F2311" s="41" t="s">
        <v>122</v>
      </c>
      <c r="G2311" s="41" t="str">
        <f t="shared" si="180"/>
        <v>Male/Married/Abim</v>
      </c>
      <c r="H2311" s="41">
        <f>VLOOKUP($A2311,'Youth Skills Data'!$A$1:$E$2403,5,FALSE)</f>
        <v>3.26</v>
      </c>
      <c r="I2311" s="41">
        <f>VLOOKUP($A2311,'Youth Skills Data'!$A$1:$E$2403,4,FALSE)</f>
        <v>9.7200000000000006</v>
      </c>
      <c r="J2311" s="41">
        <f>VLOOKUP($A2311,'Youth Skills Data'!$A$1:$E$2403,3,FALSE)</f>
        <v>2</v>
      </c>
      <c r="K2311" s="41">
        <f t="shared" si="182"/>
        <v>14.98</v>
      </c>
      <c r="L2311" s="41" t="s">
        <v>6</v>
      </c>
      <c r="M2311" s="41" t="s">
        <v>6</v>
      </c>
      <c r="N2311" s="41" t="str">
        <f t="shared" si="183"/>
        <v>No Impact at all</v>
      </c>
      <c r="O2311" s="42"/>
      <c r="P2311" s="42"/>
      <c r="Q2311" s="42">
        <f t="shared" si="184"/>
        <v>0</v>
      </c>
    </row>
    <row r="2312" spans="1:17" x14ac:dyDescent="0.35">
      <c r="A2312" s="41" t="s">
        <v>2333</v>
      </c>
      <c r="B2312" s="41">
        <f>VLOOKUP($A:$A,'Youth Skills Data'!$A$1:$E$2403,2,FALSE)</f>
        <v>23</v>
      </c>
      <c r="C2312" s="41" t="str">
        <f t="shared" si="181"/>
        <v>20 - 24 yrs</v>
      </c>
      <c r="D2312" s="41" t="s">
        <v>3</v>
      </c>
      <c r="E2312" s="41" t="str">
        <f>HLOOKUP($A2312,'Sheet 4'!$A$2:$CNK$3,2,FALSE)</f>
        <v>Separated</v>
      </c>
      <c r="F2312" s="41" t="s">
        <v>122</v>
      </c>
      <c r="G2312" s="41" t="str">
        <f t="shared" si="180"/>
        <v>Male/Separated/Abim</v>
      </c>
      <c r="H2312" s="41">
        <f>VLOOKUP($A2312,'Youth Skills Data'!$A$1:$E$2403,5,FALSE)</f>
        <v>6.5</v>
      </c>
      <c r="I2312" s="41">
        <f>VLOOKUP($A2312,'Youth Skills Data'!$A$1:$E$2403,4,FALSE)</f>
        <v>1.78</v>
      </c>
      <c r="J2312" s="41">
        <f>VLOOKUP($A2312,'Youth Skills Data'!$A$1:$E$2403,3,FALSE)</f>
        <v>3.57</v>
      </c>
      <c r="K2312" s="41">
        <f t="shared" si="182"/>
        <v>11.85</v>
      </c>
      <c r="L2312" s="41" t="s">
        <v>6</v>
      </c>
      <c r="M2312" s="41" t="s">
        <v>6</v>
      </c>
      <c r="N2312" s="41" t="str">
        <f t="shared" si="183"/>
        <v>No Impact at all</v>
      </c>
      <c r="O2312" s="42"/>
      <c r="P2312" s="42"/>
      <c r="Q2312" s="42">
        <f t="shared" si="184"/>
        <v>0</v>
      </c>
    </row>
    <row r="2313" spans="1:17" x14ac:dyDescent="0.35">
      <c r="A2313" s="41" t="s">
        <v>2334</v>
      </c>
      <c r="B2313" s="41">
        <f>VLOOKUP($A:$A,'Youth Skills Data'!$A$1:$E$2403,2,FALSE)</f>
        <v>17</v>
      </c>
      <c r="C2313" s="41" t="str">
        <f t="shared" si="181"/>
        <v>15 - 19 yrs</v>
      </c>
      <c r="D2313" s="41" t="s">
        <v>3</v>
      </c>
      <c r="E2313" s="41" t="str">
        <f>HLOOKUP($A2313,'Sheet 4'!$A$2:$CNK$3,2,FALSE)</f>
        <v>Single</v>
      </c>
      <c r="F2313" s="41" t="s">
        <v>122</v>
      </c>
      <c r="G2313" s="41" t="str">
        <f t="shared" si="180"/>
        <v>Male/Single/Abim</v>
      </c>
      <c r="H2313" s="41">
        <f>VLOOKUP($A2313,'Youth Skills Data'!$A$1:$E$2403,5,FALSE)</f>
        <v>1.87</v>
      </c>
      <c r="I2313" s="41">
        <f>VLOOKUP($A2313,'Youth Skills Data'!$A$1:$E$2403,4,FALSE)</f>
        <v>2.88</v>
      </c>
      <c r="J2313" s="41">
        <f>VLOOKUP($A2313,'Youth Skills Data'!$A$1:$E$2403,3,FALSE)</f>
        <v>5.23</v>
      </c>
      <c r="K2313" s="41">
        <f t="shared" si="182"/>
        <v>9.98</v>
      </c>
      <c r="L2313" s="41" t="s">
        <v>6</v>
      </c>
      <c r="M2313" s="41" t="s">
        <v>6</v>
      </c>
      <c r="N2313" s="41" t="str">
        <f t="shared" si="183"/>
        <v>No Impact at all</v>
      </c>
      <c r="O2313" s="42"/>
      <c r="P2313" s="42"/>
      <c r="Q2313" s="42">
        <f t="shared" si="184"/>
        <v>0</v>
      </c>
    </row>
    <row r="2314" spans="1:17" x14ac:dyDescent="0.35">
      <c r="A2314" s="41" t="s">
        <v>2335</v>
      </c>
      <c r="B2314" s="41">
        <f>VLOOKUP($A:$A,'Youth Skills Data'!$A$1:$E$2403,2,FALSE)</f>
        <v>23</v>
      </c>
      <c r="C2314" s="41" t="str">
        <f t="shared" si="181"/>
        <v>20 - 24 yrs</v>
      </c>
      <c r="D2314" s="41" t="s">
        <v>8</v>
      </c>
      <c r="E2314" s="41" t="str">
        <f>HLOOKUP($A2314,'Sheet 4'!$A$2:$CNK$3,2,FALSE)</f>
        <v>Married</v>
      </c>
      <c r="F2314" s="41" t="s">
        <v>122</v>
      </c>
      <c r="G2314" s="41" t="str">
        <f t="shared" si="180"/>
        <v>Female/Married/Abim</v>
      </c>
      <c r="H2314" s="41">
        <f>VLOOKUP($A2314,'Youth Skills Data'!$A$1:$E$2403,5,FALSE)</f>
        <v>5.95</v>
      </c>
      <c r="I2314" s="41">
        <f>VLOOKUP($A2314,'Youth Skills Data'!$A$1:$E$2403,4,FALSE)</f>
        <v>9.8000000000000007</v>
      </c>
      <c r="J2314" s="41">
        <f>VLOOKUP($A2314,'Youth Skills Data'!$A$1:$E$2403,3,FALSE)</f>
        <v>1.47</v>
      </c>
      <c r="K2314" s="41">
        <f t="shared" si="182"/>
        <v>17.22</v>
      </c>
      <c r="L2314" s="41" t="s">
        <v>6</v>
      </c>
      <c r="M2314" s="41" t="s">
        <v>6</v>
      </c>
      <c r="N2314" s="41" t="str">
        <f t="shared" si="183"/>
        <v>No Impact at all</v>
      </c>
      <c r="O2314" s="42"/>
      <c r="P2314" s="42"/>
      <c r="Q2314" s="42">
        <f t="shared" si="184"/>
        <v>0</v>
      </c>
    </row>
    <row r="2315" spans="1:17" x14ac:dyDescent="0.35">
      <c r="A2315" s="41" t="s">
        <v>2336</v>
      </c>
      <c r="B2315" s="41">
        <f>VLOOKUP($A:$A,'Youth Skills Data'!$A$1:$E$2403,2,FALSE)</f>
        <v>17</v>
      </c>
      <c r="C2315" s="41" t="str">
        <f t="shared" si="181"/>
        <v>15 - 19 yrs</v>
      </c>
      <c r="D2315" s="41" t="s">
        <v>3</v>
      </c>
      <c r="E2315" s="41" t="str">
        <f>HLOOKUP($A2315,'Sheet 4'!$A$2:$CNK$3,2,FALSE)</f>
        <v>Married</v>
      </c>
      <c r="F2315" s="41" t="s">
        <v>122</v>
      </c>
      <c r="G2315" s="41" t="str">
        <f t="shared" si="180"/>
        <v>Male/Married/Abim</v>
      </c>
      <c r="H2315" s="41">
        <f>VLOOKUP($A2315,'Youth Skills Data'!$A$1:$E$2403,5,FALSE)</f>
        <v>8.42</v>
      </c>
      <c r="I2315" s="41">
        <f>VLOOKUP($A2315,'Youth Skills Data'!$A$1:$E$2403,4,FALSE)</f>
        <v>3.68</v>
      </c>
      <c r="J2315" s="41">
        <f>VLOOKUP($A2315,'Youth Skills Data'!$A$1:$E$2403,3,FALSE)</f>
        <v>0.54</v>
      </c>
      <c r="K2315" s="41">
        <f t="shared" si="182"/>
        <v>12.64</v>
      </c>
      <c r="L2315" s="41" t="s">
        <v>6</v>
      </c>
      <c r="M2315" s="41" t="s">
        <v>6</v>
      </c>
      <c r="N2315" s="41" t="str">
        <f t="shared" si="183"/>
        <v>No Impact at all</v>
      </c>
      <c r="O2315" s="42"/>
      <c r="P2315" s="42"/>
      <c r="Q2315" s="42">
        <f t="shared" si="184"/>
        <v>0</v>
      </c>
    </row>
    <row r="2316" spans="1:17" x14ac:dyDescent="0.35">
      <c r="A2316" s="41" t="s">
        <v>2337</v>
      </c>
      <c r="B2316" s="41">
        <f>VLOOKUP($A:$A,'Youth Skills Data'!$A$1:$E$2403,2,FALSE)</f>
        <v>25</v>
      </c>
      <c r="C2316" s="41" t="str">
        <f t="shared" si="181"/>
        <v>25 yrs or more</v>
      </c>
      <c r="D2316" s="41" t="s">
        <v>3</v>
      </c>
      <c r="E2316" s="41" t="str">
        <f>HLOOKUP($A2316,'Sheet 4'!$A$2:$CNK$3,2,FALSE)</f>
        <v>Single</v>
      </c>
      <c r="F2316" s="41" t="s">
        <v>122</v>
      </c>
      <c r="G2316" s="41" t="str">
        <f t="shared" si="180"/>
        <v>Male/Single/Abim</v>
      </c>
      <c r="H2316" s="41">
        <f>VLOOKUP($A2316,'Youth Skills Data'!$A$1:$E$2403,5,FALSE)</f>
        <v>3.26</v>
      </c>
      <c r="I2316" s="41">
        <f>VLOOKUP($A2316,'Youth Skills Data'!$A$1:$E$2403,4,FALSE)</f>
        <v>9.7200000000000006</v>
      </c>
      <c r="J2316" s="41">
        <f>VLOOKUP($A2316,'Youth Skills Data'!$A$1:$E$2403,3,FALSE)</f>
        <v>2</v>
      </c>
      <c r="K2316" s="41">
        <f t="shared" si="182"/>
        <v>14.98</v>
      </c>
      <c r="L2316" s="41" t="s">
        <v>6</v>
      </c>
      <c r="M2316" s="41" t="s">
        <v>6</v>
      </c>
      <c r="N2316" s="41" t="str">
        <f t="shared" si="183"/>
        <v>No Impact at all</v>
      </c>
      <c r="O2316" s="42"/>
      <c r="P2316" s="42"/>
      <c r="Q2316" s="42">
        <f t="shared" si="184"/>
        <v>0</v>
      </c>
    </row>
    <row r="2317" spans="1:17" x14ac:dyDescent="0.35">
      <c r="A2317" s="41" t="s">
        <v>2338</v>
      </c>
      <c r="B2317" s="41">
        <f>VLOOKUP($A:$A,'Youth Skills Data'!$A$1:$E$2403,2,FALSE)</f>
        <v>15</v>
      </c>
      <c r="C2317" s="41" t="str">
        <f t="shared" si="181"/>
        <v>15 - 19 yrs</v>
      </c>
      <c r="D2317" s="41" t="s">
        <v>8</v>
      </c>
      <c r="E2317" s="41" t="str">
        <f>HLOOKUP($A2317,'Sheet 4'!$A$2:$CNK$3,2,FALSE)</f>
        <v>Married</v>
      </c>
      <c r="F2317" s="41" t="s">
        <v>122</v>
      </c>
      <c r="G2317" s="41" t="str">
        <f t="shared" si="180"/>
        <v>Female/Married/Abim</v>
      </c>
      <c r="H2317" s="41">
        <f>VLOOKUP($A2317,'Youth Skills Data'!$A$1:$E$2403,5,FALSE)</f>
        <v>1.87</v>
      </c>
      <c r="I2317" s="41">
        <f>VLOOKUP($A2317,'Youth Skills Data'!$A$1:$E$2403,4,FALSE)</f>
        <v>2.88</v>
      </c>
      <c r="J2317" s="41">
        <f>VLOOKUP($A2317,'Youth Skills Data'!$A$1:$E$2403,3,FALSE)</f>
        <v>5.23</v>
      </c>
      <c r="K2317" s="41">
        <f t="shared" si="182"/>
        <v>9.98</v>
      </c>
      <c r="L2317" s="41" t="s">
        <v>6</v>
      </c>
      <c r="M2317" s="41" t="s">
        <v>6</v>
      </c>
      <c r="N2317" s="41" t="str">
        <f t="shared" si="183"/>
        <v>No Impact at all</v>
      </c>
      <c r="O2317" s="42"/>
      <c r="P2317" s="42"/>
      <c r="Q2317" s="42">
        <f t="shared" si="184"/>
        <v>0</v>
      </c>
    </row>
    <row r="2318" spans="1:17" x14ac:dyDescent="0.35">
      <c r="A2318" s="41" t="s">
        <v>2339</v>
      </c>
      <c r="B2318" s="41">
        <f>VLOOKUP($A:$A,'Youth Skills Data'!$A$1:$E$2403,2,FALSE)</f>
        <v>15</v>
      </c>
      <c r="C2318" s="41" t="str">
        <f t="shared" si="181"/>
        <v>15 - 19 yrs</v>
      </c>
      <c r="D2318" s="41" t="s">
        <v>3</v>
      </c>
      <c r="E2318" s="41" t="str">
        <f>HLOOKUP($A2318,'Sheet 4'!$A$2:$CNK$3,2,FALSE)</f>
        <v>Single</v>
      </c>
      <c r="F2318" s="41" t="s">
        <v>117</v>
      </c>
      <c r="G2318" s="41" t="str">
        <f t="shared" si="180"/>
        <v>Male/Single/Kaabong</v>
      </c>
      <c r="H2318" s="41">
        <f>VLOOKUP($A2318,'Youth Skills Data'!$A$1:$E$2403,5,FALSE)</f>
        <v>0.7</v>
      </c>
      <c r="I2318" s="41">
        <f>VLOOKUP($A2318,'Youth Skills Data'!$A$1:$E$2403,4,FALSE)</f>
        <v>1.79</v>
      </c>
      <c r="J2318" s="41">
        <f>VLOOKUP($A2318,'Youth Skills Data'!$A$1:$E$2403,3,FALSE)</f>
        <v>6.8</v>
      </c>
      <c r="K2318" s="41">
        <f t="shared" si="182"/>
        <v>9.2899999999999991</v>
      </c>
      <c r="L2318" s="41" t="s">
        <v>6</v>
      </c>
      <c r="M2318" s="41" t="s">
        <v>6</v>
      </c>
      <c r="N2318" s="41" t="str">
        <f t="shared" si="183"/>
        <v>No Impact at all</v>
      </c>
      <c r="O2318" s="42"/>
      <c r="P2318" s="42"/>
      <c r="Q2318" s="42">
        <f t="shared" si="184"/>
        <v>0</v>
      </c>
    </row>
    <row r="2319" spans="1:17" x14ac:dyDescent="0.35">
      <c r="A2319" s="41" t="s">
        <v>2340</v>
      </c>
      <c r="B2319" s="41">
        <f>VLOOKUP($A:$A,'Youth Skills Data'!$A$1:$E$2403,2,FALSE)</f>
        <v>17</v>
      </c>
      <c r="C2319" s="41" t="str">
        <f t="shared" si="181"/>
        <v>15 - 19 yrs</v>
      </c>
      <c r="D2319" s="41" t="s">
        <v>8</v>
      </c>
      <c r="E2319" s="41" t="str">
        <f>HLOOKUP($A2319,'Sheet 4'!$A$2:$CNK$3,2,FALSE)</f>
        <v>Single</v>
      </c>
      <c r="F2319" s="41" t="s">
        <v>117</v>
      </c>
      <c r="G2319" s="41" t="str">
        <f t="shared" si="180"/>
        <v>Female/Single/Kaabong</v>
      </c>
      <c r="H2319" s="41">
        <f>VLOOKUP($A2319,'Youth Skills Data'!$A$1:$E$2403,5,FALSE)</f>
        <v>0.7</v>
      </c>
      <c r="I2319" s="41">
        <f>VLOOKUP($A2319,'Youth Skills Data'!$A$1:$E$2403,4,FALSE)</f>
        <v>1.79</v>
      </c>
      <c r="J2319" s="41">
        <f>VLOOKUP($A2319,'Youth Skills Data'!$A$1:$E$2403,3,FALSE)</f>
        <v>6.8</v>
      </c>
      <c r="K2319" s="41">
        <f t="shared" si="182"/>
        <v>9.2899999999999991</v>
      </c>
      <c r="L2319" s="41" t="s">
        <v>6</v>
      </c>
      <c r="M2319" s="41" t="s">
        <v>6</v>
      </c>
      <c r="N2319" s="41" t="str">
        <f t="shared" si="183"/>
        <v>No Impact at all</v>
      </c>
      <c r="O2319" s="42"/>
      <c r="P2319" s="42"/>
      <c r="Q2319" s="42">
        <f t="shared" si="184"/>
        <v>0</v>
      </c>
    </row>
    <row r="2320" spans="1:17" x14ac:dyDescent="0.35">
      <c r="A2320" s="41" t="s">
        <v>2341</v>
      </c>
      <c r="B2320" s="41">
        <f>VLOOKUP($A:$A,'Youth Skills Data'!$A$1:$E$2403,2,FALSE)</f>
        <v>19</v>
      </c>
      <c r="C2320" s="41" t="str">
        <f t="shared" si="181"/>
        <v>20 - 24 yrs</v>
      </c>
      <c r="D2320" s="41" t="s">
        <v>8</v>
      </c>
      <c r="E2320" s="41" t="str">
        <f>HLOOKUP($A2320,'Sheet 4'!$A$2:$CNK$3,2,FALSE)</f>
        <v>Separated</v>
      </c>
      <c r="F2320" s="41" t="s">
        <v>117</v>
      </c>
      <c r="G2320" s="41" t="str">
        <f t="shared" si="180"/>
        <v>Female/Separated/Kaabong</v>
      </c>
      <c r="H2320" s="41">
        <f>VLOOKUP($A2320,'Youth Skills Data'!$A$1:$E$2403,5,FALSE)</f>
        <v>8.9499999999999993</v>
      </c>
      <c r="I2320" s="41">
        <f>VLOOKUP($A2320,'Youth Skills Data'!$A$1:$E$2403,4,FALSE)</f>
        <v>9.2799999999999994</v>
      </c>
      <c r="J2320" s="41">
        <f>VLOOKUP($A2320,'Youth Skills Data'!$A$1:$E$2403,3,FALSE)</f>
        <v>7.99</v>
      </c>
      <c r="K2320" s="41">
        <f t="shared" si="182"/>
        <v>26.22</v>
      </c>
      <c r="L2320" s="41" t="s">
        <v>5</v>
      </c>
      <c r="M2320" s="41" t="s">
        <v>6</v>
      </c>
      <c r="N2320" s="41" t="str">
        <f t="shared" si="183"/>
        <v>Moderate Impact</v>
      </c>
      <c r="O2320" s="42">
        <v>9000</v>
      </c>
      <c r="P2320" s="42"/>
      <c r="Q2320" s="42">
        <f t="shared" si="184"/>
        <v>9000</v>
      </c>
    </row>
    <row r="2321" spans="1:17" x14ac:dyDescent="0.35">
      <c r="A2321" s="41" t="s">
        <v>2342</v>
      </c>
      <c r="B2321" s="41">
        <f>VLOOKUP($A:$A,'Youth Skills Data'!$A$1:$E$2403,2,FALSE)</f>
        <v>21</v>
      </c>
      <c r="C2321" s="41" t="str">
        <f t="shared" si="181"/>
        <v>20 - 24 yrs</v>
      </c>
      <c r="D2321" s="41" t="s">
        <v>8</v>
      </c>
      <c r="E2321" s="41" t="str">
        <f>HLOOKUP($A2321,'Sheet 4'!$A$2:$CNK$3,2,FALSE)</f>
        <v>Married</v>
      </c>
      <c r="F2321" s="41" t="s">
        <v>117</v>
      </c>
      <c r="G2321" s="41" t="str">
        <f t="shared" si="180"/>
        <v>Female/Married/Kaabong</v>
      </c>
      <c r="H2321" s="41">
        <f>VLOOKUP($A2321,'Youth Skills Data'!$A$1:$E$2403,5,FALSE)</f>
        <v>3.26</v>
      </c>
      <c r="I2321" s="41">
        <f>VLOOKUP($A2321,'Youth Skills Data'!$A$1:$E$2403,4,FALSE)</f>
        <v>9.7200000000000006</v>
      </c>
      <c r="J2321" s="41">
        <f>VLOOKUP($A2321,'Youth Skills Data'!$A$1:$E$2403,3,FALSE)</f>
        <v>2</v>
      </c>
      <c r="K2321" s="41">
        <f t="shared" si="182"/>
        <v>14.98</v>
      </c>
      <c r="L2321" s="41" t="s">
        <v>5</v>
      </c>
      <c r="M2321" s="41" t="s">
        <v>6</v>
      </c>
      <c r="N2321" s="41" t="str">
        <f t="shared" si="183"/>
        <v>Moderate Impact</v>
      </c>
      <c r="O2321" s="42">
        <v>85200</v>
      </c>
      <c r="P2321" s="42"/>
      <c r="Q2321" s="42">
        <f t="shared" si="184"/>
        <v>85200</v>
      </c>
    </row>
    <row r="2322" spans="1:17" x14ac:dyDescent="0.35">
      <c r="A2322" s="41" t="s">
        <v>2343</v>
      </c>
      <c r="B2322" s="41">
        <f>VLOOKUP($A:$A,'Youth Skills Data'!$A$1:$E$2403,2,FALSE)</f>
        <v>24</v>
      </c>
      <c r="C2322" s="41" t="str">
        <f t="shared" si="181"/>
        <v>20 - 24 yrs</v>
      </c>
      <c r="D2322" s="41" t="s">
        <v>3</v>
      </c>
      <c r="E2322" s="41" t="str">
        <f>HLOOKUP($A2322,'Sheet 4'!$A$2:$CNK$3,2,FALSE)</f>
        <v>Single</v>
      </c>
      <c r="F2322" s="41" t="s">
        <v>117</v>
      </c>
      <c r="G2322" s="41" t="str">
        <f t="shared" si="180"/>
        <v>Male/Single/Kaabong</v>
      </c>
      <c r="H2322" s="41">
        <f>VLOOKUP($A2322,'Youth Skills Data'!$A$1:$E$2403,5,FALSE)</f>
        <v>0.81</v>
      </c>
      <c r="I2322" s="41">
        <f>VLOOKUP($A2322,'Youth Skills Data'!$A$1:$E$2403,4,FALSE)</f>
        <v>3.53</v>
      </c>
      <c r="J2322" s="41">
        <f>VLOOKUP($A2322,'Youth Skills Data'!$A$1:$E$2403,3,FALSE)</f>
        <v>7.58</v>
      </c>
      <c r="K2322" s="41">
        <f t="shared" si="182"/>
        <v>11.92</v>
      </c>
      <c r="L2322" s="41" t="s">
        <v>6</v>
      </c>
      <c r="M2322" s="41" t="s">
        <v>6</v>
      </c>
      <c r="N2322" s="41" t="str">
        <f t="shared" si="183"/>
        <v>No Impact at all</v>
      </c>
      <c r="O2322" s="42"/>
      <c r="P2322" s="42"/>
      <c r="Q2322" s="42">
        <f t="shared" si="184"/>
        <v>0</v>
      </c>
    </row>
    <row r="2323" spans="1:17" x14ac:dyDescent="0.35">
      <c r="A2323" s="41" t="s">
        <v>2344</v>
      </c>
      <c r="B2323" s="41">
        <f>VLOOKUP($A:$A,'Youth Skills Data'!$A$1:$E$2403,2,FALSE)</f>
        <v>21</v>
      </c>
      <c r="C2323" s="41" t="str">
        <f t="shared" si="181"/>
        <v>20 - 24 yrs</v>
      </c>
      <c r="D2323" s="41" t="s">
        <v>3</v>
      </c>
      <c r="E2323" s="41" t="str">
        <f>HLOOKUP($A2323,'Sheet 4'!$A$2:$CNK$3,2,FALSE)</f>
        <v>Single</v>
      </c>
      <c r="F2323" s="41" t="s">
        <v>117</v>
      </c>
      <c r="G2323" s="41" t="str">
        <f t="shared" si="180"/>
        <v>Male/Single/Kaabong</v>
      </c>
      <c r="H2323" s="41">
        <f>VLOOKUP($A2323,'Youth Skills Data'!$A$1:$E$2403,5,FALSE)</f>
        <v>3.76</v>
      </c>
      <c r="I2323" s="41">
        <f>VLOOKUP($A2323,'Youth Skills Data'!$A$1:$E$2403,4,FALSE)</f>
        <v>0.56000000000000005</v>
      </c>
      <c r="J2323" s="41">
        <f>VLOOKUP($A2323,'Youth Skills Data'!$A$1:$E$2403,3,FALSE)</f>
        <v>9.81</v>
      </c>
      <c r="K2323" s="41">
        <f t="shared" si="182"/>
        <v>14.13</v>
      </c>
      <c r="L2323" s="41" t="s">
        <v>5</v>
      </c>
      <c r="M2323" s="41" t="s">
        <v>6</v>
      </c>
      <c r="N2323" s="41" t="str">
        <f t="shared" si="183"/>
        <v>Moderate Impact</v>
      </c>
      <c r="O2323" s="42">
        <v>6198</v>
      </c>
      <c r="P2323" s="42"/>
      <c r="Q2323" s="42">
        <f t="shared" si="184"/>
        <v>6198</v>
      </c>
    </row>
    <row r="2324" spans="1:17" x14ac:dyDescent="0.35">
      <c r="A2324" s="41" t="s">
        <v>2345</v>
      </c>
      <c r="B2324" s="41">
        <f>VLOOKUP($A:$A,'Youth Skills Data'!$A$1:$E$2403,2,FALSE)</f>
        <v>24</v>
      </c>
      <c r="C2324" s="41" t="str">
        <f t="shared" si="181"/>
        <v>20 - 24 yrs</v>
      </c>
      <c r="D2324" s="41" t="s">
        <v>3</v>
      </c>
      <c r="E2324" s="41" t="str">
        <f>HLOOKUP($A2324,'Sheet 4'!$A$2:$CNK$3,2,FALSE)</f>
        <v>Single</v>
      </c>
      <c r="F2324" s="41" t="s">
        <v>120</v>
      </c>
      <c r="G2324" s="41" t="str">
        <f t="shared" si="180"/>
        <v>Male/Single/Nakapiripiriti</v>
      </c>
      <c r="H2324" s="41">
        <f>VLOOKUP($A2324,'Youth Skills Data'!$A$1:$E$2403,5,FALSE)</f>
        <v>5.3</v>
      </c>
      <c r="I2324" s="41">
        <f>VLOOKUP($A2324,'Youth Skills Data'!$A$1:$E$2403,4,FALSE)</f>
        <v>2.52</v>
      </c>
      <c r="J2324" s="41">
        <f>VLOOKUP($A2324,'Youth Skills Data'!$A$1:$E$2403,3,FALSE)</f>
        <v>5.59</v>
      </c>
      <c r="K2324" s="41">
        <f t="shared" si="182"/>
        <v>13.41</v>
      </c>
      <c r="L2324" s="41" t="s">
        <v>6</v>
      </c>
      <c r="M2324" s="41" t="s">
        <v>6</v>
      </c>
      <c r="N2324" s="41" t="str">
        <f t="shared" si="183"/>
        <v>No Impact at all</v>
      </c>
      <c r="O2324" s="42"/>
      <c r="P2324" s="42"/>
      <c r="Q2324" s="42">
        <f t="shared" si="184"/>
        <v>0</v>
      </c>
    </row>
    <row r="2325" spans="1:17" x14ac:dyDescent="0.35">
      <c r="A2325" s="41" t="s">
        <v>2346</v>
      </c>
      <c r="B2325" s="41">
        <f>VLOOKUP($A:$A,'Youth Skills Data'!$A$1:$E$2403,2,FALSE)</f>
        <v>20</v>
      </c>
      <c r="C2325" s="41" t="str">
        <f t="shared" si="181"/>
        <v>20 - 24 yrs</v>
      </c>
      <c r="D2325" s="41" t="s">
        <v>3</v>
      </c>
      <c r="E2325" s="41" t="str">
        <f>HLOOKUP($A2325,'Sheet 4'!$A$2:$CNK$3,2,FALSE)</f>
        <v>Single</v>
      </c>
      <c r="F2325" s="41" t="s">
        <v>120</v>
      </c>
      <c r="G2325" s="41" t="str">
        <f t="shared" si="180"/>
        <v>Male/Single/Nakapiripiriti</v>
      </c>
      <c r="H2325" s="41">
        <f>VLOOKUP($A2325,'Youth Skills Data'!$A$1:$E$2403,5,FALSE)</f>
        <v>5.3</v>
      </c>
      <c r="I2325" s="41">
        <f>VLOOKUP($A2325,'Youth Skills Data'!$A$1:$E$2403,4,FALSE)</f>
        <v>2.52</v>
      </c>
      <c r="J2325" s="41">
        <f>VLOOKUP($A2325,'Youth Skills Data'!$A$1:$E$2403,3,FALSE)</f>
        <v>5.59</v>
      </c>
      <c r="K2325" s="41">
        <f t="shared" si="182"/>
        <v>13.41</v>
      </c>
      <c r="L2325" s="41" t="s">
        <v>5</v>
      </c>
      <c r="M2325" s="41" t="s">
        <v>6</v>
      </c>
      <c r="N2325" s="41" t="str">
        <f t="shared" si="183"/>
        <v>Moderate Impact</v>
      </c>
      <c r="O2325" s="42">
        <v>23500</v>
      </c>
      <c r="P2325" s="42"/>
      <c r="Q2325" s="42">
        <f t="shared" si="184"/>
        <v>23500</v>
      </c>
    </row>
    <row r="2326" spans="1:17" x14ac:dyDescent="0.35">
      <c r="A2326" s="41" t="s">
        <v>2347</v>
      </c>
      <c r="B2326" s="41">
        <f>VLOOKUP($A:$A,'Youth Skills Data'!$A$1:$E$2403,2,FALSE)</f>
        <v>29</v>
      </c>
      <c r="C2326" s="41" t="str">
        <f t="shared" si="181"/>
        <v>25 yrs or more</v>
      </c>
      <c r="D2326" s="41" t="s">
        <v>3</v>
      </c>
      <c r="E2326" s="41" t="str">
        <f>HLOOKUP($A2326,'Sheet 4'!$A$2:$CNK$3,2,FALSE)</f>
        <v>Single</v>
      </c>
      <c r="F2326" s="41" t="s">
        <v>120</v>
      </c>
      <c r="G2326" s="41" t="str">
        <f t="shared" si="180"/>
        <v>Male/Single/Nakapiripiriti</v>
      </c>
      <c r="H2326" s="41">
        <f>VLOOKUP($A2326,'Youth Skills Data'!$A$1:$E$2403,5,FALSE)</f>
        <v>5.36</v>
      </c>
      <c r="I2326" s="41">
        <f>VLOOKUP($A2326,'Youth Skills Data'!$A$1:$E$2403,4,FALSE)</f>
        <v>4.3600000000000003</v>
      </c>
      <c r="J2326" s="41">
        <f>VLOOKUP($A2326,'Youth Skills Data'!$A$1:$E$2403,3,FALSE)</f>
        <v>7.46</v>
      </c>
      <c r="K2326" s="41">
        <f t="shared" si="182"/>
        <v>17.18</v>
      </c>
      <c r="L2326" s="41" t="s">
        <v>5</v>
      </c>
      <c r="M2326" s="41" t="s">
        <v>6</v>
      </c>
      <c r="N2326" s="41" t="str">
        <f t="shared" si="183"/>
        <v>Moderate Impact</v>
      </c>
      <c r="O2326" s="42">
        <v>80100</v>
      </c>
      <c r="P2326" s="42"/>
      <c r="Q2326" s="42">
        <f t="shared" si="184"/>
        <v>80100</v>
      </c>
    </row>
    <row r="2327" spans="1:17" x14ac:dyDescent="0.35">
      <c r="A2327" s="41" t="s">
        <v>2348</v>
      </c>
      <c r="B2327" s="41">
        <f>VLOOKUP($A:$A,'Youth Skills Data'!$A$1:$E$2403,2,FALSE)</f>
        <v>23</v>
      </c>
      <c r="C2327" s="41" t="str">
        <f t="shared" si="181"/>
        <v>20 - 24 yrs</v>
      </c>
      <c r="D2327" s="41" t="s">
        <v>3</v>
      </c>
      <c r="E2327" s="41" t="str">
        <f>HLOOKUP($A2327,'Sheet 4'!$A$2:$CNK$3,2,FALSE)</f>
        <v>Separated</v>
      </c>
      <c r="F2327" s="41" t="s">
        <v>120</v>
      </c>
      <c r="G2327" s="41" t="str">
        <f t="shared" si="180"/>
        <v>Male/Separated/Nakapiripiriti</v>
      </c>
      <c r="H2327" s="41">
        <f>VLOOKUP($A2327,'Youth Skills Data'!$A$1:$E$2403,5,FALSE)</f>
        <v>1.1000000000000001</v>
      </c>
      <c r="I2327" s="41">
        <f>VLOOKUP($A2327,'Youth Skills Data'!$A$1:$E$2403,4,FALSE)</f>
        <v>7.12</v>
      </c>
      <c r="J2327" s="41">
        <f>VLOOKUP($A2327,'Youth Skills Data'!$A$1:$E$2403,3,FALSE)</f>
        <v>1.62</v>
      </c>
      <c r="K2327" s="41">
        <f t="shared" si="182"/>
        <v>9.84</v>
      </c>
      <c r="L2327" s="41" t="s">
        <v>5</v>
      </c>
      <c r="M2327" s="41" t="s">
        <v>5</v>
      </c>
      <c r="N2327" s="41" t="str">
        <f t="shared" si="183"/>
        <v>High Impact</v>
      </c>
      <c r="O2327" s="42">
        <v>60198</v>
      </c>
      <c r="P2327" s="42">
        <v>980000</v>
      </c>
      <c r="Q2327" s="42">
        <f t="shared" si="184"/>
        <v>1040198</v>
      </c>
    </row>
    <row r="2328" spans="1:17" x14ac:dyDescent="0.35">
      <c r="A2328" s="41" t="s">
        <v>2349</v>
      </c>
      <c r="B2328" s="41">
        <f>VLOOKUP($A:$A,'Youth Skills Data'!$A$1:$E$2403,2,FALSE)</f>
        <v>21</v>
      </c>
      <c r="C2328" s="41" t="str">
        <f t="shared" si="181"/>
        <v>20 - 24 yrs</v>
      </c>
      <c r="D2328" s="41" t="s">
        <v>8</v>
      </c>
      <c r="E2328" s="41" t="str">
        <f>HLOOKUP($A2328,'Sheet 4'!$A$2:$CNK$3,2,FALSE)</f>
        <v>Single</v>
      </c>
      <c r="F2328" s="41" t="s">
        <v>120</v>
      </c>
      <c r="G2328" s="41" t="str">
        <f t="shared" si="180"/>
        <v>Female/Single/Nakapiripiriti</v>
      </c>
      <c r="H2328" s="41">
        <f>VLOOKUP($A2328,'Youth Skills Data'!$A$1:$E$2403,5,FALSE)</f>
        <v>9.11</v>
      </c>
      <c r="I2328" s="41">
        <f>VLOOKUP($A2328,'Youth Skills Data'!$A$1:$E$2403,4,FALSE)</f>
        <v>8.1</v>
      </c>
      <c r="J2328" s="41">
        <f>VLOOKUP($A2328,'Youth Skills Data'!$A$1:$E$2403,3,FALSE)</f>
        <v>5.4</v>
      </c>
      <c r="K2328" s="41">
        <f t="shared" si="182"/>
        <v>22.61</v>
      </c>
      <c r="L2328" s="41" t="s">
        <v>5</v>
      </c>
      <c r="M2328" s="41" t="s">
        <v>5</v>
      </c>
      <c r="N2328" s="41" t="str">
        <f t="shared" si="183"/>
        <v>High Impact</v>
      </c>
      <c r="O2328" s="42">
        <v>1500198</v>
      </c>
      <c r="P2328" s="42">
        <v>870000</v>
      </c>
      <c r="Q2328" s="42">
        <f t="shared" si="184"/>
        <v>2370198</v>
      </c>
    </row>
    <row r="2329" spans="1:17" x14ac:dyDescent="0.35">
      <c r="A2329" s="41" t="s">
        <v>2350</v>
      </c>
      <c r="B2329" s="41">
        <f>VLOOKUP($A:$A,'Youth Skills Data'!$A$1:$E$2403,2,FALSE)</f>
        <v>19</v>
      </c>
      <c r="C2329" s="41" t="str">
        <f t="shared" si="181"/>
        <v>20 - 24 yrs</v>
      </c>
      <c r="D2329" s="41" t="s">
        <v>3</v>
      </c>
      <c r="E2329" s="41" t="str">
        <f>HLOOKUP($A2329,'Sheet 4'!$A$2:$CNK$3,2,FALSE)</f>
        <v>Married</v>
      </c>
      <c r="F2329" s="41" t="s">
        <v>120</v>
      </c>
      <c r="G2329" s="41" t="str">
        <f t="shared" si="180"/>
        <v>Male/Married/Nakapiripiriti</v>
      </c>
      <c r="H2329" s="41">
        <f>VLOOKUP($A2329,'Youth Skills Data'!$A$1:$E$2403,5,FALSE)</f>
        <v>3.76</v>
      </c>
      <c r="I2329" s="41">
        <f>VLOOKUP($A2329,'Youth Skills Data'!$A$1:$E$2403,4,FALSE)</f>
        <v>0.56000000000000005</v>
      </c>
      <c r="J2329" s="41">
        <f>VLOOKUP($A2329,'Youth Skills Data'!$A$1:$E$2403,3,FALSE)</f>
        <v>9.81</v>
      </c>
      <c r="K2329" s="41">
        <f t="shared" si="182"/>
        <v>14.13</v>
      </c>
      <c r="L2329" s="41" t="s">
        <v>5</v>
      </c>
      <c r="M2329" s="41" t="s">
        <v>5</v>
      </c>
      <c r="N2329" s="41" t="str">
        <f t="shared" si="183"/>
        <v>High Impact</v>
      </c>
      <c r="O2329" s="42">
        <v>35000</v>
      </c>
      <c r="P2329" s="42">
        <v>100000</v>
      </c>
      <c r="Q2329" s="42">
        <f t="shared" si="184"/>
        <v>135000</v>
      </c>
    </row>
    <row r="2330" spans="1:17" x14ac:dyDescent="0.35">
      <c r="A2330" s="41" t="s">
        <v>2351</v>
      </c>
      <c r="B2330" s="41">
        <f>VLOOKUP($A:$A,'Youth Skills Data'!$A$1:$E$2403,2,FALSE)</f>
        <v>21</v>
      </c>
      <c r="C2330" s="41" t="str">
        <f t="shared" si="181"/>
        <v>20 - 24 yrs</v>
      </c>
      <c r="D2330" s="41" t="s">
        <v>3</v>
      </c>
      <c r="E2330" s="41" t="str">
        <f>HLOOKUP($A2330,'Sheet 4'!$A$2:$CNK$3,2,FALSE)</f>
        <v>Separated</v>
      </c>
      <c r="F2330" s="41" t="s">
        <v>120</v>
      </c>
      <c r="G2330" s="41" t="str">
        <f t="shared" si="180"/>
        <v>Male/Separated/Nakapiripiriti</v>
      </c>
      <c r="H2330" s="41">
        <f>VLOOKUP($A2330,'Youth Skills Data'!$A$1:$E$2403,5,FALSE)</f>
        <v>3.26</v>
      </c>
      <c r="I2330" s="41">
        <f>VLOOKUP($A2330,'Youth Skills Data'!$A$1:$E$2403,4,FALSE)</f>
        <v>9.7200000000000006</v>
      </c>
      <c r="J2330" s="41">
        <f>VLOOKUP($A2330,'Youth Skills Data'!$A$1:$E$2403,3,FALSE)</f>
        <v>2</v>
      </c>
      <c r="K2330" s="41">
        <f t="shared" si="182"/>
        <v>14.98</v>
      </c>
      <c r="L2330" s="41" t="s">
        <v>5</v>
      </c>
      <c r="M2330" s="41" t="s">
        <v>5</v>
      </c>
      <c r="N2330" s="41" t="str">
        <f t="shared" si="183"/>
        <v>High Impact</v>
      </c>
      <c r="O2330" s="42">
        <v>218500</v>
      </c>
      <c r="P2330" s="42">
        <v>35500</v>
      </c>
      <c r="Q2330" s="42">
        <f t="shared" si="184"/>
        <v>254000</v>
      </c>
    </row>
    <row r="2331" spans="1:17" x14ac:dyDescent="0.35">
      <c r="A2331" s="41" t="s">
        <v>2352</v>
      </c>
      <c r="B2331" s="41">
        <f>VLOOKUP($A:$A,'Youth Skills Data'!$A$1:$E$2403,2,FALSE)</f>
        <v>23</v>
      </c>
      <c r="C2331" s="41" t="str">
        <f t="shared" si="181"/>
        <v>20 - 24 yrs</v>
      </c>
      <c r="D2331" s="41" t="s">
        <v>3</v>
      </c>
      <c r="E2331" s="41" t="str">
        <f>HLOOKUP($A2331,'Sheet 4'!$A$2:$CNK$3,2,FALSE)</f>
        <v>Single</v>
      </c>
      <c r="F2331" s="41" t="s">
        <v>120</v>
      </c>
      <c r="G2331" s="41" t="str">
        <f t="shared" si="180"/>
        <v>Male/Single/Nakapiripiriti</v>
      </c>
      <c r="H2331" s="41">
        <f>VLOOKUP($A2331,'Youth Skills Data'!$A$1:$E$2403,5,FALSE)</f>
        <v>5.6</v>
      </c>
      <c r="I2331" s="41">
        <f>VLOOKUP($A2331,'Youth Skills Data'!$A$1:$E$2403,4,FALSE)</f>
        <v>5.94</v>
      </c>
      <c r="J2331" s="41">
        <f>VLOOKUP($A2331,'Youth Skills Data'!$A$1:$E$2403,3,FALSE)</f>
        <v>1.83</v>
      </c>
      <c r="K2331" s="41">
        <f t="shared" si="182"/>
        <v>13.37</v>
      </c>
      <c r="L2331" s="41" t="s">
        <v>5</v>
      </c>
      <c r="M2331" s="41" t="s">
        <v>5</v>
      </c>
      <c r="N2331" s="41" t="str">
        <f t="shared" si="183"/>
        <v>High Impact</v>
      </c>
      <c r="O2331" s="42">
        <v>1500198</v>
      </c>
      <c r="P2331" s="42">
        <v>72099</v>
      </c>
      <c r="Q2331" s="42">
        <f t="shared" si="184"/>
        <v>1572297</v>
      </c>
    </row>
    <row r="2332" spans="1:17" x14ac:dyDescent="0.35">
      <c r="A2332" s="41" t="s">
        <v>2353</v>
      </c>
      <c r="B2332" s="41">
        <f>VLOOKUP($A:$A,'Youth Skills Data'!$A$1:$E$2403,2,FALSE)</f>
        <v>17</v>
      </c>
      <c r="C2332" s="41" t="str">
        <f t="shared" si="181"/>
        <v>15 - 19 yrs</v>
      </c>
      <c r="D2332" s="41" t="s">
        <v>8</v>
      </c>
      <c r="E2332" s="41" t="str">
        <f>HLOOKUP($A2332,'Sheet 4'!$A$2:$CNK$3,2,FALSE)</f>
        <v>Married</v>
      </c>
      <c r="F2332" s="41" t="s">
        <v>120</v>
      </c>
      <c r="G2332" s="41" t="str">
        <f t="shared" si="180"/>
        <v>Female/Married/Nakapiripiriti</v>
      </c>
      <c r="H2332" s="41">
        <f>VLOOKUP($A2332,'Youth Skills Data'!$A$1:$E$2403,5,FALSE)</f>
        <v>8.9499999999999993</v>
      </c>
      <c r="I2332" s="41">
        <f>VLOOKUP($A2332,'Youth Skills Data'!$A$1:$E$2403,4,FALSE)</f>
        <v>9.2799999999999994</v>
      </c>
      <c r="J2332" s="41">
        <f>VLOOKUP($A2332,'Youth Skills Data'!$A$1:$E$2403,3,FALSE)</f>
        <v>7.99</v>
      </c>
      <c r="K2332" s="41">
        <f t="shared" si="182"/>
        <v>26.22</v>
      </c>
      <c r="L2332" s="41" t="s">
        <v>5</v>
      </c>
      <c r="M2332" s="41" t="s">
        <v>5</v>
      </c>
      <c r="N2332" s="41" t="str">
        <f t="shared" si="183"/>
        <v>High Impact</v>
      </c>
      <c r="O2332" s="42">
        <v>157000</v>
      </c>
      <c r="P2332" s="42">
        <v>400000</v>
      </c>
      <c r="Q2332" s="42">
        <f t="shared" si="184"/>
        <v>557000</v>
      </c>
    </row>
    <row r="2333" spans="1:17" x14ac:dyDescent="0.35">
      <c r="A2333" s="41" t="s">
        <v>2354</v>
      </c>
      <c r="B2333" s="41">
        <f>VLOOKUP($A:$A,'Youth Skills Data'!$A$1:$E$2403,2,FALSE)</f>
        <v>21</v>
      </c>
      <c r="C2333" s="41" t="str">
        <f t="shared" si="181"/>
        <v>20 - 24 yrs</v>
      </c>
      <c r="D2333" s="41" t="s">
        <v>8</v>
      </c>
      <c r="E2333" s="41" t="str">
        <f>HLOOKUP($A2333,'Sheet 4'!$A$2:$CNK$3,2,FALSE)</f>
        <v>Married</v>
      </c>
      <c r="F2333" s="41" t="s">
        <v>120</v>
      </c>
      <c r="G2333" s="41" t="str">
        <f t="shared" si="180"/>
        <v>Female/Married/Nakapiripiriti</v>
      </c>
      <c r="H2333" s="41">
        <f>VLOOKUP($A2333,'Youth Skills Data'!$A$1:$E$2403,5,FALSE)</f>
        <v>3.26</v>
      </c>
      <c r="I2333" s="41">
        <f>VLOOKUP($A2333,'Youth Skills Data'!$A$1:$E$2403,4,FALSE)</f>
        <v>9.7200000000000006</v>
      </c>
      <c r="J2333" s="41">
        <f>VLOOKUP($A2333,'Youth Skills Data'!$A$1:$E$2403,3,FALSE)</f>
        <v>2</v>
      </c>
      <c r="K2333" s="41">
        <f t="shared" si="182"/>
        <v>14.98</v>
      </c>
      <c r="L2333" s="41" t="s">
        <v>5</v>
      </c>
      <c r="M2333" s="41" t="s">
        <v>5</v>
      </c>
      <c r="N2333" s="41" t="str">
        <f t="shared" si="183"/>
        <v>High Impact</v>
      </c>
      <c r="O2333" s="42">
        <v>82200</v>
      </c>
      <c r="P2333" s="42">
        <v>2800000</v>
      </c>
      <c r="Q2333" s="42">
        <f t="shared" si="184"/>
        <v>2882200</v>
      </c>
    </row>
    <row r="2334" spans="1:17" x14ac:dyDescent="0.35">
      <c r="A2334" s="41" t="s">
        <v>2355</v>
      </c>
      <c r="B2334" s="41">
        <f>VLOOKUP($A:$A,'Youth Skills Data'!$A$1:$E$2403,2,FALSE)</f>
        <v>23</v>
      </c>
      <c r="C2334" s="41" t="str">
        <f t="shared" si="181"/>
        <v>20 - 24 yrs</v>
      </c>
      <c r="D2334" s="41" t="s">
        <v>3</v>
      </c>
      <c r="E2334" s="41" t="str">
        <f>HLOOKUP($A2334,'Sheet 4'!$A$2:$CNK$3,2,FALSE)</f>
        <v>Separated</v>
      </c>
      <c r="F2334" s="41" t="s">
        <v>120</v>
      </c>
      <c r="G2334" s="41" t="str">
        <f t="shared" si="180"/>
        <v>Male/Separated/Nakapiripiriti</v>
      </c>
      <c r="H2334" s="41">
        <f>VLOOKUP($A2334,'Youth Skills Data'!$A$1:$E$2403,5,FALSE)</f>
        <v>2.4300000000000002</v>
      </c>
      <c r="I2334" s="41">
        <f>VLOOKUP($A2334,'Youth Skills Data'!$A$1:$E$2403,4,FALSE)</f>
        <v>2.88</v>
      </c>
      <c r="J2334" s="41">
        <f>VLOOKUP($A2334,'Youth Skills Data'!$A$1:$E$2403,3,FALSE)</f>
        <v>4.04</v>
      </c>
      <c r="K2334" s="41">
        <f t="shared" si="182"/>
        <v>9.3500000000000014</v>
      </c>
      <c r="L2334" s="41" t="s">
        <v>5</v>
      </c>
      <c r="M2334" s="41" t="s">
        <v>5</v>
      </c>
      <c r="N2334" s="41" t="str">
        <f t="shared" si="183"/>
        <v>High Impact</v>
      </c>
      <c r="O2334" s="42">
        <v>310000</v>
      </c>
      <c r="P2334" s="42">
        <v>400000</v>
      </c>
      <c r="Q2334" s="42">
        <f t="shared" si="184"/>
        <v>710000</v>
      </c>
    </row>
    <row r="2335" spans="1:17" x14ac:dyDescent="0.35">
      <c r="A2335" s="41" t="s">
        <v>2356</v>
      </c>
      <c r="B2335" s="41">
        <f>VLOOKUP($A:$A,'Youth Skills Data'!$A$1:$E$2403,2,FALSE)</f>
        <v>17</v>
      </c>
      <c r="C2335" s="41" t="str">
        <f t="shared" si="181"/>
        <v>15 - 19 yrs</v>
      </c>
      <c r="D2335" s="41" t="s">
        <v>3</v>
      </c>
      <c r="E2335" s="41" t="str">
        <f>HLOOKUP($A2335,'Sheet 4'!$A$2:$CNK$3,2,FALSE)</f>
        <v>Single</v>
      </c>
      <c r="F2335" s="41" t="s">
        <v>121</v>
      </c>
      <c r="G2335" s="41" t="str">
        <f t="shared" si="180"/>
        <v>Male/Single/Amudat</v>
      </c>
      <c r="H2335" s="41">
        <f>VLOOKUP($A2335,'Youth Skills Data'!$A$1:$E$2403,5,FALSE)</f>
        <v>1.87</v>
      </c>
      <c r="I2335" s="41">
        <f>VLOOKUP($A2335,'Youth Skills Data'!$A$1:$E$2403,4,FALSE)</f>
        <v>2.88</v>
      </c>
      <c r="J2335" s="41">
        <f>VLOOKUP($A2335,'Youth Skills Data'!$A$1:$E$2403,3,FALSE)</f>
        <v>5.23</v>
      </c>
      <c r="K2335" s="41">
        <f t="shared" si="182"/>
        <v>9.98</v>
      </c>
      <c r="L2335" s="41" t="s">
        <v>5</v>
      </c>
      <c r="M2335" s="41" t="s">
        <v>5</v>
      </c>
      <c r="N2335" s="41" t="str">
        <f t="shared" si="183"/>
        <v>High Impact</v>
      </c>
      <c r="O2335" s="42">
        <v>475000</v>
      </c>
      <c r="P2335" s="42">
        <v>620000</v>
      </c>
      <c r="Q2335" s="42">
        <f t="shared" si="184"/>
        <v>1095000</v>
      </c>
    </row>
    <row r="2336" spans="1:17" x14ac:dyDescent="0.35">
      <c r="A2336" s="41" t="s">
        <v>2357</v>
      </c>
      <c r="B2336" s="41">
        <f>VLOOKUP($A:$A,'Youth Skills Data'!$A$1:$E$2403,2,FALSE)</f>
        <v>23</v>
      </c>
      <c r="C2336" s="41" t="str">
        <f t="shared" si="181"/>
        <v>20 - 24 yrs</v>
      </c>
      <c r="D2336" s="41" t="s">
        <v>3</v>
      </c>
      <c r="E2336" s="41" t="str">
        <f>HLOOKUP($A2336,'Sheet 4'!$A$2:$CNK$3,2,FALSE)</f>
        <v>Separated</v>
      </c>
      <c r="F2336" s="41" t="s">
        <v>121</v>
      </c>
      <c r="G2336" s="41" t="str">
        <f t="shared" si="180"/>
        <v>Male/Separated/Amudat</v>
      </c>
      <c r="H2336" s="41">
        <f>VLOOKUP($A2336,'Youth Skills Data'!$A$1:$E$2403,5,FALSE)</f>
        <v>3.36</v>
      </c>
      <c r="I2336" s="41">
        <f>VLOOKUP($A2336,'Youth Skills Data'!$A$1:$E$2403,4,FALSE)</f>
        <v>2.02</v>
      </c>
      <c r="J2336" s="41">
        <f>VLOOKUP($A2336,'Youth Skills Data'!$A$1:$E$2403,3,FALSE)</f>
        <v>9.85</v>
      </c>
      <c r="K2336" s="41">
        <f t="shared" si="182"/>
        <v>15.23</v>
      </c>
      <c r="L2336" s="41" t="s">
        <v>5</v>
      </c>
      <c r="M2336" s="41" t="s">
        <v>6</v>
      </c>
      <c r="N2336" s="41" t="str">
        <f t="shared" si="183"/>
        <v>Moderate Impact</v>
      </c>
      <c r="O2336" s="42">
        <v>30297</v>
      </c>
      <c r="P2336" s="42"/>
      <c r="Q2336" s="42">
        <f t="shared" si="184"/>
        <v>30297</v>
      </c>
    </row>
    <row r="2337" spans="1:17" x14ac:dyDescent="0.35">
      <c r="A2337" s="41" t="s">
        <v>2358</v>
      </c>
      <c r="B2337" s="41">
        <f>VLOOKUP($A:$A,'Youth Skills Data'!$A$1:$E$2403,2,FALSE)</f>
        <v>17</v>
      </c>
      <c r="C2337" s="41" t="str">
        <f t="shared" si="181"/>
        <v>15 - 19 yrs</v>
      </c>
      <c r="D2337" s="41" t="s">
        <v>3</v>
      </c>
      <c r="E2337" s="41" t="str">
        <f>HLOOKUP($A2337,'Sheet 4'!$A$2:$CNK$3,2,FALSE)</f>
        <v>Single</v>
      </c>
      <c r="F2337" s="41" t="s">
        <v>121</v>
      </c>
      <c r="G2337" s="41" t="str">
        <f t="shared" si="180"/>
        <v>Male/Single/Amudat</v>
      </c>
      <c r="H2337" s="41">
        <f>VLOOKUP($A2337,'Youth Skills Data'!$A$1:$E$2403,5,FALSE)</f>
        <v>8.42</v>
      </c>
      <c r="I2337" s="41">
        <f>VLOOKUP($A2337,'Youth Skills Data'!$A$1:$E$2403,4,FALSE)</f>
        <v>3.68</v>
      </c>
      <c r="J2337" s="41">
        <f>VLOOKUP($A2337,'Youth Skills Data'!$A$1:$E$2403,3,FALSE)</f>
        <v>0.54</v>
      </c>
      <c r="K2337" s="41">
        <f t="shared" si="182"/>
        <v>12.64</v>
      </c>
      <c r="L2337" s="41" t="s">
        <v>5</v>
      </c>
      <c r="M2337" s="41" t="s">
        <v>6</v>
      </c>
      <c r="N2337" s="41" t="str">
        <f t="shared" si="183"/>
        <v>Moderate Impact</v>
      </c>
      <c r="O2337" s="42">
        <v>47099</v>
      </c>
      <c r="P2337" s="42"/>
      <c r="Q2337" s="42">
        <f t="shared" si="184"/>
        <v>47099</v>
      </c>
    </row>
    <row r="2338" spans="1:17" x14ac:dyDescent="0.35">
      <c r="A2338" s="41" t="s">
        <v>2359</v>
      </c>
      <c r="B2338" s="41">
        <f>VLOOKUP($A:$A,'Youth Skills Data'!$A$1:$E$2403,2,FALSE)</f>
        <v>25</v>
      </c>
      <c r="C2338" s="41" t="str">
        <f t="shared" si="181"/>
        <v>25 yrs or more</v>
      </c>
      <c r="D2338" s="41" t="s">
        <v>3</v>
      </c>
      <c r="E2338" s="41" t="str">
        <f>HLOOKUP($A2338,'Sheet 4'!$A$2:$CNK$3,2,FALSE)</f>
        <v>Single</v>
      </c>
      <c r="F2338" s="41" t="s">
        <v>121</v>
      </c>
      <c r="G2338" s="41" t="str">
        <f t="shared" si="180"/>
        <v>Male/Single/Amudat</v>
      </c>
      <c r="H2338" s="41">
        <f>VLOOKUP($A2338,'Youth Skills Data'!$A$1:$E$2403,5,FALSE)</f>
        <v>3.26</v>
      </c>
      <c r="I2338" s="41">
        <f>VLOOKUP($A2338,'Youth Skills Data'!$A$1:$E$2403,4,FALSE)</f>
        <v>9.7200000000000006</v>
      </c>
      <c r="J2338" s="41">
        <f>VLOOKUP($A2338,'Youth Skills Data'!$A$1:$E$2403,3,FALSE)</f>
        <v>2</v>
      </c>
      <c r="K2338" s="41">
        <f t="shared" si="182"/>
        <v>14.98</v>
      </c>
      <c r="L2338" s="41" t="s">
        <v>5</v>
      </c>
      <c r="M2338" s="41" t="s">
        <v>6</v>
      </c>
      <c r="N2338" s="41" t="str">
        <f t="shared" si="183"/>
        <v>Moderate Impact</v>
      </c>
      <c r="O2338" s="42">
        <v>120099</v>
      </c>
      <c r="P2338" s="42"/>
      <c r="Q2338" s="42">
        <f t="shared" si="184"/>
        <v>120099</v>
      </c>
    </row>
    <row r="2339" spans="1:17" x14ac:dyDescent="0.35">
      <c r="A2339" s="41" t="s">
        <v>2360</v>
      </c>
      <c r="B2339" s="41">
        <f>VLOOKUP($A:$A,'Youth Skills Data'!$A$1:$E$2403,2,FALSE)</f>
        <v>15</v>
      </c>
      <c r="C2339" s="41" t="str">
        <f t="shared" si="181"/>
        <v>15 - 19 yrs</v>
      </c>
      <c r="D2339" s="41" t="s">
        <v>3</v>
      </c>
      <c r="E2339" s="41" t="str">
        <f>HLOOKUP($A2339,'Sheet 4'!$A$2:$CNK$3,2,FALSE)</f>
        <v>Single</v>
      </c>
      <c r="F2339" s="41" t="s">
        <v>121</v>
      </c>
      <c r="G2339" s="41" t="str">
        <f t="shared" si="180"/>
        <v>Male/Single/Amudat</v>
      </c>
      <c r="H2339" s="41">
        <f>VLOOKUP($A2339,'Youth Skills Data'!$A$1:$E$2403,5,FALSE)</f>
        <v>8.42</v>
      </c>
      <c r="I2339" s="41">
        <f>VLOOKUP($A2339,'Youth Skills Data'!$A$1:$E$2403,4,FALSE)</f>
        <v>3.68</v>
      </c>
      <c r="J2339" s="41">
        <f>VLOOKUP($A2339,'Youth Skills Data'!$A$1:$E$2403,3,FALSE)</f>
        <v>0.54</v>
      </c>
      <c r="K2339" s="41">
        <f t="shared" si="182"/>
        <v>12.64</v>
      </c>
      <c r="L2339" s="41" t="s">
        <v>5</v>
      </c>
      <c r="M2339" s="41" t="s">
        <v>6</v>
      </c>
      <c r="N2339" s="41" t="str">
        <f t="shared" si="183"/>
        <v>Moderate Impact</v>
      </c>
      <c r="O2339" s="42">
        <v>55198</v>
      </c>
      <c r="P2339" s="42"/>
      <c r="Q2339" s="42">
        <f t="shared" si="184"/>
        <v>55198</v>
      </c>
    </row>
    <row r="2340" spans="1:17" x14ac:dyDescent="0.35">
      <c r="A2340" s="41" t="s">
        <v>2361</v>
      </c>
      <c r="B2340" s="41">
        <f>VLOOKUP($A:$A,'Youth Skills Data'!$A$1:$E$2403,2,FALSE)</f>
        <v>15</v>
      </c>
      <c r="C2340" s="41" t="str">
        <f t="shared" si="181"/>
        <v>15 - 19 yrs</v>
      </c>
      <c r="D2340" s="41" t="s">
        <v>3</v>
      </c>
      <c r="E2340" s="41" t="str">
        <f>HLOOKUP($A2340,'Sheet 4'!$A$2:$CNK$3,2,FALSE)</f>
        <v>Single</v>
      </c>
      <c r="F2340" s="41" t="s">
        <v>121</v>
      </c>
      <c r="G2340" s="41" t="str">
        <f t="shared" si="180"/>
        <v>Male/Single/Amudat</v>
      </c>
      <c r="H2340" s="41">
        <f>VLOOKUP($A2340,'Youth Skills Data'!$A$1:$E$2403,5,FALSE)</f>
        <v>5.36</v>
      </c>
      <c r="I2340" s="41">
        <f>VLOOKUP($A2340,'Youth Skills Data'!$A$1:$E$2403,4,FALSE)</f>
        <v>4.3600000000000003</v>
      </c>
      <c r="J2340" s="41">
        <f>VLOOKUP($A2340,'Youth Skills Data'!$A$1:$E$2403,3,FALSE)</f>
        <v>7.46</v>
      </c>
      <c r="K2340" s="41">
        <f t="shared" si="182"/>
        <v>17.18</v>
      </c>
      <c r="L2340" s="41" t="s">
        <v>5</v>
      </c>
      <c r="M2340" s="41" t="s">
        <v>5</v>
      </c>
      <c r="N2340" s="41" t="str">
        <f t="shared" si="183"/>
        <v>High Impact</v>
      </c>
      <c r="O2340" s="42">
        <v>73000</v>
      </c>
      <c r="P2340" s="42">
        <v>12198</v>
      </c>
      <c r="Q2340" s="42">
        <f t="shared" si="184"/>
        <v>85198</v>
      </c>
    </row>
    <row r="2341" spans="1:17" x14ac:dyDescent="0.35">
      <c r="A2341" s="41" t="s">
        <v>2362</v>
      </c>
      <c r="B2341" s="41">
        <f>VLOOKUP($A:$A,'Youth Skills Data'!$A$1:$E$2403,2,FALSE)</f>
        <v>17</v>
      </c>
      <c r="C2341" s="41" t="str">
        <f t="shared" si="181"/>
        <v>15 - 19 yrs</v>
      </c>
      <c r="D2341" s="41" t="s">
        <v>3</v>
      </c>
      <c r="E2341" s="41" t="str">
        <f>HLOOKUP($A2341,'Sheet 4'!$A$2:$CNK$3,2,FALSE)</f>
        <v>Married</v>
      </c>
      <c r="F2341" s="41" t="s">
        <v>121</v>
      </c>
      <c r="G2341" s="41" t="str">
        <f t="shared" si="180"/>
        <v>Male/Married/Amudat</v>
      </c>
      <c r="H2341" s="41">
        <f>VLOOKUP($A2341,'Youth Skills Data'!$A$1:$E$2403,5,FALSE)</f>
        <v>5.36</v>
      </c>
      <c r="I2341" s="41">
        <f>VLOOKUP($A2341,'Youth Skills Data'!$A$1:$E$2403,4,FALSE)</f>
        <v>4.3600000000000003</v>
      </c>
      <c r="J2341" s="41">
        <f>VLOOKUP($A2341,'Youth Skills Data'!$A$1:$E$2403,3,FALSE)</f>
        <v>7.46</v>
      </c>
      <c r="K2341" s="41">
        <f t="shared" si="182"/>
        <v>17.18</v>
      </c>
      <c r="L2341" s="41" t="s">
        <v>5</v>
      </c>
      <c r="M2341" s="41" t="s">
        <v>6</v>
      </c>
      <c r="N2341" s="41" t="str">
        <f t="shared" si="183"/>
        <v>Moderate Impact</v>
      </c>
      <c r="O2341" s="42">
        <v>90198</v>
      </c>
      <c r="P2341" s="42"/>
      <c r="Q2341" s="42">
        <f t="shared" si="184"/>
        <v>90198</v>
      </c>
    </row>
    <row r="2342" spans="1:17" x14ac:dyDescent="0.35">
      <c r="A2342" s="41" t="s">
        <v>2363</v>
      </c>
      <c r="B2342" s="41">
        <f>VLOOKUP($A:$A,'Youth Skills Data'!$A$1:$E$2403,2,FALSE)</f>
        <v>19</v>
      </c>
      <c r="C2342" s="41" t="str">
        <f t="shared" si="181"/>
        <v>20 - 24 yrs</v>
      </c>
      <c r="D2342" s="41" t="s">
        <v>3</v>
      </c>
      <c r="E2342" s="41" t="str">
        <f>HLOOKUP($A2342,'Sheet 4'!$A$2:$CNK$3,2,FALSE)</f>
        <v>Single</v>
      </c>
      <c r="F2342" s="41" t="s">
        <v>121</v>
      </c>
      <c r="G2342" s="41" t="str">
        <f t="shared" si="180"/>
        <v>Male/Single/Amudat</v>
      </c>
      <c r="H2342" s="41">
        <f>VLOOKUP($A2342,'Youth Skills Data'!$A$1:$E$2403,5,FALSE)</f>
        <v>1.87</v>
      </c>
      <c r="I2342" s="41">
        <f>VLOOKUP($A2342,'Youth Skills Data'!$A$1:$E$2403,4,FALSE)</f>
        <v>2.88</v>
      </c>
      <c r="J2342" s="41">
        <f>VLOOKUP($A2342,'Youth Skills Data'!$A$1:$E$2403,3,FALSE)</f>
        <v>5.23</v>
      </c>
      <c r="K2342" s="41">
        <f t="shared" si="182"/>
        <v>9.98</v>
      </c>
      <c r="L2342" s="41" t="s">
        <v>5</v>
      </c>
      <c r="M2342" s="41" t="s">
        <v>5</v>
      </c>
      <c r="N2342" s="41" t="str">
        <f t="shared" si="183"/>
        <v>High Impact</v>
      </c>
      <c r="O2342" s="42">
        <v>35198</v>
      </c>
      <c r="P2342" s="42">
        <v>335000</v>
      </c>
      <c r="Q2342" s="42">
        <f t="shared" si="184"/>
        <v>370198</v>
      </c>
    </row>
    <row r="2343" spans="1:17" x14ac:dyDescent="0.35">
      <c r="A2343" s="41" t="s">
        <v>2364</v>
      </c>
      <c r="B2343" s="41">
        <f>VLOOKUP($A:$A,'Youth Skills Data'!$A$1:$E$2403,2,FALSE)</f>
        <v>21</v>
      </c>
      <c r="C2343" s="41" t="str">
        <f t="shared" si="181"/>
        <v>20 - 24 yrs</v>
      </c>
      <c r="D2343" s="41" t="s">
        <v>3</v>
      </c>
      <c r="E2343" s="41" t="str">
        <f>HLOOKUP($A2343,'Sheet 4'!$A$2:$CNK$3,2,FALSE)</f>
        <v>Separated</v>
      </c>
      <c r="F2343" s="41" t="s">
        <v>121</v>
      </c>
      <c r="G2343" s="41" t="str">
        <f t="shared" si="180"/>
        <v>Male/Separated/Amudat</v>
      </c>
      <c r="H2343" s="41">
        <f>VLOOKUP($A2343,'Youth Skills Data'!$A$1:$E$2403,5,FALSE)</f>
        <v>3.26</v>
      </c>
      <c r="I2343" s="41">
        <f>VLOOKUP($A2343,'Youth Skills Data'!$A$1:$E$2403,4,FALSE)</f>
        <v>9.7200000000000006</v>
      </c>
      <c r="J2343" s="41">
        <f>VLOOKUP($A2343,'Youth Skills Data'!$A$1:$E$2403,3,FALSE)</f>
        <v>2</v>
      </c>
      <c r="K2343" s="41">
        <f t="shared" si="182"/>
        <v>14.98</v>
      </c>
      <c r="L2343" s="41" t="s">
        <v>5</v>
      </c>
      <c r="M2343" s="41" t="s">
        <v>5</v>
      </c>
      <c r="N2343" s="41" t="str">
        <f t="shared" si="183"/>
        <v>High Impact</v>
      </c>
      <c r="O2343" s="42">
        <v>55099</v>
      </c>
      <c r="P2343" s="42">
        <v>16200</v>
      </c>
      <c r="Q2343" s="42">
        <f t="shared" si="184"/>
        <v>71299</v>
      </c>
    </row>
    <row r="2344" spans="1:17" x14ac:dyDescent="0.35">
      <c r="A2344" s="41" t="s">
        <v>2365</v>
      </c>
      <c r="B2344" s="41">
        <f>VLOOKUP($A:$A,'Youth Skills Data'!$A$1:$E$2403,2,FALSE)</f>
        <v>24</v>
      </c>
      <c r="C2344" s="41" t="str">
        <f t="shared" si="181"/>
        <v>20 - 24 yrs</v>
      </c>
      <c r="D2344" s="41" t="s">
        <v>8</v>
      </c>
      <c r="E2344" s="41" t="str">
        <f>HLOOKUP($A2344,'Sheet 4'!$A$2:$CNK$3,2,FALSE)</f>
        <v>Separated</v>
      </c>
      <c r="F2344" s="41" t="s">
        <v>121</v>
      </c>
      <c r="G2344" s="41" t="str">
        <f t="shared" si="180"/>
        <v>Female/Separated/Amudat</v>
      </c>
      <c r="H2344" s="41">
        <f>VLOOKUP($A2344,'Youth Skills Data'!$A$1:$E$2403,5,FALSE)</f>
        <v>0.81</v>
      </c>
      <c r="I2344" s="41">
        <f>VLOOKUP($A2344,'Youth Skills Data'!$A$1:$E$2403,4,FALSE)</f>
        <v>3.53</v>
      </c>
      <c r="J2344" s="41">
        <f>VLOOKUP($A2344,'Youth Skills Data'!$A$1:$E$2403,3,FALSE)</f>
        <v>7.58</v>
      </c>
      <c r="K2344" s="41">
        <f t="shared" si="182"/>
        <v>11.92</v>
      </c>
      <c r="L2344" s="41" t="s">
        <v>5</v>
      </c>
      <c r="M2344" s="41" t="s">
        <v>5</v>
      </c>
      <c r="N2344" s="41" t="str">
        <f t="shared" si="183"/>
        <v>High Impact</v>
      </c>
      <c r="O2344" s="42">
        <v>85000</v>
      </c>
      <c r="P2344" s="42">
        <v>38000</v>
      </c>
      <c r="Q2344" s="42">
        <f t="shared" si="184"/>
        <v>123000</v>
      </c>
    </row>
    <row r="2345" spans="1:17" x14ac:dyDescent="0.35">
      <c r="A2345" s="41" t="s">
        <v>2366</v>
      </c>
      <c r="B2345" s="41">
        <f>VLOOKUP($A:$A,'Youth Skills Data'!$A$1:$E$2403,2,FALSE)</f>
        <v>21</v>
      </c>
      <c r="C2345" s="41" t="str">
        <f t="shared" si="181"/>
        <v>20 - 24 yrs</v>
      </c>
      <c r="D2345" s="41" t="s">
        <v>3</v>
      </c>
      <c r="E2345" s="41" t="str">
        <f>HLOOKUP($A2345,'Sheet 4'!$A$2:$CNK$3,2,FALSE)</f>
        <v>Single</v>
      </c>
      <c r="F2345" s="41" t="s">
        <v>121</v>
      </c>
      <c r="G2345" s="41" t="str">
        <f t="shared" si="180"/>
        <v>Male/Single/Amudat</v>
      </c>
      <c r="H2345" s="41">
        <f>VLOOKUP($A2345,'Youth Skills Data'!$A$1:$E$2403,5,FALSE)</f>
        <v>7.84</v>
      </c>
      <c r="I2345" s="41">
        <f>VLOOKUP($A2345,'Youth Skills Data'!$A$1:$E$2403,4,FALSE)</f>
        <v>6.23</v>
      </c>
      <c r="J2345" s="41">
        <f>VLOOKUP($A2345,'Youth Skills Data'!$A$1:$E$2403,3,FALSE)</f>
        <v>5.87</v>
      </c>
      <c r="K2345" s="41">
        <f t="shared" si="182"/>
        <v>19.940000000000001</v>
      </c>
      <c r="L2345" s="41" t="s">
        <v>5</v>
      </c>
      <c r="M2345" s="41" t="s">
        <v>5</v>
      </c>
      <c r="N2345" s="41" t="str">
        <f t="shared" si="183"/>
        <v>High Impact</v>
      </c>
      <c r="O2345" s="42">
        <v>41000</v>
      </c>
      <c r="P2345" s="42">
        <v>3200</v>
      </c>
      <c r="Q2345" s="42">
        <f t="shared" si="184"/>
        <v>44200</v>
      </c>
    </row>
    <row r="2346" spans="1:17" x14ac:dyDescent="0.35">
      <c r="A2346" s="41" t="s">
        <v>2367</v>
      </c>
      <c r="B2346" s="41">
        <f>VLOOKUP($A:$A,'Youth Skills Data'!$A$1:$E$2403,2,FALSE)</f>
        <v>24</v>
      </c>
      <c r="C2346" s="41" t="str">
        <f t="shared" si="181"/>
        <v>20 - 24 yrs</v>
      </c>
      <c r="D2346" s="41" t="s">
        <v>3</v>
      </c>
      <c r="E2346" s="41" t="str">
        <f>HLOOKUP($A2346,'Sheet 4'!$A$2:$CNK$3,2,FALSE)</f>
        <v>Married</v>
      </c>
      <c r="F2346" s="41" t="s">
        <v>121</v>
      </c>
      <c r="G2346" s="41" t="str">
        <f t="shared" si="180"/>
        <v>Male/Married/Amudat</v>
      </c>
      <c r="H2346" s="41">
        <f>VLOOKUP($A2346,'Youth Skills Data'!$A$1:$E$2403,5,FALSE)</f>
        <v>5.3</v>
      </c>
      <c r="I2346" s="41">
        <f>VLOOKUP($A2346,'Youth Skills Data'!$A$1:$E$2403,4,FALSE)</f>
        <v>2.52</v>
      </c>
      <c r="J2346" s="41">
        <f>VLOOKUP($A2346,'Youth Skills Data'!$A$1:$E$2403,3,FALSE)</f>
        <v>5.59</v>
      </c>
      <c r="K2346" s="41">
        <f t="shared" si="182"/>
        <v>13.41</v>
      </c>
      <c r="L2346" s="41" t="s">
        <v>5</v>
      </c>
      <c r="M2346" s="41" t="s">
        <v>5</v>
      </c>
      <c r="N2346" s="41" t="str">
        <f t="shared" si="183"/>
        <v>High Impact</v>
      </c>
      <c r="O2346" s="42">
        <v>32500</v>
      </c>
      <c r="P2346" s="42">
        <v>130000</v>
      </c>
      <c r="Q2346" s="42">
        <f t="shared" si="184"/>
        <v>162500</v>
      </c>
    </row>
    <row r="2347" spans="1:17" x14ac:dyDescent="0.35">
      <c r="A2347" s="41" t="s">
        <v>2368</v>
      </c>
      <c r="B2347" s="41">
        <f>VLOOKUP($A:$A,'Youth Skills Data'!$A$1:$E$2403,2,FALSE)</f>
        <v>20</v>
      </c>
      <c r="C2347" s="41" t="str">
        <f t="shared" si="181"/>
        <v>20 - 24 yrs</v>
      </c>
      <c r="D2347" s="41" t="s">
        <v>8</v>
      </c>
      <c r="E2347" s="41" t="str">
        <f>HLOOKUP($A2347,'Sheet 4'!$A$2:$CNK$3,2,FALSE)</f>
        <v>Single</v>
      </c>
      <c r="F2347" s="41" t="s">
        <v>121</v>
      </c>
      <c r="G2347" s="41" t="str">
        <f t="shared" si="180"/>
        <v>Female/Single/Amudat</v>
      </c>
      <c r="H2347" s="41">
        <f>VLOOKUP($A2347,'Youth Skills Data'!$A$1:$E$2403,5,FALSE)</f>
        <v>5.3</v>
      </c>
      <c r="I2347" s="41">
        <f>VLOOKUP($A2347,'Youth Skills Data'!$A$1:$E$2403,4,FALSE)</f>
        <v>2.52</v>
      </c>
      <c r="J2347" s="41">
        <f>VLOOKUP($A2347,'Youth Skills Data'!$A$1:$E$2403,3,FALSE)</f>
        <v>5.59</v>
      </c>
      <c r="K2347" s="41">
        <f t="shared" si="182"/>
        <v>13.41</v>
      </c>
      <c r="L2347" s="41" t="s">
        <v>5</v>
      </c>
      <c r="M2347" s="41" t="s">
        <v>6</v>
      </c>
      <c r="N2347" s="41" t="str">
        <f t="shared" si="183"/>
        <v>Moderate Impact</v>
      </c>
      <c r="O2347" s="42">
        <v>18000</v>
      </c>
      <c r="P2347" s="42"/>
      <c r="Q2347" s="42">
        <f t="shared" si="184"/>
        <v>18000</v>
      </c>
    </row>
    <row r="2348" spans="1:17" x14ac:dyDescent="0.35">
      <c r="A2348" s="41" t="s">
        <v>2369</v>
      </c>
      <c r="B2348" s="41">
        <f>VLOOKUP($A:$A,'Youth Skills Data'!$A$1:$E$2403,2,FALSE)</f>
        <v>29</v>
      </c>
      <c r="C2348" s="41" t="str">
        <f t="shared" si="181"/>
        <v>25 yrs or more</v>
      </c>
      <c r="D2348" s="41" t="s">
        <v>3</v>
      </c>
      <c r="E2348" s="41" t="str">
        <f>HLOOKUP($A2348,'Sheet 4'!$A$2:$CNK$3,2,FALSE)</f>
        <v>Separated</v>
      </c>
      <c r="F2348" s="41" t="s">
        <v>121</v>
      </c>
      <c r="G2348" s="41" t="str">
        <f t="shared" si="180"/>
        <v>Male/Separated/Amudat</v>
      </c>
      <c r="H2348" s="41">
        <f>VLOOKUP($A2348,'Youth Skills Data'!$A$1:$E$2403,5,FALSE)</f>
        <v>1.25</v>
      </c>
      <c r="I2348" s="41">
        <f>VLOOKUP($A2348,'Youth Skills Data'!$A$1:$E$2403,4,FALSE)</f>
        <v>1.23</v>
      </c>
      <c r="J2348" s="41">
        <f>VLOOKUP($A2348,'Youth Skills Data'!$A$1:$E$2403,3,FALSE)</f>
        <v>9.6</v>
      </c>
      <c r="K2348" s="41">
        <f t="shared" si="182"/>
        <v>12.08</v>
      </c>
      <c r="L2348" s="41" t="s">
        <v>5</v>
      </c>
      <c r="M2348" s="41" t="s">
        <v>5</v>
      </c>
      <c r="N2348" s="41" t="str">
        <f t="shared" si="183"/>
        <v>High Impact</v>
      </c>
      <c r="O2348" s="42">
        <v>55099</v>
      </c>
      <c r="P2348" s="42">
        <v>30297</v>
      </c>
      <c r="Q2348" s="42">
        <f t="shared" si="184"/>
        <v>85396</v>
      </c>
    </row>
    <row r="2349" spans="1:17" x14ac:dyDescent="0.35">
      <c r="A2349" s="41" t="s">
        <v>2370</v>
      </c>
      <c r="B2349" s="41">
        <f>VLOOKUP($A:$A,'Youth Skills Data'!$A$1:$E$2403,2,FALSE)</f>
        <v>23</v>
      </c>
      <c r="C2349" s="41" t="str">
        <f t="shared" si="181"/>
        <v>20 - 24 yrs</v>
      </c>
      <c r="D2349" s="41" t="s">
        <v>3</v>
      </c>
      <c r="E2349" s="41" t="str">
        <f>HLOOKUP($A2349,'Sheet 4'!$A$2:$CNK$3,2,FALSE)</f>
        <v>Separated</v>
      </c>
      <c r="F2349" s="41" t="s">
        <v>120</v>
      </c>
      <c r="G2349" s="41" t="str">
        <f t="shared" si="180"/>
        <v>Male/Separated/Nakapiripiriti</v>
      </c>
      <c r="H2349" s="41">
        <f>VLOOKUP($A2349,'Youth Skills Data'!$A$1:$E$2403,5,FALSE)</f>
        <v>0.68</v>
      </c>
      <c r="I2349" s="41">
        <f>VLOOKUP($A2349,'Youth Skills Data'!$A$1:$E$2403,4,FALSE)</f>
        <v>1.57</v>
      </c>
      <c r="J2349" s="41">
        <f>VLOOKUP($A2349,'Youth Skills Data'!$A$1:$E$2403,3,FALSE)</f>
        <v>6.72</v>
      </c>
      <c r="K2349" s="41">
        <f t="shared" si="182"/>
        <v>8.9699999999999989</v>
      </c>
      <c r="L2349" s="41" t="s">
        <v>5</v>
      </c>
      <c r="M2349" s="41" t="s">
        <v>5</v>
      </c>
      <c r="N2349" s="41" t="str">
        <f t="shared" si="183"/>
        <v>High Impact</v>
      </c>
      <c r="O2349" s="42">
        <v>70198</v>
      </c>
      <c r="P2349" s="42">
        <v>17099</v>
      </c>
      <c r="Q2349" s="42">
        <f t="shared" si="184"/>
        <v>87297</v>
      </c>
    </row>
    <row r="2350" spans="1:17" x14ac:dyDescent="0.35">
      <c r="A2350" s="41" t="s">
        <v>2371</v>
      </c>
      <c r="B2350" s="41">
        <f>VLOOKUP($A:$A,'Youth Skills Data'!$A$1:$E$2403,2,FALSE)</f>
        <v>21</v>
      </c>
      <c r="C2350" s="41" t="str">
        <f t="shared" si="181"/>
        <v>20 - 24 yrs</v>
      </c>
      <c r="D2350" s="41" t="s">
        <v>3</v>
      </c>
      <c r="E2350" s="41" t="str">
        <f>HLOOKUP($A2350,'Sheet 4'!$A$2:$CNK$3,2,FALSE)</f>
        <v>Separated</v>
      </c>
      <c r="F2350" s="41" t="s">
        <v>120</v>
      </c>
      <c r="G2350" s="41" t="str">
        <f t="shared" si="180"/>
        <v>Male/Separated/Nakapiripiriti</v>
      </c>
      <c r="H2350" s="41">
        <f>VLOOKUP($A2350,'Youth Skills Data'!$A$1:$E$2403,5,FALSE)</f>
        <v>5.76</v>
      </c>
      <c r="I2350" s="41">
        <f>VLOOKUP($A2350,'Youth Skills Data'!$A$1:$E$2403,4,FALSE)</f>
        <v>6.34</v>
      </c>
      <c r="J2350" s="41">
        <f>VLOOKUP($A2350,'Youth Skills Data'!$A$1:$E$2403,3,FALSE)</f>
        <v>1.01</v>
      </c>
      <c r="K2350" s="41">
        <f t="shared" si="182"/>
        <v>13.11</v>
      </c>
      <c r="L2350" s="41" t="s">
        <v>5</v>
      </c>
      <c r="M2350" s="41" t="s">
        <v>5</v>
      </c>
      <c r="N2350" s="41" t="str">
        <f t="shared" si="183"/>
        <v>High Impact</v>
      </c>
      <c r="O2350" s="42">
        <v>10297</v>
      </c>
      <c r="P2350" s="42">
        <v>15198</v>
      </c>
      <c r="Q2350" s="42">
        <f t="shared" si="184"/>
        <v>25495</v>
      </c>
    </row>
    <row r="2351" spans="1:17" x14ac:dyDescent="0.35">
      <c r="A2351" s="41" t="s">
        <v>2372</v>
      </c>
      <c r="B2351" s="41">
        <f>VLOOKUP($A:$A,'Youth Skills Data'!$A$1:$E$2403,2,FALSE)</f>
        <v>19</v>
      </c>
      <c r="C2351" s="41" t="str">
        <f t="shared" si="181"/>
        <v>20 - 24 yrs</v>
      </c>
      <c r="D2351" s="41" t="s">
        <v>8</v>
      </c>
      <c r="E2351" s="41" t="str">
        <f>HLOOKUP($A2351,'Sheet 4'!$A$2:$CNK$3,2,FALSE)</f>
        <v>Single</v>
      </c>
      <c r="F2351" s="41" t="s">
        <v>120</v>
      </c>
      <c r="G2351" s="41" t="str">
        <f t="shared" si="180"/>
        <v>Female/Single/Nakapiripiriti</v>
      </c>
      <c r="H2351" s="41">
        <f>VLOOKUP($A2351,'Youth Skills Data'!$A$1:$E$2403,5,FALSE)</f>
        <v>5.3</v>
      </c>
      <c r="I2351" s="41">
        <f>VLOOKUP($A2351,'Youth Skills Data'!$A$1:$E$2403,4,FALSE)</f>
        <v>2.52</v>
      </c>
      <c r="J2351" s="41">
        <f>VLOOKUP($A2351,'Youth Skills Data'!$A$1:$E$2403,3,FALSE)</f>
        <v>5.59</v>
      </c>
      <c r="K2351" s="41">
        <f t="shared" si="182"/>
        <v>13.41</v>
      </c>
      <c r="L2351" s="41" t="s">
        <v>7</v>
      </c>
      <c r="M2351" s="41" t="s">
        <v>7</v>
      </c>
      <c r="N2351" s="41" t="str">
        <f t="shared" si="183"/>
        <v>No Impact at all</v>
      </c>
      <c r="O2351" s="42"/>
      <c r="P2351" s="42"/>
      <c r="Q2351" s="42">
        <f t="shared" si="184"/>
        <v>0</v>
      </c>
    </row>
    <row r="2352" spans="1:17" x14ac:dyDescent="0.35">
      <c r="A2352" s="41" t="s">
        <v>2373</v>
      </c>
      <c r="B2352" s="41">
        <f>VLOOKUP($A:$A,'Youth Skills Data'!$A$1:$E$2403,2,FALSE)</f>
        <v>21</v>
      </c>
      <c r="C2352" s="41" t="str">
        <f t="shared" si="181"/>
        <v>20 - 24 yrs</v>
      </c>
      <c r="D2352" s="41" t="s">
        <v>3</v>
      </c>
      <c r="E2352" s="41" t="str">
        <f>HLOOKUP($A2352,'Sheet 4'!$A$2:$CNK$3,2,FALSE)</f>
        <v>Single</v>
      </c>
      <c r="F2352" s="41" t="s">
        <v>120</v>
      </c>
      <c r="G2352" s="41" t="str">
        <f t="shared" si="180"/>
        <v>Male/Single/Nakapiripiriti</v>
      </c>
      <c r="H2352" s="41">
        <f>VLOOKUP($A2352,'Youth Skills Data'!$A$1:$E$2403,5,FALSE)</f>
        <v>3.26</v>
      </c>
      <c r="I2352" s="41">
        <f>VLOOKUP($A2352,'Youth Skills Data'!$A$1:$E$2403,4,FALSE)</f>
        <v>9.7200000000000006</v>
      </c>
      <c r="J2352" s="41">
        <f>VLOOKUP($A2352,'Youth Skills Data'!$A$1:$E$2403,3,FALSE)</f>
        <v>2</v>
      </c>
      <c r="K2352" s="41">
        <f t="shared" si="182"/>
        <v>14.98</v>
      </c>
      <c r="L2352" s="41" t="s">
        <v>5</v>
      </c>
      <c r="M2352" s="41" t="s">
        <v>5</v>
      </c>
      <c r="N2352" s="41" t="str">
        <f t="shared" si="183"/>
        <v>High Impact</v>
      </c>
      <c r="O2352" s="42">
        <v>22599</v>
      </c>
      <c r="P2352" s="42">
        <v>48000</v>
      </c>
      <c r="Q2352" s="42">
        <f t="shared" si="184"/>
        <v>70599</v>
      </c>
    </row>
    <row r="2353" spans="1:17" x14ac:dyDescent="0.35">
      <c r="A2353" s="41" t="s">
        <v>2374</v>
      </c>
      <c r="B2353" s="41">
        <f>VLOOKUP($A:$A,'Youth Skills Data'!$A$1:$E$2403,2,FALSE)</f>
        <v>23</v>
      </c>
      <c r="C2353" s="41" t="str">
        <f t="shared" si="181"/>
        <v>20 - 24 yrs</v>
      </c>
      <c r="D2353" s="41" t="s">
        <v>8</v>
      </c>
      <c r="E2353" s="41" t="str">
        <f>HLOOKUP($A2353,'Sheet 4'!$A$2:$CNK$3,2,FALSE)</f>
        <v>Single</v>
      </c>
      <c r="F2353" s="41" t="s">
        <v>120</v>
      </c>
      <c r="G2353" s="41" t="str">
        <f t="shared" si="180"/>
        <v>Female/Single/Nakapiripiriti</v>
      </c>
      <c r="H2353" s="41">
        <f>VLOOKUP($A2353,'Youth Skills Data'!$A$1:$E$2403,5,FALSE)</f>
        <v>0.7</v>
      </c>
      <c r="I2353" s="41">
        <f>VLOOKUP($A2353,'Youth Skills Data'!$A$1:$E$2403,4,FALSE)</f>
        <v>1.79</v>
      </c>
      <c r="J2353" s="41">
        <f>VLOOKUP($A2353,'Youth Skills Data'!$A$1:$E$2403,3,FALSE)</f>
        <v>6.8</v>
      </c>
      <c r="K2353" s="41">
        <f t="shared" si="182"/>
        <v>9.2899999999999991</v>
      </c>
      <c r="L2353" s="41" t="s">
        <v>5</v>
      </c>
      <c r="M2353" s="41" t="s">
        <v>5</v>
      </c>
      <c r="N2353" s="41" t="str">
        <f t="shared" si="183"/>
        <v>High Impact</v>
      </c>
      <c r="O2353" s="42">
        <v>45198</v>
      </c>
      <c r="P2353" s="42">
        <v>235000</v>
      </c>
      <c r="Q2353" s="42">
        <f t="shared" si="184"/>
        <v>280198</v>
      </c>
    </row>
    <row r="2354" spans="1:17" x14ac:dyDescent="0.35">
      <c r="A2354" s="41" t="s">
        <v>2375</v>
      </c>
      <c r="B2354" s="41">
        <f>VLOOKUP($A:$A,'Youth Skills Data'!$A$1:$E$2403,2,FALSE)</f>
        <v>17</v>
      </c>
      <c r="C2354" s="41" t="str">
        <f t="shared" si="181"/>
        <v>15 - 19 yrs</v>
      </c>
      <c r="D2354" s="41" t="s">
        <v>8</v>
      </c>
      <c r="E2354" s="41" t="str">
        <f>HLOOKUP($A2354,'Sheet 4'!$A$2:$CNK$3,2,FALSE)</f>
        <v>Separated</v>
      </c>
      <c r="F2354" s="41" t="s">
        <v>120</v>
      </c>
      <c r="G2354" s="41" t="str">
        <f t="shared" si="180"/>
        <v>Female/Separated/Nakapiripiriti</v>
      </c>
      <c r="H2354" s="41">
        <f>VLOOKUP($A2354,'Youth Skills Data'!$A$1:$E$2403,5,FALSE)</f>
        <v>8.9499999999999993</v>
      </c>
      <c r="I2354" s="41">
        <f>VLOOKUP($A2354,'Youth Skills Data'!$A$1:$E$2403,4,FALSE)</f>
        <v>9.2799999999999994</v>
      </c>
      <c r="J2354" s="41">
        <f>VLOOKUP($A2354,'Youth Skills Data'!$A$1:$E$2403,3,FALSE)</f>
        <v>7.99</v>
      </c>
      <c r="K2354" s="41">
        <f t="shared" si="182"/>
        <v>26.22</v>
      </c>
      <c r="L2354" s="41" t="s">
        <v>5</v>
      </c>
      <c r="M2354" s="41" t="s">
        <v>5</v>
      </c>
      <c r="N2354" s="41" t="str">
        <f t="shared" si="183"/>
        <v>High Impact</v>
      </c>
      <c r="O2354" s="42">
        <v>136000</v>
      </c>
      <c r="P2354" s="42">
        <v>11000</v>
      </c>
      <c r="Q2354" s="42">
        <f t="shared" si="184"/>
        <v>147000</v>
      </c>
    </row>
    <row r="2355" spans="1:17" x14ac:dyDescent="0.35">
      <c r="A2355" s="41" t="s">
        <v>2376</v>
      </c>
      <c r="B2355" s="41">
        <f>VLOOKUP($A:$A,'Youth Skills Data'!$A$1:$E$2403,2,FALSE)</f>
        <v>23</v>
      </c>
      <c r="C2355" s="41" t="str">
        <f t="shared" si="181"/>
        <v>20 - 24 yrs</v>
      </c>
      <c r="D2355" s="41" t="s">
        <v>8</v>
      </c>
      <c r="E2355" s="41" t="str">
        <f>HLOOKUP($A2355,'Sheet 4'!$A$2:$CNK$3,2,FALSE)</f>
        <v>Single</v>
      </c>
      <c r="F2355" s="41" t="s">
        <v>120</v>
      </c>
      <c r="G2355" s="41" t="str">
        <f t="shared" si="180"/>
        <v>Female/Single/Nakapiripiriti</v>
      </c>
      <c r="H2355" s="41">
        <f>VLOOKUP($A2355,'Youth Skills Data'!$A$1:$E$2403,5,FALSE)</f>
        <v>5.6</v>
      </c>
      <c r="I2355" s="41">
        <f>VLOOKUP($A2355,'Youth Skills Data'!$A$1:$E$2403,4,FALSE)</f>
        <v>5.94</v>
      </c>
      <c r="J2355" s="41">
        <f>VLOOKUP($A2355,'Youth Skills Data'!$A$1:$E$2403,3,FALSE)</f>
        <v>1.83</v>
      </c>
      <c r="K2355" s="41">
        <f t="shared" si="182"/>
        <v>13.37</v>
      </c>
      <c r="L2355" s="41" t="s">
        <v>5</v>
      </c>
      <c r="M2355" s="41" t="s">
        <v>5</v>
      </c>
      <c r="N2355" s="41" t="str">
        <f t="shared" si="183"/>
        <v>High Impact</v>
      </c>
      <c r="O2355" s="42">
        <v>90500</v>
      </c>
      <c r="P2355" s="42">
        <v>60000</v>
      </c>
      <c r="Q2355" s="42">
        <f t="shared" si="184"/>
        <v>150500</v>
      </c>
    </row>
    <row r="2356" spans="1:17" x14ac:dyDescent="0.35">
      <c r="A2356" s="41" t="s">
        <v>2377</v>
      </c>
      <c r="B2356" s="41">
        <f>VLOOKUP($A:$A,'Youth Skills Data'!$A$1:$E$2403,2,FALSE)</f>
        <v>17</v>
      </c>
      <c r="C2356" s="41" t="str">
        <f t="shared" si="181"/>
        <v>15 - 19 yrs</v>
      </c>
      <c r="D2356" s="41" t="s">
        <v>3</v>
      </c>
      <c r="E2356" s="41" t="str">
        <f>HLOOKUP($A2356,'Sheet 4'!$A$2:$CNK$3,2,FALSE)</f>
        <v>Single</v>
      </c>
      <c r="F2356" s="41" t="s">
        <v>120</v>
      </c>
      <c r="G2356" s="41" t="str">
        <f t="shared" si="180"/>
        <v>Male/Single/Nakapiripiriti</v>
      </c>
      <c r="H2356" s="41">
        <f>VLOOKUP($A2356,'Youth Skills Data'!$A$1:$E$2403,5,FALSE)</f>
        <v>1.87</v>
      </c>
      <c r="I2356" s="41">
        <f>VLOOKUP($A2356,'Youth Skills Data'!$A$1:$E$2403,4,FALSE)</f>
        <v>2.88</v>
      </c>
      <c r="J2356" s="41">
        <f>VLOOKUP($A2356,'Youth Skills Data'!$A$1:$E$2403,3,FALSE)</f>
        <v>5.23</v>
      </c>
      <c r="K2356" s="41">
        <f t="shared" si="182"/>
        <v>9.98</v>
      </c>
      <c r="L2356" s="41" t="s">
        <v>5</v>
      </c>
      <c r="M2356" s="41" t="s">
        <v>5</v>
      </c>
      <c r="N2356" s="41" t="str">
        <f t="shared" si="183"/>
        <v>High Impact</v>
      </c>
      <c r="O2356" s="42">
        <v>4650</v>
      </c>
      <c r="P2356" s="42">
        <v>35198</v>
      </c>
      <c r="Q2356" s="42">
        <f t="shared" si="184"/>
        <v>39848</v>
      </c>
    </row>
    <row r="2357" spans="1:17" x14ac:dyDescent="0.35">
      <c r="A2357" s="41" t="s">
        <v>2378</v>
      </c>
      <c r="B2357" s="41">
        <f>VLOOKUP($A:$A,'Youth Skills Data'!$A$1:$E$2403,2,FALSE)</f>
        <v>25</v>
      </c>
      <c r="C2357" s="41" t="str">
        <f t="shared" si="181"/>
        <v>25 yrs or more</v>
      </c>
      <c r="D2357" s="41" t="s">
        <v>3</v>
      </c>
      <c r="E2357" s="41" t="str">
        <f>HLOOKUP($A2357,'Sheet 4'!$A$2:$CNK$3,2,FALSE)</f>
        <v>Single</v>
      </c>
      <c r="F2357" s="41" t="s">
        <v>120</v>
      </c>
      <c r="G2357" s="41" t="str">
        <f t="shared" si="180"/>
        <v>Male/Single/Nakapiripiriti</v>
      </c>
      <c r="H2357" s="41">
        <f>VLOOKUP($A2357,'Youth Skills Data'!$A$1:$E$2403,5,FALSE)</f>
        <v>3.26</v>
      </c>
      <c r="I2357" s="41">
        <f>VLOOKUP($A2357,'Youth Skills Data'!$A$1:$E$2403,4,FALSE)</f>
        <v>9.7200000000000006</v>
      </c>
      <c r="J2357" s="41">
        <f>VLOOKUP($A2357,'Youth Skills Data'!$A$1:$E$2403,3,FALSE)</f>
        <v>2</v>
      </c>
      <c r="K2357" s="41">
        <f t="shared" si="182"/>
        <v>14.98</v>
      </c>
      <c r="L2357" s="41" t="s">
        <v>5</v>
      </c>
      <c r="M2357" s="41" t="s">
        <v>5</v>
      </c>
      <c r="N2357" s="41" t="str">
        <f t="shared" si="183"/>
        <v>High Impact</v>
      </c>
      <c r="O2357" s="42">
        <v>130000</v>
      </c>
      <c r="P2357" s="42">
        <v>41000</v>
      </c>
      <c r="Q2357" s="42">
        <f t="shared" si="184"/>
        <v>171000</v>
      </c>
    </row>
    <row r="2358" spans="1:17" x14ac:dyDescent="0.35">
      <c r="A2358" s="41" t="s">
        <v>2379</v>
      </c>
      <c r="B2358" s="41">
        <f>VLOOKUP($A:$A,'Youth Skills Data'!$A$1:$E$2403,2,FALSE)</f>
        <v>15</v>
      </c>
      <c r="C2358" s="41" t="str">
        <f t="shared" si="181"/>
        <v>15 - 19 yrs</v>
      </c>
      <c r="D2358" s="41" t="s">
        <v>3</v>
      </c>
      <c r="E2358" s="41" t="str">
        <f>HLOOKUP($A2358,'Sheet 4'!$A$2:$CNK$3,2,FALSE)</f>
        <v>Single</v>
      </c>
      <c r="F2358" s="41" t="s">
        <v>120</v>
      </c>
      <c r="G2358" s="41" t="str">
        <f t="shared" si="180"/>
        <v>Male/Single/Nakapiripiriti</v>
      </c>
      <c r="H2358" s="41">
        <f>VLOOKUP($A2358,'Youth Skills Data'!$A$1:$E$2403,5,FALSE)</f>
        <v>8.9499999999999993</v>
      </c>
      <c r="I2358" s="41">
        <f>VLOOKUP($A2358,'Youth Skills Data'!$A$1:$E$2403,4,FALSE)</f>
        <v>9.2799999999999994</v>
      </c>
      <c r="J2358" s="41">
        <f>VLOOKUP($A2358,'Youth Skills Data'!$A$1:$E$2403,3,FALSE)</f>
        <v>7.99</v>
      </c>
      <c r="K2358" s="41">
        <f t="shared" si="182"/>
        <v>26.22</v>
      </c>
      <c r="L2358" s="41" t="s">
        <v>5</v>
      </c>
      <c r="M2358" s="41" t="s">
        <v>5</v>
      </c>
      <c r="N2358" s="41" t="str">
        <f t="shared" si="183"/>
        <v>High Impact</v>
      </c>
      <c r="O2358" s="42">
        <v>30200</v>
      </c>
      <c r="P2358" s="42">
        <v>15198</v>
      </c>
      <c r="Q2358" s="42">
        <f t="shared" si="184"/>
        <v>45398</v>
      </c>
    </row>
    <row r="2359" spans="1:17" x14ac:dyDescent="0.35">
      <c r="A2359" s="41" t="s">
        <v>2380</v>
      </c>
      <c r="B2359" s="41">
        <f>VLOOKUP($A:$A,'Youth Skills Data'!$A$1:$E$2403,2,FALSE)</f>
        <v>15</v>
      </c>
      <c r="C2359" s="41" t="str">
        <f t="shared" si="181"/>
        <v>15 - 19 yrs</v>
      </c>
      <c r="D2359" s="41" t="s">
        <v>3</v>
      </c>
      <c r="E2359" s="41" t="str">
        <f>HLOOKUP($A2359,'Sheet 4'!$A$2:$CNK$3,2,FALSE)</f>
        <v>Single</v>
      </c>
      <c r="F2359" s="41" t="s">
        <v>118</v>
      </c>
      <c r="G2359" s="41" t="str">
        <f t="shared" si="180"/>
        <v>Male/Single/Kotido</v>
      </c>
      <c r="H2359" s="41">
        <f>VLOOKUP($A2359,'Youth Skills Data'!$A$1:$E$2403,5,FALSE)</f>
        <v>1.25</v>
      </c>
      <c r="I2359" s="41">
        <f>VLOOKUP($A2359,'Youth Skills Data'!$A$1:$E$2403,4,FALSE)</f>
        <v>1.23</v>
      </c>
      <c r="J2359" s="41">
        <f>VLOOKUP($A2359,'Youth Skills Data'!$A$1:$E$2403,3,FALSE)</f>
        <v>9.6</v>
      </c>
      <c r="K2359" s="41">
        <f t="shared" si="182"/>
        <v>12.08</v>
      </c>
      <c r="L2359" s="41" t="s">
        <v>5</v>
      </c>
      <c r="M2359" s="41" t="s">
        <v>5</v>
      </c>
      <c r="N2359" s="41" t="str">
        <f t="shared" si="183"/>
        <v>High Impact</v>
      </c>
      <c r="O2359" s="42">
        <v>60297</v>
      </c>
      <c r="P2359" s="42">
        <v>40198</v>
      </c>
      <c r="Q2359" s="42">
        <f t="shared" si="184"/>
        <v>100495</v>
      </c>
    </row>
    <row r="2360" spans="1:17" x14ac:dyDescent="0.35">
      <c r="A2360" s="41" t="s">
        <v>2381</v>
      </c>
      <c r="B2360" s="41">
        <f>VLOOKUP($A:$A,'Youth Skills Data'!$A$1:$E$2403,2,FALSE)</f>
        <v>17</v>
      </c>
      <c r="C2360" s="41" t="str">
        <f t="shared" si="181"/>
        <v>15 - 19 yrs</v>
      </c>
      <c r="D2360" s="41" t="s">
        <v>8</v>
      </c>
      <c r="E2360" s="41" t="str">
        <f>HLOOKUP($A2360,'Sheet 4'!$A$2:$CNK$3,2,FALSE)</f>
        <v>Single</v>
      </c>
      <c r="F2360" s="41" t="s">
        <v>118</v>
      </c>
      <c r="G2360" s="41" t="str">
        <f t="shared" si="180"/>
        <v>Female/Single/Kotido</v>
      </c>
      <c r="H2360" s="41">
        <f>VLOOKUP($A2360,'Youth Skills Data'!$A$1:$E$2403,5,FALSE)</f>
        <v>1.25</v>
      </c>
      <c r="I2360" s="41">
        <f>VLOOKUP($A2360,'Youth Skills Data'!$A$1:$E$2403,4,FALSE)</f>
        <v>1.23</v>
      </c>
      <c r="J2360" s="41">
        <f>VLOOKUP($A2360,'Youth Skills Data'!$A$1:$E$2403,3,FALSE)</f>
        <v>9.6</v>
      </c>
      <c r="K2360" s="41">
        <f t="shared" si="182"/>
        <v>12.08</v>
      </c>
      <c r="L2360" s="41" t="s">
        <v>5</v>
      </c>
      <c r="M2360" s="41" t="s">
        <v>5</v>
      </c>
      <c r="N2360" s="41" t="str">
        <f t="shared" si="183"/>
        <v>High Impact</v>
      </c>
      <c r="O2360" s="42">
        <v>11500</v>
      </c>
      <c r="P2360" s="42">
        <v>67000</v>
      </c>
      <c r="Q2360" s="42">
        <f t="shared" si="184"/>
        <v>78500</v>
      </c>
    </row>
    <row r="2361" spans="1:17" x14ac:dyDescent="0.35">
      <c r="A2361" s="41" t="s">
        <v>2382</v>
      </c>
      <c r="B2361" s="41">
        <f>VLOOKUP($A:$A,'Youth Skills Data'!$A$1:$E$2403,2,FALSE)</f>
        <v>19</v>
      </c>
      <c r="C2361" s="41" t="str">
        <f t="shared" si="181"/>
        <v>20 - 24 yrs</v>
      </c>
      <c r="D2361" s="41" t="s">
        <v>8</v>
      </c>
      <c r="E2361" s="41" t="str">
        <f>HLOOKUP($A2361,'Sheet 4'!$A$2:$CNK$3,2,FALSE)</f>
        <v>Married</v>
      </c>
      <c r="F2361" s="41" t="s">
        <v>118</v>
      </c>
      <c r="G2361" s="41" t="str">
        <f t="shared" si="180"/>
        <v>Female/Married/Kotido</v>
      </c>
      <c r="H2361" s="41">
        <f>VLOOKUP($A2361,'Youth Skills Data'!$A$1:$E$2403,5,FALSE)</f>
        <v>8.42</v>
      </c>
      <c r="I2361" s="41">
        <f>VLOOKUP($A2361,'Youth Skills Data'!$A$1:$E$2403,4,FALSE)</f>
        <v>3.68</v>
      </c>
      <c r="J2361" s="41">
        <f>VLOOKUP($A2361,'Youth Skills Data'!$A$1:$E$2403,3,FALSE)</f>
        <v>0.54</v>
      </c>
      <c r="K2361" s="41">
        <f t="shared" si="182"/>
        <v>12.64</v>
      </c>
      <c r="L2361" s="41" t="s">
        <v>5</v>
      </c>
      <c r="M2361" s="41" t="s">
        <v>5</v>
      </c>
      <c r="N2361" s="41" t="str">
        <f t="shared" si="183"/>
        <v>High Impact</v>
      </c>
      <c r="O2361" s="42">
        <v>37000</v>
      </c>
      <c r="P2361" s="42">
        <v>7198</v>
      </c>
      <c r="Q2361" s="42">
        <f t="shared" si="184"/>
        <v>44198</v>
      </c>
    </row>
    <row r="2362" spans="1:17" x14ac:dyDescent="0.35">
      <c r="A2362" s="41" t="s">
        <v>2383</v>
      </c>
      <c r="B2362" s="41">
        <f>VLOOKUP($A:$A,'Youth Skills Data'!$A$1:$E$2403,2,FALSE)</f>
        <v>21</v>
      </c>
      <c r="C2362" s="41" t="str">
        <f t="shared" si="181"/>
        <v>20 - 24 yrs</v>
      </c>
      <c r="D2362" s="41" t="s">
        <v>3</v>
      </c>
      <c r="E2362" s="41" t="str">
        <f>HLOOKUP($A2362,'Sheet 4'!$A$2:$CNK$3,2,FALSE)</f>
        <v>Single</v>
      </c>
      <c r="F2362" s="41" t="s">
        <v>118</v>
      </c>
      <c r="G2362" s="41" t="str">
        <f t="shared" si="180"/>
        <v>Male/Single/Kotido</v>
      </c>
      <c r="H2362" s="41">
        <f>VLOOKUP($A2362,'Youth Skills Data'!$A$1:$E$2403,5,FALSE)</f>
        <v>3.26</v>
      </c>
      <c r="I2362" s="41">
        <f>VLOOKUP($A2362,'Youth Skills Data'!$A$1:$E$2403,4,FALSE)</f>
        <v>9.7200000000000006</v>
      </c>
      <c r="J2362" s="41">
        <f>VLOOKUP($A2362,'Youth Skills Data'!$A$1:$E$2403,3,FALSE)</f>
        <v>2</v>
      </c>
      <c r="K2362" s="41">
        <f t="shared" si="182"/>
        <v>14.98</v>
      </c>
      <c r="L2362" s="41" t="s">
        <v>5</v>
      </c>
      <c r="M2362" s="41" t="s">
        <v>5</v>
      </c>
      <c r="N2362" s="41" t="str">
        <f t="shared" si="183"/>
        <v>High Impact</v>
      </c>
      <c r="O2362" s="42">
        <v>49599</v>
      </c>
      <c r="P2362" s="42">
        <v>12200</v>
      </c>
      <c r="Q2362" s="42">
        <f t="shared" si="184"/>
        <v>61799</v>
      </c>
    </row>
    <row r="2363" spans="1:17" x14ac:dyDescent="0.35">
      <c r="A2363" s="41" t="s">
        <v>2384</v>
      </c>
      <c r="B2363" s="41">
        <f>VLOOKUP($A:$A,'Youth Skills Data'!$A$1:$E$2403,2,FALSE)</f>
        <v>24</v>
      </c>
      <c r="C2363" s="41" t="str">
        <f t="shared" si="181"/>
        <v>20 - 24 yrs</v>
      </c>
      <c r="D2363" s="41" t="s">
        <v>3</v>
      </c>
      <c r="E2363" s="41" t="str">
        <f>HLOOKUP($A2363,'Sheet 4'!$A$2:$CNK$3,2,FALSE)</f>
        <v>Married</v>
      </c>
      <c r="F2363" s="41" t="s">
        <v>118</v>
      </c>
      <c r="G2363" s="41" t="str">
        <f t="shared" si="180"/>
        <v>Male/Married/Kotido</v>
      </c>
      <c r="H2363" s="41">
        <f>VLOOKUP($A2363,'Youth Skills Data'!$A$1:$E$2403,5,FALSE)</f>
        <v>0.81</v>
      </c>
      <c r="I2363" s="41">
        <f>VLOOKUP($A2363,'Youth Skills Data'!$A$1:$E$2403,4,FALSE)</f>
        <v>3.53</v>
      </c>
      <c r="J2363" s="41">
        <f>VLOOKUP($A2363,'Youth Skills Data'!$A$1:$E$2403,3,FALSE)</f>
        <v>7.58</v>
      </c>
      <c r="K2363" s="41">
        <f t="shared" si="182"/>
        <v>11.92</v>
      </c>
      <c r="L2363" s="41" t="s">
        <v>5</v>
      </c>
      <c r="M2363" s="41" t="s">
        <v>5</v>
      </c>
      <c r="N2363" s="41" t="str">
        <f t="shared" si="183"/>
        <v>High Impact</v>
      </c>
      <c r="O2363" s="42">
        <v>29500</v>
      </c>
      <c r="P2363" s="42">
        <v>71500</v>
      </c>
      <c r="Q2363" s="42">
        <f t="shared" si="184"/>
        <v>101000</v>
      </c>
    </row>
    <row r="2364" spans="1:17" x14ac:dyDescent="0.35">
      <c r="A2364" s="41" t="s">
        <v>2385</v>
      </c>
      <c r="B2364" s="41">
        <f>VLOOKUP($A:$A,'Youth Skills Data'!$A$1:$E$2403,2,FALSE)</f>
        <v>21</v>
      </c>
      <c r="C2364" s="41" t="str">
        <f t="shared" si="181"/>
        <v>20 - 24 yrs</v>
      </c>
      <c r="D2364" s="41" t="s">
        <v>3</v>
      </c>
      <c r="E2364" s="41" t="str">
        <f>HLOOKUP($A2364,'Sheet 4'!$A$2:$CNK$3,2,FALSE)</f>
        <v>Single</v>
      </c>
      <c r="F2364" s="41" t="s">
        <v>118</v>
      </c>
      <c r="G2364" s="41" t="str">
        <f t="shared" si="180"/>
        <v>Male/Single/Kotido</v>
      </c>
      <c r="H2364" s="41">
        <f>VLOOKUP($A2364,'Youth Skills Data'!$A$1:$E$2403,5,FALSE)</f>
        <v>3.76</v>
      </c>
      <c r="I2364" s="41">
        <f>VLOOKUP($A2364,'Youth Skills Data'!$A$1:$E$2403,4,FALSE)</f>
        <v>0.56000000000000005</v>
      </c>
      <c r="J2364" s="41">
        <f>VLOOKUP($A2364,'Youth Skills Data'!$A$1:$E$2403,3,FALSE)</f>
        <v>9.81</v>
      </c>
      <c r="K2364" s="41">
        <f t="shared" si="182"/>
        <v>14.13</v>
      </c>
      <c r="L2364" s="41" t="s">
        <v>5</v>
      </c>
      <c r="M2364" s="41" t="s">
        <v>5</v>
      </c>
      <c r="N2364" s="41" t="str">
        <f t="shared" si="183"/>
        <v>High Impact</v>
      </c>
      <c r="O2364" s="42">
        <v>670500</v>
      </c>
      <c r="P2364" s="42">
        <v>18099</v>
      </c>
      <c r="Q2364" s="42">
        <f t="shared" si="184"/>
        <v>688599</v>
      </c>
    </row>
    <row r="2365" spans="1:17" x14ac:dyDescent="0.35">
      <c r="A2365" s="41" t="s">
        <v>2386</v>
      </c>
      <c r="B2365" s="41">
        <f>VLOOKUP($A:$A,'Youth Skills Data'!$A$1:$E$2403,2,FALSE)</f>
        <v>24</v>
      </c>
      <c r="C2365" s="41" t="str">
        <f t="shared" si="181"/>
        <v>20 - 24 yrs</v>
      </c>
      <c r="D2365" s="41" t="s">
        <v>3</v>
      </c>
      <c r="E2365" s="41" t="str">
        <f>HLOOKUP($A2365,'Sheet 4'!$A$2:$CNK$3,2,FALSE)</f>
        <v>Married</v>
      </c>
      <c r="F2365" s="41" t="s">
        <v>118</v>
      </c>
      <c r="G2365" s="41" t="str">
        <f t="shared" si="180"/>
        <v>Male/Married/Kotido</v>
      </c>
      <c r="H2365" s="41">
        <f>VLOOKUP($A2365,'Youth Skills Data'!$A$1:$E$2403,5,FALSE)</f>
        <v>5.3</v>
      </c>
      <c r="I2365" s="41">
        <f>VLOOKUP($A2365,'Youth Skills Data'!$A$1:$E$2403,4,FALSE)</f>
        <v>2.52</v>
      </c>
      <c r="J2365" s="41">
        <f>VLOOKUP($A2365,'Youth Skills Data'!$A$1:$E$2403,3,FALSE)</f>
        <v>5.59</v>
      </c>
      <c r="K2365" s="41">
        <f t="shared" si="182"/>
        <v>13.41</v>
      </c>
      <c r="L2365" s="41" t="s">
        <v>5</v>
      </c>
      <c r="M2365" s="41" t="s">
        <v>5</v>
      </c>
      <c r="N2365" s="41" t="str">
        <f t="shared" si="183"/>
        <v>High Impact</v>
      </c>
      <c r="O2365" s="42">
        <v>63000</v>
      </c>
      <c r="P2365" s="42">
        <v>192099</v>
      </c>
      <c r="Q2365" s="42">
        <f t="shared" si="184"/>
        <v>255099</v>
      </c>
    </row>
    <row r="2366" spans="1:17" x14ac:dyDescent="0.35">
      <c r="A2366" s="41" t="s">
        <v>2387</v>
      </c>
      <c r="B2366" s="41">
        <f>VLOOKUP($A:$A,'Youth Skills Data'!$A$1:$E$2403,2,FALSE)</f>
        <v>20</v>
      </c>
      <c r="C2366" s="41" t="str">
        <f t="shared" si="181"/>
        <v>20 - 24 yrs</v>
      </c>
      <c r="D2366" s="41" t="s">
        <v>3</v>
      </c>
      <c r="E2366" s="41" t="str">
        <f>HLOOKUP($A2366,'Sheet 4'!$A$2:$CNK$3,2,FALSE)</f>
        <v>Single</v>
      </c>
      <c r="F2366" s="41" t="s">
        <v>118</v>
      </c>
      <c r="G2366" s="41" t="str">
        <f t="shared" si="180"/>
        <v>Male/Single/Kotido</v>
      </c>
      <c r="H2366" s="41">
        <f>VLOOKUP($A2366,'Youth Skills Data'!$A$1:$E$2403,5,FALSE)</f>
        <v>5.3</v>
      </c>
      <c r="I2366" s="41">
        <f>VLOOKUP($A2366,'Youth Skills Data'!$A$1:$E$2403,4,FALSE)</f>
        <v>2.52</v>
      </c>
      <c r="J2366" s="41">
        <f>VLOOKUP($A2366,'Youth Skills Data'!$A$1:$E$2403,3,FALSE)</f>
        <v>5.59</v>
      </c>
      <c r="K2366" s="41">
        <f t="shared" si="182"/>
        <v>13.41</v>
      </c>
      <c r="L2366" s="41" t="s">
        <v>6</v>
      </c>
      <c r="M2366" s="41" t="s">
        <v>6</v>
      </c>
      <c r="N2366" s="41" t="str">
        <f t="shared" si="183"/>
        <v>No Impact at all</v>
      </c>
      <c r="O2366" s="42"/>
      <c r="P2366" s="42"/>
      <c r="Q2366" s="42">
        <f t="shared" si="184"/>
        <v>0</v>
      </c>
    </row>
    <row r="2367" spans="1:17" x14ac:dyDescent="0.35">
      <c r="A2367" s="41" t="s">
        <v>2388</v>
      </c>
      <c r="B2367" s="41">
        <f>VLOOKUP($A:$A,'Youth Skills Data'!$A$1:$E$2403,2,FALSE)</f>
        <v>29</v>
      </c>
      <c r="C2367" s="41" t="str">
        <f t="shared" si="181"/>
        <v>25 yrs or more</v>
      </c>
      <c r="D2367" s="41" t="s">
        <v>3</v>
      </c>
      <c r="E2367" s="41" t="str">
        <f>HLOOKUP($A2367,'Sheet 4'!$A$2:$CNK$3,2,FALSE)</f>
        <v>Single</v>
      </c>
      <c r="F2367" s="41" t="s">
        <v>118</v>
      </c>
      <c r="G2367" s="41" t="str">
        <f t="shared" si="180"/>
        <v>Male/Single/Kotido</v>
      </c>
      <c r="H2367" s="41">
        <f>VLOOKUP($A2367,'Youth Skills Data'!$A$1:$E$2403,5,FALSE)</f>
        <v>5.24</v>
      </c>
      <c r="I2367" s="41">
        <f>VLOOKUP($A2367,'Youth Skills Data'!$A$1:$E$2403,4,FALSE)</f>
        <v>4.01</v>
      </c>
      <c r="J2367" s="41">
        <f>VLOOKUP($A2367,'Youth Skills Data'!$A$1:$E$2403,3,FALSE)</f>
        <v>5.53</v>
      </c>
      <c r="K2367" s="41">
        <f t="shared" si="182"/>
        <v>14.780000000000001</v>
      </c>
      <c r="L2367" s="41" t="s">
        <v>7</v>
      </c>
      <c r="M2367" s="41" t="s">
        <v>5</v>
      </c>
      <c r="N2367" s="41" t="str">
        <f t="shared" si="183"/>
        <v>Low Impact</v>
      </c>
      <c r="O2367" s="42"/>
      <c r="P2367" s="42">
        <v>75099</v>
      </c>
      <c r="Q2367" s="42">
        <f t="shared" si="184"/>
        <v>75099</v>
      </c>
    </row>
    <row r="2368" spans="1:17" x14ac:dyDescent="0.35">
      <c r="A2368" s="41" t="s">
        <v>2389</v>
      </c>
      <c r="B2368" s="41">
        <f>VLOOKUP($A:$A,'Youth Skills Data'!$A$1:$E$2403,2,FALSE)</f>
        <v>23</v>
      </c>
      <c r="C2368" s="41" t="str">
        <f t="shared" si="181"/>
        <v>20 - 24 yrs</v>
      </c>
      <c r="D2368" s="41" t="s">
        <v>3</v>
      </c>
      <c r="E2368" s="41" t="str">
        <f>HLOOKUP($A2368,'Sheet 4'!$A$2:$CNK$3,2,FALSE)</f>
        <v>Single</v>
      </c>
      <c r="F2368" s="41" t="s">
        <v>118</v>
      </c>
      <c r="G2368" s="41" t="str">
        <f t="shared" si="180"/>
        <v>Male/Single/Kotido</v>
      </c>
      <c r="H2368" s="41">
        <f>VLOOKUP($A2368,'Youth Skills Data'!$A$1:$E$2403,5,FALSE)</f>
        <v>3.88</v>
      </c>
      <c r="I2368" s="41">
        <f>VLOOKUP($A2368,'Youth Skills Data'!$A$1:$E$2403,4,FALSE)</f>
        <v>1.29</v>
      </c>
      <c r="J2368" s="41">
        <f>VLOOKUP($A2368,'Youth Skills Data'!$A$1:$E$2403,3,FALSE)</f>
        <v>9.16</v>
      </c>
      <c r="K2368" s="41">
        <f t="shared" si="182"/>
        <v>14.33</v>
      </c>
      <c r="L2368" s="41" t="s">
        <v>7</v>
      </c>
      <c r="M2368" s="41" t="s">
        <v>5</v>
      </c>
      <c r="N2368" s="41" t="str">
        <f t="shared" si="183"/>
        <v>Low Impact</v>
      </c>
      <c r="O2368" s="42"/>
      <c r="P2368" s="42">
        <v>1398</v>
      </c>
      <c r="Q2368" s="42">
        <f t="shared" si="184"/>
        <v>1398</v>
      </c>
    </row>
    <row r="2369" spans="1:17" x14ac:dyDescent="0.35">
      <c r="A2369" s="41" t="s">
        <v>2390</v>
      </c>
      <c r="B2369" s="41">
        <f>VLOOKUP($A:$A,'Youth Skills Data'!$A$1:$E$2403,2,FALSE)</f>
        <v>21</v>
      </c>
      <c r="C2369" s="41" t="str">
        <f t="shared" si="181"/>
        <v>20 - 24 yrs</v>
      </c>
      <c r="D2369" s="41" t="s">
        <v>3</v>
      </c>
      <c r="E2369" s="41" t="str">
        <f>HLOOKUP($A2369,'Sheet 4'!$A$2:$CNK$3,2,FALSE)</f>
        <v>Single</v>
      </c>
      <c r="F2369" s="41" t="s">
        <v>118</v>
      </c>
      <c r="G2369" s="41" t="str">
        <f t="shared" si="180"/>
        <v>Male/Single/Kotido</v>
      </c>
      <c r="H2369" s="41">
        <f>VLOOKUP($A2369,'Youth Skills Data'!$A$1:$E$2403,5,FALSE)</f>
        <v>6.5</v>
      </c>
      <c r="I2369" s="41">
        <f>VLOOKUP($A2369,'Youth Skills Data'!$A$1:$E$2403,4,FALSE)</f>
        <v>1.78</v>
      </c>
      <c r="J2369" s="41">
        <f>VLOOKUP($A2369,'Youth Skills Data'!$A$1:$E$2403,3,FALSE)</f>
        <v>3.57</v>
      </c>
      <c r="K2369" s="41">
        <f t="shared" si="182"/>
        <v>11.85</v>
      </c>
      <c r="L2369" s="41" t="s">
        <v>6</v>
      </c>
      <c r="M2369" s="41" t="s">
        <v>6</v>
      </c>
      <c r="N2369" s="41" t="str">
        <f t="shared" si="183"/>
        <v>No Impact at all</v>
      </c>
      <c r="O2369" s="42"/>
      <c r="P2369" s="42"/>
      <c r="Q2369" s="42">
        <f t="shared" si="184"/>
        <v>0</v>
      </c>
    </row>
    <row r="2370" spans="1:17" x14ac:dyDescent="0.35">
      <c r="A2370" s="41" t="s">
        <v>2391</v>
      </c>
      <c r="B2370" s="41">
        <f>VLOOKUP($A:$A,'Youth Skills Data'!$A$1:$E$2403,2,FALSE)</f>
        <v>19</v>
      </c>
      <c r="C2370" s="41" t="str">
        <f t="shared" si="181"/>
        <v>20 - 24 yrs</v>
      </c>
      <c r="D2370" s="41" t="s">
        <v>3</v>
      </c>
      <c r="E2370" s="41" t="str">
        <f>HLOOKUP($A2370,'Sheet 4'!$A$2:$CNK$3,2,FALSE)</f>
        <v>Single</v>
      </c>
      <c r="F2370" s="41" t="s">
        <v>118</v>
      </c>
      <c r="G2370" s="41" t="str">
        <f t="shared" ref="G2370:G2403" si="185">CONCATENATE(D2370,"/",E2370,"/",F2370,)</f>
        <v>Male/Single/Kotido</v>
      </c>
      <c r="H2370" s="41">
        <f>VLOOKUP($A2370,'Youth Skills Data'!$A$1:$E$2403,5,FALSE)</f>
        <v>5.3</v>
      </c>
      <c r="I2370" s="41">
        <f>VLOOKUP($A2370,'Youth Skills Data'!$A$1:$E$2403,4,FALSE)</f>
        <v>2.52</v>
      </c>
      <c r="J2370" s="41">
        <f>VLOOKUP($A2370,'Youth Skills Data'!$A$1:$E$2403,3,FALSE)</f>
        <v>5.59</v>
      </c>
      <c r="K2370" s="41">
        <f t="shared" si="182"/>
        <v>13.41</v>
      </c>
      <c r="L2370" s="41" t="s">
        <v>7</v>
      </c>
      <c r="M2370" s="41" t="s">
        <v>5</v>
      </c>
      <c r="N2370" s="41" t="str">
        <f t="shared" si="183"/>
        <v>Low Impact</v>
      </c>
      <c r="O2370" s="42"/>
      <c r="P2370" s="42">
        <v>12198</v>
      </c>
      <c r="Q2370" s="42">
        <f t="shared" si="184"/>
        <v>12198</v>
      </c>
    </row>
    <row r="2371" spans="1:17" x14ac:dyDescent="0.35">
      <c r="A2371" s="41" t="s">
        <v>2392</v>
      </c>
      <c r="B2371" s="41">
        <f>VLOOKUP($A:$A,'Youth Skills Data'!$A$1:$E$2403,2,FALSE)</f>
        <v>21</v>
      </c>
      <c r="C2371" s="41" t="str">
        <f t="shared" ref="C2371:C2403" si="186">IF(B2371&lt;=10,"Below 10 yrs",IF(B2371&lt;14,"10-14 yrs",IF(B2371&lt;19,"15 - 19 yrs",IF(B2371&lt;=24,"20 - 24 yrs",IF(B2371&gt;=25,"25 yrs or more")))))</f>
        <v>20 - 24 yrs</v>
      </c>
      <c r="D2371" s="41" t="s">
        <v>3</v>
      </c>
      <c r="E2371" s="41" t="str">
        <f>HLOOKUP($A2371,'Sheet 4'!$A$2:$CNK$3,2,FALSE)</f>
        <v>Single</v>
      </c>
      <c r="F2371" s="41" t="s">
        <v>120</v>
      </c>
      <c r="G2371" s="41" t="str">
        <f t="shared" si="185"/>
        <v>Male/Single/Nakapiripiriti</v>
      </c>
      <c r="H2371" s="41">
        <f>VLOOKUP($A2371,'Youth Skills Data'!$A$1:$E$2403,5,FALSE)</f>
        <v>3.26</v>
      </c>
      <c r="I2371" s="41">
        <f>VLOOKUP($A2371,'Youth Skills Data'!$A$1:$E$2403,4,FALSE)</f>
        <v>9.7200000000000006</v>
      </c>
      <c r="J2371" s="41">
        <f>VLOOKUP($A2371,'Youth Skills Data'!$A$1:$E$2403,3,FALSE)</f>
        <v>2</v>
      </c>
      <c r="K2371" s="41">
        <f t="shared" ref="K2371:K2403" si="187">H2371+I2371+J2371</f>
        <v>14.98</v>
      </c>
      <c r="L2371" s="41" t="s">
        <v>7</v>
      </c>
      <c r="M2371" s="41" t="s">
        <v>5</v>
      </c>
      <c r="N2371" s="41" t="str">
        <f t="shared" ref="N2371:N2403" si="188">IF(AND(L2371="Yes",M2371="Yes"),"High Impact",IF(AND(L2371="Yes",M2371="No"),"Moderate Impact",IF(AND(L2371="No",M2371="Yes"),"Low Impact","No Impact at all")))</f>
        <v>Low Impact</v>
      </c>
      <c r="O2371" s="42"/>
      <c r="P2371" s="42">
        <v>60500</v>
      </c>
      <c r="Q2371" s="42">
        <f t="shared" ref="Q2371:Q2403" si="189">P2371+O2371</f>
        <v>60500</v>
      </c>
    </row>
    <row r="2372" spans="1:17" x14ac:dyDescent="0.35">
      <c r="A2372" s="41" t="s">
        <v>2393</v>
      </c>
      <c r="B2372" s="41">
        <f>VLOOKUP($A:$A,'Youth Skills Data'!$A$1:$E$2403,2,FALSE)</f>
        <v>23</v>
      </c>
      <c r="C2372" s="41" t="str">
        <f t="shared" si="186"/>
        <v>20 - 24 yrs</v>
      </c>
      <c r="D2372" s="41" t="s">
        <v>3</v>
      </c>
      <c r="E2372" s="41" t="str">
        <f>HLOOKUP($A2372,'Sheet 4'!$A$2:$CNK$3,2,FALSE)</f>
        <v>Single</v>
      </c>
      <c r="F2372" s="41" t="s">
        <v>120</v>
      </c>
      <c r="G2372" s="41" t="str">
        <f t="shared" si="185"/>
        <v>Male/Single/Nakapiripiriti</v>
      </c>
      <c r="H2372" s="41">
        <f>VLOOKUP($A2372,'Youth Skills Data'!$A$1:$E$2403,5,FALSE)</f>
        <v>2.4300000000000002</v>
      </c>
      <c r="I2372" s="41">
        <f>VLOOKUP($A2372,'Youth Skills Data'!$A$1:$E$2403,4,FALSE)</f>
        <v>2.88</v>
      </c>
      <c r="J2372" s="41">
        <f>VLOOKUP($A2372,'Youth Skills Data'!$A$1:$E$2403,3,FALSE)</f>
        <v>4.04</v>
      </c>
      <c r="K2372" s="41">
        <f t="shared" si="187"/>
        <v>9.3500000000000014</v>
      </c>
      <c r="L2372" s="41" t="s">
        <v>7</v>
      </c>
      <c r="M2372" s="41" t="s">
        <v>7</v>
      </c>
      <c r="N2372" s="41" t="str">
        <f t="shared" si="188"/>
        <v>No Impact at all</v>
      </c>
      <c r="O2372" s="42"/>
      <c r="P2372" s="42"/>
      <c r="Q2372" s="42">
        <f t="shared" si="189"/>
        <v>0</v>
      </c>
    </row>
    <row r="2373" spans="1:17" x14ac:dyDescent="0.35">
      <c r="A2373" s="41" t="s">
        <v>2394</v>
      </c>
      <c r="B2373" s="41">
        <f>VLOOKUP($A:$A,'Youth Skills Data'!$A$1:$E$2403,2,FALSE)</f>
        <v>17</v>
      </c>
      <c r="C2373" s="41" t="str">
        <f t="shared" si="186"/>
        <v>15 - 19 yrs</v>
      </c>
      <c r="D2373" s="41" t="s">
        <v>3</v>
      </c>
      <c r="E2373" s="41" t="str">
        <f>HLOOKUP($A2373,'Sheet 4'!$A$2:$CNK$3,2,FALSE)</f>
        <v>Single</v>
      </c>
      <c r="F2373" s="41" t="s">
        <v>120</v>
      </c>
      <c r="G2373" s="41" t="str">
        <f t="shared" si="185"/>
        <v>Male/Single/Nakapiripiriti</v>
      </c>
      <c r="H2373" s="41">
        <f>VLOOKUP($A2373,'Youth Skills Data'!$A$1:$E$2403,5,FALSE)</f>
        <v>8.42</v>
      </c>
      <c r="I2373" s="41">
        <f>VLOOKUP($A2373,'Youth Skills Data'!$A$1:$E$2403,4,FALSE)</f>
        <v>3.68</v>
      </c>
      <c r="J2373" s="41">
        <f>VLOOKUP($A2373,'Youth Skills Data'!$A$1:$E$2403,3,FALSE)</f>
        <v>0.54</v>
      </c>
      <c r="K2373" s="41">
        <f t="shared" si="187"/>
        <v>12.64</v>
      </c>
      <c r="L2373" s="41" t="s">
        <v>5</v>
      </c>
      <c r="M2373" s="41" t="s">
        <v>5</v>
      </c>
      <c r="N2373" s="41" t="str">
        <f t="shared" si="188"/>
        <v>High Impact</v>
      </c>
      <c r="O2373" s="42">
        <v>396</v>
      </c>
      <c r="P2373" s="42">
        <v>176198</v>
      </c>
      <c r="Q2373" s="42">
        <f t="shared" si="189"/>
        <v>176594</v>
      </c>
    </row>
    <row r="2374" spans="1:17" x14ac:dyDescent="0.35">
      <c r="A2374" s="41" t="s">
        <v>2395</v>
      </c>
      <c r="B2374" s="41">
        <f>VLOOKUP($A:$A,'Youth Skills Data'!$A$1:$E$2403,2,FALSE)</f>
        <v>23</v>
      </c>
      <c r="C2374" s="41" t="str">
        <f t="shared" si="186"/>
        <v>20 - 24 yrs</v>
      </c>
      <c r="D2374" s="41" t="s">
        <v>3</v>
      </c>
      <c r="E2374" s="41" t="str">
        <f>HLOOKUP($A2374,'Sheet 4'!$A$2:$CNK$3,2,FALSE)</f>
        <v>Separated</v>
      </c>
      <c r="F2374" s="41" t="s">
        <v>120</v>
      </c>
      <c r="G2374" s="41" t="str">
        <f t="shared" si="185"/>
        <v>Male/Separated/Nakapiripiriti</v>
      </c>
      <c r="H2374" s="41">
        <f>VLOOKUP($A2374,'Youth Skills Data'!$A$1:$E$2403,5,FALSE)</f>
        <v>3.36</v>
      </c>
      <c r="I2374" s="41">
        <f>VLOOKUP($A2374,'Youth Skills Data'!$A$1:$E$2403,4,FALSE)</f>
        <v>2.02</v>
      </c>
      <c r="J2374" s="41">
        <f>VLOOKUP($A2374,'Youth Skills Data'!$A$1:$E$2403,3,FALSE)</f>
        <v>9.85</v>
      </c>
      <c r="K2374" s="41">
        <f t="shared" si="187"/>
        <v>15.23</v>
      </c>
      <c r="L2374" s="41" t="s">
        <v>5</v>
      </c>
      <c r="M2374" s="41" t="s">
        <v>5</v>
      </c>
      <c r="N2374" s="41" t="str">
        <f t="shared" si="188"/>
        <v>High Impact</v>
      </c>
      <c r="O2374" s="42">
        <v>30300</v>
      </c>
      <c r="P2374" s="42">
        <v>1600</v>
      </c>
      <c r="Q2374" s="42">
        <f t="shared" si="189"/>
        <v>31900</v>
      </c>
    </row>
    <row r="2375" spans="1:17" x14ac:dyDescent="0.35">
      <c r="A2375" s="41" t="s">
        <v>2396</v>
      </c>
      <c r="B2375" s="41">
        <f>VLOOKUP($A:$A,'Youth Skills Data'!$A$1:$E$2403,2,FALSE)</f>
        <v>17</v>
      </c>
      <c r="C2375" s="41" t="str">
        <f t="shared" si="186"/>
        <v>15 - 19 yrs</v>
      </c>
      <c r="D2375" s="41" t="s">
        <v>8</v>
      </c>
      <c r="E2375" s="41" t="str">
        <f>HLOOKUP($A2375,'Sheet 4'!$A$2:$CNK$3,2,FALSE)</f>
        <v>Separated</v>
      </c>
      <c r="F2375" s="41" t="s">
        <v>120</v>
      </c>
      <c r="G2375" s="41" t="str">
        <f t="shared" si="185"/>
        <v>Female/Separated/Nakapiripiriti</v>
      </c>
      <c r="H2375" s="41">
        <f>VLOOKUP($A2375,'Youth Skills Data'!$A$1:$E$2403,5,FALSE)</f>
        <v>8.9499999999999993</v>
      </c>
      <c r="I2375" s="41">
        <f>VLOOKUP($A2375,'Youth Skills Data'!$A$1:$E$2403,4,FALSE)</f>
        <v>9.2799999999999994</v>
      </c>
      <c r="J2375" s="41">
        <f>VLOOKUP($A2375,'Youth Skills Data'!$A$1:$E$2403,3,FALSE)</f>
        <v>7.99</v>
      </c>
      <c r="K2375" s="41">
        <f t="shared" si="187"/>
        <v>26.22</v>
      </c>
      <c r="L2375" s="41" t="s">
        <v>6</v>
      </c>
      <c r="M2375" s="41" t="s">
        <v>6</v>
      </c>
      <c r="N2375" s="41" t="str">
        <f t="shared" si="188"/>
        <v>No Impact at all</v>
      </c>
      <c r="O2375" s="42"/>
      <c r="P2375" s="42"/>
      <c r="Q2375" s="42">
        <f t="shared" si="189"/>
        <v>0</v>
      </c>
    </row>
    <row r="2376" spans="1:17" x14ac:dyDescent="0.35">
      <c r="A2376" s="41" t="s">
        <v>2397</v>
      </c>
      <c r="B2376" s="41">
        <f>VLOOKUP($A:$A,'Youth Skills Data'!$A$1:$E$2403,2,FALSE)</f>
        <v>25</v>
      </c>
      <c r="C2376" s="41" t="str">
        <f t="shared" si="186"/>
        <v>25 yrs or more</v>
      </c>
      <c r="D2376" s="41" t="s">
        <v>8</v>
      </c>
      <c r="E2376" s="41" t="str">
        <f>HLOOKUP($A2376,'Sheet 4'!$A$2:$CNK$3,2,FALSE)</f>
        <v>Single</v>
      </c>
      <c r="F2376" s="41" t="s">
        <v>120</v>
      </c>
      <c r="G2376" s="41" t="str">
        <f t="shared" si="185"/>
        <v>Female/Single/Nakapiripiriti</v>
      </c>
      <c r="H2376" s="41">
        <f>VLOOKUP($A2376,'Youth Skills Data'!$A$1:$E$2403,5,FALSE)</f>
        <v>3.26</v>
      </c>
      <c r="I2376" s="41">
        <f>VLOOKUP($A2376,'Youth Skills Data'!$A$1:$E$2403,4,FALSE)</f>
        <v>9.7200000000000006</v>
      </c>
      <c r="J2376" s="41">
        <f>VLOOKUP($A2376,'Youth Skills Data'!$A$1:$E$2403,3,FALSE)</f>
        <v>2</v>
      </c>
      <c r="K2376" s="41">
        <f t="shared" si="187"/>
        <v>14.98</v>
      </c>
      <c r="L2376" s="41" t="s">
        <v>6</v>
      </c>
      <c r="M2376" s="41" t="s">
        <v>6</v>
      </c>
      <c r="N2376" s="41" t="str">
        <f t="shared" si="188"/>
        <v>No Impact at all</v>
      </c>
      <c r="O2376" s="42"/>
      <c r="P2376" s="42"/>
      <c r="Q2376" s="42">
        <f t="shared" si="189"/>
        <v>0</v>
      </c>
    </row>
    <row r="2377" spans="1:17" x14ac:dyDescent="0.35">
      <c r="A2377" s="41" t="s">
        <v>2398</v>
      </c>
      <c r="B2377" s="41">
        <f>VLOOKUP($A:$A,'Youth Skills Data'!$A$1:$E$2403,2,FALSE)</f>
        <v>15</v>
      </c>
      <c r="C2377" s="41" t="str">
        <f t="shared" si="186"/>
        <v>15 - 19 yrs</v>
      </c>
      <c r="D2377" s="41" t="s">
        <v>8</v>
      </c>
      <c r="E2377" s="41" t="str">
        <f>HLOOKUP($A2377,'Sheet 4'!$A$2:$CNK$3,2,FALSE)</f>
        <v>Married</v>
      </c>
      <c r="F2377" s="41" t="s">
        <v>120</v>
      </c>
      <c r="G2377" s="41" t="str">
        <f t="shared" si="185"/>
        <v>Female/Married/Nakapiripiriti</v>
      </c>
      <c r="H2377" s="41">
        <f>VLOOKUP($A2377,'Youth Skills Data'!$A$1:$E$2403,5,FALSE)</f>
        <v>1.87</v>
      </c>
      <c r="I2377" s="41">
        <f>VLOOKUP($A2377,'Youth Skills Data'!$A$1:$E$2403,4,FALSE)</f>
        <v>2.88</v>
      </c>
      <c r="J2377" s="41">
        <f>VLOOKUP($A2377,'Youth Skills Data'!$A$1:$E$2403,3,FALSE)</f>
        <v>5.23</v>
      </c>
      <c r="K2377" s="41">
        <f t="shared" si="187"/>
        <v>9.98</v>
      </c>
      <c r="L2377" s="41" t="s">
        <v>5</v>
      </c>
      <c r="M2377" s="41" t="s">
        <v>5</v>
      </c>
      <c r="N2377" s="41" t="str">
        <f t="shared" si="188"/>
        <v>High Impact</v>
      </c>
      <c r="O2377" s="42">
        <v>38700</v>
      </c>
      <c r="P2377" s="42">
        <v>50198</v>
      </c>
      <c r="Q2377" s="42">
        <f t="shared" si="189"/>
        <v>88898</v>
      </c>
    </row>
    <row r="2378" spans="1:17" x14ac:dyDescent="0.35">
      <c r="A2378" s="41" t="s">
        <v>2399</v>
      </c>
      <c r="B2378" s="41">
        <f>VLOOKUP($A:$A,'Youth Skills Data'!$A$1:$E$2403,2,FALSE)</f>
        <v>15</v>
      </c>
      <c r="C2378" s="41" t="str">
        <f t="shared" si="186"/>
        <v>15 - 19 yrs</v>
      </c>
      <c r="D2378" s="41" t="s">
        <v>8</v>
      </c>
      <c r="E2378" s="41" t="str">
        <f>HLOOKUP($A2378,'Sheet 4'!$A$2:$CNK$3,2,FALSE)</f>
        <v>Single</v>
      </c>
      <c r="F2378" s="41" t="s">
        <v>120</v>
      </c>
      <c r="G2378" s="41" t="str">
        <f t="shared" si="185"/>
        <v>Female/Single/Nakapiripiriti</v>
      </c>
      <c r="H2378" s="41">
        <f>VLOOKUP($A2378,'Youth Skills Data'!$A$1:$E$2403,5,FALSE)</f>
        <v>5.24</v>
      </c>
      <c r="I2378" s="41">
        <f>VLOOKUP($A2378,'Youth Skills Data'!$A$1:$E$2403,4,FALSE)</f>
        <v>4.01</v>
      </c>
      <c r="J2378" s="41">
        <f>VLOOKUP($A2378,'Youth Skills Data'!$A$1:$E$2403,3,FALSE)</f>
        <v>5.53</v>
      </c>
      <c r="K2378" s="41">
        <f t="shared" si="187"/>
        <v>14.780000000000001</v>
      </c>
      <c r="L2378" s="41" t="s">
        <v>5</v>
      </c>
      <c r="M2378" s="41" t="s">
        <v>5</v>
      </c>
      <c r="N2378" s="41" t="str">
        <f t="shared" si="188"/>
        <v>High Impact</v>
      </c>
      <c r="O2378" s="42">
        <v>29000</v>
      </c>
      <c r="P2378" s="42">
        <v>30200</v>
      </c>
      <c r="Q2378" s="42">
        <f t="shared" si="189"/>
        <v>59200</v>
      </c>
    </row>
    <row r="2379" spans="1:17" x14ac:dyDescent="0.35">
      <c r="A2379" s="41" t="s">
        <v>2400</v>
      </c>
      <c r="B2379" s="41">
        <f>VLOOKUP($A:$A,'Youth Skills Data'!$A$1:$E$2403,2,FALSE)</f>
        <v>17</v>
      </c>
      <c r="C2379" s="41" t="str">
        <f t="shared" si="186"/>
        <v>15 - 19 yrs</v>
      </c>
      <c r="D2379" s="41" t="s">
        <v>8</v>
      </c>
      <c r="E2379" s="41" t="str">
        <f>HLOOKUP($A2379,'Sheet 4'!$A$2:$CNK$3,2,FALSE)</f>
        <v>Separated</v>
      </c>
      <c r="F2379" s="41" t="s">
        <v>120</v>
      </c>
      <c r="G2379" s="41" t="str">
        <f t="shared" si="185"/>
        <v>Female/Separated/Nakapiripiriti</v>
      </c>
      <c r="H2379" s="41">
        <f>VLOOKUP($A2379,'Youth Skills Data'!$A$1:$E$2403,5,FALSE)</f>
        <v>5.24</v>
      </c>
      <c r="I2379" s="41">
        <f>VLOOKUP($A2379,'Youth Skills Data'!$A$1:$E$2403,4,FALSE)</f>
        <v>4.01</v>
      </c>
      <c r="J2379" s="41">
        <f>VLOOKUP($A2379,'Youth Skills Data'!$A$1:$E$2403,3,FALSE)</f>
        <v>5.53</v>
      </c>
      <c r="K2379" s="41">
        <f t="shared" si="187"/>
        <v>14.780000000000001</v>
      </c>
      <c r="L2379" s="41" t="s">
        <v>5</v>
      </c>
      <c r="M2379" s="41" t="s">
        <v>5</v>
      </c>
      <c r="N2379" s="41" t="str">
        <f t="shared" si="188"/>
        <v>High Impact</v>
      </c>
      <c r="O2379" s="42">
        <v>7200</v>
      </c>
      <c r="P2379" s="42">
        <v>21000</v>
      </c>
      <c r="Q2379" s="42">
        <f t="shared" si="189"/>
        <v>28200</v>
      </c>
    </row>
    <row r="2380" spans="1:17" x14ac:dyDescent="0.35">
      <c r="A2380" s="41" t="s">
        <v>2401</v>
      </c>
      <c r="B2380" s="41">
        <f>VLOOKUP($A:$A,'Youth Skills Data'!$A$1:$E$2403,2,FALSE)</f>
        <v>19</v>
      </c>
      <c r="C2380" s="41" t="str">
        <f t="shared" si="186"/>
        <v>20 - 24 yrs</v>
      </c>
      <c r="D2380" s="41" t="s">
        <v>8</v>
      </c>
      <c r="E2380" s="41" t="str">
        <f>HLOOKUP($A2380,'Sheet 4'!$A$2:$CNK$3,2,FALSE)</f>
        <v>Married</v>
      </c>
      <c r="F2380" s="41" t="s">
        <v>120</v>
      </c>
      <c r="G2380" s="41" t="str">
        <f t="shared" si="185"/>
        <v>Female/Married/Nakapiripiriti</v>
      </c>
      <c r="H2380" s="41">
        <f>VLOOKUP($A2380,'Youth Skills Data'!$A$1:$E$2403,5,FALSE)</f>
        <v>3.26</v>
      </c>
      <c r="I2380" s="41">
        <f>VLOOKUP($A2380,'Youth Skills Data'!$A$1:$E$2403,4,FALSE)</f>
        <v>9.7200000000000006</v>
      </c>
      <c r="J2380" s="41">
        <f>VLOOKUP($A2380,'Youth Skills Data'!$A$1:$E$2403,3,FALSE)</f>
        <v>2</v>
      </c>
      <c r="K2380" s="41">
        <f t="shared" si="187"/>
        <v>14.98</v>
      </c>
      <c r="L2380" s="41" t="s">
        <v>5</v>
      </c>
      <c r="M2380" s="41" t="s">
        <v>5</v>
      </c>
      <c r="N2380" s="41" t="str">
        <f t="shared" si="188"/>
        <v>High Impact</v>
      </c>
      <c r="O2380" s="42">
        <v>28000</v>
      </c>
      <c r="P2380" s="42">
        <v>17099</v>
      </c>
      <c r="Q2380" s="42">
        <f t="shared" si="189"/>
        <v>45099</v>
      </c>
    </row>
    <row r="2381" spans="1:17" x14ac:dyDescent="0.35">
      <c r="A2381" s="41" t="s">
        <v>2402</v>
      </c>
      <c r="B2381" s="41">
        <f>VLOOKUP($A:$A,'Youth Skills Data'!$A$1:$E$2403,2,FALSE)</f>
        <v>21</v>
      </c>
      <c r="C2381" s="41" t="str">
        <f t="shared" si="186"/>
        <v>20 - 24 yrs</v>
      </c>
      <c r="D2381" s="41" t="s">
        <v>8</v>
      </c>
      <c r="E2381" s="41" t="str">
        <f>HLOOKUP($A2381,'Sheet 4'!$A$2:$CNK$3,2,FALSE)</f>
        <v>Single</v>
      </c>
      <c r="F2381" s="41" t="s">
        <v>120</v>
      </c>
      <c r="G2381" s="41" t="str">
        <f t="shared" si="185"/>
        <v>Female/Single/Nakapiripiriti</v>
      </c>
      <c r="H2381" s="41">
        <f>VLOOKUP($A2381,'Youth Skills Data'!$A$1:$E$2403,5,FALSE)</f>
        <v>1.1000000000000001</v>
      </c>
      <c r="I2381" s="41">
        <f>VLOOKUP($A2381,'Youth Skills Data'!$A$1:$E$2403,4,FALSE)</f>
        <v>7.12</v>
      </c>
      <c r="J2381" s="41">
        <f>VLOOKUP($A2381,'Youth Skills Data'!$A$1:$E$2403,3,FALSE)</f>
        <v>1.62</v>
      </c>
      <c r="K2381" s="41">
        <f t="shared" si="187"/>
        <v>9.84</v>
      </c>
      <c r="L2381" s="41" t="s">
        <v>5</v>
      </c>
      <c r="M2381" s="41" t="s">
        <v>7</v>
      </c>
      <c r="N2381" s="41" t="str">
        <f t="shared" si="188"/>
        <v>Moderate Impact</v>
      </c>
      <c r="O2381" s="42">
        <v>7700</v>
      </c>
      <c r="P2381" s="42"/>
      <c r="Q2381" s="42">
        <f t="shared" si="189"/>
        <v>7700</v>
      </c>
    </row>
    <row r="2382" spans="1:17" x14ac:dyDescent="0.35">
      <c r="A2382" s="41" t="s">
        <v>2403</v>
      </c>
      <c r="B2382" s="41">
        <f>VLOOKUP($A:$A,'Youth Skills Data'!$A$1:$E$2403,2,FALSE)</f>
        <v>24</v>
      </c>
      <c r="C2382" s="41" t="str">
        <f t="shared" si="186"/>
        <v>20 - 24 yrs</v>
      </c>
      <c r="D2382" s="41" t="s">
        <v>3</v>
      </c>
      <c r="E2382" s="41" t="str">
        <f>HLOOKUP($A2382,'Sheet 4'!$A$2:$CNK$3,2,FALSE)</f>
        <v>Single</v>
      </c>
      <c r="F2382" s="41" t="s">
        <v>120</v>
      </c>
      <c r="G2382" s="41" t="str">
        <f t="shared" si="185"/>
        <v>Male/Single/Nakapiripiriti</v>
      </c>
      <c r="H2382" s="41">
        <f>VLOOKUP($A2382,'Youth Skills Data'!$A$1:$E$2403,5,FALSE)</f>
        <v>0.81</v>
      </c>
      <c r="I2382" s="41">
        <f>VLOOKUP($A2382,'Youth Skills Data'!$A$1:$E$2403,4,FALSE)</f>
        <v>3.53</v>
      </c>
      <c r="J2382" s="41">
        <f>VLOOKUP($A2382,'Youth Skills Data'!$A$1:$E$2403,3,FALSE)</f>
        <v>7.58</v>
      </c>
      <c r="K2382" s="41">
        <f t="shared" si="187"/>
        <v>11.92</v>
      </c>
      <c r="L2382" s="41" t="s">
        <v>5</v>
      </c>
      <c r="M2382" s="41" t="s">
        <v>7</v>
      </c>
      <c r="N2382" s="41" t="str">
        <f t="shared" si="188"/>
        <v>Moderate Impact</v>
      </c>
      <c r="O2382" s="42">
        <v>25500</v>
      </c>
      <c r="P2382" s="42"/>
      <c r="Q2382" s="42">
        <f t="shared" si="189"/>
        <v>25500</v>
      </c>
    </row>
    <row r="2383" spans="1:17" x14ac:dyDescent="0.35">
      <c r="A2383" s="41" t="s">
        <v>2404</v>
      </c>
      <c r="B2383" s="41">
        <f>VLOOKUP($A:$A,'Youth Skills Data'!$A$1:$E$2403,2,FALSE)</f>
        <v>21</v>
      </c>
      <c r="C2383" s="41" t="str">
        <f t="shared" si="186"/>
        <v>20 - 24 yrs</v>
      </c>
      <c r="D2383" s="41" t="s">
        <v>8</v>
      </c>
      <c r="E2383" s="41" t="str">
        <f>HLOOKUP($A2383,'Sheet 4'!$A$2:$CNK$3,2,FALSE)</f>
        <v>Single</v>
      </c>
      <c r="F2383" s="41" t="s">
        <v>120</v>
      </c>
      <c r="G2383" s="41" t="str">
        <f t="shared" si="185"/>
        <v>Female/Single/Nakapiripiriti</v>
      </c>
      <c r="H2383" s="41">
        <f>VLOOKUP($A2383,'Youth Skills Data'!$A$1:$E$2403,5,FALSE)</f>
        <v>7.84</v>
      </c>
      <c r="I2383" s="41">
        <f>VLOOKUP($A2383,'Youth Skills Data'!$A$1:$E$2403,4,FALSE)</f>
        <v>6.23</v>
      </c>
      <c r="J2383" s="41">
        <f>VLOOKUP($A2383,'Youth Skills Data'!$A$1:$E$2403,3,FALSE)</f>
        <v>5.87</v>
      </c>
      <c r="K2383" s="41">
        <f t="shared" si="187"/>
        <v>19.940000000000001</v>
      </c>
      <c r="L2383" s="41" t="s">
        <v>5</v>
      </c>
      <c r="M2383" s="41" t="s">
        <v>7</v>
      </c>
      <c r="N2383" s="41" t="str">
        <f t="shared" si="188"/>
        <v>Moderate Impact</v>
      </c>
      <c r="O2383" s="42">
        <v>7000</v>
      </c>
      <c r="P2383" s="42"/>
      <c r="Q2383" s="42">
        <f t="shared" si="189"/>
        <v>7000</v>
      </c>
    </row>
    <row r="2384" spans="1:17" x14ac:dyDescent="0.35">
      <c r="A2384" s="41" t="s">
        <v>2405</v>
      </c>
      <c r="B2384" s="41">
        <f>VLOOKUP($A:$A,'Youth Skills Data'!$A$1:$E$2403,2,FALSE)</f>
        <v>24</v>
      </c>
      <c r="C2384" s="41" t="str">
        <f t="shared" si="186"/>
        <v>20 - 24 yrs</v>
      </c>
      <c r="D2384" s="41" t="s">
        <v>8</v>
      </c>
      <c r="E2384" s="41" t="str">
        <f>HLOOKUP($A2384,'Sheet 4'!$A$2:$CNK$3,2,FALSE)</f>
        <v>Single</v>
      </c>
      <c r="F2384" s="41" t="s">
        <v>119</v>
      </c>
      <c r="G2384" s="41" t="str">
        <f t="shared" si="185"/>
        <v>Female/Single/Napak</v>
      </c>
      <c r="H2384" s="41">
        <f>VLOOKUP($A2384,'Youth Skills Data'!$A$1:$E$2403,5,FALSE)</f>
        <v>5.3</v>
      </c>
      <c r="I2384" s="41">
        <f>VLOOKUP($A2384,'Youth Skills Data'!$A$1:$E$2403,4,FALSE)</f>
        <v>2.52</v>
      </c>
      <c r="J2384" s="41">
        <f>VLOOKUP($A2384,'Youth Skills Data'!$A$1:$E$2403,3,FALSE)</f>
        <v>5.59</v>
      </c>
      <c r="K2384" s="41">
        <f t="shared" si="187"/>
        <v>13.41</v>
      </c>
      <c r="L2384" s="41" t="s">
        <v>5</v>
      </c>
      <c r="M2384" s="41" t="s">
        <v>7</v>
      </c>
      <c r="N2384" s="41" t="str">
        <f t="shared" si="188"/>
        <v>Moderate Impact</v>
      </c>
      <c r="O2384" s="42">
        <v>10398</v>
      </c>
      <c r="P2384" s="42"/>
      <c r="Q2384" s="42">
        <f t="shared" si="189"/>
        <v>10398</v>
      </c>
    </row>
    <row r="2385" spans="1:17" x14ac:dyDescent="0.35">
      <c r="A2385" s="41" t="s">
        <v>2406</v>
      </c>
      <c r="B2385" s="41">
        <f>VLOOKUP($A:$A,'Youth Skills Data'!$A$1:$E$2403,2,FALSE)</f>
        <v>20</v>
      </c>
      <c r="C2385" s="41" t="str">
        <f t="shared" si="186"/>
        <v>20 - 24 yrs</v>
      </c>
      <c r="D2385" s="41" t="s">
        <v>8</v>
      </c>
      <c r="E2385" s="41" t="str">
        <f>HLOOKUP($A2385,'Sheet 4'!$A$2:$CNK$3,2,FALSE)</f>
        <v>Married</v>
      </c>
      <c r="F2385" s="41" t="s">
        <v>119</v>
      </c>
      <c r="G2385" s="41" t="str">
        <f t="shared" si="185"/>
        <v>Female/Married/Napak</v>
      </c>
      <c r="H2385" s="41">
        <f>VLOOKUP($A2385,'Youth Skills Data'!$A$1:$E$2403,5,FALSE)</f>
        <v>5.3</v>
      </c>
      <c r="I2385" s="41">
        <f>VLOOKUP($A2385,'Youth Skills Data'!$A$1:$E$2403,4,FALSE)</f>
        <v>2.52</v>
      </c>
      <c r="J2385" s="41">
        <f>VLOOKUP($A2385,'Youth Skills Data'!$A$1:$E$2403,3,FALSE)</f>
        <v>5.59</v>
      </c>
      <c r="K2385" s="41">
        <f t="shared" si="187"/>
        <v>13.41</v>
      </c>
      <c r="L2385" s="41" t="s">
        <v>5</v>
      </c>
      <c r="M2385" s="41" t="s">
        <v>5</v>
      </c>
      <c r="N2385" s="41" t="str">
        <f t="shared" si="188"/>
        <v>High Impact</v>
      </c>
      <c r="O2385" s="42">
        <v>797</v>
      </c>
      <c r="P2385" s="42">
        <v>278000</v>
      </c>
      <c r="Q2385" s="42">
        <f t="shared" si="189"/>
        <v>278797</v>
      </c>
    </row>
    <row r="2386" spans="1:17" x14ac:dyDescent="0.35">
      <c r="A2386" s="41" t="s">
        <v>2407</v>
      </c>
      <c r="B2386" s="41">
        <f>VLOOKUP($A:$A,'Youth Skills Data'!$A$1:$E$2403,2,FALSE)</f>
        <v>29</v>
      </c>
      <c r="C2386" s="41" t="str">
        <f t="shared" si="186"/>
        <v>25 yrs or more</v>
      </c>
      <c r="D2386" s="41" t="s">
        <v>8</v>
      </c>
      <c r="E2386" s="41" t="str">
        <f>HLOOKUP($A2386,'Sheet 4'!$A$2:$CNK$3,2,FALSE)</f>
        <v>Single</v>
      </c>
      <c r="F2386" s="41" t="s">
        <v>119</v>
      </c>
      <c r="G2386" s="41" t="str">
        <f t="shared" si="185"/>
        <v>Female/Single/Napak</v>
      </c>
      <c r="H2386" s="41">
        <f>VLOOKUP($A2386,'Youth Skills Data'!$A$1:$E$2403,5,FALSE)</f>
        <v>7.84</v>
      </c>
      <c r="I2386" s="41">
        <f>VLOOKUP($A2386,'Youth Skills Data'!$A$1:$E$2403,4,FALSE)</f>
        <v>2.2400000000000002</v>
      </c>
      <c r="J2386" s="41">
        <f>VLOOKUP($A2386,'Youth Skills Data'!$A$1:$E$2403,3,FALSE)</f>
        <v>8.09</v>
      </c>
      <c r="K2386" s="41">
        <f t="shared" si="187"/>
        <v>18.170000000000002</v>
      </c>
      <c r="L2386" s="41" t="s">
        <v>7</v>
      </c>
      <c r="M2386" s="41" t="s">
        <v>5</v>
      </c>
      <c r="N2386" s="41" t="str">
        <f t="shared" si="188"/>
        <v>Low Impact</v>
      </c>
      <c r="O2386" s="42"/>
      <c r="P2386" s="42">
        <v>31099</v>
      </c>
      <c r="Q2386" s="42">
        <f t="shared" si="189"/>
        <v>31099</v>
      </c>
    </row>
    <row r="2387" spans="1:17" x14ac:dyDescent="0.35">
      <c r="A2387" s="41" t="s">
        <v>2408</v>
      </c>
      <c r="B2387" s="41">
        <f>VLOOKUP($A:$A,'Youth Skills Data'!$A$1:$E$2403,2,FALSE)</f>
        <v>23</v>
      </c>
      <c r="C2387" s="41" t="str">
        <f t="shared" si="186"/>
        <v>20 - 24 yrs</v>
      </c>
      <c r="D2387" s="41" t="s">
        <v>8</v>
      </c>
      <c r="E2387" s="41" t="str">
        <f>HLOOKUP($A2387,'Sheet 4'!$A$2:$CNK$3,2,FALSE)</f>
        <v>Single</v>
      </c>
      <c r="F2387" s="41" t="s">
        <v>119</v>
      </c>
      <c r="G2387" s="41" t="str">
        <f t="shared" si="185"/>
        <v>Female/Single/Napak</v>
      </c>
      <c r="H2387" s="41">
        <f>VLOOKUP($A2387,'Youth Skills Data'!$A$1:$E$2403,5,FALSE)</f>
        <v>0.7</v>
      </c>
      <c r="I2387" s="41">
        <f>VLOOKUP($A2387,'Youth Skills Data'!$A$1:$E$2403,4,FALSE)</f>
        <v>1.79</v>
      </c>
      <c r="J2387" s="41">
        <f>VLOOKUP($A2387,'Youth Skills Data'!$A$1:$E$2403,3,FALSE)</f>
        <v>6.8</v>
      </c>
      <c r="K2387" s="41">
        <f t="shared" si="187"/>
        <v>9.2899999999999991</v>
      </c>
      <c r="L2387" s="41" t="s">
        <v>7</v>
      </c>
      <c r="M2387" s="41" t="s">
        <v>5</v>
      </c>
      <c r="N2387" s="41" t="str">
        <f t="shared" si="188"/>
        <v>Low Impact</v>
      </c>
      <c r="O2387" s="42"/>
      <c r="P2387" s="42">
        <v>77500</v>
      </c>
      <c r="Q2387" s="42">
        <f t="shared" si="189"/>
        <v>77500</v>
      </c>
    </row>
    <row r="2388" spans="1:17" x14ac:dyDescent="0.35">
      <c r="A2388" s="41" t="s">
        <v>2409</v>
      </c>
      <c r="B2388" s="41">
        <f>VLOOKUP($A:$A,'Youth Skills Data'!$A$1:$E$2403,2,FALSE)</f>
        <v>21</v>
      </c>
      <c r="C2388" s="41" t="str">
        <f t="shared" si="186"/>
        <v>20 - 24 yrs</v>
      </c>
      <c r="D2388" s="41" t="s">
        <v>8</v>
      </c>
      <c r="E2388" s="41" t="str">
        <f>HLOOKUP($A2388,'Sheet 4'!$A$2:$CNK$3,2,FALSE)</f>
        <v>Single</v>
      </c>
      <c r="F2388" s="41" t="s">
        <v>119</v>
      </c>
      <c r="G2388" s="41" t="str">
        <f t="shared" si="185"/>
        <v>Female/Single/Napak</v>
      </c>
      <c r="H2388" s="41">
        <f>VLOOKUP($A2388,'Youth Skills Data'!$A$1:$E$2403,5,FALSE)</f>
        <v>5.95</v>
      </c>
      <c r="I2388" s="41">
        <f>VLOOKUP($A2388,'Youth Skills Data'!$A$1:$E$2403,4,FALSE)</f>
        <v>9.8000000000000007</v>
      </c>
      <c r="J2388" s="41">
        <f>VLOOKUP($A2388,'Youth Skills Data'!$A$1:$E$2403,3,FALSE)</f>
        <v>1.47</v>
      </c>
      <c r="K2388" s="41">
        <f t="shared" si="187"/>
        <v>17.22</v>
      </c>
      <c r="L2388" s="41" t="s">
        <v>7</v>
      </c>
      <c r="M2388" s="41" t="s">
        <v>5</v>
      </c>
      <c r="N2388" s="41" t="str">
        <f t="shared" si="188"/>
        <v>Low Impact</v>
      </c>
      <c r="O2388" s="42"/>
      <c r="P2388" s="42">
        <v>800000</v>
      </c>
      <c r="Q2388" s="42">
        <f t="shared" si="189"/>
        <v>800000</v>
      </c>
    </row>
    <row r="2389" spans="1:17" x14ac:dyDescent="0.35">
      <c r="A2389" s="41" t="s">
        <v>2410</v>
      </c>
      <c r="B2389" s="41">
        <f>VLOOKUP($A:$A,'Youth Skills Data'!$A$1:$E$2403,2,FALSE)</f>
        <v>19</v>
      </c>
      <c r="C2389" s="41" t="str">
        <f t="shared" si="186"/>
        <v>20 - 24 yrs</v>
      </c>
      <c r="D2389" s="41" t="s">
        <v>8</v>
      </c>
      <c r="E2389" s="41" t="str">
        <f>HLOOKUP($A2389,'Sheet 4'!$A$2:$CNK$3,2,FALSE)</f>
        <v>Single</v>
      </c>
      <c r="F2389" s="41" t="s">
        <v>119</v>
      </c>
      <c r="G2389" s="41" t="str">
        <f t="shared" si="185"/>
        <v>Female/Single/Napak</v>
      </c>
      <c r="H2389" s="41">
        <f>VLOOKUP($A2389,'Youth Skills Data'!$A$1:$E$2403,5,FALSE)</f>
        <v>5.3</v>
      </c>
      <c r="I2389" s="41">
        <f>VLOOKUP($A2389,'Youth Skills Data'!$A$1:$E$2403,4,FALSE)</f>
        <v>2.52</v>
      </c>
      <c r="J2389" s="41">
        <f>VLOOKUP($A2389,'Youth Skills Data'!$A$1:$E$2403,3,FALSE)</f>
        <v>5.59</v>
      </c>
      <c r="K2389" s="41">
        <f t="shared" si="187"/>
        <v>13.41</v>
      </c>
      <c r="L2389" s="41" t="s">
        <v>7</v>
      </c>
      <c r="M2389" s="41" t="s">
        <v>5</v>
      </c>
      <c r="N2389" s="41" t="str">
        <f t="shared" si="188"/>
        <v>Low Impact</v>
      </c>
      <c r="O2389" s="42"/>
      <c r="P2389" s="42">
        <v>6240000</v>
      </c>
      <c r="Q2389" s="42">
        <f t="shared" si="189"/>
        <v>6240000</v>
      </c>
    </row>
    <row r="2390" spans="1:17" x14ac:dyDescent="0.35">
      <c r="A2390" s="41" t="s">
        <v>2411</v>
      </c>
      <c r="B2390" s="41">
        <f>VLOOKUP($A:$A,'Youth Skills Data'!$A$1:$E$2403,2,FALSE)</f>
        <v>21</v>
      </c>
      <c r="C2390" s="41" t="str">
        <f t="shared" si="186"/>
        <v>20 - 24 yrs</v>
      </c>
      <c r="D2390" s="41" t="s">
        <v>8</v>
      </c>
      <c r="E2390" s="41" t="str">
        <f>HLOOKUP($A2390,'Sheet 4'!$A$2:$CNK$3,2,FALSE)</f>
        <v>Married</v>
      </c>
      <c r="F2390" s="41" t="s">
        <v>119</v>
      </c>
      <c r="G2390" s="41" t="str">
        <f t="shared" si="185"/>
        <v>Female/Married/Napak</v>
      </c>
      <c r="H2390" s="41">
        <f>VLOOKUP($A2390,'Youth Skills Data'!$A$1:$E$2403,5,FALSE)</f>
        <v>0.68</v>
      </c>
      <c r="I2390" s="41">
        <f>VLOOKUP($A2390,'Youth Skills Data'!$A$1:$E$2403,4,FALSE)</f>
        <v>1.57</v>
      </c>
      <c r="J2390" s="41">
        <f>VLOOKUP($A2390,'Youth Skills Data'!$A$1:$E$2403,3,FALSE)</f>
        <v>6.72</v>
      </c>
      <c r="K2390" s="41">
        <f t="shared" si="187"/>
        <v>8.9699999999999989</v>
      </c>
      <c r="L2390" s="41" t="s">
        <v>7</v>
      </c>
      <c r="M2390" s="41" t="s">
        <v>5</v>
      </c>
      <c r="N2390" s="41" t="str">
        <f t="shared" si="188"/>
        <v>Low Impact</v>
      </c>
      <c r="O2390" s="42"/>
      <c r="P2390" s="42">
        <v>125000</v>
      </c>
      <c r="Q2390" s="42">
        <f t="shared" si="189"/>
        <v>125000</v>
      </c>
    </row>
    <row r="2391" spans="1:17" x14ac:dyDescent="0.35">
      <c r="A2391" s="41" t="s">
        <v>2412</v>
      </c>
      <c r="B2391" s="41">
        <f>VLOOKUP($A:$A,'Youth Skills Data'!$A$1:$E$2403,2,FALSE)</f>
        <v>23</v>
      </c>
      <c r="C2391" s="41" t="str">
        <f t="shared" si="186"/>
        <v>20 - 24 yrs</v>
      </c>
      <c r="D2391" s="41" t="s">
        <v>8</v>
      </c>
      <c r="E2391" s="41" t="str">
        <f>HLOOKUP($A2391,'Sheet 4'!$A$2:$CNK$3,2,FALSE)</f>
        <v>Single</v>
      </c>
      <c r="F2391" s="41" t="s">
        <v>119</v>
      </c>
      <c r="G2391" s="41" t="str">
        <f t="shared" si="185"/>
        <v>Female/Single/Napak</v>
      </c>
      <c r="H2391" s="41">
        <f>VLOOKUP($A2391,'Youth Skills Data'!$A$1:$E$2403,5,FALSE)</f>
        <v>8.76</v>
      </c>
      <c r="I2391" s="41">
        <f>VLOOKUP($A2391,'Youth Skills Data'!$A$1:$E$2403,4,FALSE)</f>
        <v>3.81</v>
      </c>
      <c r="J2391" s="41">
        <f>VLOOKUP($A2391,'Youth Skills Data'!$A$1:$E$2403,3,FALSE)</f>
        <v>7.33</v>
      </c>
      <c r="K2391" s="41">
        <f t="shared" si="187"/>
        <v>19.899999999999999</v>
      </c>
      <c r="L2391" s="41" t="s">
        <v>5</v>
      </c>
      <c r="M2391" s="41" t="s">
        <v>5</v>
      </c>
      <c r="N2391" s="41" t="str">
        <f t="shared" si="188"/>
        <v>High Impact</v>
      </c>
      <c r="O2391" s="42">
        <v>552050</v>
      </c>
      <c r="P2391" s="42">
        <v>1050000</v>
      </c>
      <c r="Q2391" s="42">
        <f t="shared" si="189"/>
        <v>1602050</v>
      </c>
    </row>
    <row r="2392" spans="1:17" x14ac:dyDescent="0.35">
      <c r="A2392" s="41" t="s">
        <v>2413</v>
      </c>
      <c r="B2392" s="41">
        <f>VLOOKUP($A:$A,'Youth Skills Data'!$A$1:$E$2403,2,FALSE)</f>
        <v>17</v>
      </c>
      <c r="C2392" s="41" t="str">
        <f t="shared" si="186"/>
        <v>15 - 19 yrs</v>
      </c>
      <c r="D2392" s="41" t="s">
        <v>8</v>
      </c>
      <c r="E2392" s="41" t="str">
        <f>HLOOKUP($A2392,'Sheet 4'!$A$2:$CNK$3,2,FALSE)</f>
        <v>Single</v>
      </c>
      <c r="F2392" s="41" t="s">
        <v>119</v>
      </c>
      <c r="G2392" s="41" t="str">
        <f t="shared" si="185"/>
        <v>Female/Single/Napak</v>
      </c>
      <c r="H2392" s="41">
        <f>VLOOKUP($A2392,'Youth Skills Data'!$A$1:$E$2403,5,FALSE)</f>
        <v>1.87</v>
      </c>
      <c r="I2392" s="41">
        <f>VLOOKUP($A2392,'Youth Skills Data'!$A$1:$E$2403,4,FALSE)</f>
        <v>2.88</v>
      </c>
      <c r="J2392" s="41">
        <f>VLOOKUP($A2392,'Youth Skills Data'!$A$1:$E$2403,3,FALSE)</f>
        <v>5.23</v>
      </c>
      <c r="K2392" s="41">
        <f t="shared" si="187"/>
        <v>9.98</v>
      </c>
      <c r="L2392" s="41" t="s">
        <v>5</v>
      </c>
      <c r="M2392" s="41" t="s">
        <v>7</v>
      </c>
      <c r="N2392" s="41" t="str">
        <f t="shared" si="188"/>
        <v>Moderate Impact</v>
      </c>
      <c r="O2392" s="42">
        <v>2005600</v>
      </c>
      <c r="P2392" s="42"/>
      <c r="Q2392" s="42">
        <f t="shared" si="189"/>
        <v>2005600</v>
      </c>
    </row>
    <row r="2393" spans="1:17" x14ac:dyDescent="0.35">
      <c r="A2393" s="41" t="s">
        <v>2414</v>
      </c>
      <c r="B2393" s="41">
        <f>VLOOKUP($A:$A,'Youth Skills Data'!$A$1:$E$2403,2,FALSE)</f>
        <v>21</v>
      </c>
      <c r="C2393" s="41" t="str">
        <f t="shared" si="186"/>
        <v>20 - 24 yrs</v>
      </c>
      <c r="D2393" s="41" t="s">
        <v>8</v>
      </c>
      <c r="E2393" s="41" t="str">
        <f>HLOOKUP($A2393,'Sheet 4'!$A$2:$CNK$3,2,FALSE)</f>
        <v>Single</v>
      </c>
      <c r="F2393" s="41" t="s">
        <v>119</v>
      </c>
      <c r="G2393" s="41" t="str">
        <f t="shared" si="185"/>
        <v>Female/Single/Napak</v>
      </c>
      <c r="H2393" s="41">
        <f>VLOOKUP($A2393,'Youth Skills Data'!$A$1:$E$2403,5,FALSE)</f>
        <v>3.88</v>
      </c>
      <c r="I2393" s="41">
        <f>VLOOKUP($A2393,'Youth Skills Data'!$A$1:$E$2403,4,FALSE)</f>
        <v>1.29</v>
      </c>
      <c r="J2393" s="41">
        <f>VLOOKUP($A2393,'Youth Skills Data'!$A$1:$E$2403,3,FALSE)</f>
        <v>9.16</v>
      </c>
      <c r="K2393" s="41">
        <f t="shared" si="187"/>
        <v>14.33</v>
      </c>
      <c r="L2393" s="41" t="s">
        <v>5</v>
      </c>
      <c r="M2393" s="41" t="s">
        <v>5</v>
      </c>
      <c r="N2393" s="41" t="str">
        <f t="shared" si="188"/>
        <v>High Impact</v>
      </c>
      <c r="O2393" s="42">
        <v>48000</v>
      </c>
      <c r="P2393" s="42">
        <v>480000</v>
      </c>
      <c r="Q2393" s="42">
        <f t="shared" si="189"/>
        <v>528000</v>
      </c>
    </row>
    <row r="2394" spans="1:17" x14ac:dyDescent="0.35">
      <c r="A2394" s="41" t="s">
        <v>2415</v>
      </c>
      <c r="B2394" s="41">
        <f>VLOOKUP($A:$A,'Youth Skills Data'!$A$1:$E$2403,2,FALSE)</f>
        <v>23</v>
      </c>
      <c r="C2394" s="41" t="str">
        <f t="shared" si="186"/>
        <v>20 - 24 yrs</v>
      </c>
      <c r="D2394" s="41" t="s">
        <v>8</v>
      </c>
      <c r="E2394" s="41" t="str">
        <f>HLOOKUP($A2394,'Sheet 4'!$A$2:$CNK$3,2,FALSE)</f>
        <v>Separated</v>
      </c>
      <c r="F2394" s="41" t="s">
        <v>116</v>
      </c>
      <c r="G2394" s="41" t="str">
        <f t="shared" si="185"/>
        <v>Female/Separated/Moroto</v>
      </c>
      <c r="H2394" s="41">
        <f>VLOOKUP($A2394,'Youth Skills Data'!$A$1:$E$2403,5,FALSE)</f>
        <v>0.76</v>
      </c>
      <c r="I2394" s="41">
        <f>VLOOKUP($A2394,'Youth Skills Data'!$A$1:$E$2403,4,FALSE)</f>
        <v>5.29</v>
      </c>
      <c r="J2394" s="41">
        <f>VLOOKUP($A2394,'Youth Skills Data'!$A$1:$E$2403,3,FALSE)</f>
        <v>8.09</v>
      </c>
      <c r="K2394" s="41">
        <f t="shared" si="187"/>
        <v>14.14</v>
      </c>
      <c r="L2394" s="41" t="s">
        <v>5</v>
      </c>
      <c r="M2394" s="41" t="s">
        <v>7</v>
      </c>
      <c r="N2394" s="41" t="str">
        <f t="shared" si="188"/>
        <v>Moderate Impact</v>
      </c>
      <c r="O2394" s="42">
        <v>21000</v>
      </c>
      <c r="P2394" s="42"/>
      <c r="Q2394" s="42">
        <f t="shared" si="189"/>
        <v>21000</v>
      </c>
    </row>
    <row r="2395" spans="1:17" x14ac:dyDescent="0.35">
      <c r="A2395" s="41" t="s">
        <v>2416</v>
      </c>
      <c r="B2395" s="41">
        <f>VLOOKUP($A:$A,'Youth Skills Data'!$A$1:$E$2403,2,FALSE)</f>
        <v>17</v>
      </c>
      <c r="C2395" s="41" t="str">
        <f t="shared" si="186"/>
        <v>15 - 19 yrs</v>
      </c>
      <c r="D2395" s="41" t="s">
        <v>8</v>
      </c>
      <c r="E2395" s="41" t="str">
        <f>HLOOKUP($A2395,'Sheet 4'!$A$2:$CNK$3,2,FALSE)</f>
        <v>Single</v>
      </c>
      <c r="F2395" s="41" t="s">
        <v>116</v>
      </c>
      <c r="G2395" s="41" t="str">
        <f t="shared" si="185"/>
        <v>Female/Single/Moroto</v>
      </c>
      <c r="H2395" s="41">
        <f>VLOOKUP($A2395,'Youth Skills Data'!$A$1:$E$2403,5,FALSE)</f>
        <v>8.42</v>
      </c>
      <c r="I2395" s="41">
        <f>VLOOKUP($A2395,'Youth Skills Data'!$A$1:$E$2403,4,FALSE)</f>
        <v>3.68</v>
      </c>
      <c r="J2395" s="41">
        <f>VLOOKUP($A2395,'Youth Skills Data'!$A$1:$E$2403,3,FALSE)</f>
        <v>0.54</v>
      </c>
      <c r="K2395" s="41">
        <f t="shared" si="187"/>
        <v>12.64</v>
      </c>
      <c r="L2395" s="41" t="s">
        <v>5</v>
      </c>
      <c r="M2395" s="41" t="s">
        <v>7</v>
      </c>
      <c r="N2395" s="41" t="str">
        <f t="shared" si="188"/>
        <v>Moderate Impact</v>
      </c>
      <c r="O2395" s="42">
        <v>45500</v>
      </c>
      <c r="P2395" s="42"/>
      <c r="Q2395" s="42">
        <f t="shared" si="189"/>
        <v>45500</v>
      </c>
    </row>
    <row r="2396" spans="1:17" x14ac:dyDescent="0.35">
      <c r="A2396" s="41" t="s">
        <v>2417</v>
      </c>
      <c r="B2396" s="41">
        <f>VLOOKUP($A:$A,'Youth Skills Data'!$A$1:$E$2403,2,FALSE)</f>
        <v>23</v>
      </c>
      <c r="C2396" s="41" t="str">
        <f t="shared" si="186"/>
        <v>20 - 24 yrs</v>
      </c>
      <c r="D2396" s="41" t="s">
        <v>8</v>
      </c>
      <c r="E2396" s="41" t="str">
        <f>HLOOKUP($A2396,'Sheet 4'!$A$2:$CNK$3,2,FALSE)</f>
        <v>Single</v>
      </c>
      <c r="F2396" s="41" t="s">
        <v>116</v>
      </c>
      <c r="G2396" s="41" t="str">
        <f t="shared" si="185"/>
        <v>Female/Single/Moroto</v>
      </c>
      <c r="H2396" s="41">
        <f>VLOOKUP($A2396,'Youth Skills Data'!$A$1:$E$2403,5,FALSE)</f>
        <v>2.35</v>
      </c>
      <c r="I2396" s="41">
        <f>VLOOKUP($A2396,'Youth Skills Data'!$A$1:$E$2403,4,FALSE)</f>
        <v>7.9</v>
      </c>
      <c r="J2396" s="41">
        <f>VLOOKUP($A2396,'Youth Skills Data'!$A$1:$E$2403,3,FALSE)</f>
        <v>0.01</v>
      </c>
      <c r="K2396" s="41">
        <f t="shared" si="187"/>
        <v>10.26</v>
      </c>
      <c r="L2396" s="41" t="s">
        <v>5</v>
      </c>
      <c r="M2396" s="41" t="s">
        <v>7</v>
      </c>
      <c r="N2396" s="41" t="str">
        <f t="shared" si="188"/>
        <v>Moderate Impact</v>
      </c>
      <c r="O2396" s="42">
        <v>37500</v>
      </c>
      <c r="P2396" s="42"/>
      <c r="Q2396" s="42">
        <f t="shared" si="189"/>
        <v>37500</v>
      </c>
    </row>
    <row r="2397" spans="1:17" x14ac:dyDescent="0.35">
      <c r="A2397" s="41" t="s">
        <v>2418</v>
      </c>
      <c r="B2397" s="41">
        <f>VLOOKUP($A:$A,'Youth Skills Data'!$A$1:$E$2403,2,FALSE)</f>
        <v>17</v>
      </c>
      <c r="C2397" s="41" t="str">
        <f t="shared" si="186"/>
        <v>15 - 19 yrs</v>
      </c>
      <c r="D2397" s="41" t="s">
        <v>8</v>
      </c>
      <c r="E2397" s="41" t="str">
        <f>HLOOKUP($A2397,'Sheet 4'!$A$2:$CNK$3,2,FALSE)</f>
        <v>Single</v>
      </c>
      <c r="F2397" s="41" t="s">
        <v>116</v>
      </c>
      <c r="G2397" s="41" t="str">
        <f t="shared" si="185"/>
        <v>Female/Single/Moroto</v>
      </c>
      <c r="H2397" s="41">
        <f>VLOOKUP($A2397,'Youth Skills Data'!$A$1:$E$2403,5,FALSE)</f>
        <v>8.9499999999999993</v>
      </c>
      <c r="I2397" s="41">
        <f>VLOOKUP($A2397,'Youth Skills Data'!$A$1:$E$2403,4,FALSE)</f>
        <v>9.2799999999999994</v>
      </c>
      <c r="J2397" s="41">
        <f>VLOOKUP($A2397,'Youth Skills Data'!$A$1:$E$2403,3,FALSE)</f>
        <v>7.99</v>
      </c>
      <c r="K2397" s="41">
        <f t="shared" si="187"/>
        <v>26.22</v>
      </c>
      <c r="L2397" s="41" t="s">
        <v>5</v>
      </c>
      <c r="M2397" s="41" t="s">
        <v>7</v>
      </c>
      <c r="N2397" s="41" t="str">
        <f t="shared" si="188"/>
        <v>Moderate Impact</v>
      </c>
      <c r="O2397" s="42">
        <v>37000</v>
      </c>
      <c r="P2397" s="42"/>
      <c r="Q2397" s="42">
        <f t="shared" si="189"/>
        <v>37000</v>
      </c>
    </row>
    <row r="2398" spans="1:17" x14ac:dyDescent="0.35">
      <c r="A2398" s="41" t="s">
        <v>2419</v>
      </c>
      <c r="B2398" s="41">
        <f>VLOOKUP($A:$A,'Youth Skills Data'!$A$1:$E$2403,2,FALSE)</f>
        <v>25</v>
      </c>
      <c r="C2398" s="41" t="str">
        <f t="shared" si="186"/>
        <v>25 yrs or more</v>
      </c>
      <c r="D2398" s="41" t="s">
        <v>8</v>
      </c>
      <c r="E2398" s="41" t="str">
        <f>HLOOKUP($A2398,'Sheet 4'!$A$2:$CNK$3,2,FALSE)</f>
        <v>Single</v>
      </c>
      <c r="F2398" s="41" t="s">
        <v>116</v>
      </c>
      <c r="G2398" s="41" t="str">
        <f t="shared" si="185"/>
        <v>Female/Single/Moroto</v>
      </c>
      <c r="H2398" s="41">
        <f>VLOOKUP($A2398,'Youth Skills Data'!$A$1:$E$2403,5,FALSE)</f>
        <v>3.26</v>
      </c>
      <c r="I2398" s="41">
        <f>VLOOKUP($A2398,'Youth Skills Data'!$A$1:$E$2403,4,FALSE)</f>
        <v>9.7200000000000006</v>
      </c>
      <c r="J2398" s="41">
        <f>VLOOKUP($A2398,'Youth Skills Data'!$A$1:$E$2403,3,FALSE)</f>
        <v>2</v>
      </c>
      <c r="K2398" s="41">
        <f t="shared" si="187"/>
        <v>14.98</v>
      </c>
      <c r="L2398" s="41" t="s">
        <v>5</v>
      </c>
      <c r="M2398" s="41" t="s">
        <v>7</v>
      </c>
      <c r="N2398" s="41" t="str">
        <f t="shared" si="188"/>
        <v>Moderate Impact</v>
      </c>
      <c r="O2398" s="42">
        <v>396000</v>
      </c>
      <c r="P2398" s="42"/>
      <c r="Q2398" s="42">
        <f t="shared" si="189"/>
        <v>396000</v>
      </c>
    </row>
    <row r="2399" spans="1:17" x14ac:dyDescent="0.35">
      <c r="A2399" s="41" t="s">
        <v>2420</v>
      </c>
      <c r="B2399" s="41">
        <f>VLOOKUP($A:$A,'Youth Skills Data'!$A$1:$E$2403,2,FALSE)</f>
        <v>15</v>
      </c>
      <c r="C2399" s="41" t="str">
        <f t="shared" si="186"/>
        <v>15 - 19 yrs</v>
      </c>
      <c r="D2399" s="41" t="s">
        <v>3</v>
      </c>
      <c r="E2399" s="41" t="str">
        <f>HLOOKUP($A2399,'Sheet 4'!$A$2:$CNK$3,2,FALSE)</f>
        <v>Married</v>
      </c>
      <c r="F2399" s="41" t="s">
        <v>116</v>
      </c>
      <c r="G2399" s="41" t="str">
        <f t="shared" si="185"/>
        <v>Male/Married/Moroto</v>
      </c>
      <c r="H2399" s="41">
        <f>VLOOKUP($A2399,'Youth Skills Data'!$A$1:$E$2403,5,FALSE)</f>
        <v>8.42</v>
      </c>
      <c r="I2399" s="41">
        <f>VLOOKUP($A2399,'Youth Skills Data'!$A$1:$E$2403,4,FALSE)</f>
        <v>3.68</v>
      </c>
      <c r="J2399" s="41">
        <f>VLOOKUP($A2399,'Youth Skills Data'!$A$1:$E$2403,3,FALSE)</f>
        <v>0.54</v>
      </c>
      <c r="K2399" s="41">
        <f t="shared" si="187"/>
        <v>12.64</v>
      </c>
      <c r="L2399" s="41" t="s">
        <v>5</v>
      </c>
      <c r="M2399" s="41" t="s">
        <v>5</v>
      </c>
      <c r="N2399" s="41" t="str">
        <f t="shared" si="188"/>
        <v>High Impact</v>
      </c>
      <c r="O2399" s="42">
        <v>32000</v>
      </c>
      <c r="P2399" s="42">
        <v>190000</v>
      </c>
      <c r="Q2399" s="42">
        <f t="shared" si="189"/>
        <v>222000</v>
      </c>
    </row>
    <row r="2400" spans="1:17" x14ac:dyDescent="0.35">
      <c r="A2400" s="41" t="s">
        <v>2421</v>
      </c>
      <c r="B2400" s="41">
        <f>VLOOKUP($A:$A,'Youth Skills Data'!$A$1:$E$2403,2,FALSE)</f>
        <v>15</v>
      </c>
      <c r="C2400" s="41" t="str">
        <f t="shared" si="186"/>
        <v>15 - 19 yrs</v>
      </c>
      <c r="D2400" s="41" t="s">
        <v>3</v>
      </c>
      <c r="E2400" s="41" t="str">
        <f>HLOOKUP($A2400,'Sheet 4'!$A$2:$CNK$3,2,FALSE)</f>
        <v>Married</v>
      </c>
      <c r="F2400" s="41" t="s">
        <v>116</v>
      </c>
      <c r="G2400" s="41" t="str">
        <f t="shared" si="185"/>
        <v>Male/Married/Moroto</v>
      </c>
      <c r="H2400" s="41">
        <f>VLOOKUP($A2400,'Youth Skills Data'!$A$1:$E$2403,5,FALSE)</f>
        <v>7.84</v>
      </c>
      <c r="I2400" s="41">
        <f>VLOOKUP($A2400,'Youth Skills Data'!$A$1:$E$2403,4,FALSE)</f>
        <v>2.2400000000000002</v>
      </c>
      <c r="J2400" s="41">
        <f>VLOOKUP($A2400,'Youth Skills Data'!$A$1:$E$2403,3,FALSE)</f>
        <v>8.09</v>
      </c>
      <c r="K2400" s="41">
        <f t="shared" si="187"/>
        <v>18.170000000000002</v>
      </c>
      <c r="L2400" s="41" t="s">
        <v>7</v>
      </c>
      <c r="M2400" s="41" t="s">
        <v>5</v>
      </c>
      <c r="N2400" s="41" t="str">
        <f t="shared" si="188"/>
        <v>Low Impact</v>
      </c>
      <c r="O2400" s="42"/>
      <c r="P2400" s="42">
        <v>280000</v>
      </c>
      <c r="Q2400" s="42">
        <f t="shared" si="189"/>
        <v>280000</v>
      </c>
    </row>
    <row r="2401" spans="1:17" x14ac:dyDescent="0.35">
      <c r="A2401" s="41" t="s">
        <v>2422</v>
      </c>
      <c r="B2401" s="41">
        <f>VLOOKUP($A:$A,'Youth Skills Data'!$A$1:$E$2403,2,FALSE)</f>
        <v>17</v>
      </c>
      <c r="C2401" s="41" t="str">
        <f t="shared" si="186"/>
        <v>15 - 19 yrs</v>
      </c>
      <c r="D2401" s="41" t="s">
        <v>8</v>
      </c>
      <c r="E2401" s="41" t="str">
        <f>HLOOKUP($A2401,'Sheet 4'!$A$2:$CNK$3,2,FALSE)</f>
        <v>Single</v>
      </c>
      <c r="F2401" s="41" t="s">
        <v>116</v>
      </c>
      <c r="G2401" s="41" t="str">
        <f t="shared" si="185"/>
        <v>Female/Single/Moroto</v>
      </c>
      <c r="H2401" s="41">
        <f>VLOOKUP($A2401,'Youth Skills Data'!$A$1:$E$2403,5,FALSE)</f>
        <v>7.84</v>
      </c>
      <c r="I2401" s="41">
        <f>VLOOKUP($A2401,'Youth Skills Data'!$A$1:$E$2403,4,FALSE)</f>
        <v>2.2400000000000002</v>
      </c>
      <c r="J2401" s="41">
        <f>VLOOKUP($A2401,'Youth Skills Data'!$A$1:$E$2403,3,FALSE)</f>
        <v>8.09</v>
      </c>
      <c r="K2401" s="41">
        <f t="shared" si="187"/>
        <v>18.170000000000002</v>
      </c>
      <c r="L2401" s="41" t="s">
        <v>7</v>
      </c>
      <c r="M2401" s="41" t="s">
        <v>5</v>
      </c>
      <c r="N2401" s="41" t="str">
        <f t="shared" si="188"/>
        <v>Low Impact</v>
      </c>
      <c r="O2401" s="42"/>
      <c r="P2401" s="42">
        <v>295000</v>
      </c>
      <c r="Q2401" s="42">
        <f t="shared" si="189"/>
        <v>295000</v>
      </c>
    </row>
    <row r="2402" spans="1:17" x14ac:dyDescent="0.35">
      <c r="A2402" s="41" t="s">
        <v>2423</v>
      </c>
      <c r="B2402" s="41">
        <f>VLOOKUP($A:$A,'Youth Skills Data'!$A$1:$E$2403,2,FALSE)</f>
        <v>19</v>
      </c>
      <c r="C2402" s="41" t="str">
        <f t="shared" si="186"/>
        <v>20 - 24 yrs</v>
      </c>
      <c r="D2402" s="41" t="s">
        <v>3</v>
      </c>
      <c r="E2402" s="41" t="str">
        <f>HLOOKUP($A2402,'Sheet 4'!$A$2:$CNK$3,2,FALSE)</f>
        <v>Single</v>
      </c>
      <c r="F2402" s="41" t="s">
        <v>116</v>
      </c>
      <c r="G2402" s="41" t="str">
        <f t="shared" si="185"/>
        <v>Male/Single/Moroto</v>
      </c>
      <c r="H2402" s="41">
        <f>VLOOKUP($A2402,'Youth Skills Data'!$A$1:$E$2403,5,FALSE)</f>
        <v>3.26</v>
      </c>
      <c r="I2402" s="41">
        <f>VLOOKUP($A2402,'Youth Skills Data'!$A$1:$E$2403,4,FALSE)</f>
        <v>9.7200000000000006</v>
      </c>
      <c r="J2402" s="41">
        <f>VLOOKUP($A2402,'Youth Skills Data'!$A$1:$E$2403,3,FALSE)</f>
        <v>2</v>
      </c>
      <c r="K2402" s="41">
        <f t="shared" si="187"/>
        <v>14.98</v>
      </c>
      <c r="L2402" s="41" t="s">
        <v>7</v>
      </c>
      <c r="M2402" s="41" t="s">
        <v>5</v>
      </c>
      <c r="N2402" s="41" t="str">
        <f t="shared" si="188"/>
        <v>Low Impact</v>
      </c>
      <c r="O2402" s="42"/>
      <c r="P2402" s="42">
        <v>0</v>
      </c>
      <c r="Q2402" s="42">
        <f t="shared" si="189"/>
        <v>0</v>
      </c>
    </row>
    <row r="2403" spans="1:17" x14ac:dyDescent="0.35">
      <c r="A2403" s="41" t="s">
        <v>2424</v>
      </c>
      <c r="B2403" s="41">
        <f>VLOOKUP($A:$A,'Youth Skills Data'!$A$1:$E$2403,2,FALSE)</f>
        <v>21</v>
      </c>
      <c r="C2403" s="41" t="str">
        <f t="shared" si="186"/>
        <v>20 - 24 yrs</v>
      </c>
      <c r="D2403" s="41" t="s">
        <v>3</v>
      </c>
      <c r="E2403" s="41" t="str">
        <f>HLOOKUP($A2403,'Sheet 4'!$A$2:$CNK$3,2,FALSE)</f>
        <v>Single</v>
      </c>
      <c r="F2403" s="41" t="s">
        <v>116</v>
      </c>
      <c r="G2403" s="41" t="str">
        <f t="shared" si="185"/>
        <v>Male/Single/Moroto</v>
      </c>
      <c r="H2403" s="41">
        <f>VLOOKUP($A2403,'Youth Skills Data'!$A$1:$E$2403,5,FALSE)</f>
        <v>0.7</v>
      </c>
      <c r="I2403" s="41">
        <f>VLOOKUP($A2403,'Youth Skills Data'!$A$1:$E$2403,4,FALSE)</f>
        <v>1.79</v>
      </c>
      <c r="J2403" s="41">
        <f>VLOOKUP($A2403,'Youth Skills Data'!$A$1:$E$2403,3,FALSE)</f>
        <v>6.8</v>
      </c>
      <c r="K2403" s="41">
        <f t="shared" si="187"/>
        <v>9.2899999999999991</v>
      </c>
      <c r="L2403" s="41" t="s">
        <v>5</v>
      </c>
      <c r="M2403" s="41" t="s">
        <v>5</v>
      </c>
      <c r="N2403" s="41" t="str">
        <f t="shared" si="188"/>
        <v>High Impact</v>
      </c>
      <c r="O2403" s="42">
        <v>55000</v>
      </c>
      <c r="P2403" s="42">
        <v>23000</v>
      </c>
      <c r="Q2403" s="42">
        <f t="shared" si="189"/>
        <v>78000</v>
      </c>
    </row>
  </sheetData>
  <sortState xmlns:xlrd2="http://schemas.microsoft.com/office/spreadsheetml/2017/richdata2" ref="A2:EC123">
    <sortCondition ref="A2:A123"/>
  </sortState>
  <conditionalFormatting sqref="A2:A1048576">
    <cfRule type="duplicateValues" dxfId="0" priority="1"/>
  </conditionalFormatting>
  <pageMargins left="0.7" right="0.7" top="0.75" bottom="0.75" header="0.3" footer="0.3"/>
  <pageSetup orientation="portrait" horizontalDpi="4294967293" verticalDpi="4294967293"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A9" sqref="A9:A11"/>
    </sheetView>
  </sheetViews>
  <sheetFormatPr defaultColWidth="8.6328125" defaultRowHeight="14.5" x14ac:dyDescent="0.35"/>
  <cols>
    <col min="1" max="1" width="29.54296875" style="4" customWidth="1"/>
    <col min="2" max="2" width="72.90625" style="12" customWidth="1"/>
    <col min="3" max="16384" width="8.6328125" style="4"/>
  </cols>
  <sheetData>
    <row r="1" spans="1:2" x14ac:dyDescent="0.35">
      <c r="A1" s="8" t="s">
        <v>2437</v>
      </c>
      <c r="B1" s="9" t="s">
        <v>2438</v>
      </c>
    </row>
    <row r="2" spans="1:2" x14ac:dyDescent="0.35">
      <c r="A2" s="5" t="s">
        <v>115</v>
      </c>
      <c r="B2" s="10" t="s">
        <v>2439</v>
      </c>
    </row>
    <row r="3" spans="1:2" x14ac:dyDescent="0.35">
      <c r="A3" s="5" t="s">
        <v>2432</v>
      </c>
      <c r="B3" s="10" t="s">
        <v>2440</v>
      </c>
    </row>
    <row r="4" spans="1:2" x14ac:dyDescent="0.35">
      <c r="A4" s="5" t="s">
        <v>2435</v>
      </c>
      <c r="B4" s="10" t="s">
        <v>2441</v>
      </c>
    </row>
    <row r="5" spans="1:2" x14ac:dyDescent="0.35">
      <c r="A5" s="5" t="s">
        <v>1</v>
      </c>
      <c r="B5" s="10" t="s">
        <v>2442</v>
      </c>
    </row>
    <row r="6" spans="1:2" x14ac:dyDescent="0.35">
      <c r="A6" s="5" t="s">
        <v>2</v>
      </c>
      <c r="B6" s="10" t="s">
        <v>2443</v>
      </c>
    </row>
    <row r="7" spans="1:2" x14ac:dyDescent="0.35">
      <c r="A7" s="5" t="s">
        <v>0</v>
      </c>
      <c r="B7" s="10" t="s">
        <v>2444</v>
      </c>
    </row>
    <row r="8" spans="1:2" x14ac:dyDescent="0.35">
      <c r="A8" s="5" t="s">
        <v>2436</v>
      </c>
      <c r="B8" s="10" t="s">
        <v>2445</v>
      </c>
    </row>
    <row r="9" spans="1:2" ht="29" x14ac:dyDescent="0.35">
      <c r="A9" s="5" t="s">
        <v>2429</v>
      </c>
      <c r="B9" s="10" t="s">
        <v>2446</v>
      </c>
    </row>
    <row r="10" spans="1:2" ht="29" x14ac:dyDescent="0.35">
      <c r="A10" s="5" t="s">
        <v>2428</v>
      </c>
      <c r="B10" s="10" t="s">
        <v>2448</v>
      </c>
    </row>
    <row r="11" spans="1:2" ht="29" x14ac:dyDescent="0.35">
      <c r="A11" s="5" t="s">
        <v>2427</v>
      </c>
      <c r="B11" s="10" t="s">
        <v>2449</v>
      </c>
    </row>
    <row r="12" spans="1:2" x14ac:dyDescent="0.35">
      <c r="A12" s="5" t="s">
        <v>2431</v>
      </c>
      <c r="B12" s="10" t="s">
        <v>2447</v>
      </c>
    </row>
    <row r="13" spans="1:2" x14ac:dyDescent="0.35">
      <c r="A13" s="5" t="s">
        <v>9</v>
      </c>
      <c r="B13" s="10" t="s">
        <v>2450</v>
      </c>
    </row>
    <row r="14" spans="1:2" x14ac:dyDescent="0.35">
      <c r="A14" s="5" t="s">
        <v>123</v>
      </c>
      <c r="B14" s="10" t="s">
        <v>2451</v>
      </c>
    </row>
    <row r="15" spans="1:2" x14ac:dyDescent="0.35">
      <c r="A15" s="6" t="s">
        <v>124</v>
      </c>
      <c r="B15" s="10" t="s">
        <v>2452</v>
      </c>
    </row>
    <row r="16" spans="1:2" x14ac:dyDescent="0.35">
      <c r="A16" s="6" t="s">
        <v>125</v>
      </c>
      <c r="B16" s="10" t="s">
        <v>2453</v>
      </c>
    </row>
    <row r="17" spans="1:2" x14ac:dyDescent="0.35">
      <c r="A17" s="6" t="s">
        <v>2433</v>
      </c>
      <c r="B17" s="10" t="s">
        <v>2454</v>
      </c>
    </row>
    <row r="18" spans="1:2" x14ac:dyDescent="0.35">
      <c r="A18" s="7" t="s">
        <v>2434</v>
      </c>
      <c r="B18" s="11" t="s">
        <v>2455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03"/>
  <sheetViews>
    <sheetView zoomScaleNormal="100" zoomScaleSheetLayoutView="100" workbookViewId="0">
      <selection activeCell="H4" sqref="H4"/>
    </sheetView>
  </sheetViews>
  <sheetFormatPr defaultRowHeight="14.5" x14ac:dyDescent="0.35"/>
  <cols>
    <col min="1" max="1" width="10.08984375" bestFit="1" customWidth="1"/>
    <col min="2" max="5" width="14.6328125" customWidth="1"/>
  </cols>
  <sheetData>
    <row r="1" spans="1:5" ht="29" x14ac:dyDescent="0.35">
      <c r="A1" s="38" t="s">
        <v>2425</v>
      </c>
      <c r="B1" s="38" t="s">
        <v>2426</v>
      </c>
      <c r="C1" s="38" t="s">
        <v>2427</v>
      </c>
      <c r="D1" s="38" t="s">
        <v>2428</v>
      </c>
      <c r="E1" s="38" t="s">
        <v>2429</v>
      </c>
    </row>
    <row r="2" spans="1:5" x14ac:dyDescent="0.35">
      <c r="A2" s="1" t="s">
        <v>20</v>
      </c>
      <c r="B2" s="2">
        <v>10</v>
      </c>
      <c r="C2" s="2">
        <v>6.4</v>
      </c>
      <c r="D2" s="2">
        <v>7.84</v>
      </c>
      <c r="E2" s="2">
        <v>4.3499999999999996</v>
      </c>
    </row>
    <row r="3" spans="1:5" x14ac:dyDescent="0.35">
      <c r="A3" s="1" t="s">
        <v>40</v>
      </c>
      <c r="B3" s="2">
        <v>10</v>
      </c>
      <c r="C3" s="2">
        <v>6.4</v>
      </c>
      <c r="D3" s="2">
        <v>7.84</v>
      </c>
      <c r="E3" s="2">
        <v>4.3499999999999996</v>
      </c>
    </row>
    <row r="4" spans="1:5" x14ac:dyDescent="0.35">
      <c r="A4" s="1" t="s">
        <v>60</v>
      </c>
      <c r="B4" s="2">
        <v>10</v>
      </c>
      <c r="C4" s="2">
        <v>6.4</v>
      </c>
      <c r="D4" s="2">
        <v>7.84</v>
      </c>
      <c r="E4" s="2">
        <v>4.3499999999999996</v>
      </c>
    </row>
    <row r="5" spans="1:5" x14ac:dyDescent="0.35">
      <c r="A5" s="1" t="s">
        <v>80</v>
      </c>
      <c r="B5" s="2">
        <v>10</v>
      </c>
      <c r="C5" s="2">
        <v>6.4</v>
      </c>
      <c r="D5" s="2">
        <v>7.84</v>
      </c>
      <c r="E5" s="2">
        <v>4.3499999999999996</v>
      </c>
    </row>
    <row r="6" spans="1:5" x14ac:dyDescent="0.35">
      <c r="A6" s="1" t="s">
        <v>100</v>
      </c>
      <c r="B6" s="2">
        <v>10</v>
      </c>
      <c r="C6" s="2">
        <v>6.4</v>
      </c>
      <c r="D6" s="2">
        <v>7.84</v>
      </c>
      <c r="E6" s="2">
        <v>4.3499999999999996</v>
      </c>
    </row>
    <row r="7" spans="1:5" x14ac:dyDescent="0.35">
      <c r="A7" s="1" t="s">
        <v>133</v>
      </c>
      <c r="B7" s="2">
        <v>10</v>
      </c>
      <c r="C7" s="2">
        <v>6.4</v>
      </c>
      <c r="D7" s="2">
        <v>7.84</v>
      </c>
      <c r="E7" s="2">
        <v>4.3499999999999996</v>
      </c>
    </row>
    <row r="8" spans="1:5" x14ac:dyDescent="0.35">
      <c r="A8" s="1" t="s">
        <v>153</v>
      </c>
      <c r="B8" s="2">
        <v>10</v>
      </c>
      <c r="C8" s="2">
        <v>6.4</v>
      </c>
      <c r="D8" s="2">
        <v>7.84</v>
      </c>
      <c r="E8" s="2">
        <v>4.3499999999999996</v>
      </c>
    </row>
    <row r="9" spans="1:5" x14ac:dyDescent="0.35">
      <c r="A9" s="1" t="s">
        <v>173</v>
      </c>
      <c r="B9" s="2">
        <v>10</v>
      </c>
      <c r="C9" s="2">
        <v>6.4</v>
      </c>
      <c r="D9" s="2">
        <v>7.84</v>
      </c>
      <c r="E9" s="2">
        <v>4.3499999999999996</v>
      </c>
    </row>
    <row r="10" spans="1:5" x14ac:dyDescent="0.35">
      <c r="A10" s="1" t="s">
        <v>193</v>
      </c>
      <c r="B10" s="2">
        <v>10</v>
      </c>
      <c r="C10" s="2">
        <v>6.4</v>
      </c>
      <c r="D10" s="2">
        <v>7.84</v>
      </c>
      <c r="E10" s="2">
        <v>4.3499999999999996</v>
      </c>
    </row>
    <row r="11" spans="1:5" x14ac:dyDescent="0.35">
      <c r="A11" s="1" t="s">
        <v>213</v>
      </c>
      <c r="B11" s="2">
        <v>10</v>
      </c>
      <c r="C11" s="2">
        <v>6.4</v>
      </c>
      <c r="D11" s="2">
        <v>7.84</v>
      </c>
      <c r="E11" s="2">
        <v>4.3499999999999996</v>
      </c>
    </row>
    <row r="12" spans="1:5" x14ac:dyDescent="0.35">
      <c r="A12" s="1" t="s">
        <v>233</v>
      </c>
      <c r="B12" s="2">
        <v>10</v>
      </c>
      <c r="C12" s="2">
        <v>6.4</v>
      </c>
      <c r="D12" s="2">
        <v>7.84</v>
      </c>
      <c r="E12" s="2">
        <v>4.3499999999999996</v>
      </c>
    </row>
    <row r="13" spans="1:5" x14ac:dyDescent="0.35">
      <c r="A13" s="1" t="s">
        <v>253</v>
      </c>
      <c r="B13" s="2">
        <v>10</v>
      </c>
      <c r="C13" s="2">
        <v>6.4</v>
      </c>
      <c r="D13" s="2">
        <v>7.84</v>
      </c>
      <c r="E13" s="2">
        <v>4.3499999999999996</v>
      </c>
    </row>
    <row r="14" spans="1:5" x14ac:dyDescent="0.35">
      <c r="A14" s="1" t="s">
        <v>13</v>
      </c>
      <c r="B14" s="2">
        <v>12</v>
      </c>
      <c r="C14" s="2">
        <v>5.87</v>
      </c>
      <c r="D14" s="2">
        <v>6.23</v>
      </c>
      <c r="E14" s="2">
        <v>7.84</v>
      </c>
    </row>
    <row r="15" spans="1:5" x14ac:dyDescent="0.35">
      <c r="A15" s="1" t="s">
        <v>19</v>
      </c>
      <c r="B15" s="2">
        <v>12</v>
      </c>
      <c r="C15" s="2">
        <v>9.81</v>
      </c>
      <c r="D15" s="2">
        <v>0.56000000000000005</v>
      </c>
      <c r="E15" s="2">
        <v>3.76</v>
      </c>
    </row>
    <row r="16" spans="1:5" x14ac:dyDescent="0.35">
      <c r="A16" s="1" t="s">
        <v>33</v>
      </c>
      <c r="B16" s="2">
        <v>12</v>
      </c>
      <c r="C16" s="2">
        <v>5.87</v>
      </c>
      <c r="D16" s="2">
        <v>6.23</v>
      </c>
      <c r="E16" s="2">
        <v>7.84</v>
      </c>
    </row>
    <row r="17" spans="1:5" x14ac:dyDescent="0.35">
      <c r="A17" s="1" t="s">
        <v>39</v>
      </c>
      <c r="B17" s="2">
        <v>12</v>
      </c>
      <c r="C17" s="2">
        <v>9.81</v>
      </c>
      <c r="D17" s="2">
        <v>0.56000000000000005</v>
      </c>
      <c r="E17" s="2">
        <v>3.76</v>
      </c>
    </row>
    <row r="18" spans="1:5" x14ac:dyDescent="0.35">
      <c r="A18" s="1" t="s">
        <v>53</v>
      </c>
      <c r="B18" s="2">
        <v>12</v>
      </c>
      <c r="C18" s="2">
        <v>5.87</v>
      </c>
      <c r="D18" s="2">
        <v>6.23</v>
      </c>
      <c r="E18" s="2">
        <v>7.84</v>
      </c>
    </row>
    <row r="19" spans="1:5" x14ac:dyDescent="0.35">
      <c r="A19" s="1" t="s">
        <v>59</v>
      </c>
      <c r="B19" s="2">
        <v>12</v>
      </c>
      <c r="C19" s="2">
        <v>9.81</v>
      </c>
      <c r="D19" s="2">
        <v>0.56000000000000005</v>
      </c>
      <c r="E19" s="2">
        <v>3.76</v>
      </c>
    </row>
    <row r="20" spans="1:5" x14ac:dyDescent="0.35">
      <c r="A20" s="1" t="s">
        <v>73</v>
      </c>
      <c r="B20" s="2">
        <v>12</v>
      </c>
      <c r="C20" s="2">
        <v>5.87</v>
      </c>
      <c r="D20" s="2">
        <v>6.23</v>
      </c>
      <c r="E20" s="2">
        <v>7.84</v>
      </c>
    </row>
    <row r="21" spans="1:5" x14ac:dyDescent="0.35">
      <c r="A21" s="1" t="s">
        <v>79</v>
      </c>
      <c r="B21" s="2">
        <v>12</v>
      </c>
      <c r="C21" s="2">
        <v>9.81</v>
      </c>
      <c r="D21" s="2">
        <v>0.56000000000000005</v>
      </c>
      <c r="E21" s="2">
        <v>3.76</v>
      </c>
    </row>
    <row r="22" spans="1:5" x14ac:dyDescent="0.35">
      <c r="A22" s="1" t="s">
        <v>93</v>
      </c>
      <c r="B22" s="2">
        <v>12</v>
      </c>
      <c r="C22" s="2">
        <v>5.87</v>
      </c>
      <c r="D22" s="2">
        <v>6.23</v>
      </c>
      <c r="E22" s="2">
        <v>7.84</v>
      </c>
    </row>
    <row r="23" spans="1:5" x14ac:dyDescent="0.35">
      <c r="A23" s="1" t="s">
        <v>99</v>
      </c>
      <c r="B23" s="2">
        <v>12</v>
      </c>
      <c r="C23" s="2">
        <v>9.81</v>
      </c>
      <c r="D23" s="2">
        <v>0.56000000000000005</v>
      </c>
      <c r="E23" s="2">
        <v>3.76</v>
      </c>
    </row>
    <row r="24" spans="1:5" x14ac:dyDescent="0.35">
      <c r="A24" s="1" t="s">
        <v>113</v>
      </c>
      <c r="B24" s="2">
        <v>12</v>
      </c>
      <c r="C24" s="2">
        <v>5.87</v>
      </c>
      <c r="D24" s="2">
        <v>6.23</v>
      </c>
      <c r="E24" s="2">
        <v>7.84</v>
      </c>
    </row>
    <row r="25" spans="1:5" x14ac:dyDescent="0.35">
      <c r="A25" s="1" t="s">
        <v>132</v>
      </c>
      <c r="B25" s="2">
        <v>12</v>
      </c>
      <c r="C25" s="2">
        <v>9.81</v>
      </c>
      <c r="D25" s="2">
        <v>0.56000000000000005</v>
      </c>
      <c r="E25" s="2">
        <v>3.76</v>
      </c>
    </row>
    <row r="26" spans="1:5" x14ac:dyDescent="0.35">
      <c r="A26" s="1" t="s">
        <v>146</v>
      </c>
      <c r="B26" s="2">
        <v>12</v>
      </c>
      <c r="C26" s="2">
        <v>5.87</v>
      </c>
      <c r="D26" s="2">
        <v>6.23</v>
      </c>
      <c r="E26" s="2">
        <v>7.84</v>
      </c>
    </row>
    <row r="27" spans="1:5" x14ac:dyDescent="0.35">
      <c r="A27" s="1" t="s">
        <v>152</v>
      </c>
      <c r="B27" s="2">
        <v>12</v>
      </c>
      <c r="C27" s="2">
        <v>9.81</v>
      </c>
      <c r="D27" s="2">
        <v>0.56000000000000005</v>
      </c>
      <c r="E27" s="2">
        <v>3.76</v>
      </c>
    </row>
    <row r="28" spans="1:5" x14ac:dyDescent="0.35">
      <c r="A28" s="1" t="s">
        <v>166</v>
      </c>
      <c r="B28" s="2">
        <v>12</v>
      </c>
      <c r="C28" s="2">
        <v>5.87</v>
      </c>
      <c r="D28" s="2">
        <v>6.23</v>
      </c>
      <c r="E28" s="2">
        <v>7.84</v>
      </c>
    </row>
    <row r="29" spans="1:5" x14ac:dyDescent="0.35">
      <c r="A29" s="1" t="s">
        <v>172</v>
      </c>
      <c r="B29" s="2">
        <v>12</v>
      </c>
      <c r="C29" s="2">
        <v>9.81</v>
      </c>
      <c r="D29" s="2">
        <v>0.56000000000000005</v>
      </c>
      <c r="E29" s="2">
        <v>3.76</v>
      </c>
    </row>
    <row r="30" spans="1:5" x14ac:dyDescent="0.35">
      <c r="A30" s="1" t="s">
        <v>186</v>
      </c>
      <c r="B30" s="2">
        <v>12</v>
      </c>
      <c r="C30" s="2">
        <v>5.87</v>
      </c>
      <c r="D30" s="2">
        <v>6.23</v>
      </c>
      <c r="E30" s="2">
        <v>7.84</v>
      </c>
    </row>
    <row r="31" spans="1:5" x14ac:dyDescent="0.35">
      <c r="A31" s="1" t="s">
        <v>192</v>
      </c>
      <c r="B31" s="2">
        <v>12</v>
      </c>
      <c r="C31" s="2">
        <v>9.81</v>
      </c>
      <c r="D31" s="2">
        <v>0.56000000000000005</v>
      </c>
      <c r="E31" s="2">
        <v>3.76</v>
      </c>
    </row>
    <row r="32" spans="1:5" x14ac:dyDescent="0.35">
      <c r="A32" s="1" t="s">
        <v>206</v>
      </c>
      <c r="B32" s="2">
        <v>12</v>
      </c>
      <c r="C32" s="2">
        <v>5.87</v>
      </c>
      <c r="D32" s="2">
        <v>6.23</v>
      </c>
      <c r="E32" s="2">
        <v>7.84</v>
      </c>
    </row>
    <row r="33" spans="1:5" x14ac:dyDescent="0.35">
      <c r="A33" s="1" t="s">
        <v>212</v>
      </c>
      <c r="B33" s="2">
        <v>12</v>
      </c>
      <c r="C33" s="2">
        <v>9.81</v>
      </c>
      <c r="D33" s="2">
        <v>0.56000000000000005</v>
      </c>
      <c r="E33" s="2">
        <v>3.76</v>
      </c>
    </row>
    <row r="34" spans="1:5" x14ac:dyDescent="0.35">
      <c r="A34" s="1" t="s">
        <v>226</v>
      </c>
      <c r="B34" s="2">
        <v>12</v>
      </c>
      <c r="C34" s="2">
        <v>5.87</v>
      </c>
      <c r="D34" s="2">
        <v>6.23</v>
      </c>
      <c r="E34" s="2">
        <v>7.84</v>
      </c>
    </row>
    <row r="35" spans="1:5" x14ac:dyDescent="0.35">
      <c r="A35" s="1" t="s">
        <v>232</v>
      </c>
      <c r="B35" s="2">
        <v>12</v>
      </c>
      <c r="C35" s="2">
        <v>9.81</v>
      </c>
      <c r="D35" s="2">
        <v>0.56000000000000005</v>
      </c>
      <c r="E35" s="2">
        <v>3.76</v>
      </c>
    </row>
    <row r="36" spans="1:5" x14ac:dyDescent="0.35">
      <c r="A36" s="1" t="s">
        <v>246</v>
      </c>
      <c r="B36" s="2">
        <v>12</v>
      </c>
      <c r="C36" s="2">
        <v>5.87</v>
      </c>
      <c r="D36" s="2">
        <v>6.23</v>
      </c>
      <c r="E36" s="2">
        <v>7.84</v>
      </c>
    </row>
    <row r="37" spans="1:5" x14ac:dyDescent="0.35">
      <c r="A37" s="1" t="s">
        <v>252</v>
      </c>
      <c r="B37" s="2">
        <v>12</v>
      </c>
      <c r="C37" s="2">
        <v>9.81</v>
      </c>
      <c r="D37" s="2">
        <v>0.56000000000000005</v>
      </c>
      <c r="E37" s="2">
        <v>3.76</v>
      </c>
    </row>
    <row r="38" spans="1:5" x14ac:dyDescent="0.35">
      <c r="A38" s="1" t="s">
        <v>17</v>
      </c>
      <c r="B38" s="2">
        <v>13</v>
      </c>
      <c r="C38" s="2">
        <v>5.59</v>
      </c>
      <c r="D38" s="2">
        <v>2.52</v>
      </c>
      <c r="E38" s="2">
        <v>5.3</v>
      </c>
    </row>
    <row r="39" spans="1:5" x14ac:dyDescent="0.35">
      <c r="A39" s="1" t="s">
        <v>37</v>
      </c>
      <c r="B39" s="2">
        <v>13</v>
      </c>
      <c r="C39" s="2">
        <v>5.59</v>
      </c>
      <c r="D39" s="2">
        <v>2.52</v>
      </c>
      <c r="E39" s="2">
        <v>5.3</v>
      </c>
    </row>
    <row r="40" spans="1:5" x14ac:dyDescent="0.35">
      <c r="A40" s="1" t="s">
        <v>57</v>
      </c>
      <c r="B40" s="2">
        <v>13</v>
      </c>
      <c r="C40" s="2">
        <v>5.59</v>
      </c>
      <c r="D40" s="2">
        <v>2.52</v>
      </c>
      <c r="E40" s="2">
        <v>5.3</v>
      </c>
    </row>
    <row r="41" spans="1:5" x14ac:dyDescent="0.35">
      <c r="A41" s="1" t="s">
        <v>77</v>
      </c>
      <c r="B41" s="2">
        <v>13</v>
      </c>
      <c r="C41" s="2">
        <v>5.59</v>
      </c>
      <c r="D41" s="2">
        <v>2.52</v>
      </c>
      <c r="E41" s="2">
        <v>5.3</v>
      </c>
    </row>
    <row r="42" spans="1:5" x14ac:dyDescent="0.35">
      <c r="A42" s="1" t="s">
        <v>97</v>
      </c>
      <c r="B42" s="2">
        <v>13</v>
      </c>
      <c r="C42" s="2">
        <v>5.59</v>
      </c>
      <c r="D42" s="2">
        <v>2.52</v>
      </c>
      <c r="E42" s="2">
        <v>5.3</v>
      </c>
    </row>
    <row r="43" spans="1:5" x14ac:dyDescent="0.35">
      <c r="A43" s="1" t="s">
        <v>130</v>
      </c>
      <c r="B43" s="2">
        <v>13</v>
      </c>
      <c r="C43" s="2">
        <v>5.59</v>
      </c>
      <c r="D43" s="2">
        <v>2.52</v>
      </c>
      <c r="E43" s="2">
        <v>5.3</v>
      </c>
    </row>
    <row r="44" spans="1:5" x14ac:dyDescent="0.35">
      <c r="A44" s="1" t="s">
        <v>150</v>
      </c>
      <c r="B44" s="2">
        <v>13</v>
      </c>
      <c r="C44" s="2">
        <v>5.59</v>
      </c>
      <c r="D44" s="2">
        <v>2.52</v>
      </c>
      <c r="E44" s="2">
        <v>5.3</v>
      </c>
    </row>
    <row r="45" spans="1:5" x14ac:dyDescent="0.35">
      <c r="A45" s="1" t="s">
        <v>170</v>
      </c>
      <c r="B45" s="2">
        <v>13</v>
      </c>
      <c r="C45" s="2">
        <v>5.59</v>
      </c>
      <c r="D45" s="2">
        <v>2.52</v>
      </c>
      <c r="E45" s="2">
        <v>5.3</v>
      </c>
    </row>
    <row r="46" spans="1:5" x14ac:dyDescent="0.35">
      <c r="A46" s="1" t="s">
        <v>190</v>
      </c>
      <c r="B46" s="2">
        <v>13</v>
      </c>
      <c r="C46" s="2">
        <v>5.59</v>
      </c>
      <c r="D46" s="2">
        <v>2.52</v>
      </c>
      <c r="E46" s="2">
        <v>5.3</v>
      </c>
    </row>
    <row r="47" spans="1:5" x14ac:dyDescent="0.35">
      <c r="A47" s="1" t="s">
        <v>210</v>
      </c>
      <c r="B47" s="2">
        <v>13</v>
      </c>
      <c r="C47" s="2">
        <v>5.59</v>
      </c>
      <c r="D47" s="2">
        <v>2.52</v>
      </c>
      <c r="E47" s="2">
        <v>5.3</v>
      </c>
    </row>
    <row r="48" spans="1:5" x14ac:dyDescent="0.35">
      <c r="A48" s="1" t="s">
        <v>230</v>
      </c>
      <c r="B48" s="2">
        <v>13</v>
      </c>
      <c r="C48" s="2">
        <v>5.59</v>
      </c>
      <c r="D48" s="2">
        <v>2.52</v>
      </c>
      <c r="E48" s="2">
        <v>5.3</v>
      </c>
    </row>
    <row r="49" spans="1:5" x14ac:dyDescent="0.35">
      <c r="A49" s="1" t="s">
        <v>250</v>
      </c>
      <c r="B49" s="2">
        <v>13</v>
      </c>
      <c r="C49" s="2">
        <v>5.59</v>
      </c>
      <c r="D49" s="2">
        <v>2.52</v>
      </c>
      <c r="E49" s="2">
        <v>5.3</v>
      </c>
    </row>
    <row r="50" spans="1:5" x14ac:dyDescent="0.35">
      <c r="A50" s="1" t="s">
        <v>14</v>
      </c>
      <c r="B50" s="2">
        <v>14</v>
      </c>
      <c r="C50" s="2">
        <v>7.99</v>
      </c>
      <c r="D50" s="2">
        <v>9.2799999999999994</v>
      </c>
      <c r="E50" s="2">
        <v>8.9499999999999993</v>
      </c>
    </row>
    <row r="51" spans="1:5" x14ac:dyDescent="0.35">
      <c r="A51" s="1" t="s">
        <v>18</v>
      </c>
      <c r="B51" s="2">
        <v>14</v>
      </c>
      <c r="C51" s="2">
        <v>5.23</v>
      </c>
      <c r="D51" s="2">
        <v>2.88</v>
      </c>
      <c r="E51" s="2">
        <v>1.87</v>
      </c>
    </row>
    <row r="52" spans="1:5" x14ac:dyDescent="0.35">
      <c r="A52" s="1" t="s">
        <v>28</v>
      </c>
      <c r="B52" s="2">
        <v>14</v>
      </c>
      <c r="C52" s="2">
        <v>0.54</v>
      </c>
      <c r="D52" s="2">
        <v>3.68</v>
      </c>
      <c r="E52" s="2">
        <v>8.42</v>
      </c>
    </row>
    <row r="53" spans="1:5" x14ac:dyDescent="0.35">
      <c r="A53" s="1" t="s">
        <v>34</v>
      </c>
      <c r="B53" s="2">
        <v>14</v>
      </c>
      <c r="C53" s="2">
        <v>7.99</v>
      </c>
      <c r="D53" s="2">
        <v>9.2799999999999994</v>
      </c>
      <c r="E53" s="2">
        <v>8.9499999999999993</v>
      </c>
    </row>
    <row r="54" spans="1:5" x14ac:dyDescent="0.35">
      <c r="A54" s="1" t="s">
        <v>38</v>
      </c>
      <c r="B54" s="2">
        <v>14</v>
      </c>
      <c r="C54" s="2">
        <v>5.23</v>
      </c>
      <c r="D54" s="2">
        <v>2.88</v>
      </c>
      <c r="E54" s="2">
        <v>1.87</v>
      </c>
    </row>
    <row r="55" spans="1:5" x14ac:dyDescent="0.35">
      <c r="A55" s="1" t="s">
        <v>48</v>
      </c>
      <c r="B55" s="2">
        <v>14</v>
      </c>
      <c r="C55" s="2">
        <v>0.54</v>
      </c>
      <c r="D55" s="2">
        <v>3.68</v>
      </c>
      <c r="E55" s="2">
        <v>8.42</v>
      </c>
    </row>
    <row r="56" spans="1:5" x14ac:dyDescent="0.35">
      <c r="A56" s="1" t="s">
        <v>54</v>
      </c>
      <c r="B56" s="2">
        <v>14</v>
      </c>
      <c r="C56" s="2">
        <v>7.99</v>
      </c>
      <c r="D56" s="2">
        <v>9.2799999999999994</v>
      </c>
      <c r="E56" s="2">
        <v>8.9499999999999993</v>
      </c>
    </row>
    <row r="57" spans="1:5" x14ac:dyDescent="0.35">
      <c r="A57" s="1" t="s">
        <v>58</v>
      </c>
      <c r="B57" s="2">
        <v>14</v>
      </c>
      <c r="C57" s="2">
        <v>5.23</v>
      </c>
      <c r="D57" s="2">
        <v>2.88</v>
      </c>
      <c r="E57" s="2">
        <v>1.87</v>
      </c>
    </row>
    <row r="58" spans="1:5" x14ac:dyDescent="0.35">
      <c r="A58" s="1" t="s">
        <v>68</v>
      </c>
      <c r="B58" s="2">
        <v>14</v>
      </c>
      <c r="C58" s="2">
        <v>0.54</v>
      </c>
      <c r="D58" s="2">
        <v>3.68</v>
      </c>
      <c r="E58" s="2">
        <v>8.42</v>
      </c>
    </row>
    <row r="59" spans="1:5" x14ac:dyDescent="0.35">
      <c r="A59" s="1" t="s">
        <v>74</v>
      </c>
      <c r="B59" s="2">
        <v>14</v>
      </c>
      <c r="C59" s="2">
        <v>7.99</v>
      </c>
      <c r="D59" s="2">
        <v>9.2799999999999994</v>
      </c>
      <c r="E59" s="2">
        <v>8.9499999999999993</v>
      </c>
    </row>
    <row r="60" spans="1:5" x14ac:dyDescent="0.35">
      <c r="A60" s="1" t="s">
        <v>78</v>
      </c>
      <c r="B60" s="2">
        <v>14</v>
      </c>
      <c r="C60" s="2">
        <v>5.23</v>
      </c>
      <c r="D60" s="2">
        <v>2.88</v>
      </c>
      <c r="E60" s="2">
        <v>1.87</v>
      </c>
    </row>
    <row r="61" spans="1:5" x14ac:dyDescent="0.35">
      <c r="A61" s="1" t="s">
        <v>88</v>
      </c>
      <c r="B61" s="2">
        <v>14</v>
      </c>
      <c r="C61" s="2">
        <v>0.54</v>
      </c>
      <c r="D61" s="2">
        <v>3.68</v>
      </c>
      <c r="E61" s="2">
        <v>8.42</v>
      </c>
    </row>
    <row r="62" spans="1:5" x14ac:dyDescent="0.35">
      <c r="A62" s="1" t="s">
        <v>94</v>
      </c>
      <c r="B62" s="2">
        <v>14</v>
      </c>
      <c r="C62" s="2">
        <v>7.99</v>
      </c>
      <c r="D62" s="2">
        <v>9.2799999999999994</v>
      </c>
      <c r="E62" s="2">
        <v>8.9499999999999993</v>
      </c>
    </row>
    <row r="63" spans="1:5" x14ac:dyDescent="0.35">
      <c r="A63" s="1" t="s">
        <v>98</v>
      </c>
      <c r="B63" s="2">
        <v>14</v>
      </c>
      <c r="C63" s="2">
        <v>5.23</v>
      </c>
      <c r="D63" s="2">
        <v>2.88</v>
      </c>
      <c r="E63" s="2">
        <v>1.87</v>
      </c>
    </row>
    <row r="64" spans="1:5" x14ac:dyDescent="0.35">
      <c r="A64" s="1" t="s">
        <v>108</v>
      </c>
      <c r="B64" s="2">
        <v>14</v>
      </c>
      <c r="C64" s="2">
        <v>0.54</v>
      </c>
      <c r="D64" s="2">
        <v>3.68</v>
      </c>
      <c r="E64" s="2">
        <v>8.42</v>
      </c>
    </row>
    <row r="65" spans="1:5" x14ac:dyDescent="0.35">
      <c r="A65" s="1" t="s">
        <v>114</v>
      </c>
      <c r="B65" s="2">
        <v>14</v>
      </c>
      <c r="C65" s="2">
        <v>7.99</v>
      </c>
      <c r="D65" s="2">
        <v>9.2799999999999994</v>
      </c>
      <c r="E65" s="2">
        <v>8.9499999999999993</v>
      </c>
    </row>
    <row r="66" spans="1:5" x14ac:dyDescent="0.35">
      <c r="A66" s="1" t="s">
        <v>131</v>
      </c>
      <c r="B66" s="2">
        <v>14</v>
      </c>
      <c r="C66" s="2">
        <v>5.23</v>
      </c>
      <c r="D66" s="2">
        <v>2.88</v>
      </c>
      <c r="E66" s="2">
        <v>1.87</v>
      </c>
    </row>
    <row r="67" spans="1:5" x14ac:dyDescent="0.35">
      <c r="A67" s="1" t="s">
        <v>141</v>
      </c>
      <c r="B67" s="2">
        <v>14</v>
      </c>
      <c r="C67" s="2">
        <v>0.54</v>
      </c>
      <c r="D67" s="2">
        <v>3.68</v>
      </c>
      <c r="E67" s="2">
        <v>8.42</v>
      </c>
    </row>
    <row r="68" spans="1:5" x14ac:dyDescent="0.35">
      <c r="A68" s="1" t="s">
        <v>147</v>
      </c>
      <c r="B68" s="2">
        <v>14</v>
      </c>
      <c r="C68" s="2">
        <v>7.99</v>
      </c>
      <c r="D68" s="2">
        <v>9.2799999999999994</v>
      </c>
      <c r="E68" s="2">
        <v>8.9499999999999993</v>
      </c>
    </row>
    <row r="69" spans="1:5" x14ac:dyDescent="0.35">
      <c r="A69" s="1" t="s">
        <v>151</v>
      </c>
      <c r="B69" s="2">
        <v>14</v>
      </c>
      <c r="C69" s="2">
        <v>5.23</v>
      </c>
      <c r="D69" s="2">
        <v>2.88</v>
      </c>
      <c r="E69" s="2">
        <v>1.87</v>
      </c>
    </row>
    <row r="70" spans="1:5" x14ac:dyDescent="0.35">
      <c r="A70" s="1" t="s">
        <v>161</v>
      </c>
      <c r="B70" s="2">
        <v>14</v>
      </c>
      <c r="C70" s="2">
        <v>0.54</v>
      </c>
      <c r="D70" s="2">
        <v>3.68</v>
      </c>
      <c r="E70" s="2">
        <v>8.42</v>
      </c>
    </row>
    <row r="71" spans="1:5" x14ac:dyDescent="0.35">
      <c r="A71" s="1" t="s">
        <v>167</v>
      </c>
      <c r="B71" s="2">
        <v>14</v>
      </c>
      <c r="C71" s="2">
        <v>7.99</v>
      </c>
      <c r="D71" s="2">
        <v>9.2799999999999994</v>
      </c>
      <c r="E71" s="2">
        <v>8.9499999999999993</v>
      </c>
    </row>
    <row r="72" spans="1:5" x14ac:dyDescent="0.35">
      <c r="A72" s="1" t="s">
        <v>171</v>
      </c>
      <c r="B72" s="2">
        <v>14</v>
      </c>
      <c r="C72" s="2">
        <v>5.23</v>
      </c>
      <c r="D72" s="2">
        <v>2.88</v>
      </c>
      <c r="E72" s="2">
        <v>1.87</v>
      </c>
    </row>
    <row r="73" spans="1:5" x14ac:dyDescent="0.35">
      <c r="A73" s="1" t="s">
        <v>181</v>
      </c>
      <c r="B73" s="2">
        <v>14</v>
      </c>
      <c r="C73" s="2">
        <v>0.54</v>
      </c>
      <c r="D73" s="2">
        <v>3.68</v>
      </c>
      <c r="E73" s="2">
        <v>8.42</v>
      </c>
    </row>
    <row r="74" spans="1:5" x14ac:dyDescent="0.35">
      <c r="A74" s="1" t="s">
        <v>187</v>
      </c>
      <c r="B74" s="2">
        <v>14</v>
      </c>
      <c r="C74" s="2">
        <v>7.99</v>
      </c>
      <c r="D74" s="2">
        <v>9.2799999999999994</v>
      </c>
      <c r="E74" s="2">
        <v>8.9499999999999993</v>
      </c>
    </row>
    <row r="75" spans="1:5" x14ac:dyDescent="0.35">
      <c r="A75" s="1" t="s">
        <v>191</v>
      </c>
      <c r="B75" s="2">
        <v>14</v>
      </c>
      <c r="C75" s="2">
        <v>5.23</v>
      </c>
      <c r="D75" s="2">
        <v>2.88</v>
      </c>
      <c r="E75" s="2">
        <v>1.87</v>
      </c>
    </row>
    <row r="76" spans="1:5" x14ac:dyDescent="0.35">
      <c r="A76" s="1" t="s">
        <v>201</v>
      </c>
      <c r="B76" s="2">
        <v>14</v>
      </c>
      <c r="C76" s="2">
        <v>0.54</v>
      </c>
      <c r="D76" s="2">
        <v>3.68</v>
      </c>
      <c r="E76" s="2">
        <v>8.42</v>
      </c>
    </row>
    <row r="77" spans="1:5" x14ac:dyDescent="0.35">
      <c r="A77" s="1" t="s">
        <v>207</v>
      </c>
      <c r="B77" s="2">
        <v>14</v>
      </c>
      <c r="C77" s="2">
        <v>7.99</v>
      </c>
      <c r="D77" s="2">
        <v>9.2799999999999994</v>
      </c>
      <c r="E77" s="2">
        <v>8.9499999999999993</v>
      </c>
    </row>
    <row r="78" spans="1:5" x14ac:dyDescent="0.35">
      <c r="A78" s="1" t="s">
        <v>211</v>
      </c>
      <c r="B78" s="2">
        <v>14</v>
      </c>
      <c r="C78" s="2">
        <v>5.23</v>
      </c>
      <c r="D78" s="2">
        <v>2.88</v>
      </c>
      <c r="E78" s="2">
        <v>1.87</v>
      </c>
    </row>
    <row r="79" spans="1:5" x14ac:dyDescent="0.35">
      <c r="A79" s="1" t="s">
        <v>221</v>
      </c>
      <c r="B79" s="2">
        <v>14</v>
      </c>
      <c r="C79" s="2">
        <v>0.54</v>
      </c>
      <c r="D79" s="2">
        <v>3.68</v>
      </c>
      <c r="E79" s="2">
        <v>8.42</v>
      </c>
    </row>
    <row r="80" spans="1:5" x14ac:dyDescent="0.35">
      <c r="A80" s="1" t="s">
        <v>227</v>
      </c>
      <c r="B80" s="2">
        <v>14</v>
      </c>
      <c r="C80" s="2">
        <v>7.99</v>
      </c>
      <c r="D80" s="2">
        <v>9.2799999999999994</v>
      </c>
      <c r="E80" s="2">
        <v>8.9499999999999993</v>
      </c>
    </row>
    <row r="81" spans="1:5" x14ac:dyDescent="0.35">
      <c r="A81" s="1" t="s">
        <v>231</v>
      </c>
      <c r="B81" s="2">
        <v>14</v>
      </c>
      <c r="C81" s="2">
        <v>5.23</v>
      </c>
      <c r="D81" s="2">
        <v>2.88</v>
      </c>
      <c r="E81" s="2">
        <v>1.87</v>
      </c>
    </row>
    <row r="82" spans="1:5" x14ac:dyDescent="0.35">
      <c r="A82" s="1" t="s">
        <v>241</v>
      </c>
      <c r="B82" s="2">
        <v>14</v>
      </c>
      <c r="C82" s="2">
        <v>0.54</v>
      </c>
      <c r="D82" s="2">
        <v>3.68</v>
      </c>
      <c r="E82" s="2">
        <v>8.42</v>
      </c>
    </row>
    <row r="83" spans="1:5" x14ac:dyDescent="0.35">
      <c r="A83" s="1" t="s">
        <v>247</v>
      </c>
      <c r="B83" s="2">
        <v>14</v>
      </c>
      <c r="C83" s="2">
        <v>7.99</v>
      </c>
      <c r="D83" s="2">
        <v>9.2799999999999994</v>
      </c>
      <c r="E83" s="2">
        <v>8.9499999999999993</v>
      </c>
    </row>
    <row r="84" spans="1:5" x14ac:dyDescent="0.35">
      <c r="A84" s="1" t="s">
        <v>251</v>
      </c>
      <c r="B84" s="2">
        <v>14</v>
      </c>
      <c r="C84" s="2">
        <v>5.23</v>
      </c>
      <c r="D84" s="2">
        <v>2.88</v>
      </c>
      <c r="E84" s="2">
        <v>1.87</v>
      </c>
    </row>
    <row r="85" spans="1:5" x14ac:dyDescent="0.35">
      <c r="A85" s="1" t="s">
        <v>261</v>
      </c>
      <c r="B85" s="2">
        <v>14</v>
      </c>
      <c r="C85" s="2">
        <v>0.54</v>
      </c>
      <c r="D85" s="2">
        <v>3.68</v>
      </c>
      <c r="E85" s="2">
        <v>8.42</v>
      </c>
    </row>
    <row r="86" spans="1:5" x14ac:dyDescent="0.35">
      <c r="A86" s="1" t="s">
        <v>15</v>
      </c>
      <c r="B86" s="2">
        <v>15</v>
      </c>
      <c r="C86" s="2">
        <v>2</v>
      </c>
      <c r="D86" s="2">
        <v>9.7200000000000006</v>
      </c>
      <c r="E86" s="2">
        <v>3.26</v>
      </c>
    </row>
    <row r="87" spans="1:5" x14ac:dyDescent="0.35">
      <c r="A87" s="1" t="s">
        <v>35</v>
      </c>
      <c r="B87" s="2">
        <v>15</v>
      </c>
      <c r="C87" s="2">
        <v>2</v>
      </c>
      <c r="D87" s="2">
        <v>9.7200000000000006</v>
      </c>
      <c r="E87" s="2">
        <v>3.26</v>
      </c>
    </row>
    <row r="88" spans="1:5" x14ac:dyDescent="0.35">
      <c r="A88" s="1" t="s">
        <v>55</v>
      </c>
      <c r="B88" s="2">
        <v>15</v>
      </c>
      <c r="C88" s="2">
        <v>2</v>
      </c>
      <c r="D88" s="2">
        <v>9.7200000000000006</v>
      </c>
      <c r="E88" s="2">
        <v>3.26</v>
      </c>
    </row>
    <row r="89" spans="1:5" x14ac:dyDescent="0.35">
      <c r="A89" s="1" t="s">
        <v>75</v>
      </c>
      <c r="B89" s="2">
        <v>15</v>
      </c>
      <c r="C89" s="2">
        <v>2</v>
      </c>
      <c r="D89" s="2">
        <v>9.7200000000000006</v>
      </c>
      <c r="E89" s="2">
        <v>3.26</v>
      </c>
    </row>
    <row r="90" spans="1:5" x14ac:dyDescent="0.35">
      <c r="A90" s="1" t="s">
        <v>95</v>
      </c>
      <c r="B90" s="2">
        <v>15</v>
      </c>
      <c r="C90" s="2">
        <v>2</v>
      </c>
      <c r="D90" s="2">
        <v>9.7200000000000006</v>
      </c>
      <c r="E90" s="2">
        <v>3.26</v>
      </c>
    </row>
    <row r="91" spans="1:5" x14ac:dyDescent="0.35">
      <c r="A91" s="1" t="s">
        <v>128</v>
      </c>
      <c r="B91" s="2">
        <v>15</v>
      </c>
      <c r="C91" s="2">
        <v>2</v>
      </c>
      <c r="D91" s="2">
        <v>9.7200000000000006</v>
      </c>
      <c r="E91" s="2">
        <v>3.26</v>
      </c>
    </row>
    <row r="92" spans="1:5" x14ac:dyDescent="0.35">
      <c r="A92" s="1" t="s">
        <v>148</v>
      </c>
      <c r="B92" s="2">
        <v>15</v>
      </c>
      <c r="C92" s="2">
        <v>2</v>
      </c>
      <c r="D92" s="2">
        <v>9.7200000000000006</v>
      </c>
      <c r="E92" s="2">
        <v>3.26</v>
      </c>
    </row>
    <row r="93" spans="1:5" x14ac:dyDescent="0.35">
      <c r="A93" s="1" t="s">
        <v>168</v>
      </c>
      <c r="B93" s="2">
        <v>15</v>
      </c>
      <c r="C93" s="2">
        <v>2</v>
      </c>
      <c r="D93" s="2">
        <v>9.7200000000000006</v>
      </c>
      <c r="E93" s="2">
        <v>3.26</v>
      </c>
    </row>
    <row r="94" spans="1:5" x14ac:dyDescent="0.35">
      <c r="A94" s="1" t="s">
        <v>188</v>
      </c>
      <c r="B94" s="2">
        <v>15</v>
      </c>
      <c r="C94" s="2">
        <v>2</v>
      </c>
      <c r="D94" s="2">
        <v>9.7200000000000006</v>
      </c>
      <c r="E94" s="2">
        <v>3.26</v>
      </c>
    </row>
    <row r="95" spans="1:5" x14ac:dyDescent="0.35">
      <c r="A95" s="1" t="s">
        <v>208</v>
      </c>
      <c r="B95" s="2">
        <v>15</v>
      </c>
      <c r="C95" s="2">
        <v>2</v>
      </c>
      <c r="D95" s="2">
        <v>9.7200000000000006</v>
      </c>
      <c r="E95" s="2">
        <v>3.26</v>
      </c>
    </row>
    <row r="96" spans="1:5" x14ac:dyDescent="0.35">
      <c r="A96" s="1" t="s">
        <v>228</v>
      </c>
      <c r="B96" s="2">
        <v>15</v>
      </c>
      <c r="C96" s="2">
        <v>2</v>
      </c>
      <c r="D96" s="2">
        <v>9.7200000000000006</v>
      </c>
      <c r="E96" s="2">
        <v>3.26</v>
      </c>
    </row>
    <row r="97" spans="1:5" x14ac:dyDescent="0.35">
      <c r="A97" s="1" t="s">
        <v>248</v>
      </c>
      <c r="B97" s="2">
        <v>15</v>
      </c>
      <c r="C97" s="2">
        <v>2</v>
      </c>
      <c r="D97" s="2">
        <v>9.7200000000000006</v>
      </c>
      <c r="E97" s="2">
        <v>3.26</v>
      </c>
    </row>
    <row r="98" spans="1:5" x14ac:dyDescent="0.35">
      <c r="A98" s="1" t="s">
        <v>278</v>
      </c>
      <c r="B98" s="2">
        <v>15</v>
      </c>
      <c r="C98" s="2">
        <v>1.62</v>
      </c>
      <c r="D98" s="2">
        <v>7.12</v>
      </c>
      <c r="E98" s="2">
        <v>1.1000000000000001</v>
      </c>
    </row>
    <row r="99" spans="1:5" x14ac:dyDescent="0.35">
      <c r="A99" s="1" t="s">
        <v>295</v>
      </c>
      <c r="B99" s="2">
        <v>15</v>
      </c>
      <c r="C99" s="2">
        <v>6.72</v>
      </c>
      <c r="D99" s="2">
        <v>1.57</v>
      </c>
      <c r="E99" s="2">
        <v>0.68</v>
      </c>
    </row>
    <row r="100" spans="1:5" x14ac:dyDescent="0.35">
      <c r="A100" s="1" t="s">
        <v>312</v>
      </c>
      <c r="B100" s="2">
        <v>15</v>
      </c>
      <c r="C100" s="2">
        <v>9.16</v>
      </c>
      <c r="D100" s="2">
        <v>1.29</v>
      </c>
      <c r="E100" s="2">
        <v>3.88</v>
      </c>
    </row>
    <row r="101" spans="1:5" x14ac:dyDescent="0.35">
      <c r="A101" s="1" t="s">
        <v>330</v>
      </c>
      <c r="B101" s="2">
        <v>15</v>
      </c>
      <c r="C101" s="2">
        <v>6.8</v>
      </c>
      <c r="D101" s="2">
        <v>1.79</v>
      </c>
      <c r="E101" s="2">
        <v>0.7</v>
      </c>
    </row>
    <row r="102" spans="1:5" x14ac:dyDescent="0.35">
      <c r="A102" s="1" t="s">
        <v>347</v>
      </c>
      <c r="B102" s="2">
        <v>15</v>
      </c>
      <c r="C102" s="2">
        <v>7.46</v>
      </c>
      <c r="D102" s="2">
        <v>4.3600000000000003</v>
      </c>
      <c r="E102" s="2">
        <v>5.36</v>
      </c>
    </row>
    <row r="103" spans="1:5" x14ac:dyDescent="0.35">
      <c r="A103" s="1" t="s">
        <v>364</v>
      </c>
      <c r="B103" s="2">
        <v>15</v>
      </c>
      <c r="C103" s="2">
        <v>9.6</v>
      </c>
      <c r="D103" s="2">
        <v>1.23</v>
      </c>
      <c r="E103" s="2">
        <v>1.25</v>
      </c>
    </row>
    <row r="104" spans="1:5" x14ac:dyDescent="0.35">
      <c r="A104" s="1" t="s">
        <v>381</v>
      </c>
      <c r="B104" s="2">
        <v>15</v>
      </c>
      <c r="C104" s="2">
        <v>5.53</v>
      </c>
      <c r="D104" s="2">
        <v>4.01</v>
      </c>
      <c r="E104" s="2">
        <v>5.24</v>
      </c>
    </row>
    <row r="105" spans="1:5" x14ac:dyDescent="0.35">
      <c r="A105" s="1" t="s">
        <v>398</v>
      </c>
      <c r="B105" s="2">
        <v>15</v>
      </c>
      <c r="C105" s="2">
        <v>8.09</v>
      </c>
      <c r="D105" s="2">
        <v>2.2400000000000002</v>
      </c>
      <c r="E105" s="2">
        <v>7.84</v>
      </c>
    </row>
    <row r="106" spans="1:5" x14ac:dyDescent="0.35">
      <c r="A106" s="1" t="s">
        <v>415</v>
      </c>
      <c r="B106" s="2">
        <v>15</v>
      </c>
      <c r="C106" s="2">
        <v>5.42</v>
      </c>
      <c r="D106" s="2">
        <v>7.24</v>
      </c>
      <c r="E106" s="2">
        <v>2.15</v>
      </c>
    </row>
    <row r="107" spans="1:5" x14ac:dyDescent="0.35">
      <c r="A107" s="1" t="s">
        <v>432</v>
      </c>
      <c r="B107" s="2">
        <v>15</v>
      </c>
      <c r="C107" s="2">
        <v>4.67</v>
      </c>
      <c r="D107" s="2">
        <v>1.92</v>
      </c>
      <c r="E107" s="2">
        <v>6.31</v>
      </c>
    </row>
    <row r="108" spans="1:5" x14ac:dyDescent="0.35">
      <c r="A108" s="1" t="s">
        <v>449</v>
      </c>
      <c r="B108" s="2">
        <v>15</v>
      </c>
      <c r="C108" s="2">
        <v>6.81</v>
      </c>
      <c r="D108" s="2">
        <v>1.85</v>
      </c>
      <c r="E108" s="2">
        <v>7.53</v>
      </c>
    </row>
    <row r="109" spans="1:5" x14ac:dyDescent="0.35">
      <c r="A109" s="1" t="s">
        <v>466</v>
      </c>
      <c r="B109" s="2">
        <v>15</v>
      </c>
      <c r="C109" s="2">
        <v>7.93</v>
      </c>
      <c r="D109" s="2">
        <v>2.89</v>
      </c>
      <c r="E109" s="2">
        <v>8.52</v>
      </c>
    </row>
    <row r="110" spans="1:5" x14ac:dyDescent="0.35">
      <c r="A110" s="1" t="s">
        <v>483</v>
      </c>
      <c r="B110" s="2">
        <v>15</v>
      </c>
      <c r="C110" s="2">
        <v>2.82</v>
      </c>
      <c r="D110" s="2">
        <v>2.04</v>
      </c>
      <c r="E110" s="2">
        <v>2.91</v>
      </c>
    </row>
    <row r="111" spans="1:5" x14ac:dyDescent="0.35">
      <c r="A111" s="1" t="s">
        <v>500</v>
      </c>
      <c r="B111" s="2">
        <v>15</v>
      </c>
      <c r="C111" s="2">
        <v>1.88</v>
      </c>
      <c r="D111" s="2">
        <v>6.79</v>
      </c>
      <c r="E111" s="2">
        <v>8.3000000000000007</v>
      </c>
    </row>
    <row r="112" spans="1:5" x14ac:dyDescent="0.35">
      <c r="A112" s="1" t="s">
        <v>517</v>
      </c>
      <c r="B112" s="2">
        <v>15</v>
      </c>
      <c r="C112" s="2">
        <v>8.5399999999999991</v>
      </c>
      <c r="D112" s="2">
        <v>4.0199999999999996</v>
      </c>
      <c r="E112" s="2">
        <v>2.34</v>
      </c>
    </row>
    <row r="113" spans="1:5" x14ac:dyDescent="0.35">
      <c r="A113" s="1" t="s">
        <v>534</v>
      </c>
      <c r="B113" s="2">
        <v>15</v>
      </c>
      <c r="C113" s="2">
        <v>6.39</v>
      </c>
      <c r="D113" s="2">
        <v>7.64</v>
      </c>
      <c r="E113" s="2">
        <v>4.43</v>
      </c>
    </row>
    <row r="114" spans="1:5" x14ac:dyDescent="0.35">
      <c r="A114" s="1" t="s">
        <v>551</v>
      </c>
      <c r="B114" s="2">
        <v>15</v>
      </c>
      <c r="C114" s="2">
        <v>7.33</v>
      </c>
      <c r="D114" s="2">
        <v>3.81</v>
      </c>
      <c r="E114" s="2">
        <v>8.76</v>
      </c>
    </row>
    <row r="115" spans="1:5" x14ac:dyDescent="0.35">
      <c r="A115" s="1" t="s">
        <v>568</v>
      </c>
      <c r="B115" s="2">
        <v>15</v>
      </c>
      <c r="C115" s="2">
        <v>1.01</v>
      </c>
      <c r="D115" s="2">
        <v>6.34</v>
      </c>
      <c r="E115" s="2">
        <v>5.76</v>
      </c>
    </row>
    <row r="116" spans="1:5" x14ac:dyDescent="0.35">
      <c r="A116" s="1" t="s">
        <v>585</v>
      </c>
      <c r="B116" s="2">
        <v>15</v>
      </c>
      <c r="C116" s="2">
        <v>6.4</v>
      </c>
      <c r="D116" s="2">
        <v>7.84</v>
      </c>
      <c r="E116" s="2">
        <v>4.3499999999999996</v>
      </c>
    </row>
    <row r="117" spans="1:5" x14ac:dyDescent="0.35">
      <c r="A117" s="1" t="s">
        <v>602</v>
      </c>
      <c r="B117" s="2">
        <v>15</v>
      </c>
      <c r="C117" s="2">
        <v>6.4</v>
      </c>
      <c r="D117" s="2">
        <v>7.84</v>
      </c>
      <c r="E117" s="2">
        <v>4.3499999999999996</v>
      </c>
    </row>
    <row r="118" spans="1:5" x14ac:dyDescent="0.35">
      <c r="A118" s="1" t="s">
        <v>619</v>
      </c>
      <c r="B118" s="2">
        <v>15</v>
      </c>
      <c r="C118" s="2">
        <v>6.4</v>
      </c>
      <c r="D118" s="2">
        <v>7.84</v>
      </c>
      <c r="E118" s="2">
        <v>4.3499999999999996</v>
      </c>
    </row>
    <row r="119" spans="1:5" x14ac:dyDescent="0.35">
      <c r="A119" s="1" t="s">
        <v>636</v>
      </c>
      <c r="B119" s="2">
        <v>15</v>
      </c>
      <c r="C119" s="2">
        <v>6.4</v>
      </c>
      <c r="D119" s="2">
        <v>7.84</v>
      </c>
      <c r="E119" s="2">
        <v>4.3499999999999996</v>
      </c>
    </row>
    <row r="120" spans="1:5" x14ac:dyDescent="0.35">
      <c r="A120" s="1" t="s">
        <v>653</v>
      </c>
      <c r="B120" s="2">
        <v>15</v>
      </c>
      <c r="C120" s="2">
        <v>6.4</v>
      </c>
      <c r="D120" s="2">
        <v>7.84</v>
      </c>
      <c r="E120" s="2">
        <v>4.3499999999999996</v>
      </c>
    </row>
    <row r="121" spans="1:5" x14ac:dyDescent="0.35">
      <c r="A121" s="1" t="s">
        <v>670</v>
      </c>
      <c r="B121" s="2">
        <v>15</v>
      </c>
      <c r="C121" s="2">
        <v>6.4</v>
      </c>
      <c r="D121" s="2">
        <v>7.84</v>
      </c>
      <c r="E121" s="2">
        <v>4.3499999999999996</v>
      </c>
    </row>
    <row r="122" spans="1:5" x14ac:dyDescent="0.35">
      <c r="A122" s="1" t="s">
        <v>689</v>
      </c>
      <c r="B122" s="2">
        <v>15</v>
      </c>
      <c r="C122" s="2">
        <v>6.4</v>
      </c>
      <c r="D122" s="2">
        <v>7.84</v>
      </c>
      <c r="E122" s="2">
        <v>4.3499999999999996</v>
      </c>
    </row>
    <row r="123" spans="1:5" x14ac:dyDescent="0.35">
      <c r="A123" s="1" t="s">
        <v>708</v>
      </c>
      <c r="B123" s="2">
        <v>15</v>
      </c>
      <c r="C123" s="2">
        <v>6.4</v>
      </c>
      <c r="D123" s="2">
        <v>7.84</v>
      </c>
      <c r="E123" s="2">
        <v>4.3499999999999996</v>
      </c>
    </row>
    <row r="124" spans="1:5" x14ac:dyDescent="0.35">
      <c r="A124" s="1" t="s">
        <v>727</v>
      </c>
      <c r="B124" s="2">
        <v>15</v>
      </c>
      <c r="C124" s="2">
        <v>6.4</v>
      </c>
      <c r="D124" s="2">
        <v>7.84</v>
      </c>
      <c r="E124" s="2">
        <v>4.3499999999999996</v>
      </c>
    </row>
    <row r="125" spans="1:5" x14ac:dyDescent="0.35">
      <c r="A125" s="1" t="s">
        <v>749</v>
      </c>
      <c r="B125" s="2">
        <v>15</v>
      </c>
      <c r="C125" s="2">
        <v>6.4</v>
      </c>
      <c r="D125" s="2">
        <v>7.84</v>
      </c>
      <c r="E125" s="2">
        <v>4.3499999999999996</v>
      </c>
    </row>
    <row r="126" spans="1:5" x14ac:dyDescent="0.35">
      <c r="A126" s="1" t="s">
        <v>768</v>
      </c>
      <c r="B126" s="2">
        <v>15</v>
      </c>
      <c r="C126" s="2">
        <v>6.4</v>
      </c>
      <c r="D126" s="2">
        <v>7.84</v>
      </c>
      <c r="E126" s="2">
        <v>4.3499999999999996</v>
      </c>
    </row>
    <row r="127" spans="1:5" x14ac:dyDescent="0.35">
      <c r="A127" s="1" t="s">
        <v>787</v>
      </c>
      <c r="B127" s="2">
        <v>15</v>
      </c>
      <c r="C127" s="2">
        <v>6.4</v>
      </c>
      <c r="D127" s="2">
        <v>7.84</v>
      </c>
      <c r="E127" s="2">
        <v>4.3499999999999996</v>
      </c>
    </row>
    <row r="128" spans="1:5" x14ac:dyDescent="0.35">
      <c r="A128" s="1" t="s">
        <v>809</v>
      </c>
      <c r="B128" s="2">
        <v>15</v>
      </c>
      <c r="C128" s="2">
        <v>5.87</v>
      </c>
      <c r="D128" s="2">
        <v>6.23</v>
      </c>
      <c r="E128" s="2">
        <v>7.84</v>
      </c>
    </row>
    <row r="129" spans="1:5" x14ac:dyDescent="0.35">
      <c r="A129" s="1" t="s">
        <v>828</v>
      </c>
      <c r="B129" s="2">
        <v>15</v>
      </c>
      <c r="C129" s="2">
        <v>9.81</v>
      </c>
      <c r="D129" s="2">
        <v>0.56000000000000005</v>
      </c>
      <c r="E129" s="2">
        <v>3.76</v>
      </c>
    </row>
    <row r="130" spans="1:5" x14ac:dyDescent="0.35">
      <c r="A130" s="1" t="s">
        <v>847</v>
      </c>
      <c r="B130" s="2">
        <v>15</v>
      </c>
      <c r="C130" s="2">
        <v>5.87</v>
      </c>
      <c r="D130" s="2">
        <v>6.23</v>
      </c>
      <c r="E130" s="2">
        <v>7.84</v>
      </c>
    </row>
    <row r="131" spans="1:5" x14ac:dyDescent="0.35">
      <c r="A131" s="1" t="s">
        <v>869</v>
      </c>
      <c r="B131" s="2">
        <v>15</v>
      </c>
      <c r="C131" s="2">
        <v>9.81</v>
      </c>
      <c r="D131" s="2">
        <v>0.56000000000000005</v>
      </c>
      <c r="E131" s="2">
        <v>3.76</v>
      </c>
    </row>
    <row r="132" spans="1:5" x14ac:dyDescent="0.35">
      <c r="A132" s="1" t="s">
        <v>888</v>
      </c>
      <c r="B132" s="2">
        <v>15</v>
      </c>
      <c r="C132" s="2">
        <v>5.87</v>
      </c>
      <c r="D132" s="2">
        <v>6.23</v>
      </c>
      <c r="E132" s="2">
        <v>7.84</v>
      </c>
    </row>
    <row r="133" spans="1:5" x14ac:dyDescent="0.35">
      <c r="A133" s="1" t="s">
        <v>907</v>
      </c>
      <c r="B133" s="2">
        <v>15</v>
      </c>
      <c r="C133" s="2">
        <v>9.81</v>
      </c>
      <c r="D133" s="2">
        <v>0.56000000000000005</v>
      </c>
      <c r="E133" s="2">
        <v>3.76</v>
      </c>
    </row>
    <row r="134" spans="1:5" x14ac:dyDescent="0.35">
      <c r="A134" s="1" t="s">
        <v>924</v>
      </c>
      <c r="B134" s="2">
        <v>15</v>
      </c>
      <c r="C134" s="2">
        <v>5.87</v>
      </c>
      <c r="D134" s="2">
        <v>6.23</v>
      </c>
      <c r="E134" s="2">
        <v>7.84</v>
      </c>
    </row>
    <row r="135" spans="1:5" x14ac:dyDescent="0.35">
      <c r="A135" s="1" t="s">
        <v>941</v>
      </c>
      <c r="B135" s="2">
        <v>15</v>
      </c>
      <c r="C135" s="2">
        <v>9.81</v>
      </c>
      <c r="D135" s="2">
        <v>0.56000000000000005</v>
      </c>
      <c r="E135" s="2">
        <v>3.76</v>
      </c>
    </row>
    <row r="136" spans="1:5" x14ac:dyDescent="0.35">
      <c r="A136" s="1" t="s">
        <v>958</v>
      </c>
      <c r="B136" s="2">
        <v>15</v>
      </c>
      <c r="C136" s="2">
        <v>5.87</v>
      </c>
      <c r="D136" s="2">
        <v>6.23</v>
      </c>
      <c r="E136" s="2">
        <v>7.84</v>
      </c>
    </row>
    <row r="137" spans="1:5" x14ac:dyDescent="0.35">
      <c r="A137" s="1" t="s">
        <v>975</v>
      </c>
      <c r="B137" s="2">
        <v>15</v>
      </c>
      <c r="C137" s="2">
        <v>9.81</v>
      </c>
      <c r="D137" s="2">
        <v>0.56000000000000005</v>
      </c>
      <c r="E137" s="2">
        <v>3.76</v>
      </c>
    </row>
    <row r="138" spans="1:5" x14ac:dyDescent="0.35">
      <c r="A138" s="1" t="s">
        <v>992</v>
      </c>
      <c r="B138" s="2">
        <v>15</v>
      </c>
      <c r="C138" s="2">
        <v>5.87</v>
      </c>
      <c r="D138" s="2">
        <v>6.23</v>
      </c>
      <c r="E138" s="2">
        <v>7.84</v>
      </c>
    </row>
    <row r="139" spans="1:5" x14ac:dyDescent="0.35">
      <c r="A139" s="1" t="s">
        <v>1009</v>
      </c>
      <c r="B139" s="2">
        <v>15</v>
      </c>
      <c r="C139" s="2">
        <v>9.81</v>
      </c>
      <c r="D139" s="2">
        <v>0.56000000000000005</v>
      </c>
      <c r="E139" s="2">
        <v>3.76</v>
      </c>
    </row>
    <row r="140" spans="1:5" x14ac:dyDescent="0.35">
      <c r="A140" s="1" t="s">
        <v>1026</v>
      </c>
      <c r="B140" s="2">
        <v>15</v>
      </c>
      <c r="C140" s="2">
        <v>5.87</v>
      </c>
      <c r="D140" s="2">
        <v>6.23</v>
      </c>
      <c r="E140" s="2">
        <v>7.84</v>
      </c>
    </row>
    <row r="141" spans="1:5" x14ac:dyDescent="0.35">
      <c r="A141" s="1" t="s">
        <v>1036</v>
      </c>
      <c r="B141" s="2">
        <v>15</v>
      </c>
      <c r="C141" s="2">
        <v>9.81</v>
      </c>
      <c r="D141" s="2">
        <v>0.56000000000000005</v>
      </c>
      <c r="E141" s="2">
        <v>3.76</v>
      </c>
    </row>
    <row r="142" spans="1:5" x14ac:dyDescent="0.35">
      <c r="A142" s="1" t="s">
        <v>1054</v>
      </c>
      <c r="B142" s="2">
        <v>15</v>
      </c>
      <c r="C142" s="2">
        <v>5.87</v>
      </c>
      <c r="D142" s="2">
        <v>6.23</v>
      </c>
      <c r="E142" s="2">
        <v>7.84</v>
      </c>
    </row>
    <row r="143" spans="1:5" x14ac:dyDescent="0.35">
      <c r="A143" s="1" t="s">
        <v>1071</v>
      </c>
      <c r="B143" s="2">
        <v>15</v>
      </c>
      <c r="C143" s="2">
        <v>9.81</v>
      </c>
      <c r="D143" s="2">
        <v>0.56000000000000005</v>
      </c>
      <c r="E143" s="2">
        <v>3.76</v>
      </c>
    </row>
    <row r="144" spans="1:5" x14ac:dyDescent="0.35">
      <c r="A144" s="1" t="s">
        <v>1088</v>
      </c>
      <c r="B144" s="2">
        <v>15</v>
      </c>
      <c r="C144" s="2">
        <v>5.87</v>
      </c>
      <c r="D144" s="2">
        <v>6.23</v>
      </c>
      <c r="E144" s="2">
        <v>7.84</v>
      </c>
    </row>
    <row r="145" spans="1:5" x14ac:dyDescent="0.35">
      <c r="A145" s="1" t="s">
        <v>1106</v>
      </c>
      <c r="B145" s="2">
        <v>15</v>
      </c>
      <c r="C145" s="2">
        <v>9.81</v>
      </c>
      <c r="D145" s="2">
        <v>0.56000000000000005</v>
      </c>
      <c r="E145" s="2">
        <v>3.76</v>
      </c>
    </row>
    <row r="146" spans="1:5" x14ac:dyDescent="0.35">
      <c r="A146" s="1" t="s">
        <v>1123</v>
      </c>
      <c r="B146" s="2">
        <v>15</v>
      </c>
      <c r="C146" s="2">
        <v>5.87</v>
      </c>
      <c r="D146" s="2">
        <v>6.23</v>
      </c>
      <c r="E146" s="2">
        <v>7.84</v>
      </c>
    </row>
    <row r="147" spans="1:5" x14ac:dyDescent="0.35">
      <c r="A147" s="1" t="s">
        <v>1140</v>
      </c>
      <c r="B147" s="2">
        <v>15</v>
      </c>
      <c r="C147" s="2">
        <v>9.81</v>
      </c>
      <c r="D147" s="2">
        <v>0.56000000000000005</v>
      </c>
      <c r="E147" s="2">
        <v>3.76</v>
      </c>
    </row>
    <row r="148" spans="1:5" x14ac:dyDescent="0.35">
      <c r="A148" s="1" t="s">
        <v>1157</v>
      </c>
      <c r="B148" s="2">
        <v>15</v>
      </c>
      <c r="C148" s="2">
        <v>5.87</v>
      </c>
      <c r="D148" s="2">
        <v>6.23</v>
      </c>
      <c r="E148" s="2">
        <v>7.84</v>
      </c>
    </row>
    <row r="149" spans="1:5" x14ac:dyDescent="0.35">
      <c r="A149" s="1" t="s">
        <v>1174</v>
      </c>
      <c r="B149" s="2">
        <v>15</v>
      </c>
      <c r="C149" s="2">
        <v>9.81</v>
      </c>
      <c r="D149" s="2">
        <v>0.56000000000000005</v>
      </c>
      <c r="E149" s="2">
        <v>3.76</v>
      </c>
    </row>
    <row r="150" spans="1:5" x14ac:dyDescent="0.35">
      <c r="A150" s="1" t="s">
        <v>1191</v>
      </c>
      <c r="B150" s="2">
        <v>15</v>
      </c>
      <c r="C150" s="2">
        <v>5.87</v>
      </c>
      <c r="D150" s="2">
        <v>6.23</v>
      </c>
      <c r="E150" s="2">
        <v>7.84</v>
      </c>
    </row>
    <row r="151" spans="1:5" x14ac:dyDescent="0.35">
      <c r="A151" s="1" t="s">
        <v>1208</v>
      </c>
      <c r="B151" s="2">
        <v>15</v>
      </c>
      <c r="C151" s="2">
        <v>9.81</v>
      </c>
      <c r="D151" s="2">
        <v>0.56000000000000005</v>
      </c>
      <c r="E151" s="2">
        <v>3.76</v>
      </c>
    </row>
    <row r="152" spans="1:5" x14ac:dyDescent="0.35">
      <c r="A152" s="1" t="s">
        <v>1225</v>
      </c>
      <c r="B152" s="2">
        <v>15</v>
      </c>
      <c r="C152" s="2">
        <v>5.59</v>
      </c>
      <c r="D152" s="2">
        <v>2.52</v>
      </c>
      <c r="E152" s="2">
        <v>5.3</v>
      </c>
    </row>
    <row r="153" spans="1:5" x14ac:dyDescent="0.35">
      <c r="A153" s="1" t="s">
        <v>1242</v>
      </c>
      <c r="B153" s="2">
        <v>15</v>
      </c>
      <c r="C153" s="2">
        <v>5.59</v>
      </c>
      <c r="D153" s="2">
        <v>2.52</v>
      </c>
      <c r="E153" s="2">
        <v>5.3</v>
      </c>
    </row>
    <row r="154" spans="1:5" x14ac:dyDescent="0.35">
      <c r="A154" s="1" t="s">
        <v>1259</v>
      </c>
      <c r="B154" s="2">
        <v>15</v>
      </c>
      <c r="C154" s="2">
        <v>5.59</v>
      </c>
      <c r="D154" s="2">
        <v>2.52</v>
      </c>
      <c r="E154" s="2">
        <v>5.3</v>
      </c>
    </row>
    <row r="155" spans="1:5" x14ac:dyDescent="0.35">
      <c r="A155" s="1" t="s">
        <v>1276</v>
      </c>
      <c r="B155" s="2">
        <v>15</v>
      </c>
      <c r="C155" s="2">
        <v>5.59</v>
      </c>
      <c r="D155" s="2">
        <v>2.52</v>
      </c>
      <c r="E155" s="2">
        <v>5.3</v>
      </c>
    </row>
    <row r="156" spans="1:5" x14ac:dyDescent="0.35">
      <c r="A156" s="1" t="s">
        <v>1293</v>
      </c>
      <c r="B156" s="2">
        <v>15</v>
      </c>
      <c r="C156" s="2">
        <v>5.59</v>
      </c>
      <c r="D156" s="2">
        <v>2.52</v>
      </c>
      <c r="E156" s="2">
        <v>5.3</v>
      </c>
    </row>
    <row r="157" spans="1:5" x14ac:dyDescent="0.35">
      <c r="A157" s="1" t="s">
        <v>1310</v>
      </c>
      <c r="B157" s="2">
        <v>15</v>
      </c>
      <c r="C157" s="2">
        <v>5.59</v>
      </c>
      <c r="D157" s="2">
        <v>2.52</v>
      </c>
      <c r="E157" s="2">
        <v>5.3</v>
      </c>
    </row>
    <row r="158" spans="1:5" x14ac:dyDescent="0.35">
      <c r="A158" s="1" t="s">
        <v>1327</v>
      </c>
      <c r="B158" s="2">
        <v>15</v>
      </c>
      <c r="C158" s="2">
        <v>5.59</v>
      </c>
      <c r="D158" s="2">
        <v>2.52</v>
      </c>
      <c r="E158" s="2">
        <v>5.3</v>
      </c>
    </row>
    <row r="159" spans="1:5" x14ac:dyDescent="0.35">
      <c r="A159" s="1" t="s">
        <v>1344</v>
      </c>
      <c r="B159" s="2">
        <v>15</v>
      </c>
      <c r="C159" s="2">
        <v>5.59</v>
      </c>
      <c r="D159" s="2">
        <v>2.52</v>
      </c>
      <c r="E159" s="2">
        <v>5.3</v>
      </c>
    </row>
    <row r="160" spans="1:5" x14ac:dyDescent="0.35">
      <c r="A160" s="1" t="s">
        <v>1361</v>
      </c>
      <c r="B160" s="2">
        <v>15</v>
      </c>
      <c r="C160" s="2">
        <v>5.59</v>
      </c>
      <c r="D160" s="2">
        <v>2.52</v>
      </c>
      <c r="E160" s="2">
        <v>5.3</v>
      </c>
    </row>
    <row r="161" spans="1:5" x14ac:dyDescent="0.35">
      <c r="A161" s="1" t="s">
        <v>1378</v>
      </c>
      <c r="B161" s="2">
        <v>15</v>
      </c>
      <c r="C161" s="2">
        <v>5.59</v>
      </c>
      <c r="D161" s="2">
        <v>2.52</v>
      </c>
      <c r="E161" s="2">
        <v>5.3</v>
      </c>
    </row>
    <row r="162" spans="1:5" x14ac:dyDescent="0.35">
      <c r="A162" s="1" t="s">
        <v>1395</v>
      </c>
      <c r="B162" s="2">
        <v>15</v>
      </c>
      <c r="C162" s="2">
        <v>5.59</v>
      </c>
      <c r="D162" s="2">
        <v>2.52</v>
      </c>
      <c r="E162" s="2">
        <v>5.3</v>
      </c>
    </row>
    <row r="163" spans="1:5" x14ac:dyDescent="0.35">
      <c r="A163" s="1" t="s">
        <v>1412</v>
      </c>
      <c r="B163" s="2">
        <v>15</v>
      </c>
      <c r="C163" s="2">
        <v>5.59</v>
      </c>
      <c r="D163" s="2">
        <v>2.52</v>
      </c>
      <c r="E163" s="2">
        <v>5.3</v>
      </c>
    </row>
    <row r="164" spans="1:5" x14ac:dyDescent="0.35">
      <c r="A164" s="1" t="s">
        <v>1429</v>
      </c>
      <c r="B164" s="2">
        <v>15</v>
      </c>
      <c r="C164" s="2">
        <v>7.99</v>
      </c>
      <c r="D164" s="2">
        <v>9.2799999999999994</v>
      </c>
      <c r="E164" s="2">
        <v>8.9499999999999993</v>
      </c>
    </row>
    <row r="165" spans="1:5" x14ac:dyDescent="0.35">
      <c r="A165" s="1" t="s">
        <v>1446</v>
      </c>
      <c r="B165" s="2">
        <v>15</v>
      </c>
      <c r="C165" s="2">
        <v>5.23</v>
      </c>
      <c r="D165" s="2">
        <v>2.88</v>
      </c>
      <c r="E165" s="2">
        <v>1.87</v>
      </c>
    </row>
    <row r="166" spans="1:5" x14ac:dyDescent="0.35">
      <c r="A166" s="1" t="s">
        <v>1465</v>
      </c>
      <c r="B166" s="2">
        <v>15</v>
      </c>
      <c r="C166" s="2">
        <v>0.54</v>
      </c>
      <c r="D166" s="2">
        <v>3.68</v>
      </c>
      <c r="E166" s="2">
        <v>8.42</v>
      </c>
    </row>
    <row r="167" spans="1:5" x14ac:dyDescent="0.35">
      <c r="A167" s="1" t="s">
        <v>1484</v>
      </c>
      <c r="B167" s="2">
        <v>15</v>
      </c>
      <c r="C167" s="2">
        <v>7.99</v>
      </c>
      <c r="D167" s="2">
        <v>9.2799999999999994</v>
      </c>
      <c r="E167" s="2">
        <v>8.9499999999999993</v>
      </c>
    </row>
    <row r="168" spans="1:5" x14ac:dyDescent="0.35">
      <c r="A168" s="1" t="s">
        <v>1503</v>
      </c>
      <c r="B168" s="2">
        <v>15</v>
      </c>
      <c r="C168" s="2">
        <v>5.23</v>
      </c>
      <c r="D168" s="2">
        <v>2.88</v>
      </c>
      <c r="E168" s="2">
        <v>1.87</v>
      </c>
    </row>
    <row r="169" spans="1:5" x14ac:dyDescent="0.35">
      <c r="A169" s="1" t="s">
        <v>1525</v>
      </c>
      <c r="B169" s="2">
        <v>15</v>
      </c>
      <c r="C169" s="2">
        <v>0.54</v>
      </c>
      <c r="D169" s="2">
        <v>3.68</v>
      </c>
      <c r="E169" s="2">
        <v>8.42</v>
      </c>
    </row>
    <row r="170" spans="1:5" x14ac:dyDescent="0.35">
      <c r="A170" s="1" t="s">
        <v>1544</v>
      </c>
      <c r="B170" s="2">
        <v>15</v>
      </c>
      <c r="C170" s="2">
        <v>7.99</v>
      </c>
      <c r="D170" s="2">
        <v>9.2799999999999994</v>
      </c>
      <c r="E170" s="2">
        <v>8.9499999999999993</v>
      </c>
    </row>
    <row r="171" spans="1:5" x14ac:dyDescent="0.35">
      <c r="A171" s="1" t="s">
        <v>1563</v>
      </c>
      <c r="B171" s="2">
        <v>15</v>
      </c>
      <c r="C171" s="2">
        <v>5.23</v>
      </c>
      <c r="D171" s="2">
        <v>2.88</v>
      </c>
      <c r="E171" s="2">
        <v>1.87</v>
      </c>
    </row>
    <row r="172" spans="1:5" x14ac:dyDescent="0.35">
      <c r="A172" s="1" t="s">
        <v>1585</v>
      </c>
      <c r="B172" s="2">
        <v>15</v>
      </c>
      <c r="C172" s="2">
        <v>0.54</v>
      </c>
      <c r="D172" s="2">
        <v>3.68</v>
      </c>
      <c r="E172" s="2">
        <v>8.42</v>
      </c>
    </row>
    <row r="173" spans="1:5" x14ac:dyDescent="0.35">
      <c r="A173" s="1" t="s">
        <v>1604</v>
      </c>
      <c r="B173" s="2">
        <v>15</v>
      </c>
      <c r="C173" s="2">
        <v>7.99</v>
      </c>
      <c r="D173" s="2">
        <v>9.2799999999999994</v>
      </c>
      <c r="E173" s="2">
        <v>8.9499999999999993</v>
      </c>
    </row>
    <row r="174" spans="1:5" x14ac:dyDescent="0.35">
      <c r="A174" s="1" t="s">
        <v>1623</v>
      </c>
      <c r="B174" s="2">
        <v>15</v>
      </c>
      <c r="C174" s="2">
        <v>5.23</v>
      </c>
      <c r="D174" s="2">
        <v>2.88</v>
      </c>
      <c r="E174" s="2">
        <v>1.87</v>
      </c>
    </row>
    <row r="175" spans="1:5" x14ac:dyDescent="0.35">
      <c r="A175" s="1" t="s">
        <v>1645</v>
      </c>
      <c r="B175" s="2">
        <v>15</v>
      </c>
      <c r="C175" s="2">
        <v>0.54</v>
      </c>
      <c r="D175" s="2">
        <v>3.68</v>
      </c>
      <c r="E175" s="2">
        <v>8.42</v>
      </c>
    </row>
    <row r="176" spans="1:5" x14ac:dyDescent="0.35">
      <c r="A176" s="1" t="s">
        <v>1664</v>
      </c>
      <c r="B176" s="2">
        <v>15</v>
      </c>
      <c r="C176" s="2">
        <v>7.99</v>
      </c>
      <c r="D176" s="2">
        <v>9.2799999999999994</v>
      </c>
      <c r="E176" s="2">
        <v>8.9499999999999993</v>
      </c>
    </row>
    <row r="177" spans="1:5" x14ac:dyDescent="0.35">
      <c r="A177" s="1" t="s">
        <v>1683</v>
      </c>
      <c r="B177" s="2">
        <v>15</v>
      </c>
      <c r="C177" s="2">
        <v>5.23</v>
      </c>
      <c r="D177" s="2">
        <v>2.88</v>
      </c>
      <c r="E177" s="2">
        <v>1.87</v>
      </c>
    </row>
    <row r="178" spans="1:5" x14ac:dyDescent="0.35">
      <c r="A178" s="1" t="s">
        <v>1700</v>
      </c>
      <c r="B178" s="2">
        <v>15</v>
      </c>
      <c r="C178" s="2">
        <v>0.54</v>
      </c>
      <c r="D178" s="2">
        <v>3.68</v>
      </c>
      <c r="E178" s="2">
        <v>8.42</v>
      </c>
    </row>
    <row r="179" spans="1:5" x14ac:dyDescent="0.35">
      <c r="A179" s="1" t="s">
        <v>1717</v>
      </c>
      <c r="B179" s="2">
        <v>15</v>
      </c>
      <c r="C179" s="2">
        <v>7.99</v>
      </c>
      <c r="D179" s="2">
        <v>9.2799999999999994</v>
      </c>
      <c r="E179" s="2">
        <v>8.9499999999999993</v>
      </c>
    </row>
    <row r="180" spans="1:5" x14ac:dyDescent="0.35">
      <c r="A180" s="1" t="s">
        <v>1734</v>
      </c>
      <c r="B180" s="2">
        <v>15</v>
      </c>
      <c r="C180" s="2">
        <v>5.23</v>
      </c>
      <c r="D180" s="2">
        <v>2.88</v>
      </c>
      <c r="E180" s="2">
        <v>1.87</v>
      </c>
    </row>
    <row r="181" spans="1:5" x14ac:dyDescent="0.35">
      <c r="A181" s="1" t="s">
        <v>1751</v>
      </c>
      <c r="B181" s="2">
        <v>15</v>
      </c>
      <c r="C181" s="2">
        <v>0.54</v>
      </c>
      <c r="D181" s="2">
        <v>3.68</v>
      </c>
      <c r="E181" s="2">
        <v>8.42</v>
      </c>
    </row>
    <row r="182" spans="1:5" x14ac:dyDescent="0.35">
      <c r="A182" s="1" t="s">
        <v>1768</v>
      </c>
      <c r="B182" s="2">
        <v>15</v>
      </c>
      <c r="C182" s="2">
        <v>7.99</v>
      </c>
      <c r="D182" s="2">
        <v>9.2799999999999994</v>
      </c>
      <c r="E182" s="2">
        <v>8.9499999999999993</v>
      </c>
    </row>
    <row r="183" spans="1:5" x14ac:dyDescent="0.35">
      <c r="A183" s="1" t="s">
        <v>1785</v>
      </c>
      <c r="B183" s="2">
        <v>15</v>
      </c>
      <c r="C183" s="2">
        <v>5.23</v>
      </c>
      <c r="D183" s="2">
        <v>2.88</v>
      </c>
      <c r="E183" s="2">
        <v>1.87</v>
      </c>
    </row>
    <row r="184" spans="1:5" x14ac:dyDescent="0.35">
      <c r="A184" s="1" t="s">
        <v>1802</v>
      </c>
      <c r="B184" s="2">
        <v>15</v>
      </c>
      <c r="C184" s="2">
        <v>0.54</v>
      </c>
      <c r="D184" s="2">
        <v>3.68</v>
      </c>
      <c r="E184" s="2">
        <v>8.42</v>
      </c>
    </row>
    <row r="185" spans="1:5" x14ac:dyDescent="0.35">
      <c r="A185" s="1" t="s">
        <v>1812</v>
      </c>
      <c r="B185" s="2">
        <v>15</v>
      </c>
      <c r="C185" s="2">
        <v>7.99</v>
      </c>
      <c r="D185" s="2">
        <v>9.2799999999999994</v>
      </c>
      <c r="E185" s="2">
        <v>8.9499999999999993</v>
      </c>
    </row>
    <row r="186" spans="1:5" x14ac:dyDescent="0.35">
      <c r="A186" s="1" t="s">
        <v>1830</v>
      </c>
      <c r="B186" s="2">
        <v>15</v>
      </c>
      <c r="C186" s="2">
        <v>5.23</v>
      </c>
      <c r="D186" s="2">
        <v>2.88</v>
      </c>
      <c r="E186" s="2">
        <v>1.87</v>
      </c>
    </row>
    <row r="187" spans="1:5" x14ac:dyDescent="0.35">
      <c r="A187" s="1" t="s">
        <v>1847</v>
      </c>
      <c r="B187" s="2">
        <v>15</v>
      </c>
      <c r="C187" s="2">
        <v>0.54</v>
      </c>
      <c r="D187" s="2">
        <v>3.68</v>
      </c>
      <c r="E187" s="2">
        <v>8.42</v>
      </c>
    </row>
    <row r="188" spans="1:5" x14ac:dyDescent="0.35">
      <c r="A188" s="1" t="s">
        <v>1864</v>
      </c>
      <c r="B188" s="2">
        <v>15</v>
      </c>
      <c r="C188" s="2">
        <v>7.99</v>
      </c>
      <c r="D188" s="2">
        <v>9.2799999999999994</v>
      </c>
      <c r="E188" s="2">
        <v>8.9499999999999993</v>
      </c>
    </row>
    <row r="189" spans="1:5" x14ac:dyDescent="0.35">
      <c r="A189" s="1" t="s">
        <v>1882</v>
      </c>
      <c r="B189" s="2">
        <v>15</v>
      </c>
      <c r="C189" s="2">
        <v>5.23</v>
      </c>
      <c r="D189" s="2">
        <v>2.88</v>
      </c>
      <c r="E189" s="2">
        <v>1.87</v>
      </c>
    </row>
    <row r="190" spans="1:5" x14ac:dyDescent="0.35">
      <c r="A190" s="1" t="s">
        <v>1899</v>
      </c>
      <c r="B190" s="2">
        <v>15</v>
      </c>
      <c r="C190" s="2">
        <v>0.54</v>
      </c>
      <c r="D190" s="2">
        <v>3.68</v>
      </c>
      <c r="E190" s="2">
        <v>8.42</v>
      </c>
    </row>
    <row r="191" spans="1:5" x14ac:dyDescent="0.35">
      <c r="A191" s="1" t="s">
        <v>1916</v>
      </c>
      <c r="B191" s="2">
        <v>15</v>
      </c>
      <c r="C191" s="2">
        <v>7.99</v>
      </c>
      <c r="D191" s="2">
        <v>9.2799999999999994</v>
      </c>
      <c r="E191" s="2">
        <v>8.9499999999999993</v>
      </c>
    </row>
    <row r="192" spans="1:5" x14ac:dyDescent="0.35">
      <c r="A192" s="1" t="s">
        <v>1933</v>
      </c>
      <c r="B192" s="2">
        <v>15</v>
      </c>
      <c r="C192" s="2">
        <v>5.23</v>
      </c>
      <c r="D192" s="2">
        <v>2.88</v>
      </c>
      <c r="E192" s="2">
        <v>1.87</v>
      </c>
    </row>
    <row r="193" spans="1:5" x14ac:dyDescent="0.35">
      <c r="A193" s="1" t="s">
        <v>1950</v>
      </c>
      <c r="B193" s="2">
        <v>15</v>
      </c>
      <c r="C193" s="2">
        <v>0.54</v>
      </c>
      <c r="D193" s="2">
        <v>3.68</v>
      </c>
      <c r="E193" s="2">
        <v>8.42</v>
      </c>
    </row>
    <row r="194" spans="1:5" x14ac:dyDescent="0.35">
      <c r="A194" s="1" t="s">
        <v>1967</v>
      </c>
      <c r="B194" s="2">
        <v>15</v>
      </c>
      <c r="C194" s="2">
        <v>7.99</v>
      </c>
      <c r="D194" s="2">
        <v>9.2799999999999994</v>
      </c>
      <c r="E194" s="2">
        <v>8.9499999999999993</v>
      </c>
    </row>
    <row r="195" spans="1:5" x14ac:dyDescent="0.35">
      <c r="A195" s="1" t="s">
        <v>1984</v>
      </c>
      <c r="B195" s="2">
        <v>15</v>
      </c>
      <c r="C195" s="2">
        <v>5.23</v>
      </c>
      <c r="D195" s="2">
        <v>2.88</v>
      </c>
      <c r="E195" s="2">
        <v>1.87</v>
      </c>
    </row>
    <row r="196" spans="1:5" x14ac:dyDescent="0.35">
      <c r="A196" s="1" t="s">
        <v>2001</v>
      </c>
      <c r="B196" s="2">
        <v>15</v>
      </c>
      <c r="C196" s="2">
        <v>0.54</v>
      </c>
      <c r="D196" s="2">
        <v>3.68</v>
      </c>
      <c r="E196" s="2">
        <v>8.42</v>
      </c>
    </row>
    <row r="197" spans="1:5" x14ac:dyDescent="0.35">
      <c r="A197" s="1" t="s">
        <v>2018</v>
      </c>
      <c r="B197" s="2">
        <v>15</v>
      </c>
      <c r="C197" s="2">
        <v>7.99</v>
      </c>
      <c r="D197" s="2">
        <v>9.2799999999999994</v>
      </c>
      <c r="E197" s="2">
        <v>8.9499999999999993</v>
      </c>
    </row>
    <row r="198" spans="1:5" x14ac:dyDescent="0.35">
      <c r="A198" s="1" t="s">
        <v>2035</v>
      </c>
      <c r="B198" s="2">
        <v>15</v>
      </c>
      <c r="C198" s="2">
        <v>5.23</v>
      </c>
      <c r="D198" s="2">
        <v>2.88</v>
      </c>
      <c r="E198" s="2">
        <v>1.87</v>
      </c>
    </row>
    <row r="199" spans="1:5" x14ac:dyDescent="0.35">
      <c r="A199" s="1" t="s">
        <v>2052</v>
      </c>
      <c r="B199" s="2">
        <v>15</v>
      </c>
      <c r="C199" s="2">
        <v>0.54</v>
      </c>
      <c r="D199" s="2">
        <v>3.68</v>
      </c>
      <c r="E199" s="2">
        <v>8.42</v>
      </c>
    </row>
    <row r="200" spans="1:5" x14ac:dyDescent="0.35">
      <c r="A200" s="1" t="s">
        <v>2069</v>
      </c>
      <c r="B200" s="2">
        <v>15</v>
      </c>
      <c r="C200" s="2">
        <v>2</v>
      </c>
      <c r="D200" s="2">
        <v>9.7200000000000006</v>
      </c>
      <c r="E200" s="2">
        <v>3.26</v>
      </c>
    </row>
    <row r="201" spans="1:5" x14ac:dyDescent="0.35">
      <c r="A201" s="1" t="s">
        <v>2086</v>
      </c>
      <c r="B201" s="2">
        <v>15</v>
      </c>
      <c r="C201" s="2">
        <v>2</v>
      </c>
      <c r="D201" s="2">
        <v>9.7200000000000006</v>
      </c>
      <c r="E201" s="2">
        <v>3.26</v>
      </c>
    </row>
    <row r="202" spans="1:5" x14ac:dyDescent="0.35">
      <c r="A202" s="1" t="s">
        <v>2103</v>
      </c>
      <c r="B202" s="2">
        <v>15</v>
      </c>
      <c r="C202" s="2">
        <v>2</v>
      </c>
      <c r="D202" s="2">
        <v>9.7200000000000006</v>
      </c>
      <c r="E202" s="2">
        <v>3.26</v>
      </c>
    </row>
    <row r="203" spans="1:5" x14ac:dyDescent="0.35">
      <c r="A203" s="1" t="s">
        <v>2120</v>
      </c>
      <c r="B203" s="2">
        <v>15</v>
      </c>
      <c r="C203" s="2">
        <v>2</v>
      </c>
      <c r="D203" s="2">
        <v>9.7200000000000006</v>
      </c>
      <c r="E203" s="2">
        <v>3.26</v>
      </c>
    </row>
    <row r="204" spans="1:5" x14ac:dyDescent="0.35">
      <c r="A204" s="1" t="s">
        <v>2137</v>
      </c>
      <c r="B204" s="2">
        <v>15</v>
      </c>
      <c r="C204" s="2">
        <v>2</v>
      </c>
      <c r="D204" s="2">
        <v>9.7200000000000006</v>
      </c>
      <c r="E204" s="2">
        <v>3.26</v>
      </c>
    </row>
    <row r="205" spans="1:5" x14ac:dyDescent="0.35">
      <c r="A205" s="1" t="s">
        <v>2154</v>
      </c>
      <c r="B205" s="2">
        <v>15</v>
      </c>
      <c r="C205" s="2">
        <v>2</v>
      </c>
      <c r="D205" s="2">
        <v>9.7200000000000006</v>
      </c>
      <c r="E205" s="2">
        <v>3.26</v>
      </c>
    </row>
    <row r="206" spans="1:5" x14ac:dyDescent="0.35">
      <c r="A206" s="1" t="s">
        <v>2171</v>
      </c>
      <c r="B206" s="2">
        <v>15</v>
      </c>
      <c r="C206" s="2">
        <v>2</v>
      </c>
      <c r="D206" s="2">
        <v>9.7200000000000006</v>
      </c>
      <c r="E206" s="2">
        <v>3.26</v>
      </c>
    </row>
    <row r="207" spans="1:5" x14ac:dyDescent="0.35">
      <c r="A207" s="1" t="s">
        <v>2188</v>
      </c>
      <c r="B207" s="2">
        <v>15</v>
      </c>
      <c r="C207" s="2">
        <v>2</v>
      </c>
      <c r="D207" s="2">
        <v>9.7200000000000006</v>
      </c>
      <c r="E207" s="2">
        <v>3.26</v>
      </c>
    </row>
    <row r="208" spans="1:5" x14ac:dyDescent="0.35">
      <c r="A208" s="1" t="s">
        <v>2205</v>
      </c>
      <c r="B208" s="2">
        <v>15</v>
      </c>
      <c r="C208" s="2">
        <v>2</v>
      </c>
      <c r="D208" s="2">
        <v>9.7200000000000006</v>
      </c>
      <c r="E208" s="2">
        <v>3.26</v>
      </c>
    </row>
    <row r="209" spans="1:5" x14ac:dyDescent="0.35">
      <c r="A209" s="1" t="s">
        <v>2222</v>
      </c>
      <c r="B209" s="2">
        <v>15</v>
      </c>
      <c r="C209" s="2">
        <v>2</v>
      </c>
      <c r="D209" s="2">
        <v>9.7200000000000006</v>
      </c>
      <c r="E209" s="2">
        <v>3.26</v>
      </c>
    </row>
    <row r="210" spans="1:5" x14ac:dyDescent="0.35">
      <c r="A210" s="1" t="s">
        <v>2241</v>
      </c>
      <c r="B210" s="2">
        <v>15</v>
      </c>
      <c r="C210" s="2">
        <v>2</v>
      </c>
      <c r="D210" s="2">
        <v>9.7200000000000006</v>
      </c>
      <c r="E210" s="2">
        <v>3.26</v>
      </c>
    </row>
    <row r="211" spans="1:5" x14ac:dyDescent="0.35">
      <c r="A211" s="1" t="s">
        <v>2260</v>
      </c>
      <c r="B211" s="2">
        <v>15</v>
      </c>
      <c r="C211" s="2">
        <v>2</v>
      </c>
      <c r="D211" s="2">
        <v>9.7200000000000006</v>
      </c>
      <c r="E211" s="2">
        <v>3.26</v>
      </c>
    </row>
    <row r="212" spans="1:5" x14ac:dyDescent="0.35">
      <c r="A212" s="1" t="s">
        <v>2279</v>
      </c>
      <c r="B212" s="2">
        <v>15</v>
      </c>
      <c r="C212" s="2">
        <v>1.62</v>
      </c>
      <c r="D212" s="2">
        <v>7.12</v>
      </c>
      <c r="E212" s="2">
        <v>1.1000000000000001</v>
      </c>
    </row>
    <row r="213" spans="1:5" x14ac:dyDescent="0.35">
      <c r="A213" s="1" t="s">
        <v>2301</v>
      </c>
      <c r="B213" s="2">
        <v>15</v>
      </c>
      <c r="C213" s="2">
        <v>6.72</v>
      </c>
      <c r="D213" s="2">
        <v>1.57</v>
      </c>
      <c r="E213" s="2">
        <v>0.68</v>
      </c>
    </row>
    <row r="214" spans="1:5" x14ac:dyDescent="0.35">
      <c r="A214" s="1" t="s">
        <v>2320</v>
      </c>
      <c r="B214" s="2">
        <v>15</v>
      </c>
      <c r="C214" s="2">
        <v>9.16</v>
      </c>
      <c r="D214" s="2">
        <v>1.29</v>
      </c>
      <c r="E214" s="2">
        <v>3.88</v>
      </c>
    </row>
    <row r="215" spans="1:5" x14ac:dyDescent="0.35">
      <c r="A215" s="1" t="s">
        <v>2339</v>
      </c>
      <c r="B215" s="2">
        <v>15</v>
      </c>
      <c r="C215" s="2">
        <v>6.8</v>
      </c>
      <c r="D215" s="2">
        <v>1.79</v>
      </c>
      <c r="E215" s="2">
        <v>0.7</v>
      </c>
    </row>
    <row r="216" spans="1:5" x14ac:dyDescent="0.35">
      <c r="A216" s="1" t="s">
        <v>2361</v>
      </c>
      <c r="B216" s="2">
        <v>15</v>
      </c>
      <c r="C216" s="2">
        <v>7.46</v>
      </c>
      <c r="D216" s="2">
        <v>4.3600000000000003</v>
      </c>
      <c r="E216" s="2">
        <v>5.36</v>
      </c>
    </row>
    <row r="217" spans="1:5" x14ac:dyDescent="0.35">
      <c r="A217" s="1" t="s">
        <v>2380</v>
      </c>
      <c r="B217" s="2">
        <v>15</v>
      </c>
      <c r="C217" s="2">
        <v>9.6</v>
      </c>
      <c r="D217" s="2">
        <v>1.23</v>
      </c>
      <c r="E217" s="2">
        <v>1.25</v>
      </c>
    </row>
    <row r="218" spans="1:5" x14ac:dyDescent="0.35">
      <c r="A218" s="1" t="s">
        <v>2399</v>
      </c>
      <c r="B218" s="2">
        <v>15</v>
      </c>
      <c r="C218" s="2">
        <v>5.53</v>
      </c>
      <c r="D218" s="2">
        <v>4.01</v>
      </c>
      <c r="E218" s="2">
        <v>5.24</v>
      </c>
    </row>
    <row r="219" spans="1:5" x14ac:dyDescent="0.35">
      <c r="A219" s="1" t="s">
        <v>2421</v>
      </c>
      <c r="B219" s="2">
        <v>15</v>
      </c>
      <c r="C219" s="2">
        <v>8.09</v>
      </c>
      <c r="D219" s="2">
        <v>2.2400000000000002</v>
      </c>
      <c r="E219" s="2">
        <v>7.84</v>
      </c>
    </row>
    <row r="220" spans="1:5" x14ac:dyDescent="0.35">
      <c r="A220" s="1" t="s">
        <v>29</v>
      </c>
      <c r="B220" s="2">
        <v>16</v>
      </c>
      <c r="C220" s="2">
        <v>5.42</v>
      </c>
      <c r="D220" s="2">
        <v>7.24</v>
      </c>
      <c r="E220" s="2">
        <v>2.15</v>
      </c>
    </row>
    <row r="221" spans="1:5" x14ac:dyDescent="0.35">
      <c r="A221" s="1" t="s">
        <v>49</v>
      </c>
      <c r="B221" s="2">
        <v>16</v>
      </c>
      <c r="C221" s="2">
        <v>4.67</v>
      </c>
      <c r="D221" s="2">
        <v>1.92</v>
      </c>
      <c r="E221" s="2">
        <v>6.31</v>
      </c>
    </row>
    <row r="222" spans="1:5" x14ac:dyDescent="0.35">
      <c r="A222" s="1" t="s">
        <v>69</v>
      </c>
      <c r="B222" s="2">
        <v>16</v>
      </c>
      <c r="C222" s="2">
        <v>6.81</v>
      </c>
      <c r="D222" s="2">
        <v>1.85</v>
      </c>
      <c r="E222" s="2">
        <v>7.53</v>
      </c>
    </row>
    <row r="223" spans="1:5" x14ac:dyDescent="0.35">
      <c r="A223" s="1" t="s">
        <v>89</v>
      </c>
      <c r="B223" s="2">
        <v>16</v>
      </c>
      <c r="C223" s="2">
        <v>7.93</v>
      </c>
      <c r="D223" s="2">
        <v>2.89</v>
      </c>
      <c r="E223" s="2">
        <v>8.52</v>
      </c>
    </row>
    <row r="224" spans="1:5" x14ac:dyDescent="0.35">
      <c r="A224" s="1" t="s">
        <v>109</v>
      </c>
      <c r="B224" s="2">
        <v>16</v>
      </c>
      <c r="C224" s="2">
        <v>2.82</v>
      </c>
      <c r="D224" s="2">
        <v>2.04</v>
      </c>
      <c r="E224" s="2">
        <v>2.91</v>
      </c>
    </row>
    <row r="225" spans="1:5" x14ac:dyDescent="0.35">
      <c r="A225" s="1" t="s">
        <v>142</v>
      </c>
      <c r="B225" s="2">
        <v>16</v>
      </c>
      <c r="C225" s="2">
        <v>1.88</v>
      </c>
      <c r="D225" s="2">
        <v>6.79</v>
      </c>
      <c r="E225" s="2">
        <v>8.3000000000000007</v>
      </c>
    </row>
    <row r="226" spans="1:5" x14ac:dyDescent="0.35">
      <c r="A226" s="1" t="s">
        <v>162</v>
      </c>
      <c r="B226" s="2">
        <v>16</v>
      </c>
      <c r="C226" s="2">
        <v>8.5399999999999991</v>
      </c>
      <c r="D226" s="2">
        <v>4.0199999999999996</v>
      </c>
      <c r="E226" s="2">
        <v>2.34</v>
      </c>
    </row>
    <row r="227" spans="1:5" x14ac:dyDescent="0.35">
      <c r="A227" s="1" t="s">
        <v>182</v>
      </c>
      <c r="B227" s="2">
        <v>16</v>
      </c>
      <c r="C227" s="2">
        <v>6.39</v>
      </c>
      <c r="D227" s="2">
        <v>7.64</v>
      </c>
      <c r="E227" s="2">
        <v>4.43</v>
      </c>
    </row>
    <row r="228" spans="1:5" x14ac:dyDescent="0.35">
      <c r="A228" s="1" t="s">
        <v>202</v>
      </c>
      <c r="B228" s="2">
        <v>16</v>
      </c>
      <c r="C228" s="2">
        <v>7.33</v>
      </c>
      <c r="D228" s="2">
        <v>3.81</v>
      </c>
      <c r="E228" s="2">
        <v>8.76</v>
      </c>
    </row>
    <row r="229" spans="1:5" x14ac:dyDescent="0.35">
      <c r="A229" s="1" t="s">
        <v>222</v>
      </c>
      <c r="B229" s="2">
        <v>16</v>
      </c>
      <c r="C229" s="2">
        <v>1.01</v>
      </c>
      <c r="D229" s="2">
        <v>6.34</v>
      </c>
      <c r="E229" s="2">
        <v>5.76</v>
      </c>
    </row>
    <row r="230" spans="1:5" x14ac:dyDescent="0.35">
      <c r="A230" s="1" t="s">
        <v>242</v>
      </c>
      <c r="B230" s="2">
        <v>16</v>
      </c>
      <c r="C230" s="2">
        <v>6.44</v>
      </c>
      <c r="D230" s="2">
        <v>3.97</v>
      </c>
      <c r="E230" s="2">
        <v>0.49</v>
      </c>
    </row>
    <row r="231" spans="1:5" x14ac:dyDescent="0.35">
      <c r="A231" s="1" t="s">
        <v>262</v>
      </c>
      <c r="B231" s="2">
        <v>16</v>
      </c>
      <c r="C231" s="2">
        <v>6.44</v>
      </c>
      <c r="D231" s="2">
        <v>3.97</v>
      </c>
      <c r="E231" s="2">
        <v>0.49</v>
      </c>
    </row>
    <row r="232" spans="1:5" x14ac:dyDescent="0.35">
      <c r="A232" s="1" t="s">
        <v>16</v>
      </c>
      <c r="B232" s="2">
        <v>17</v>
      </c>
      <c r="C232" s="2">
        <v>8.99</v>
      </c>
      <c r="D232" s="2">
        <v>5.57</v>
      </c>
      <c r="E232" s="2">
        <v>7.74</v>
      </c>
    </row>
    <row r="233" spans="1:5" x14ac:dyDescent="0.35">
      <c r="A233" s="1" t="s">
        <v>36</v>
      </c>
      <c r="B233" s="2">
        <v>17</v>
      </c>
      <c r="C233" s="2">
        <v>8.99</v>
      </c>
      <c r="D233" s="2">
        <v>5.57</v>
      </c>
      <c r="E233" s="2">
        <v>7.74</v>
      </c>
    </row>
    <row r="234" spans="1:5" x14ac:dyDescent="0.35">
      <c r="A234" s="1" t="s">
        <v>56</v>
      </c>
      <c r="B234" s="2">
        <v>17</v>
      </c>
      <c r="C234" s="2">
        <v>8.99</v>
      </c>
      <c r="D234" s="2">
        <v>5.57</v>
      </c>
      <c r="E234" s="2">
        <v>7.74</v>
      </c>
    </row>
    <row r="235" spans="1:5" x14ac:dyDescent="0.35">
      <c r="A235" s="1" t="s">
        <v>76</v>
      </c>
      <c r="B235" s="2">
        <v>17</v>
      </c>
      <c r="C235" s="2">
        <v>8.99</v>
      </c>
      <c r="D235" s="2">
        <v>5.57</v>
      </c>
      <c r="E235" s="2">
        <v>7.74</v>
      </c>
    </row>
    <row r="236" spans="1:5" x14ac:dyDescent="0.35">
      <c r="A236" s="1" t="s">
        <v>96</v>
      </c>
      <c r="B236" s="2">
        <v>17</v>
      </c>
      <c r="C236" s="2">
        <v>8.99</v>
      </c>
      <c r="D236" s="2">
        <v>5.57</v>
      </c>
      <c r="E236" s="2">
        <v>7.74</v>
      </c>
    </row>
    <row r="237" spans="1:5" x14ac:dyDescent="0.35">
      <c r="A237" s="1" t="s">
        <v>129</v>
      </c>
      <c r="B237" s="2">
        <v>17</v>
      </c>
      <c r="C237" s="2">
        <v>8.99</v>
      </c>
      <c r="D237" s="2">
        <v>5.57</v>
      </c>
      <c r="E237" s="2">
        <v>7.74</v>
      </c>
    </row>
    <row r="238" spans="1:5" x14ac:dyDescent="0.35">
      <c r="A238" s="1" t="s">
        <v>149</v>
      </c>
      <c r="B238" s="2">
        <v>17</v>
      </c>
      <c r="C238" s="2">
        <v>8.99</v>
      </c>
      <c r="D238" s="2">
        <v>5.57</v>
      </c>
      <c r="E238" s="2">
        <v>7.74</v>
      </c>
    </row>
    <row r="239" spans="1:5" x14ac:dyDescent="0.35">
      <c r="A239" s="1" t="s">
        <v>169</v>
      </c>
      <c r="B239" s="2">
        <v>17</v>
      </c>
      <c r="C239" s="2">
        <v>8.99</v>
      </c>
      <c r="D239" s="2">
        <v>5.57</v>
      </c>
      <c r="E239" s="2">
        <v>7.74</v>
      </c>
    </row>
    <row r="240" spans="1:5" x14ac:dyDescent="0.35">
      <c r="A240" s="1" t="s">
        <v>189</v>
      </c>
      <c r="B240" s="2">
        <v>17</v>
      </c>
      <c r="C240" s="2">
        <v>8.99</v>
      </c>
      <c r="D240" s="2">
        <v>5.57</v>
      </c>
      <c r="E240" s="2">
        <v>7.74</v>
      </c>
    </row>
    <row r="241" spans="1:5" x14ac:dyDescent="0.35">
      <c r="A241" s="1" t="s">
        <v>209</v>
      </c>
      <c r="B241" s="2">
        <v>17</v>
      </c>
      <c r="C241" s="2">
        <v>8.99</v>
      </c>
      <c r="D241" s="2">
        <v>5.57</v>
      </c>
      <c r="E241" s="2">
        <v>7.74</v>
      </c>
    </row>
    <row r="242" spans="1:5" x14ac:dyDescent="0.35">
      <c r="A242" s="1" t="s">
        <v>229</v>
      </c>
      <c r="B242" s="2">
        <v>17</v>
      </c>
      <c r="C242" s="2">
        <v>8.99</v>
      </c>
      <c r="D242" s="2">
        <v>5.57</v>
      </c>
      <c r="E242" s="2">
        <v>7.74</v>
      </c>
    </row>
    <row r="243" spans="1:5" x14ac:dyDescent="0.35">
      <c r="A243" s="1" t="s">
        <v>249</v>
      </c>
      <c r="B243" s="2">
        <v>17</v>
      </c>
      <c r="C243" s="2">
        <v>8.99</v>
      </c>
      <c r="D243" s="2">
        <v>5.57</v>
      </c>
      <c r="E243" s="2">
        <v>7.74</v>
      </c>
    </row>
    <row r="244" spans="1:5" x14ac:dyDescent="0.35">
      <c r="A244" s="1" t="s">
        <v>279</v>
      </c>
      <c r="B244" s="2">
        <v>17</v>
      </c>
      <c r="C244" s="2">
        <v>1.83</v>
      </c>
      <c r="D244" s="2">
        <v>5.94</v>
      </c>
      <c r="E244" s="2">
        <v>5.6</v>
      </c>
    </row>
    <row r="245" spans="1:5" x14ac:dyDescent="0.35">
      <c r="A245" s="1" t="s">
        <v>296</v>
      </c>
      <c r="B245" s="2">
        <v>17</v>
      </c>
      <c r="C245" s="2">
        <v>4.04</v>
      </c>
      <c r="D245" s="2">
        <v>2.88</v>
      </c>
      <c r="E245" s="2">
        <v>2.4300000000000002</v>
      </c>
    </row>
    <row r="246" spans="1:5" x14ac:dyDescent="0.35">
      <c r="A246" s="1" t="s">
        <v>313</v>
      </c>
      <c r="B246" s="2">
        <v>17</v>
      </c>
      <c r="C246" s="2">
        <v>9.85</v>
      </c>
      <c r="D246" s="2">
        <v>2.02</v>
      </c>
      <c r="E246" s="2">
        <v>3.36</v>
      </c>
    </row>
    <row r="247" spans="1:5" x14ac:dyDescent="0.35">
      <c r="A247" s="1" t="s">
        <v>331</v>
      </c>
      <c r="B247" s="2">
        <v>17</v>
      </c>
      <c r="C247" s="2">
        <v>7.33</v>
      </c>
      <c r="D247" s="2">
        <v>3.81</v>
      </c>
      <c r="E247" s="2">
        <v>8.76</v>
      </c>
    </row>
    <row r="248" spans="1:5" x14ac:dyDescent="0.35">
      <c r="A248" s="1" t="s">
        <v>348</v>
      </c>
      <c r="B248" s="2">
        <v>17</v>
      </c>
      <c r="C248" s="2">
        <v>8.09</v>
      </c>
      <c r="D248" s="2">
        <v>5.29</v>
      </c>
      <c r="E248" s="2">
        <v>0.76</v>
      </c>
    </row>
    <row r="249" spans="1:5" x14ac:dyDescent="0.35">
      <c r="A249" s="1" t="s">
        <v>365</v>
      </c>
      <c r="B249" s="2">
        <v>17</v>
      </c>
      <c r="C249" s="2">
        <v>0.01</v>
      </c>
      <c r="D249" s="2">
        <v>7.9</v>
      </c>
      <c r="E249" s="2">
        <v>2.35</v>
      </c>
    </row>
    <row r="250" spans="1:5" x14ac:dyDescent="0.35">
      <c r="A250" s="1" t="s">
        <v>382</v>
      </c>
      <c r="B250" s="2">
        <v>17</v>
      </c>
      <c r="C250" s="2">
        <v>2.77</v>
      </c>
      <c r="D250" s="2">
        <v>2.74</v>
      </c>
      <c r="E250" s="2">
        <v>9.5</v>
      </c>
    </row>
    <row r="251" spans="1:5" x14ac:dyDescent="0.35">
      <c r="A251" s="1" t="s">
        <v>399</v>
      </c>
      <c r="B251" s="2">
        <v>17</v>
      </c>
      <c r="C251" s="2">
        <v>6.27</v>
      </c>
      <c r="D251" s="2">
        <v>8.24</v>
      </c>
      <c r="E251" s="2">
        <v>2.78</v>
      </c>
    </row>
    <row r="252" spans="1:5" x14ac:dyDescent="0.35">
      <c r="A252" s="1" t="s">
        <v>416</v>
      </c>
      <c r="B252" s="2">
        <v>17</v>
      </c>
      <c r="C252" s="2">
        <v>2.08</v>
      </c>
      <c r="D252" s="2">
        <v>8.2100000000000009</v>
      </c>
      <c r="E252" s="2">
        <v>9.24</v>
      </c>
    </row>
    <row r="253" spans="1:5" x14ac:dyDescent="0.35">
      <c r="A253" s="1" t="s">
        <v>433</v>
      </c>
      <c r="B253" s="2">
        <v>17</v>
      </c>
      <c r="C253" s="2">
        <v>6.27</v>
      </c>
      <c r="D253" s="2">
        <v>6.89</v>
      </c>
      <c r="E253" s="2">
        <v>3.68</v>
      </c>
    </row>
    <row r="254" spans="1:5" x14ac:dyDescent="0.35">
      <c r="A254" s="1" t="s">
        <v>450</v>
      </c>
      <c r="B254" s="2">
        <v>17</v>
      </c>
      <c r="C254" s="2">
        <v>9.25</v>
      </c>
      <c r="D254" s="2">
        <v>8.0299999999999994</v>
      </c>
      <c r="E254" s="2">
        <v>7.83</v>
      </c>
    </row>
    <row r="255" spans="1:5" x14ac:dyDescent="0.35">
      <c r="A255" s="1" t="s">
        <v>467</v>
      </c>
      <c r="B255" s="2">
        <v>17</v>
      </c>
      <c r="C255" s="2">
        <v>8.5</v>
      </c>
      <c r="D255" s="2">
        <v>1.4</v>
      </c>
      <c r="E255" s="2">
        <v>2.66</v>
      </c>
    </row>
    <row r="256" spans="1:5" x14ac:dyDescent="0.35">
      <c r="A256" s="1" t="s">
        <v>484</v>
      </c>
      <c r="B256" s="2">
        <v>17</v>
      </c>
      <c r="C256" s="2">
        <v>3.16</v>
      </c>
      <c r="D256" s="2">
        <v>9.89</v>
      </c>
      <c r="E256" s="2">
        <v>2.54</v>
      </c>
    </row>
    <row r="257" spans="1:5" x14ac:dyDescent="0.35">
      <c r="A257" s="1" t="s">
        <v>501</v>
      </c>
      <c r="B257" s="2">
        <v>17</v>
      </c>
      <c r="C257" s="2">
        <v>0.69</v>
      </c>
      <c r="D257" s="2">
        <v>7.12</v>
      </c>
      <c r="E257" s="2">
        <v>7.32</v>
      </c>
    </row>
    <row r="258" spans="1:5" x14ac:dyDescent="0.35">
      <c r="A258" s="1" t="s">
        <v>518</v>
      </c>
      <c r="B258" s="2">
        <v>17</v>
      </c>
      <c r="C258" s="2">
        <v>1.62</v>
      </c>
      <c r="D258" s="2">
        <v>7.12</v>
      </c>
      <c r="E258" s="2">
        <v>1.1000000000000001</v>
      </c>
    </row>
    <row r="259" spans="1:5" x14ac:dyDescent="0.35">
      <c r="A259" s="1" t="s">
        <v>535</v>
      </c>
      <c r="B259" s="2">
        <v>17</v>
      </c>
      <c r="C259" s="2">
        <v>6.72</v>
      </c>
      <c r="D259" s="2">
        <v>1.57</v>
      </c>
      <c r="E259" s="2">
        <v>0.68</v>
      </c>
    </row>
    <row r="260" spans="1:5" x14ac:dyDescent="0.35">
      <c r="A260" s="1" t="s">
        <v>552</v>
      </c>
      <c r="B260" s="2">
        <v>17</v>
      </c>
      <c r="C260" s="2">
        <v>9.16</v>
      </c>
      <c r="D260" s="2">
        <v>1.29</v>
      </c>
      <c r="E260" s="2">
        <v>3.88</v>
      </c>
    </row>
    <row r="261" spans="1:5" x14ac:dyDescent="0.35">
      <c r="A261" s="1" t="s">
        <v>569</v>
      </c>
      <c r="B261" s="2">
        <v>17</v>
      </c>
      <c r="C261" s="2">
        <v>6.63</v>
      </c>
      <c r="D261" s="2">
        <v>0.23</v>
      </c>
      <c r="E261" s="2">
        <v>7.87</v>
      </c>
    </row>
    <row r="262" spans="1:5" x14ac:dyDescent="0.35">
      <c r="A262" s="1" t="s">
        <v>586</v>
      </c>
      <c r="B262" s="2">
        <v>17</v>
      </c>
      <c r="C262" s="2">
        <v>6.4</v>
      </c>
      <c r="D262" s="2">
        <v>7.84</v>
      </c>
      <c r="E262" s="2">
        <v>4.3499999999999996</v>
      </c>
    </row>
    <row r="263" spans="1:5" x14ac:dyDescent="0.35">
      <c r="A263" s="1" t="s">
        <v>603</v>
      </c>
      <c r="B263" s="2">
        <v>17</v>
      </c>
      <c r="C263" s="2">
        <v>6.4</v>
      </c>
      <c r="D263" s="2">
        <v>7.84</v>
      </c>
      <c r="E263" s="2">
        <v>4.3499999999999996</v>
      </c>
    </row>
    <row r="264" spans="1:5" x14ac:dyDescent="0.35">
      <c r="A264" s="1" t="s">
        <v>620</v>
      </c>
      <c r="B264" s="2">
        <v>17</v>
      </c>
      <c r="C264" s="2">
        <v>6.4</v>
      </c>
      <c r="D264" s="2">
        <v>7.84</v>
      </c>
      <c r="E264" s="2">
        <v>4.3499999999999996</v>
      </c>
    </row>
    <row r="265" spans="1:5" x14ac:dyDescent="0.35">
      <c r="A265" s="1" t="s">
        <v>637</v>
      </c>
      <c r="B265" s="2">
        <v>17</v>
      </c>
      <c r="C265" s="2">
        <v>6.4</v>
      </c>
      <c r="D265" s="2">
        <v>7.84</v>
      </c>
      <c r="E265" s="2">
        <v>4.3499999999999996</v>
      </c>
    </row>
    <row r="266" spans="1:5" x14ac:dyDescent="0.35">
      <c r="A266" s="1" t="s">
        <v>654</v>
      </c>
      <c r="B266" s="2">
        <v>17</v>
      </c>
      <c r="C266" s="2">
        <v>6.4</v>
      </c>
      <c r="D266" s="2">
        <v>7.84</v>
      </c>
      <c r="E266" s="2">
        <v>4.3499999999999996</v>
      </c>
    </row>
    <row r="267" spans="1:5" x14ac:dyDescent="0.35">
      <c r="A267" s="1" t="s">
        <v>671</v>
      </c>
      <c r="B267" s="2">
        <v>17</v>
      </c>
      <c r="C267" s="2">
        <v>6.4</v>
      </c>
      <c r="D267" s="2">
        <v>7.84</v>
      </c>
      <c r="E267" s="2">
        <v>4.3499999999999996</v>
      </c>
    </row>
    <row r="268" spans="1:5" x14ac:dyDescent="0.35">
      <c r="A268" s="1" t="s">
        <v>690</v>
      </c>
      <c r="B268" s="2">
        <v>17</v>
      </c>
      <c r="C268" s="2">
        <v>6.4</v>
      </c>
      <c r="D268" s="2">
        <v>7.84</v>
      </c>
      <c r="E268" s="2">
        <v>4.3499999999999996</v>
      </c>
    </row>
    <row r="269" spans="1:5" x14ac:dyDescent="0.35">
      <c r="A269" s="1" t="s">
        <v>709</v>
      </c>
      <c r="B269" s="2">
        <v>17</v>
      </c>
      <c r="C269" s="2">
        <v>6.4</v>
      </c>
      <c r="D269" s="2">
        <v>7.84</v>
      </c>
      <c r="E269" s="2">
        <v>4.3499999999999996</v>
      </c>
    </row>
    <row r="270" spans="1:5" x14ac:dyDescent="0.35">
      <c r="A270" s="1" t="s">
        <v>728</v>
      </c>
      <c r="B270" s="2">
        <v>17</v>
      </c>
      <c r="C270" s="2">
        <v>6.4</v>
      </c>
      <c r="D270" s="2">
        <v>7.84</v>
      </c>
      <c r="E270" s="2">
        <v>4.3499999999999996</v>
      </c>
    </row>
    <row r="271" spans="1:5" x14ac:dyDescent="0.35">
      <c r="A271" s="1" t="s">
        <v>750</v>
      </c>
      <c r="B271" s="2">
        <v>17</v>
      </c>
      <c r="C271" s="2">
        <v>6.4</v>
      </c>
      <c r="D271" s="2">
        <v>7.84</v>
      </c>
      <c r="E271" s="2">
        <v>4.3499999999999996</v>
      </c>
    </row>
    <row r="272" spans="1:5" x14ac:dyDescent="0.35">
      <c r="A272" s="1" t="s">
        <v>769</v>
      </c>
      <c r="B272" s="2">
        <v>17</v>
      </c>
      <c r="C272" s="2">
        <v>6.4</v>
      </c>
      <c r="D272" s="2">
        <v>7.84</v>
      </c>
      <c r="E272" s="2">
        <v>4.3499999999999996</v>
      </c>
    </row>
    <row r="273" spans="1:5" x14ac:dyDescent="0.35">
      <c r="A273" s="1" t="s">
        <v>788</v>
      </c>
      <c r="B273" s="2">
        <v>17</v>
      </c>
      <c r="C273" s="2">
        <v>6.4</v>
      </c>
      <c r="D273" s="2">
        <v>7.84</v>
      </c>
      <c r="E273" s="2">
        <v>4.3499999999999996</v>
      </c>
    </row>
    <row r="274" spans="1:5" x14ac:dyDescent="0.35">
      <c r="A274" s="1" t="s">
        <v>810</v>
      </c>
      <c r="B274" s="2">
        <v>17</v>
      </c>
      <c r="C274" s="2">
        <v>5.87</v>
      </c>
      <c r="D274" s="2">
        <v>6.23</v>
      </c>
      <c r="E274" s="2">
        <v>7.84</v>
      </c>
    </row>
    <row r="275" spans="1:5" x14ac:dyDescent="0.35">
      <c r="A275" s="1" t="s">
        <v>829</v>
      </c>
      <c r="B275" s="2">
        <v>17</v>
      </c>
      <c r="C275" s="2">
        <v>9.81</v>
      </c>
      <c r="D275" s="2">
        <v>0.56000000000000005</v>
      </c>
      <c r="E275" s="2">
        <v>3.76</v>
      </c>
    </row>
    <row r="276" spans="1:5" x14ac:dyDescent="0.35">
      <c r="A276" s="1" t="s">
        <v>848</v>
      </c>
      <c r="B276" s="2">
        <v>17</v>
      </c>
      <c r="C276" s="2">
        <v>5.87</v>
      </c>
      <c r="D276" s="2">
        <v>6.23</v>
      </c>
      <c r="E276" s="2">
        <v>7.84</v>
      </c>
    </row>
    <row r="277" spans="1:5" x14ac:dyDescent="0.35">
      <c r="A277" s="1" t="s">
        <v>870</v>
      </c>
      <c r="B277" s="2">
        <v>17</v>
      </c>
      <c r="C277" s="2">
        <v>9.81</v>
      </c>
      <c r="D277" s="2">
        <v>0.56000000000000005</v>
      </c>
      <c r="E277" s="2">
        <v>3.76</v>
      </c>
    </row>
    <row r="278" spans="1:5" x14ac:dyDescent="0.35">
      <c r="A278" s="1" t="s">
        <v>889</v>
      </c>
      <c r="B278" s="2">
        <v>17</v>
      </c>
      <c r="C278" s="2">
        <v>5.87</v>
      </c>
      <c r="D278" s="2">
        <v>6.23</v>
      </c>
      <c r="E278" s="2">
        <v>7.84</v>
      </c>
    </row>
    <row r="279" spans="1:5" x14ac:dyDescent="0.35">
      <c r="A279" s="1" t="s">
        <v>908</v>
      </c>
      <c r="B279" s="2">
        <v>17</v>
      </c>
      <c r="C279" s="2">
        <v>9.81</v>
      </c>
      <c r="D279" s="2">
        <v>0.56000000000000005</v>
      </c>
      <c r="E279" s="2">
        <v>3.76</v>
      </c>
    </row>
    <row r="280" spans="1:5" x14ac:dyDescent="0.35">
      <c r="A280" s="1" t="s">
        <v>925</v>
      </c>
      <c r="B280" s="2">
        <v>17</v>
      </c>
      <c r="C280" s="2">
        <v>5.87</v>
      </c>
      <c r="D280" s="2">
        <v>6.23</v>
      </c>
      <c r="E280" s="2">
        <v>7.84</v>
      </c>
    </row>
    <row r="281" spans="1:5" x14ac:dyDescent="0.35">
      <c r="A281" s="1" t="s">
        <v>942</v>
      </c>
      <c r="B281" s="2">
        <v>17</v>
      </c>
      <c r="C281" s="2">
        <v>9.81</v>
      </c>
      <c r="D281" s="2">
        <v>0.56000000000000005</v>
      </c>
      <c r="E281" s="2">
        <v>3.76</v>
      </c>
    </row>
    <row r="282" spans="1:5" x14ac:dyDescent="0.35">
      <c r="A282" s="1" t="s">
        <v>959</v>
      </c>
      <c r="B282" s="2">
        <v>17</v>
      </c>
      <c r="C282" s="2">
        <v>5.87</v>
      </c>
      <c r="D282" s="2">
        <v>6.23</v>
      </c>
      <c r="E282" s="2">
        <v>7.84</v>
      </c>
    </row>
    <row r="283" spans="1:5" x14ac:dyDescent="0.35">
      <c r="A283" s="1" t="s">
        <v>976</v>
      </c>
      <c r="B283" s="2">
        <v>17</v>
      </c>
      <c r="C283" s="2">
        <v>9.81</v>
      </c>
      <c r="D283" s="2">
        <v>0.56000000000000005</v>
      </c>
      <c r="E283" s="2">
        <v>3.76</v>
      </c>
    </row>
    <row r="284" spans="1:5" x14ac:dyDescent="0.35">
      <c r="A284" s="1" t="s">
        <v>993</v>
      </c>
      <c r="B284" s="2">
        <v>17</v>
      </c>
      <c r="C284" s="2">
        <v>5.87</v>
      </c>
      <c r="D284" s="2">
        <v>6.23</v>
      </c>
      <c r="E284" s="2">
        <v>7.84</v>
      </c>
    </row>
    <row r="285" spans="1:5" x14ac:dyDescent="0.35">
      <c r="A285" s="1" t="s">
        <v>1010</v>
      </c>
      <c r="B285" s="2">
        <v>17</v>
      </c>
      <c r="C285" s="2">
        <v>9.81</v>
      </c>
      <c r="D285" s="2">
        <v>0.56000000000000005</v>
      </c>
      <c r="E285" s="2">
        <v>3.76</v>
      </c>
    </row>
    <row r="286" spans="1:5" x14ac:dyDescent="0.35">
      <c r="A286" s="1" t="s">
        <v>1027</v>
      </c>
      <c r="B286" s="2">
        <v>17</v>
      </c>
      <c r="C286" s="2">
        <v>5.87</v>
      </c>
      <c r="D286" s="2">
        <v>6.23</v>
      </c>
      <c r="E286" s="2">
        <v>7.84</v>
      </c>
    </row>
    <row r="287" spans="1:5" x14ac:dyDescent="0.35">
      <c r="A287" s="1" t="s">
        <v>1038</v>
      </c>
      <c r="B287" s="2">
        <v>17</v>
      </c>
      <c r="C287" s="2">
        <v>9.81</v>
      </c>
      <c r="D287" s="2">
        <v>0.56000000000000005</v>
      </c>
      <c r="E287" s="2">
        <v>3.76</v>
      </c>
    </row>
    <row r="288" spans="1:5" x14ac:dyDescent="0.35">
      <c r="A288" s="1" t="s">
        <v>1055</v>
      </c>
      <c r="B288" s="2">
        <v>17</v>
      </c>
      <c r="C288" s="2">
        <v>5.87</v>
      </c>
      <c r="D288" s="2">
        <v>6.23</v>
      </c>
      <c r="E288" s="2">
        <v>7.84</v>
      </c>
    </row>
    <row r="289" spans="1:5" x14ac:dyDescent="0.35">
      <c r="A289" s="1" t="s">
        <v>1072</v>
      </c>
      <c r="B289" s="2">
        <v>17</v>
      </c>
      <c r="C289" s="2">
        <v>9.81</v>
      </c>
      <c r="D289" s="2">
        <v>0.56000000000000005</v>
      </c>
      <c r="E289" s="2">
        <v>3.76</v>
      </c>
    </row>
    <row r="290" spans="1:5" x14ac:dyDescent="0.35">
      <c r="A290" s="1" t="s">
        <v>1089</v>
      </c>
      <c r="B290" s="2">
        <v>17</v>
      </c>
      <c r="C290" s="2">
        <v>5.87</v>
      </c>
      <c r="D290" s="2">
        <v>6.23</v>
      </c>
      <c r="E290" s="2">
        <v>7.84</v>
      </c>
    </row>
    <row r="291" spans="1:5" x14ac:dyDescent="0.35">
      <c r="A291" s="1" t="s">
        <v>1107</v>
      </c>
      <c r="B291" s="2">
        <v>17</v>
      </c>
      <c r="C291" s="2">
        <v>9.81</v>
      </c>
      <c r="D291" s="2">
        <v>0.56000000000000005</v>
      </c>
      <c r="E291" s="2">
        <v>3.76</v>
      </c>
    </row>
    <row r="292" spans="1:5" x14ac:dyDescent="0.35">
      <c r="A292" s="1" t="s">
        <v>1124</v>
      </c>
      <c r="B292" s="2">
        <v>17</v>
      </c>
      <c r="C292" s="2">
        <v>5.87</v>
      </c>
      <c r="D292" s="2">
        <v>6.23</v>
      </c>
      <c r="E292" s="2">
        <v>7.84</v>
      </c>
    </row>
    <row r="293" spans="1:5" x14ac:dyDescent="0.35">
      <c r="A293" s="1" t="s">
        <v>1141</v>
      </c>
      <c r="B293" s="2">
        <v>17</v>
      </c>
      <c r="C293" s="2">
        <v>9.81</v>
      </c>
      <c r="D293" s="2">
        <v>0.56000000000000005</v>
      </c>
      <c r="E293" s="2">
        <v>3.76</v>
      </c>
    </row>
    <row r="294" spans="1:5" x14ac:dyDescent="0.35">
      <c r="A294" s="1" t="s">
        <v>1158</v>
      </c>
      <c r="B294" s="2">
        <v>17</v>
      </c>
      <c r="C294" s="2">
        <v>5.87</v>
      </c>
      <c r="D294" s="2">
        <v>6.23</v>
      </c>
      <c r="E294" s="2">
        <v>7.84</v>
      </c>
    </row>
    <row r="295" spans="1:5" x14ac:dyDescent="0.35">
      <c r="A295" s="1" t="s">
        <v>1175</v>
      </c>
      <c r="B295" s="2">
        <v>17</v>
      </c>
      <c r="C295" s="2">
        <v>9.81</v>
      </c>
      <c r="D295" s="2">
        <v>0.56000000000000005</v>
      </c>
      <c r="E295" s="2">
        <v>3.76</v>
      </c>
    </row>
    <row r="296" spans="1:5" x14ac:dyDescent="0.35">
      <c r="A296" s="1" t="s">
        <v>1192</v>
      </c>
      <c r="B296" s="2">
        <v>17</v>
      </c>
      <c r="C296" s="2">
        <v>5.87</v>
      </c>
      <c r="D296" s="2">
        <v>6.23</v>
      </c>
      <c r="E296" s="2">
        <v>7.84</v>
      </c>
    </row>
    <row r="297" spans="1:5" x14ac:dyDescent="0.35">
      <c r="A297" s="1" t="s">
        <v>1209</v>
      </c>
      <c r="B297" s="2">
        <v>17</v>
      </c>
      <c r="C297" s="2">
        <v>9.81</v>
      </c>
      <c r="D297" s="2">
        <v>0.56000000000000005</v>
      </c>
      <c r="E297" s="2">
        <v>3.76</v>
      </c>
    </row>
    <row r="298" spans="1:5" x14ac:dyDescent="0.35">
      <c r="A298" s="1" t="s">
        <v>1226</v>
      </c>
      <c r="B298" s="2">
        <v>17</v>
      </c>
      <c r="C298" s="2">
        <v>5.59</v>
      </c>
      <c r="D298" s="2">
        <v>2.52</v>
      </c>
      <c r="E298" s="2">
        <v>5.3</v>
      </c>
    </row>
    <row r="299" spans="1:5" x14ac:dyDescent="0.35">
      <c r="A299" s="1" t="s">
        <v>1243</v>
      </c>
      <c r="B299" s="2">
        <v>17</v>
      </c>
      <c r="C299" s="2">
        <v>5.59</v>
      </c>
      <c r="D299" s="2">
        <v>2.52</v>
      </c>
      <c r="E299" s="2">
        <v>5.3</v>
      </c>
    </row>
    <row r="300" spans="1:5" x14ac:dyDescent="0.35">
      <c r="A300" s="1" t="s">
        <v>1260</v>
      </c>
      <c r="B300" s="2">
        <v>17</v>
      </c>
      <c r="C300" s="2">
        <v>5.59</v>
      </c>
      <c r="D300" s="2">
        <v>2.52</v>
      </c>
      <c r="E300" s="2">
        <v>5.3</v>
      </c>
    </row>
    <row r="301" spans="1:5" x14ac:dyDescent="0.35">
      <c r="A301" s="1" t="s">
        <v>1277</v>
      </c>
      <c r="B301" s="2">
        <v>17</v>
      </c>
      <c r="C301" s="2">
        <v>5.59</v>
      </c>
      <c r="D301" s="2">
        <v>2.52</v>
      </c>
      <c r="E301" s="2">
        <v>5.3</v>
      </c>
    </row>
    <row r="302" spans="1:5" x14ac:dyDescent="0.35">
      <c r="A302" s="1" t="s">
        <v>1294</v>
      </c>
      <c r="B302" s="2">
        <v>17</v>
      </c>
      <c r="C302" s="2">
        <v>5.59</v>
      </c>
      <c r="D302" s="2">
        <v>2.52</v>
      </c>
      <c r="E302" s="2">
        <v>5.3</v>
      </c>
    </row>
    <row r="303" spans="1:5" x14ac:dyDescent="0.35">
      <c r="A303" s="1" t="s">
        <v>1311</v>
      </c>
      <c r="B303" s="2">
        <v>17</v>
      </c>
      <c r="C303" s="2">
        <v>5.59</v>
      </c>
      <c r="D303" s="2">
        <v>2.52</v>
      </c>
      <c r="E303" s="2">
        <v>5.3</v>
      </c>
    </row>
    <row r="304" spans="1:5" x14ac:dyDescent="0.35">
      <c r="A304" s="1" t="s">
        <v>1328</v>
      </c>
      <c r="B304" s="2">
        <v>17</v>
      </c>
      <c r="C304" s="2">
        <v>5.59</v>
      </c>
      <c r="D304" s="2">
        <v>2.52</v>
      </c>
      <c r="E304" s="2">
        <v>5.3</v>
      </c>
    </row>
    <row r="305" spans="1:5" x14ac:dyDescent="0.35">
      <c r="A305" s="1" t="s">
        <v>1345</v>
      </c>
      <c r="B305" s="2">
        <v>17</v>
      </c>
      <c r="C305" s="2">
        <v>5.59</v>
      </c>
      <c r="D305" s="2">
        <v>2.52</v>
      </c>
      <c r="E305" s="2">
        <v>5.3</v>
      </c>
    </row>
    <row r="306" spans="1:5" x14ac:dyDescent="0.35">
      <c r="A306" s="1" t="s">
        <v>1362</v>
      </c>
      <c r="B306" s="2">
        <v>17</v>
      </c>
      <c r="C306" s="2">
        <v>5.59</v>
      </c>
      <c r="D306" s="2">
        <v>2.52</v>
      </c>
      <c r="E306" s="2">
        <v>5.3</v>
      </c>
    </row>
    <row r="307" spans="1:5" x14ac:dyDescent="0.35">
      <c r="A307" s="1" t="s">
        <v>1379</v>
      </c>
      <c r="B307" s="2">
        <v>17</v>
      </c>
      <c r="C307" s="2">
        <v>5.59</v>
      </c>
      <c r="D307" s="2">
        <v>2.52</v>
      </c>
      <c r="E307" s="2">
        <v>5.3</v>
      </c>
    </row>
    <row r="308" spans="1:5" x14ac:dyDescent="0.35">
      <c r="A308" s="1" t="s">
        <v>1396</v>
      </c>
      <c r="B308" s="2">
        <v>17</v>
      </c>
      <c r="C308" s="2">
        <v>5.59</v>
      </c>
      <c r="D308" s="2">
        <v>2.52</v>
      </c>
      <c r="E308" s="2">
        <v>5.3</v>
      </c>
    </row>
    <row r="309" spans="1:5" x14ac:dyDescent="0.35">
      <c r="A309" s="1" t="s">
        <v>1413</v>
      </c>
      <c r="B309" s="2">
        <v>17</v>
      </c>
      <c r="C309" s="2">
        <v>5.59</v>
      </c>
      <c r="D309" s="2">
        <v>2.52</v>
      </c>
      <c r="E309" s="2">
        <v>5.3</v>
      </c>
    </row>
    <row r="310" spans="1:5" x14ac:dyDescent="0.35">
      <c r="A310" s="1" t="s">
        <v>1430</v>
      </c>
      <c r="B310" s="2">
        <v>17</v>
      </c>
      <c r="C310" s="2">
        <v>7.99</v>
      </c>
      <c r="D310" s="2">
        <v>9.2799999999999994</v>
      </c>
      <c r="E310" s="2">
        <v>8.9499999999999993</v>
      </c>
    </row>
    <row r="311" spans="1:5" x14ac:dyDescent="0.35">
      <c r="A311" s="1" t="s">
        <v>1447</v>
      </c>
      <c r="B311" s="2">
        <v>17</v>
      </c>
      <c r="C311" s="2">
        <v>5.23</v>
      </c>
      <c r="D311" s="2">
        <v>2.88</v>
      </c>
      <c r="E311" s="2">
        <v>1.87</v>
      </c>
    </row>
    <row r="312" spans="1:5" x14ac:dyDescent="0.35">
      <c r="A312" s="1" t="s">
        <v>1466</v>
      </c>
      <c r="B312" s="2">
        <v>17</v>
      </c>
      <c r="C312" s="2">
        <v>0.54</v>
      </c>
      <c r="D312" s="2">
        <v>3.68</v>
      </c>
      <c r="E312" s="2">
        <v>8.42</v>
      </c>
    </row>
    <row r="313" spans="1:5" x14ac:dyDescent="0.35">
      <c r="A313" s="1" t="s">
        <v>1485</v>
      </c>
      <c r="B313" s="2">
        <v>17</v>
      </c>
      <c r="C313" s="2">
        <v>7.99</v>
      </c>
      <c r="D313" s="2">
        <v>9.2799999999999994</v>
      </c>
      <c r="E313" s="2">
        <v>8.9499999999999993</v>
      </c>
    </row>
    <row r="314" spans="1:5" x14ac:dyDescent="0.35">
      <c r="A314" s="1" t="s">
        <v>1504</v>
      </c>
      <c r="B314" s="2">
        <v>17</v>
      </c>
      <c r="C314" s="2">
        <v>5.23</v>
      </c>
      <c r="D314" s="2">
        <v>2.88</v>
      </c>
      <c r="E314" s="2">
        <v>1.87</v>
      </c>
    </row>
    <row r="315" spans="1:5" x14ac:dyDescent="0.35">
      <c r="A315" s="1" t="s">
        <v>1526</v>
      </c>
      <c r="B315" s="2">
        <v>17</v>
      </c>
      <c r="C315" s="2">
        <v>0.54</v>
      </c>
      <c r="D315" s="2">
        <v>3.68</v>
      </c>
      <c r="E315" s="2">
        <v>8.42</v>
      </c>
    </row>
    <row r="316" spans="1:5" x14ac:dyDescent="0.35">
      <c r="A316" s="1" t="s">
        <v>1545</v>
      </c>
      <c r="B316" s="2">
        <v>17</v>
      </c>
      <c r="C316" s="2">
        <v>7.99</v>
      </c>
      <c r="D316" s="2">
        <v>9.2799999999999994</v>
      </c>
      <c r="E316" s="2">
        <v>8.9499999999999993</v>
      </c>
    </row>
    <row r="317" spans="1:5" x14ac:dyDescent="0.35">
      <c r="A317" s="1" t="s">
        <v>1564</v>
      </c>
      <c r="B317" s="2">
        <v>17</v>
      </c>
      <c r="C317" s="2">
        <v>5.23</v>
      </c>
      <c r="D317" s="2">
        <v>2.88</v>
      </c>
      <c r="E317" s="2">
        <v>1.87</v>
      </c>
    </row>
    <row r="318" spans="1:5" x14ac:dyDescent="0.35">
      <c r="A318" s="1" t="s">
        <v>1586</v>
      </c>
      <c r="B318" s="2">
        <v>17</v>
      </c>
      <c r="C318" s="2">
        <v>0.54</v>
      </c>
      <c r="D318" s="2">
        <v>3.68</v>
      </c>
      <c r="E318" s="2">
        <v>8.42</v>
      </c>
    </row>
    <row r="319" spans="1:5" x14ac:dyDescent="0.35">
      <c r="A319" s="1" t="s">
        <v>1605</v>
      </c>
      <c r="B319" s="2">
        <v>17</v>
      </c>
      <c r="C319" s="2">
        <v>7.99</v>
      </c>
      <c r="D319" s="2">
        <v>9.2799999999999994</v>
      </c>
      <c r="E319" s="2">
        <v>8.9499999999999993</v>
      </c>
    </row>
    <row r="320" spans="1:5" x14ac:dyDescent="0.35">
      <c r="A320" s="1" t="s">
        <v>1624</v>
      </c>
      <c r="B320" s="2">
        <v>17</v>
      </c>
      <c r="C320" s="2">
        <v>5.23</v>
      </c>
      <c r="D320" s="2">
        <v>2.88</v>
      </c>
      <c r="E320" s="2">
        <v>1.87</v>
      </c>
    </row>
    <row r="321" spans="1:5" x14ac:dyDescent="0.35">
      <c r="A321" s="1" t="s">
        <v>1646</v>
      </c>
      <c r="B321" s="2">
        <v>17</v>
      </c>
      <c r="C321" s="2">
        <v>0.54</v>
      </c>
      <c r="D321" s="2">
        <v>3.68</v>
      </c>
      <c r="E321" s="2">
        <v>8.42</v>
      </c>
    </row>
    <row r="322" spans="1:5" x14ac:dyDescent="0.35">
      <c r="A322" s="1" t="s">
        <v>1665</v>
      </c>
      <c r="B322" s="2">
        <v>17</v>
      </c>
      <c r="C322" s="2">
        <v>7.99</v>
      </c>
      <c r="D322" s="2">
        <v>9.2799999999999994</v>
      </c>
      <c r="E322" s="2">
        <v>8.9499999999999993</v>
      </c>
    </row>
    <row r="323" spans="1:5" x14ac:dyDescent="0.35">
      <c r="A323" s="1" t="s">
        <v>1684</v>
      </c>
      <c r="B323" s="2">
        <v>17</v>
      </c>
      <c r="C323" s="2">
        <v>5.23</v>
      </c>
      <c r="D323" s="2">
        <v>2.88</v>
      </c>
      <c r="E323" s="2">
        <v>1.87</v>
      </c>
    </row>
    <row r="324" spans="1:5" x14ac:dyDescent="0.35">
      <c r="A324" s="1" t="s">
        <v>1701</v>
      </c>
      <c r="B324" s="2">
        <v>17</v>
      </c>
      <c r="C324" s="2">
        <v>0.54</v>
      </c>
      <c r="D324" s="2">
        <v>3.68</v>
      </c>
      <c r="E324" s="2">
        <v>8.42</v>
      </c>
    </row>
    <row r="325" spans="1:5" x14ac:dyDescent="0.35">
      <c r="A325" s="1" t="s">
        <v>1718</v>
      </c>
      <c r="B325" s="2">
        <v>17</v>
      </c>
      <c r="C325" s="2">
        <v>7.99</v>
      </c>
      <c r="D325" s="2">
        <v>9.2799999999999994</v>
      </c>
      <c r="E325" s="2">
        <v>8.9499999999999993</v>
      </c>
    </row>
    <row r="326" spans="1:5" x14ac:dyDescent="0.35">
      <c r="A326" s="1" t="s">
        <v>1735</v>
      </c>
      <c r="B326" s="2">
        <v>17</v>
      </c>
      <c r="C326" s="2">
        <v>5.23</v>
      </c>
      <c r="D326" s="2">
        <v>2.88</v>
      </c>
      <c r="E326" s="2">
        <v>1.87</v>
      </c>
    </row>
    <row r="327" spans="1:5" x14ac:dyDescent="0.35">
      <c r="A327" s="1" t="s">
        <v>1752</v>
      </c>
      <c r="B327" s="2">
        <v>17</v>
      </c>
      <c r="C327" s="2">
        <v>0.54</v>
      </c>
      <c r="D327" s="2">
        <v>3.68</v>
      </c>
      <c r="E327" s="2">
        <v>8.42</v>
      </c>
    </row>
    <row r="328" spans="1:5" x14ac:dyDescent="0.35">
      <c r="A328" s="1" t="s">
        <v>1769</v>
      </c>
      <c r="B328" s="2">
        <v>17</v>
      </c>
      <c r="C328" s="2">
        <v>7.99</v>
      </c>
      <c r="D328" s="2">
        <v>9.2799999999999994</v>
      </c>
      <c r="E328" s="2">
        <v>8.9499999999999993</v>
      </c>
    </row>
    <row r="329" spans="1:5" x14ac:dyDescent="0.35">
      <c r="A329" s="1" t="s">
        <v>1786</v>
      </c>
      <c r="B329" s="2">
        <v>17</v>
      </c>
      <c r="C329" s="2">
        <v>5.23</v>
      </c>
      <c r="D329" s="2">
        <v>2.88</v>
      </c>
      <c r="E329" s="2">
        <v>1.87</v>
      </c>
    </row>
    <row r="330" spans="1:5" x14ac:dyDescent="0.35">
      <c r="A330" s="1" t="s">
        <v>1803</v>
      </c>
      <c r="B330" s="2">
        <v>17</v>
      </c>
      <c r="C330" s="2">
        <v>0.54</v>
      </c>
      <c r="D330" s="2">
        <v>3.68</v>
      </c>
      <c r="E330" s="2">
        <v>8.42</v>
      </c>
    </row>
    <row r="331" spans="1:5" x14ac:dyDescent="0.35">
      <c r="A331" s="1" t="s">
        <v>1814</v>
      </c>
      <c r="B331" s="2">
        <v>17</v>
      </c>
      <c r="C331" s="2">
        <v>7.99</v>
      </c>
      <c r="D331" s="2">
        <v>9.2799999999999994</v>
      </c>
      <c r="E331" s="2">
        <v>8.9499999999999993</v>
      </c>
    </row>
    <row r="332" spans="1:5" x14ac:dyDescent="0.35">
      <c r="A332" s="1" t="s">
        <v>1831</v>
      </c>
      <c r="B332" s="2">
        <v>17</v>
      </c>
      <c r="C332" s="2">
        <v>5.23</v>
      </c>
      <c r="D332" s="2">
        <v>2.88</v>
      </c>
      <c r="E332" s="2">
        <v>1.87</v>
      </c>
    </row>
    <row r="333" spans="1:5" x14ac:dyDescent="0.35">
      <c r="A333" s="1" t="s">
        <v>1848</v>
      </c>
      <c r="B333" s="2">
        <v>17</v>
      </c>
      <c r="C333" s="2">
        <v>0.54</v>
      </c>
      <c r="D333" s="2">
        <v>3.68</v>
      </c>
      <c r="E333" s="2">
        <v>8.42</v>
      </c>
    </row>
    <row r="334" spans="1:5" x14ac:dyDescent="0.35">
      <c r="A334" s="1" t="s">
        <v>1865</v>
      </c>
      <c r="B334" s="2">
        <v>17</v>
      </c>
      <c r="C334" s="2">
        <v>7.99</v>
      </c>
      <c r="D334" s="2">
        <v>9.2799999999999994</v>
      </c>
      <c r="E334" s="2">
        <v>8.9499999999999993</v>
      </c>
    </row>
    <row r="335" spans="1:5" x14ac:dyDescent="0.35">
      <c r="A335" s="1" t="s">
        <v>1883</v>
      </c>
      <c r="B335" s="2">
        <v>17</v>
      </c>
      <c r="C335" s="2">
        <v>5.23</v>
      </c>
      <c r="D335" s="2">
        <v>2.88</v>
      </c>
      <c r="E335" s="2">
        <v>1.87</v>
      </c>
    </row>
    <row r="336" spans="1:5" x14ac:dyDescent="0.35">
      <c r="A336" s="1" t="s">
        <v>1900</v>
      </c>
      <c r="B336" s="2">
        <v>17</v>
      </c>
      <c r="C336" s="2">
        <v>0.54</v>
      </c>
      <c r="D336" s="2">
        <v>3.68</v>
      </c>
      <c r="E336" s="2">
        <v>8.42</v>
      </c>
    </row>
    <row r="337" spans="1:5" x14ac:dyDescent="0.35">
      <c r="A337" s="1" t="s">
        <v>1917</v>
      </c>
      <c r="B337" s="2">
        <v>17</v>
      </c>
      <c r="C337" s="2">
        <v>7.99</v>
      </c>
      <c r="D337" s="2">
        <v>9.2799999999999994</v>
      </c>
      <c r="E337" s="2">
        <v>8.9499999999999993</v>
      </c>
    </row>
    <row r="338" spans="1:5" x14ac:dyDescent="0.35">
      <c r="A338" s="1" t="s">
        <v>1934</v>
      </c>
      <c r="B338" s="2">
        <v>17</v>
      </c>
      <c r="C338" s="2">
        <v>5.23</v>
      </c>
      <c r="D338" s="2">
        <v>2.88</v>
      </c>
      <c r="E338" s="2">
        <v>1.87</v>
      </c>
    </row>
    <row r="339" spans="1:5" x14ac:dyDescent="0.35">
      <c r="A339" s="1" t="s">
        <v>1951</v>
      </c>
      <c r="B339" s="2">
        <v>17</v>
      </c>
      <c r="C339" s="2">
        <v>0.54</v>
      </c>
      <c r="D339" s="2">
        <v>3.68</v>
      </c>
      <c r="E339" s="2">
        <v>8.42</v>
      </c>
    </row>
    <row r="340" spans="1:5" x14ac:dyDescent="0.35">
      <c r="A340" s="1" t="s">
        <v>1968</v>
      </c>
      <c r="B340" s="2">
        <v>17</v>
      </c>
      <c r="C340" s="2">
        <v>7.99</v>
      </c>
      <c r="D340" s="2">
        <v>9.2799999999999994</v>
      </c>
      <c r="E340" s="2">
        <v>8.9499999999999993</v>
      </c>
    </row>
    <row r="341" spans="1:5" x14ac:dyDescent="0.35">
      <c r="A341" s="1" t="s">
        <v>1985</v>
      </c>
      <c r="B341" s="2">
        <v>17</v>
      </c>
      <c r="C341" s="2">
        <v>5.23</v>
      </c>
      <c r="D341" s="2">
        <v>2.88</v>
      </c>
      <c r="E341" s="2">
        <v>1.87</v>
      </c>
    </row>
    <row r="342" spans="1:5" x14ac:dyDescent="0.35">
      <c r="A342" s="1" t="s">
        <v>2002</v>
      </c>
      <c r="B342" s="2">
        <v>17</v>
      </c>
      <c r="C342" s="2">
        <v>0.54</v>
      </c>
      <c r="D342" s="2">
        <v>3.68</v>
      </c>
      <c r="E342" s="2">
        <v>8.42</v>
      </c>
    </row>
    <row r="343" spans="1:5" x14ac:dyDescent="0.35">
      <c r="A343" s="1" t="s">
        <v>2019</v>
      </c>
      <c r="B343" s="2">
        <v>17</v>
      </c>
      <c r="C343" s="2">
        <v>7.99</v>
      </c>
      <c r="D343" s="2">
        <v>9.2799999999999994</v>
      </c>
      <c r="E343" s="2">
        <v>8.9499999999999993</v>
      </c>
    </row>
    <row r="344" spans="1:5" x14ac:dyDescent="0.35">
      <c r="A344" s="1" t="s">
        <v>2036</v>
      </c>
      <c r="B344" s="2">
        <v>17</v>
      </c>
      <c r="C344" s="2">
        <v>5.23</v>
      </c>
      <c r="D344" s="2">
        <v>2.88</v>
      </c>
      <c r="E344" s="2">
        <v>1.87</v>
      </c>
    </row>
    <row r="345" spans="1:5" x14ac:dyDescent="0.35">
      <c r="A345" s="1" t="s">
        <v>2053</v>
      </c>
      <c r="B345" s="2">
        <v>17</v>
      </c>
      <c r="C345" s="2">
        <v>0.54</v>
      </c>
      <c r="D345" s="2">
        <v>3.68</v>
      </c>
      <c r="E345" s="2">
        <v>8.42</v>
      </c>
    </row>
    <row r="346" spans="1:5" x14ac:dyDescent="0.35">
      <c r="A346" s="1" t="s">
        <v>2070</v>
      </c>
      <c r="B346" s="2">
        <v>17</v>
      </c>
      <c r="C346" s="2">
        <v>2</v>
      </c>
      <c r="D346" s="2">
        <v>9.7200000000000006</v>
      </c>
      <c r="E346" s="2">
        <v>3.26</v>
      </c>
    </row>
    <row r="347" spans="1:5" x14ac:dyDescent="0.35">
      <c r="A347" s="1" t="s">
        <v>2087</v>
      </c>
      <c r="B347" s="2">
        <v>17</v>
      </c>
      <c r="C347" s="2">
        <v>2</v>
      </c>
      <c r="D347" s="2">
        <v>9.7200000000000006</v>
      </c>
      <c r="E347" s="2">
        <v>3.26</v>
      </c>
    </row>
    <row r="348" spans="1:5" x14ac:dyDescent="0.35">
      <c r="A348" s="1" t="s">
        <v>2104</v>
      </c>
      <c r="B348" s="2">
        <v>17</v>
      </c>
      <c r="C348" s="2">
        <v>2</v>
      </c>
      <c r="D348" s="2">
        <v>9.7200000000000006</v>
      </c>
      <c r="E348" s="2">
        <v>3.26</v>
      </c>
    </row>
    <row r="349" spans="1:5" x14ac:dyDescent="0.35">
      <c r="A349" s="1" t="s">
        <v>2121</v>
      </c>
      <c r="B349" s="2">
        <v>17</v>
      </c>
      <c r="C349" s="2">
        <v>2</v>
      </c>
      <c r="D349" s="2">
        <v>9.7200000000000006</v>
      </c>
      <c r="E349" s="2">
        <v>3.26</v>
      </c>
    </row>
    <row r="350" spans="1:5" x14ac:dyDescent="0.35">
      <c r="A350" s="1" t="s">
        <v>2138</v>
      </c>
      <c r="B350" s="2">
        <v>17</v>
      </c>
      <c r="C350" s="2">
        <v>2</v>
      </c>
      <c r="D350" s="2">
        <v>9.7200000000000006</v>
      </c>
      <c r="E350" s="2">
        <v>3.26</v>
      </c>
    </row>
    <row r="351" spans="1:5" x14ac:dyDescent="0.35">
      <c r="A351" s="1" t="s">
        <v>2155</v>
      </c>
      <c r="B351" s="2">
        <v>17</v>
      </c>
      <c r="C351" s="2">
        <v>2</v>
      </c>
      <c r="D351" s="2">
        <v>9.7200000000000006</v>
      </c>
      <c r="E351" s="2">
        <v>3.26</v>
      </c>
    </row>
    <row r="352" spans="1:5" x14ac:dyDescent="0.35">
      <c r="A352" s="1" t="s">
        <v>2172</v>
      </c>
      <c r="B352" s="2">
        <v>17</v>
      </c>
      <c r="C352" s="2">
        <v>2</v>
      </c>
      <c r="D352" s="2">
        <v>9.7200000000000006</v>
      </c>
      <c r="E352" s="2">
        <v>3.26</v>
      </c>
    </row>
    <row r="353" spans="1:5" x14ac:dyDescent="0.35">
      <c r="A353" s="1" t="s">
        <v>2189</v>
      </c>
      <c r="B353" s="2">
        <v>17</v>
      </c>
      <c r="C353" s="2">
        <v>2</v>
      </c>
      <c r="D353" s="2">
        <v>9.7200000000000006</v>
      </c>
      <c r="E353" s="2">
        <v>3.26</v>
      </c>
    </row>
    <row r="354" spans="1:5" x14ac:dyDescent="0.35">
      <c r="A354" s="1" t="s">
        <v>2206</v>
      </c>
      <c r="B354" s="2">
        <v>17</v>
      </c>
      <c r="C354" s="2">
        <v>2</v>
      </c>
      <c r="D354" s="2">
        <v>9.7200000000000006</v>
      </c>
      <c r="E354" s="2">
        <v>3.26</v>
      </c>
    </row>
    <row r="355" spans="1:5" x14ac:dyDescent="0.35">
      <c r="A355" s="1" t="s">
        <v>2223</v>
      </c>
      <c r="B355" s="2">
        <v>17</v>
      </c>
      <c r="C355" s="2">
        <v>2</v>
      </c>
      <c r="D355" s="2">
        <v>9.7200000000000006</v>
      </c>
      <c r="E355" s="2">
        <v>3.26</v>
      </c>
    </row>
    <row r="356" spans="1:5" x14ac:dyDescent="0.35">
      <c r="A356" s="1" t="s">
        <v>2242</v>
      </c>
      <c r="B356" s="2">
        <v>17</v>
      </c>
      <c r="C356" s="2">
        <v>2</v>
      </c>
      <c r="D356" s="2">
        <v>9.7200000000000006</v>
      </c>
      <c r="E356" s="2">
        <v>3.26</v>
      </c>
    </row>
    <row r="357" spans="1:5" x14ac:dyDescent="0.35">
      <c r="A357" s="1" t="s">
        <v>2261</v>
      </c>
      <c r="B357" s="2">
        <v>17</v>
      </c>
      <c r="C357" s="2">
        <v>2</v>
      </c>
      <c r="D357" s="2">
        <v>9.7200000000000006</v>
      </c>
      <c r="E357" s="2">
        <v>3.26</v>
      </c>
    </row>
    <row r="358" spans="1:5" x14ac:dyDescent="0.35">
      <c r="A358" s="1" t="s">
        <v>2280</v>
      </c>
      <c r="B358" s="2">
        <v>17</v>
      </c>
      <c r="C358" s="2">
        <v>1.62</v>
      </c>
      <c r="D358" s="2">
        <v>7.12</v>
      </c>
      <c r="E358" s="2">
        <v>1.1000000000000001</v>
      </c>
    </row>
    <row r="359" spans="1:5" x14ac:dyDescent="0.35">
      <c r="A359" s="1" t="s">
        <v>2302</v>
      </c>
      <c r="B359" s="2">
        <v>17</v>
      </c>
      <c r="C359" s="2">
        <v>6.72</v>
      </c>
      <c r="D359" s="2">
        <v>1.57</v>
      </c>
      <c r="E359" s="2">
        <v>0.68</v>
      </c>
    </row>
    <row r="360" spans="1:5" x14ac:dyDescent="0.35">
      <c r="A360" s="1" t="s">
        <v>2321</v>
      </c>
      <c r="B360" s="2">
        <v>17</v>
      </c>
      <c r="C360" s="2">
        <v>9.16</v>
      </c>
      <c r="D360" s="2">
        <v>1.29</v>
      </c>
      <c r="E360" s="2">
        <v>3.88</v>
      </c>
    </row>
    <row r="361" spans="1:5" x14ac:dyDescent="0.35">
      <c r="A361" s="1" t="s">
        <v>2340</v>
      </c>
      <c r="B361" s="2">
        <v>17</v>
      </c>
      <c r="C361" s="2">
        <v>6.8</v>
      </c>
      <c r="D361" s="2">
        <v>1.79</v>
      </c>
      <c r="E361" s="2">
        <v>0.7</v>
      </c>
    </row>
    <row r="362" spans="1:5" x14ac:dyDescent="0.35">
      <c r="A362" s="1" t="s">
        <v>2362</v>
      </c>
      <c r="B362" s="2">
        <v>17</v>
      </c>
      <c r="C362" s="2">
        <v>7.46</v>
      </c>
      <c r="D362" s="2">
        <v>4.3600000000000003</v>
      </c>
      <c r="E362" s="2">
        <v>5.36</v>
      </c>
    </row>
    <row r="363" spans="1:5" x14ac:dyDescent="0.35">
      <c r="A363" s="1" t="s">
        <v>2381</v>
      </c>
      <c r="B363" s="2">
        <v>17</v>
      </c>
      <c r="C363" s="2">
        <v>9.6</v>
      </c>
      <c r="D363" s="2">
        <v>1.23</v>
      </c>
      <c r="E363" s="2">
        <v>1.25</v>
      </c>
    </row>
    <row r="364" spans="1:5" x14ac:dyDescent="0.35">
      <c r="A364" s="1" t="s">
        <v>2400</v>
      </c>
      <c r="B364" s="2">
        <v>17</v>
      </c>
      <c r="C364" s="2">
        <v>5.53</v>
      </c>
      <c r="D364" s="2">
        <v>4.01</v>
      </c>
      <c r="E364" s="2">
        <v>5.24</v>
      </c>
    </row>
    <row r="365" spans="1:5" x14ac:dyDescent="0.35">
      <c r="A365" s="1" t="s">
        <v>2422</v>
      </c>
      <c r="B365" s="2">
        <v>17</v>
      </c>
      <c r="C365" s="2">
        <v>8.09</v>
      </c>
      <c r="D365" s="2">
        <v>2.2400000000000002</v>
      </c>
      <c r="E365" s="2">
        <v>7.84</v>
      </c>
    </row>
    <row r="366" spans="1:5" x14ac:dyDescent="0.35">
      <c r="A366" s="1" t="s">
        <v>21</v>
      </c>
      <c r="B366" s="2">
        <v>18</v>
      </c>
      <c r="C366" s="2">
        <v>5.42</v>
      </c>
      <c r="D366" s="2">
        <v>7.24</v>
      </c>
      <c r="E366" s="2">
        <v>2.15</v>
      </c>
    </row>
    <row r="367" spans="1:5" x14ac:dyDescent="0.35">
      <c r="A367" s="1" t="s">
        <v>41</v>
      </c>
      <c r="B367" s="2">
        <v>18</v>
      </c>
      <c r="C367" s="2">
        <v>4.67</v>
      </c>
      <c r="D367" s="2">
        <v>1.92</v>
      </c>
      <c r="E367" s="2">
        <v>6.31</v>
      </c>
    </row>
    <row r="368" spans="1:5" x14ac:dyDescent="0.35">
      <c r="A368" s="1" t="s">
        <v>61</v>
      </c>
      <c r="B368" s="2">
        <v>18</v>
      </c>
      <c r="C368" s="2">
        <v>6.81</v>
      </c>
      <c r="D368" s="2">
        <v>1.85</v>
      </c>
      <c r="E368" s="2">
        <v>7.53</v>
      </c>
    </row>
    <row r="369" spans="1:5" x14ac:dyDescent="0.35">
      <c r="A369" s="1" t="s">
        <v>81</v>
      </c>
      <c r="B369" s="2">
        <v>18</v>
      </c>
      <c r="C369" s="2">
        <v>7.93</v>
      </c>
      <c r="D369" s="2">
        <v>2.89</v>
      </c>
      <c r="E369" s="2">
        <v>8.52</v>
      </c>
    </row>
    <row r="370" spans="1:5" x14ac:dyDescent="0.35">
      <c r="A370" s="1" t="s">
        <v>101</v>
      </c>
      <c r="B370" s="2">
        <v>18</v>
      </c>
      <c r="C370" s="2">
        <v>2.82</v>
      </c>
      <c r="D370" s="2">
        <v>2.04</v>
      </c>
      <c r="E370" s="2">
        <v>2.91</v>
      </c>
    </row>
    <row r="371" spans="1:5" x14ac:dyDescent="0.35">
      <c r="A371" s="1" t="s">
        <v>134</v>
      </c>
      <c r="B371" s="2">
        <v>18</v>
      </c>
      <c r="C371" s="2">
        <v>1.88</v>
      </c>
      <c r="D371" s="2">
        <v>6.79</v>
      </c>
      <c r="E371" s="2">
        <v>8.3000000000000007</v>
      </c>
    </row>
    <row r="372" spans="1:5" x14ac:dyDescent="0.35">
      <c r="A372" s="1" t="s">
        <v>154</v>
      </c>
      <c r="B372" s="2">
        <v>18</v>
      </c>
      <c r="C372" s="2">
        <v>8.5399999999999991</v>
      </c>
      <c r="D372" s="2">
        <v>4.0199999999999996</v>
      </c>
      <c r="E372" s="2">
        <v>2.34</v>
      </c>
    </row>
    <row r="373" spans="1:5" x14ac:dyDescent="0.35">
      <c r="A373" s="1" t="s">
        <v>174</v>
      </c>
      <c r="B373" s="2">
        <v>18</v>
      </c>
      <c r="C373" s="2">
        <v>6.39</v>
      </c>
      <c r="D373" s="2">
        <v>7.64</v>
      </c>
      <c r="E373" s="2">
        <v>4.43</v>
      </c>
    </row>
    <row r="374" spans="1:5" x14ac:dyDescent="0.35">
      <c r="A374" s="1" t="s">
        <v>194</v>
      </c>
      <c r="B374" s="2">
        <v>18</v>
      </c>
      <c r="C374" s="2">
        <v>7.33</v>
      </c>
      <c r="D374" s="2">
        <v>3.81</v>
      </c>
      <c r="E374" s="2">
        <v>8.76</v>
      </c>
    </row>
    <row r="375" spans="1:5" x14ac:dyDescent="0.35">
      <c r="A375" s="1" t="s">
        <v>214</v>
      </c>
      <c r="B375" s="2">
        <v>18</v>
      </c>
      <c r="C375" s="2">
        <v>1.01</v>
      </c>
      <c r="D375" s="2">
        <v>6.34</v>
      </c>
      <c r="E375" s="2">
        <v>5.76</v>
      </c>
    </row>
    <row r="376" spans="1:5" x14ac:dyDescent="0.35">
      <c r="A376" s="1" t="s">
        <v>234</v>
      </c>
      <c r="B376" s="2">
        <v>18</v>
      </c>
      <c r="C376" s="2">
        <v>8.57</v>
      </c>
      <c r="D376" s="2">
        <v>8.41</v>
      </c>
      <c r="E376" s="2">
        <v>4.04</v>
      </c>
    </row>
    <row r="377" spans="1:5" x14ac:dyDescent="0.35">
      <c r="A377" s="1" t="s">
        <v>254</v>
      </c>
      <c r="B377" s="2">
        <v>18</v>
      </c>
      <c r="C377" s="2">
        <v>8.57</v>
      </c>
      <c r="D377" s="2">
        <v>8.41</v>
      </c>
      <c r="E377" s="2">
        <v>4.04</v>
      </c>
    </row>
    <row r="378" spans="1:5" x14ac:dyDescent="0.35">
      <c r="A378" s="1" t="s">
        <v>22</v>
      </c>
      <c r="B378" s="2">
        <v>19</v>
      </c>
      <c r="C378" s="2">
        <v>7.58</v>
      </c>
      <c r="D378" s="2">
        <v>3.53</v>
      </c>
      <c r="E378" s="2">
        <v>0.81</v>
      </c>
    </row>
    <row r="379" spans="1:5" x14ac:dyDescent="0.35">
      <c r="A379" s="1" t="s">
        <v>42</v>
      </c>
      <c r="B379" s="2">
        <v>19</v>
      </c>
      <c r="C379" s="2">
        <v>7.58</v>
      </c>
      <c r="D379" s="2">
        <v>3.53</v>
      </c>
      <c r="E379" s="2">
        <v>0.81</v>
      </c>
    </row>
    <row r="380" spans="1:5" x14ac:dyDescent="0.35">
      <c r="A380" s="1" t="s">
        <v>62</v>
      </c>
      <c r="B380" s="2">
        <v>19</v>
      </c>
      <c r="C380" s="2">
        <v>7.58</v>
      </c>
      <c r="D380" s="2">
        <v>3.53</v>
      </c>
      <c r="E380" s="2">
        <v>0.81</v>
      </c>
    </row>
    <row r="381" spans="1:5" x14ac:dyDescent="0.35">
      <c r="A381" s="1" t="s">
        <v>82</v>
      </c>
      <c r="B381" s="2">
        <v>19</v>
      </c>
      <c r="C381" s="2">
        <v>7.58</v>
      </c>
      <c r="D381" s="2">
        <v>3.53</v>
      </c>
      <c r="E381" s="2">
        <v>0.81</v>
      </c>
    </row>
    <row r="382" spans="1:5" x14ac:dyDescent="0.35">
      <c r="A382" s="1" t="s">
        <v>102</v>
      </c>
      <c r="B382" s="2">
        <v>19</v>
      </c>
      <c r="C382" s="2">
        <v>7.58</v>
      </c>
      <c r="D382" s="2">
        <v>3.53</v>
      </c>
      <c r="E382" s="2">
        <v>0.81</v>
      </c>
    </row>
    <row r="383" spans="1:5" x14ac:dyDescent="0.35">
      <c r="A383" s="1" t="s">
        <v>135</v>
      </c>
      <c r="B383" s="2">
        <v>19</v>
      </c>
      <c r="C383" s="2">
        <v>7.58</v>
      </c>
      <c r="D383" s="2">
        <v>3.53</v>
      </c>
      <c r="E383" s="2">
        <v>0.81</v>
      </c>
    </row>
    <row r="384" spans="1:5" x14ac:dyDescent="0.35">
      <c r="A384" s="1" t="s">
        <v>155</v>
      </c>
      <c r="B384" s="2">
        <v>19</v>
      </c>
      <c r="C384" s="2">
        <v>7.58</v>
      </c>
      <c r="D384" s="2">
        <v>3.53</v>
      </c>
      <c r="E384" s="2">
        <v>0.81</v>
      </c>
    </row>
    <row r="385" spans="1:5" x14ac:dyDescent="0.35">
      <c r="A385" s="1" t="s">
        <v>175</v>
      </c>
      <c r="B385" s="2">
        <v>19</v>
      </c>
      <c r="C385" s="2">
        <v>7.58</v>
      </c>
      <c r="D385" s="2">
        <v>3.53</v>
      </c>
      <c r="E385" s="2">
        <v>0.81</v>
      </c>
    </row>
    <row r="386" spans="1:5" x14ac:dyDescent="0.35">
      <c r="A386" s="1" t="s">
        <v>195</v>
      </c>
      <c r="B386" s="2">
        <v>19</v>
      </c>
      <c r="C386" s="2">
        <v>7.58</v>
      </c>
      <c r="D386" s="2">
        <v>3.53</v>
      </c>
      <c r="E386" s="2">
        <v>0.81</v>
      </c>
    </row>
    <row r="387" spans="1:5" x14ac:dyDescent="0.35">
      <c r="A387" s="1" t="s">
        <v>215</v>
      </c>
      <c r="B387" s="2">
        <v>19</v>
      </c>
      <c r="C387" s="2">
        <v>7.58</v>
      </c>
      <c r="D387" s="2">
        <v>3.53</v>
      </c>
      <c r="E387" s="2">
        <v>0.81</v>
      </c>
    </row>
    <row r="388" spans="1:5" x14ac:dyDescent="0.35">
      <c r="A388" s="1" t="s">
        <v>235</v>
      </c>
      <c r="B388" s="2">
        <v>19</v>
      </c>
      <c r="C388" s="2">
        <v>7.58</v>
      </c>
      <c r="D388" s="2">
        <v>3.53</v>
      </c>
      <c r="E388" s="2">
        <v>0.81</v>
      </c>
    </row>
    <row r="389" spans="1:5" x14ac:dyDescent="0.35">
      <c r="A389" s="1" t="s">
        <v>255</v>
      </c>
      <c r="B389" s="2">
        <v>19</v>
      </c>
      <c r="C389" s="2">
        <v>7.58</v>
      </c>
      <c r="D389" s="2">
        <v>3.53</v>
      </c>
      <c r="E389" s="2">
        <v>0.81</v>
      </c>
    </row>
    <row r="390" spans="1:5" x14ac:dyDescent="0.35">
      <c r="A390" s="1" t="s">
        <v>263</v>
      </c>
      <c r="B390" s="2">
        <v>19</v>
      </c>
      <c r="C390" s="2">
        <v>3.55</v>
      </c>
      <c r="D390" s="2">
        <v>4.2300000000000004</v>
      </c>
      <c r="E390" s="2">
        <v>5.15</v>
      </c>
    </row>
    <row r="391" spans="1:5" x14ac:dyDescent="0.35">
      <c r="A391" s="1" t="s">
        <v>280</v>
      </c>
      <c r="B391" s="2">
        <v>19</v>
      </c>
      <c r="C391" s="2">
        <v>1.95</v>
      </c>
      <c r="D391" s="2">
        <v>4.91</v>
      </c>
      <c r="E391" s="2">
        <v>0.74</v>
      </c>
    </row>
    <row r="392" spans="1:5" x14ac:dyDescent="0.35">
      <c r="A392" s="1" t="s">
        <v>297</v>
      </c>
      <c r="B392" s="2">
        <v>19</v>
      </c>
      <c r="C392" s="2">
        <v>8.5399999999999991</v>
      </c>
      <c r="D392" s="2">
        <v>4.0199999999999996</v>
      </c>
      <c r="E392" s="2">
        <v>2.34</v>
      </c>
    </row>
    <row r="393" spans="1:5" x14ac:dyDescent="0.35">
      <c r="A393" s="1" t="s">
        <v>314</v>
      </c>
      <c r="B393" s="2">
        <v>19</v>
      </c>
      <c r="C393" s="2">
        <v>7.67</v>
      </c>
      <c r="D393" s="2">
        <v>1.74</v>
      </c>
      <c r="E393" s="2">
        <v>1.36</v>
      </c>
    </row>
    <row r="394" spans="1:5" x14ac:dyDescent="0.35">
      <c r="A394" s="1" t="s">
        <v>332</v>
      </c>
      <c r="B394" s="2">
        <v>19</v>
      </c>
      <c r="C394" s="2">
        <v>9.16</v>
      </c>
      <c r="D394" s="2">
        <v>1.29</v>
      </c>
      <c r="E394" s="2">
        <v>3.88</v>
      </c>
    </row>
    <row r="395" spans="1:5" x14ac:dyDescent="0.35">
      <c r="A395" s="1" t="s">
        <v>349</v>
      </c>
      <c r="B395" s="2">
        <v>19</v>
      </c>
      <c r="C395" s="2">
        <v>6.81</v>
      </c>
      <c r="D395" s="2">
        <v>1.85</v>
      </c>
      <c r="E395" s="2">
        <v>7.53</v>
      </c>
    </row>
    <row r="396" spans="1:5" x14ac:dyDescent="0.35">
      <c r="A396" s="1" t="s">
        <v>366</v>
      </c>
      <c r="B396" s="2">
        <v>19</v>
      </c>
      <c r="C396" s="2">
        <v>2.2999999999999998</v>
      </c>
      <c r="D396" s="2">
        <v>8.08</v>
      </c>
      <c r="E396" s="2">
        <v>4.4000000000000004</v>
      </c>
    </row>
    <row r="397" spans="1:5" x14ac:dyDescent="0.35">
      <c r="A397" s="1" t="s">
        <v>383</v>
      </c>
      <c r="B397" s="2">
        <v>19</v>
      </c>
      <c r="C397" s="2">
        <v>2.82</v>
      </c>
      <c r="D397" s="2">
        <v>2.04</v>
      </c>
      <c r="E397" s="2">
        <v>2.91</v>
      </c>
    </row>
    <row r="398" spans="1:5" x14ac:dyDescent="0.35">
      <c r="A398" s="1" t="s">
        <v>400</v>
      </c>
      <c r="B398" s="2">
        <v>19</v>
      </c>
      <c r="C398" s="2">
        <v>1.88</v>
      </c>
      <c r="D398" s="2">
        <v>6.79</v>
      </c>
      <c r="E398" s="2">
        <v>8.3000000000000007</v>
      </c>
    </row>
    <row r="399" spans="1:5" x14ac:dyDescent="0.35">
      <c r="A399" s="1" t="s">
        <v>417</v>
      </c>
      <c r="B399" s="2">
        <v>19</v>
      </c>
      <c r="C399" s="2">
        <v>9.8000000000000007</v>
      </c>
      <c r="D399" s="2">
        <v>0.97</v>
      </c>
      <c r="E399" s="2">
        <v>0.26</v>
      </c>
    </row>
    <row r="400" spans="1:5" x14ac:dyDescent="0.35">
      <c r="A400" s="1" t="s">
        <v>434</v>
      </c>
      <c r="B400" s="2">
        <v>19</v>
      </c>
      <c r="C400" s="2">
        <v>6.39</v>
      </c>
      <c r="D400" s="2">
        <v>7.64</v>
      </c>
      <c r="E400" s="2">
        <v>4.43</v>
      </c>
    </row>
    <row r="401" spans="1:5" x14ac:dyDescent="0.35">
      <c r="A401" s="1" t="s">
        <v>451</v>
      </c>
      <c r="B401" s="2">
        <v>19</v>
      </c>
      <c r="C401" s="2">
        <v>5.4</v>
      </c>
      <c r="D401" s="2">
        <v>8.1</v>
      </c>
      <c r="E401" s="2">
        <v>9.11</v>
      </c>
    </row>
    <row r="402" spans="1:5" x14ac:dyDescent="0.35">
      <c r="A402" s="1" t="s">
        <v>468</v>
      </c>
      <c r="B402" s="2">
        <v>19</v>
      </c>
      <c r="C402" s="2">
        <v>1.01</v>
      </c>
      <c r="D402" s="2">
        <v>6.34</v>
      </c>
      <c r="E402" s="2">
        <v>5.76</v>
      </c>
    </row>
    <row r="403" spans="1:5" x14ac:dyDescent="0.35">
      <c r="A403" s="1" t="s">
        <v>485</v>
      </c>
      <c r="B403" s="2">
        <v>19</v>
      </c>
      <c r="C403" s="2">
        <v>3.57</v>
      </c>
      <c r="D403" s="2">
        <v>1.78</v>
      </c>
      <c r="E403" s="2">
        <v>6.5</v>
      </c>
    </row>
    <row r="404" spans="1:5" x14ac:dyDescent="0.35">
      <c r="A404" s="1" t="s">
        <v>502</v>
      </c>
      <c r="B404" s="2">
        <v>19</v>
      </c>
      <c r="C404" s="2">
        <v>1.47</v>
      </c>
      <c r="D404" s="2">
        <v>9.8000000000000007</v>
      </c>
      <c r="E404" s="2">
        <v>5.95</v>
      </c>
    </row>
    <row r="405" spans="1:5" x14ac:dyDescent="0.35">
      <c r="A405" s="1" t="s">
        <v>519</v>
      </c>
      <c r="B405" s="2">
        <v>19</v>
      </c>
      <c r="C405" s="2">
        <v>1.83</v>
      </c>
      <c r="D405" s="2">
        <v>5.94</v>
      </c>
      <c r="E405" s="2">
        <v>5.6</v>
      </c>
    </row>
    <row r="406" spans="1:5" x14ac:dyDescent="0.35">
      <c r="A406" s="1" t="s">
        <v>536</v>
      </c>
      <c r="B406" s="2">
        <v>19</v>
      </c>
      <c r="C406" s="2">
        <v>4.04</v>
      </c>
      <c r="D406" s="2">
        <v>2.88</v>
      </c>
      <c r="E406" s="2">
        <v>2.4300000000000002</v>
      </c>
    </row>
    <row r="407" spans="1:5" x14ac:dyDescent="0.35">
      <c r="A407" s="1" t="s">
        <v>553</v>
      </c>
      <c r="B407" s="2">
        <v>19</v>
      </c>
      <c r="C407" s="2">
        <v>9.85</v>
      </c>
      <c r="D407" s="2">
        <v>2.02</v>
      </c>
      <c r="E407" s="2">
        <v>3.36</v>
      </c>
    </row>
    <row r="408" spans="1:5" x14ac:dyDescent="0.35">
      <c r="A408" s="1" t="s">
        <v>570</v>
      </c>
      <c r="B408" s="2">
        <v>19</v>
      </c>
      <c r="C408" s="2">
        <v>6.8</v>
      </c>
      <c r="D408" s="2">
        <v>1.79</v>
      </c>
      <c r="E408" s="2">
        <v>0.7</v>
      </c>
    </row>
    <row r="409" spans="1:5" x14ac:dyDescent="0.35">
      <c r="A409" s="1" t="s">
        <v>587</v>
      </c>
      <c r="B409" s="2">
        <v>19</v>
      </c>
      <c r="C409" s="2">
        <v>1.83</v>
      </c>
      <c r="D409" s="2">
        <v>5.94</v>
      </c>
      <c r="E409" s="2">
        <v>5.6</v>
      </c>
    </row>
    <row r="410" spans="1:5" x14ac:dyDescent="0.35">
      <c r="A410" s="1" t="s">
        <v>604</v>
      </c>
      <c r="B410" s="2">
        <v>19</v>
      </c>
      <c r="C410" s="2">
        <v>4.04</v>
      </c>
      <c r="D410" s="2">
        <v>2.88</v>
      </c>
      <c r="E410" s="2">
        <v>2.4300000000000002</v>
      </c>
    </row>
    <row r="411" spans="1:5" x14ac:dyDescent="0.35">
      <c r="A411" s="1" t="s">
        <v>621</v>
      </c>
      <c r="B411" s="2">
        <v>19</v>
      </c>
      <c r="C411" s="2">
        <v>9.85</v>
      </c>
      <c r="D411" s="2">
        <v>2.02</v>
      </c>
      <c r="E411" s="2">
        <v>3.36</v>
      </c>
    </row>
    <row r="412" spans="1:5" x14ac:dyDescent="0.35">
      <c r="A412" s="1" t="s">
        <v>638</v>
      </c>
      <c r="B412" s="2">
        <v>19</v>
      </c>
      <c r="C412" s="2">
        <v>7.33</v>
      </c>
      <c r="D412" s="2">
        <v>3.81</v>
      </c>
      <c r="E412" s="2">
        <v>8.76</v>
      </c>
    </row>
    <row r="413" spans="1:5" x14ac:dyDescent="0.35">
      <c r="A413" s="1" t="s">
        <v>655</v>
      </c>
      <c r="B413" s="2">
        <v>19</v>
      </c>
      <c r="C413" s="2">
        <v>8.09</v>
      </c>
      <c r="D413" s="2">
        <v>5.29</v>
      </c>
      <c r="E413" s="2">
        <v>0.76</v>
      </c>
    </row>
    <row r="414" spans="1:5" x14ac:dyDescent="0.35">
      <c r="A414" s="1" t="s">
        <v>672</v>
      </c>
      <c r="B414" s="2">
        <v>19</v>
      </c>
      <c r="C414" s="2">
        <v>0.01</v>
      </c>
      <c r="D414" s="2">
        <v>7.9</v>
      </c>
      <c r="E414" s="2">
        <v>2.35</v>
      </c>
    </row>
    <row r="415" spans="1:5" x14ac:dyDescent="0.35">
      <c r="A415" s="1" t="s">
        <v>691</v>
      </c>
      <c r="B415" s="2">
        <v>19</v>
      </c>
      <c r="C415" s="2">
        <v>2.77</v>
      </c>
      <c r="D415" s="2">
        <v>2.74</v>
      </c>
      <c r="E415" s="2">
        <v>9.5</v>
      </c>
    </row>
    <row r="416" spans="1:5" x14ac:dyDescent="0.35">
      <c r="A416" s="1" t="s">
        <v>710</v>
      </c>
      <c r="B416" s="2">
        <v>19</v>
      </c>
      <c r="C416" s="2">
        <v>6.27</v>
      </c>
      <c r="D416" s="2">
        <v>8.24</v>
      </c>
      <c r="E416" s="2">
        <v>2.78</v>
      </c>
    </row>
    <row r="417" spans="1:5" x14ac:dyDescent="0.35">
      <c r="A417" s="1" t="s">
        <v>729</v>
      </c>
      <c r="B417" s="2">
        <v>19</v>
      </c>
      <c r="C417" s="2">
        <v>2.08</v>
      </c>
      <c r="D417" s="2">
        <v>8.2100000000000009</v>
      </c>
      <c r="E417" s="2">
        <v>9.24</v>
      </c>
    </row>
    <row r="418" spans="1:5" x14ac:dyDescent="0.35">
      <c r="A418" s="1" t="s">
        <v>751</v>
      </c>
      <c r="B418" s="2">
        <v>19</v>
      </c>
      <c r="C418" s="2">
        <v>6.27</v>
      </c>
      <c r="D418" s="2">
        <v>6.89</v>
      </c>
      <c r="E418" s="2">
        <v>3.68</v>
      </c>
    </row>
    <row r="419" spans="1:5" x14ac:dyDescent="0.35">
      <c r="A419" s="1" t="s">
        <v>770</v>
      </c>
      <c r="B419" s="2">
        <v>19</v>
      </c>
      <c r="C419" s="2">
        <v>9.25</v>
      </c>
      <c r="D419" s="2">
        <v>8.0299999999999994</v>
      </c>
      <c r="E419" s="2">
        <v>7.83</v>
      </c>
    </row>
    <row r="420" spans="1:5" x14ac:dyDescent="0.35">
      <c r="A420" s="1" t="s">
        <v>789</v>
      </c>
      <c r="B420" s="2">
        <v>19</v>
      </c>
      <c r="C420" s="2">
        <v>8.5</v>
      </c>
      <c r="D420" s="2">
        <v>1.4</v>
      </c>
      <c r="E420" s="2">
        <v>2.66</v>
      </c>
    </row>
    <row r="421" spans="1:5" x14ac:dyDescent="0.35">
      <c r="A421" s="1" t="s">
        <v>811</v>
      </c>
      <c r="B421" s="2">
        <v>19</v>
      </c>
      <c r="C421" s="2">
        <v>3.16</v>
      </c>
      <c r="D421" s="2">
        <v>9.89</v>
      </c>
      <c r="E421" s="2">
        <v>2.54</v>
      </c>
    </row>
    <row r="422" spans="1:5" x14ac:dyDescent="0.35">
      <c r="A422" s="1" t="s">
        <v>830</v>
      </c>
      <c r="B422" s="2">
        <v>19</v>
      </c>
      <c r="C422" s="2">
        <v>0.69</v>
      </c>
      <c r="D422" s="2">
        <v>7.12</v>
      </c>
      <c r="E422" s="2">
        <v>7.32</v>
      </c>
    </row>
    <row r="423" spans="1:5" x14ac:dyDescent="0.35">
      <c r="A423" s="1" t="s">
        <v>849</v>
      </c>
      <c r="B423" s="2">
        <v>19</v>
      </c>
      <c r="C423" s="2">
        <v>1.62</v>
      </c>
      <c r="D423" s="2">
        <v>7.12</v>
      </c>
      <c r="E423" s="2">
        <v>1.1000000000000001</v>
      </c>
    </row>
    <row r="424" spans="1:5" x14ac:dyDescent="0.35">
      <c r="A424" s="1" t="s">
        <v>871</v>
      </c>
      <c r="B424" s="2">
        <v>19</v>
      </c>
      <c r="C424" s="2">
        <v>6.72</v>
      </c>
      <c r="D424" s="2">
        <v>1.57</v>
      </c>
      <c r="E424" s="2">
        <v>0.68</v>
      </c>
    </row>
    <row r="425" spans="1:5" x14ac:dyDescent="0.35">
      <c r="A425" s="1" t="s">
        <v>890</v>
      </c>
      <c r="B425" s="2">
        <v>19</v>
      </c>
      <c r="C425" s="2">
        <v>9.16</v>
      </c>
      <c r="D425" s="2">
        <v>1.29</v>
      </c>
      <c r="E425" s="2">
        <v>3.88</v>
      </c>
    </row>
    <row r="426" spans="1:5" x14ac:dyDescent="0.35">
      <c r="A426" s="1" t="s">
        <v>909</v>
      </c>
      <c r="B426" s="2">
        <v>19</v>
      </c>
      <c r="C426" s="2">
        <v>6.63</v>
      </c>
      <c r="D426" s="2">
        <v>0.23</v>
      </c>
      <c r="E426" s="2">
        <v>7.87</v>
      </c>
    </row>
    <row r="427" spans="1:5" x14ac:dyDescent="0.35">
      <c r="A427" s="1" t="s">
        <v>926</v>
      </c>
      <c r="B427" s="2">
        <v>19</v>
      </c>
      <c r="C427" s="2">
        <v>6.4</v>
      </c>
      <c r="D427" s="2">
        <v>7.84</v>
      </c>
      <c r="E427" s="2">
        <v>4.3499999999999996</v>
      </c>
    </row>
    <row r="428" spans="1:5" x14ac:dyDescent="0.35">
      <c r="A428" s="1" t="s">
        <v>943</v>
      </c>
      <c r="B428" s="2">
        <v>19</v>
      </c>
      <c r="C428" s="2">
        <v>6.4</v>
      </c>
      <c r="D428" s="2">
        <v>7.84</v>
      </c>
      <c r="E428" s="2">
        <v>4.3499999999999996</v>
      </c>
    </row>
    <row r="429" spans="1:5" x14ac:dyDescent="0.35">
      <c r="A429" s="1" t="s">
        <v>960</v>
      </c>
      <c r="B429" s="2">
        <v>19</v>
      </c>
      <c r="C429" s="2">
        <v>6.4</v>
      </c>
      <c r="D429" s="2">
        <v>7.84</v>
      </c>
      <c r="E429" s="2">
        <v>4.3499999999999996</v>
      </c>
    </row>
    <row r="430" spans="1:5" x14ac:dyDescent="0.35">
      <c r="A430" s="1" t="s">
        <v>977</v>
      </c>
      <c r="B430" s="2">
        <v>19</v>
      </c>
      <c r="C430" s="2">
        <v>6.4</v>
      </c>
      <c r="D430" s="2">
        <v>7.84</v>
      </c>
      <c r="E430" s="2">
        <v>4.3499999999999996</v>
      </c>
    </row>
    <row r="431" spans="1:5" x14ac:dyDescent="0.35">
      <c r="A431" s="1" t="s">
        <v>994</v>
      </c>
      <c r="B431" s="2">
        <v>19</v>
      </c>
      <c r="C431" s="2">
        <v>6.4</v>
      </c>
      <c r="D431" s="2">
        <v>7.84</v>
      </c>
      <c r="E431" s="2">
        <v>4.3499999999999996</v>
      </c>
    </row>
    <row r="432" spans="1:5" x14ac:dyDescent="0.35">
      <c r="A432" s="1" t="s">
        <v>1011</v>
      </c>
      <c r="B432" s="2">
        <v>19</v>
      </c>
      <c r="C432" s="2">
        <v>6.4</v>
      </c>
      <c r="D432" s="2">
        <v>7.84</v>
      </c>
      <c r="E432" s="2">
        <v>4.3499999999999996</v>
      </c>
    </row>
    <row r="433" spans="1:5" x14ac:dyDescent="0.35">
      <c r="A433" s="1" t="s">
        <v>1028</v>
      </c>
      <c r="B433" s="2">
        <v>19</v>
      </c>
      <c r="C433" s="2">
        <v>6.4</v>
      </c>
      <c r="D433" s="2">
        <v>7.84</v>
      </c>
      <c r="E433" s="2">
        <v>4.3499999999999996</v>
      </c>
    </row>
    <row r="434" spans="1:5" x14ac:dyDescent="0.35">
      <c r="A434" s="1" t="s">
        <v>1039</v>
      </c>
      <c r="B434" s="2">
        <v>19</v>
      </c>
      <c r="C434" s="2">
        <v>6.4</v>
      </c>
      <c r="D434" s="2">
        <v>7.84</v>
      </c>
      <c r="E434" s="2">
        <v>4.3499999999999996</v>
      </c>
    </row>
    <row r="435" spans="1:5" x14ac:dyDescent="0.35">
      <c r="A435" s="1" t="s">
        <v>1056</v>
      </c>
      <c r="B435" s="2">
        <v>19</v>
      </c>
      <c r="C435" s="2">
        <v>6.4</v>
      </c>
      <c r="D435" s="2">
        <v>7.84</v>
      </c>
      <c r="E435" s="2">
        <v>4.3499999999999996</v>
      </c>
    </row>
    <row r="436" spans="1:5" x14ac:dyDescent="0.35">
      <c r="A436" s="1" t="s">
        <v>1073</v>
      </c>
      <c r="B436" s="2">
        <v>19</v>
      </c>
      <c r="C436" s="2">
        <v>6.4</v>
      </c>
      <c r="D436" s="2">
        <v>7.84</v>
      </c>
      <c r="E436" s="2">
        <v>4.3499999999999996</v>
      </c>
    </row>
    <row r="437" spans="1:5" x14ac:dyDescent="0.35">
      <c r="A437" s="1" t="s">
        <v>1090</v>
      </c>
      <c r="B437" s="2">
        <v>19</v>
      </c>
      <c r="C437" s="2">
        <v>6.4</v>
      </c>
      <c r="D437" s="2">
        <v>7.84</v>
      </c>
      <c r="E437" s="2">
        <v>4.3499999999999996</v>
      </c>
    </row>
    <row r="438" spans="1:5" x14ac:dyDescent="0.35">
      <c r="A438" s="1" t="s">
        <v>1108</v>
      </c>
      <c r="B438" s="2">
        <v>19</v>
      </c>
      <c r="C438" s="2">
        <v>6.4</v>
      </c>
      <c r="D438" s="2">
        <v>7.84</v>
      </c>
      <c r="E438" s="2">
        <v>4.3499999999999996</v>
      </c>
    </row>
    <row r="439" spans="1:5" x14ac:dyDescent="0.35">
      <c r="A439" s="1" t="s">
        <v>1125</v>
      </c>
      <c r="B439" s="2">
        <v>19</v>
      </c>
      <c r="C439" s="2">
        <v>5.87</v>
      </c>
      <c r="D439" s="2">
        <v>6.23</v>
      </c>
      <c r="E439" s="2">
        <v>7.84</v>
      </c>
    </row>
    <row r="440" spans="1:5" x14ac:dyDescent="0.35">
      <c r="A440" s="1" t="s">
        <v>1142</v>
      </c>
      <c r="B440" s="2">
        <v>19</v>
      </c>
      <c r="C440" s="2">
        <v>9.81</v>
      </c>
      <c r="D440" s="2">
        <v>0.56000000000000005</v>
      </c>
      <c r="E440" s="2">
        <v>3.76</v>
      </c>
    </row>
    <row r="441" spans="1:5" x14ac:dyDescent="0.35">
      <c r="A441" s="1" t="s">
        <v>1159</v>
      </c>
      <c r="B441" s="2">
        <v>19</v>
      </c>
      <c r="C441" s="2">
        <v>5.87</v>
      </c>
      <c r="D441" s="2">
        <v>6.23</v>
      </c>
      <c r="E441" s="2">
        <v>7.84</v>
      </c>
    </row>
    <row r="442" spans="1:5" x14ac:dyDescent="0.35">
      <c r="A442" s="1" t="s">
        <v>1176</v>
      </c>
      <c r="B442" s="2">
        <v>19</v>
      </c>
      <c r="C442" s="2">
        <v>9.81</v>
      </c>
      <c r="D442" s="2">
        <v>0.56000000000000005</v>
      </c>
      <c r="E442" s="2">
        <v>3.76</v>
      </c>
    </row>
    <row r="443" spans="1:5" x14ac:dyDescent="0.35">
      <c r="A443" s="1" t="s">
        <v>1193</v>
      </c>
      <c r="B443" s="2">
        <v>19</v>
      </c>
      <c r="C443" s="2">
        <v>5.87</v>
      </c>
      <c r="D443" s="2">
        <v>6.23</v>
      </c>
      <c r="E443" s="2">
        <v>7.84</v>
      </c>
    </row>
    <row r="444" spans="1:5" x14ac:dyDescent="0.35">
      <c r="A444" s="1" t="s">
        <v>1210</v>
      </c>
      <c r="B444" s="2">
        <v>19</v>
      </c>
      <c r="C444" s="2">
        <v>9.81</v>
      </c>
      <c r="D444" s="2">
        <v>0.56000000000000005</v>
      </c>
      <c r="E444" s="2">
        <v>3.76</v>
      </c>
    </row>
    <row r="445" spans="1:5" x14ac:dyDescent="0.35">
      <c r="A445" s="1" t="s">
        <v>1227</v>
      </c>
      <c r="B445" s="2">
        <v>19</v>
      </c>
      <c r="C445" s="2">
        <v>5.87</v>
      </c>
      <c r="D445" s="2">
        <v>6.23</v>
      </c>
      <c r="E445" s="2">
        <v>7.84</v>
      </c>
    </row>
    <row r="446" spans="1:5" x14ac:dyDescent="0.35">
      <c r="A446" s="1" t="s">
        <v>1244</v>
      </c>
      <c r="B446" s="2">
        <v>19</v>
      </c>
      <c r="C446" s="2">
        <v>9.81</v>
      </c>
      <c r="D446" s="2">
        <v>0.56000000000000005</v>
      </c>
      <c r="E446" s="2">
        <v>3.76</v>
      </c>
    </row>
    <row r="447" spans="1:5" x14ac:dyDescent="0.35">
      <c r="A447" s="1" t="s">
        <v>1261</v>
      </c>
      <c r="B447" s="2">
        <v>19</v>
      </c>
      <c r="C447" s="2">
        <v>5.87</v>
      </c>
      <c r="D447" s="2">
        <v>6.23</v>
      </c>
      <c r="E447" s="2">
        <v>7.84</v>
      </c>
    </row>
    <row r="448" spans="1:5" x14ac:dyDescent="0.35">
      <c r="A448" s="1" t="s">
        <v>1278</v>
      </c>
      <c r="B448" s="2">
        <v>19</v>
      </c>
      <c r="C448" s="2">
        <v>9.81</v>
      </c>
      <c r="D448" s="2">
        <v>0.56000000000000005</v>
      </c>
      <c r="E448" s="2">
        <v>3.76</v>
      </c>
    </row>
    <row r="449" spans="1:5" x14ac:dyDescent="0.35">
      <c r="A449" s="1" t="s">
        <v>1295</v>
      </c>
      <c r="B449" s="2">
        <v>19</v>
      </c>
      <c r="C449" s="2">
        <v>5.87</v>
      </c>
      <c r="D449" s="2">
        <v>6.23</v>
      </c>
      <c r="E449" s="2">
        <v>7.84</v>
      </c>
    </row>
    <row r="450" spans="1:5" x14ac:dyDescent="0.35">
      <c r="A450" s="1" t="s">
        <v>1312</v>
      </c>
      <c r="B450" s="2">
        <v>19</v>
      </c>
      <c r="C450" s="2">
        <v>9.81</v>
      </c>
      <c r="D450" s="2">
        <v>0.56000000000000005</v>
      </c>
      <c r="E450" s="2">
        <v>3.76</v>
      </c>
    </row>
    <row r="451" spans="1:5" x14ac:dyDescent="0.35">
      <c r="A451" s="1" t="s">
        <v>1329</v>
      </c>
      <c r="B451" s="2">
        <v>19</v>
      </c>
      <c r="C451" s="2">
        <v>5.87</v>
      </c>
      <c r="D451" s="2">
        <v>6.23</v>
      </c>
      <c r="E451" s="2">
        <v>7.84</v>
      </c>
    </row>
    <row r="452" spans="1:5" x14ac:dyDescent="0.35">
      <c r="A452" s="1" t="s">
        <v>1346</v>
      </c>
      <c r="B452" s="2">
        <v>19</v>
      </c>
      <c r="C452" s="2">
        <v>9.81</v>
      </c>
      <c r="D452" s="2">
        <v>0.56000000000000005</v>
      </c>
      <c r="E452" s="2">
        <v>3.76</v>
      </c>
    </row>
    <row r="453" spans="1:5" x14ac:dyDescent="0.35">
      <c r="A453" s="1" t="s">
        <v>1363</v>
      </c>
      <c r="B453" s="2">
        <v>19</v>
      </c>
      <c r="C453" s="2">
        <v>5.87</v>
      </c>
      <c r="D453" s="2">
        <v>6.23</v>
      </c>
      <c r="E453" s="2">
        <v>7.84</v>
      </c>
    </row>
    <row r="454" spans="1:5" x14ac:dyDescent="0.35">
      <c r="A454" s="1" t="s">
        <v>1380</v>
      </c>
      <c r="B454" s="2">
        <v>19</v>
      </c>
      <c r="C454" s="2">
        <v>9.81</v>
      </c>
      <c r="D454" s="2">
        <v>0.56000000000000005</v>
      </c>
      <c r="E454" s="2">
        <v>3.76</v>
      </c>
    </row>
    <row r="455" spans="1:5" x14ac:dyDescent="0.35">
      <c r="A455" s="1" t="s">
        <v>1397</v>
      </c>
      <c r="B455" s="2">
        <v>19</v>
      </c>
      <c r="C455" s="2">
        <v>5.87</v>
      </c>
      <c r="D455" s="2">
        <v>6.23</v>
      </c>
      <c r="E455" s="2">
        <v>7.84</v>
      </c>
    </row>
    <row r="456" spans="1:5" x14ac:dyDescent="0.35">
      <c r="A456" s="1" t="s">
        <v>1414</v>
      </c>
      <c r="B456" s="2">
        <v>19</v>
      </c>
      <c r="C456" s="2">
        <v>9.81</v>
      </c>
      <c r="D456" s="2">
        <v>0.56000000000000005</v>
      </c>
      <c r="E456" s="2">
        <v>3.76</v>
      </c>
    </row>
    <row r="457" spans="1:5" x14ac:dyDescent="0.35">
      <c r="A457" s="1" t="s">
        <v>1431</v>
      </c>
      <c r="B457" s="2">
        <v>19</v>
      </c>
      <c r="C457" s="2">
        <v>5.87</v>
      </c>
      <c r="D457" s="2">
        <v>6.23</v>
      </c>
      <c r="E457" s="2">
        <v>7.84</v>
      </c>
    </row>
    <row r="458" spans="1:5" x14ac:dyDescent="0.35">
      <c r="A458" s="1" t="s">
        <v>1448</v>
      </c>
      <c r="B458" s="2">
        <v>19</v>
      </c>
      <c r="C458" s="2">
        <v>9.81</v>
      </c>
      <c r="D458" s="2">
        <v>0.56000000000000005</v>
      </c>
      <c r="E458" s="2">
        <v>3.76</v>
      </c>
    </row>
    <row r="459" spans="1:5" x14ac:dyDescent="0.35">
      <c r="A459" s="1" t="s">
        <v>1467</v>
      </c>
      <c r="B459" s="2">
        <v>19</v>
      </c>
      <c r="C459" s="2">
        <v>5.87</v>
      </c>
      <c r="D459" s="2">
        <v>6.23</v>
      </c>
      <c r="E459" s="2">
        <v>7.84</v>
      </c>
    </row>
    <row r="460" spans="1:5" x14ac:dyDescent="0.35">
      <c r="A460" s="1" t="s">
        <v>1486</v>
      </c>
      <c r="B460" s="2">
        <v>19</v>
      </c>
      <c r="C460" s="2">
        <v>9.81</v>
      </c>
      <c r="D460" s="2">
        <v>0.56000000000000005</v>
      </c>
      <c r="E460" s="2">
        <v>3.76</v>
      </c>
    </row>
    <row r="461" spans="1:5" x14ac:dyDescent="0.35">
      <c r="A461" s="1" t="s">
        <v>1505</v>
      </c>
      <c r="B461" s="2">
        <v>19</v>
      </c>
      <c r="C461" s="2">
        <v>5.87</v>
      </c>
      <c r="D461" s="2">
        <v>6.23</v>
      </c>
      <c r="E461" s="2">
        <v>7.84</v>
      </c>
    </row>
    <row r="462" spans="1:5" x14ac:dyDescent="0.35">
      <c r="A462" s="1" t="s">
        <v>1527</v>
      </c>
      <c r="B462" s="2">
        <v>19</v>
      </c>
      <c r="C462" s="2">
        <v>9.81</v>
      </c>
      <c r="D462" s="2">
        <v>0.56000000000000005</v>
      </c>
      <c r="E462" s="2">
        <v>3.76</v>
      </c>
    </row>
    <row r="463" spans="1:5" x14ac:dyDescent="0.35">
      <c r="A463" s="1" t="s">
        <v>1546</v>
      </c>
      <c r="B463" s="2">
        <v>19</v>
      </c>
      <c r="C463" s="2">
        <v>5.59</v>
      </c>
      <c r="D463" s="2">
        <v>2.52</v>
      </c>
      <c r="E463" s="2">
        <v>5.3</v>
      </c>
    </row>
    <row r="464" spans="1:5" x14ac:dyDescent="0.35">
      <c r="A464" s="1" t="s">
        <v>1565</v>
      </c>
      <c r="B464" s="2">
        <v>19</v>
      </c>
      <c r="C464" s="2">
        <v>5.59</v>
      </c>
      <c r="D464" s="2">
        <v>2.52</v>
      </c>
      <c r="E464" s="2">
        <v>5.3</v>
      </c>
    </row>
    <row r="465" spans="1:5" x14ac:dyDescent="0.35">
      <c r="A465" s="1" t="s">
        <v>1587</v>
      </c>
      <c r="B465" s="2">
        <v>19</v>
      </c>
      <c r="C465" s="2">
        <v>5.59</v>
      </c>
      <c r="D465" s="2">
        <v>2.52</v>
      </c>
      <c r="E465" s="2">
        <v>5.3</v>
      </c>
    </row>
    <row r="466" spans="1:5" x14ac:dyDescent="0.35">
      <c r="A466" s="1" t="s">
        <v>1606</v>
      </c>
      <c r="B466" s="2">
        <v>19</v>
      </c>
      <c r="C466" s="2">
        <v>5.59</v>
      </c>
      <c r="D466" s="2">
        <v>2.52</v>
      </c>
      <c r="E466" s="2">
        <v>5.3</v>
      </c>
    </row>
    <row r="467" spans="1:5" x14ac:dyDescent="0.35">
      <c r="A467" s="1" t="s">
        <v>1625</v>
      </c>
      <c r="B467" s="2">
        <v>19</v>
      </c>
      <c r="C467" s="2">
        <v>5.59</v>
      </c>
      <c r="D467" s="2">
        <v>2.52</v>
      </c>
      <c r="E467" s="2">
        <v>5.3</v>
      </c>
    </row>
    <row r="468" spans="1:5" x14ac:dyDescent="0.35">
      <c r="A468" s="1" t="s">
        <v>1647</v>
      </c>
      <c r="B468" s="2">
        <v>19</v>
      </c>
      <c r="C468" s="2">
        <v>5.59</v>
      </c>
      <c r="D468" s="2">
        <v>2.52</v>
      </c>
      <c r="E468" s="2">
        <v>5.3</v>
      </c>
    </row>
    <row r="469" spans="1:5" x14ac:dyDescent="0.35">
      <c r="A469" s="1" t="s">
        <v>1666</v>
      </c>
      <c r="B469" s="2">
        <v>19</v>
      </c>
      <c r="C469" s="2">
        <v>5.59</v>
      </c>
      <c r="D469" s="2">
        <v>2.52</v>
      </c>
      <c r="E469" s="2">
        <v>5.3</v>
      </c>
    </row>
    <row r="470" spans="1:5" x14ac:dyDescent="0.35">
      <c r="A470" s="1" t="s">
        <v>1685</v>
      </c>
      <c r="B470" s="2">
        <v>19</v>
      </c>
      <c r="C470" s="2">
        <v>5.59</v>
      </c>
      <c r="D470" s="2">
        <v>2.52</v>
      </c>
      <c r="E470" s="2">
        <v>5.3</v>
      </c>
    </row>
    <row r="471" spans="1:5" x14ac:dyDescent="0.35">
      <c r="A471" s="1" t="s">
        <v>1702</v>
      </c>
      <c r="B471" s="2">
        <v>19</v>
      </c>
      <c r="C471" s="2">
        <v>5.59</v>
      </c>
      <c r="D471" s="2">
        <v>2.52</v>
      </c>
      <c r="E471" s="2">
        <v>5.3</v>
      </c>
    </row>
    <row r="472" spans="1:5" x14ac:dyDescent="0.35">
      <c r="A472" s="1" t="s">
        <v>1719</v>
      </c>
      <c r="B472" s="2">
        <v>19</v>
      </c>
      <c r="C472" s="2">
        <v>5.59</v>
      </c>
      <c r="D472" s="2">
        <v>2.52</v>
      </c>
      <c r="E472" s="2">
        <v>5.3</v>
      </c>
    </row>
    <row r="473" spans="1:5" x14ac:dyDescent="0.35">
      <c r="A473" s="1" t="s">
        <v>1736</v>
      </c>
      <c r="B473" s="2">
        <v>19</v>
      </c>
      <c r="C473" s="2">
        <v>5.59</v>
      </c>
      <c r="D473" s="2">
        <v>2.52</v>
      </c>
      <c r="E473" s="2">
        <v>5.3</v>
      </c>
    </row>
    <row r="474" spans="1:5" x14ac:dyDescent="0.35">
      <c r="A474" s="1" t="s">
        <v>1753</v>
      </c>
      <c r="B474" s="2">
        <v>19</v>
      </c>
      <c r="C474" s="2">
        <v>5.59</v>
      </c>
      <c r="D474" s="2">
        <v>2.52</v>
      </c>
      <c r="E474" s="2">
        <v>5.3</v>
      </c>
    </row>
    <row r="475" spans="1:5" x14ac:dyDescent="0.35">
      <c r="A475" s="1" t="s">
        <v>1770</v>
      </c>
      <c r="B475" s="2">
        <v>19</v>
      </c>
      <c r="C475" s="2">
        <v>7.99</v>
      </c>
      <c r="D475" s="2">
        <v>9.2799999999999994</v>
      </c>
      <c r="E475" s="2">
        <v>8.9499999999999993</v>
      </c>
    </row>
    <row r="476" spans="1:5" x14ac:dyDescent="0.35">
      <c r="A476" s="1" t="s">
        <v>1787</v>
      </c>
      <c r="B476" s="2">
        <v>19</v>
      </c>
      <c r="C476" s="2">
        <v>5.23</v>
      </c>
      <c r="D476" s="2">
        <v>2.88</v>
      </c>
      <c r="E476" s="2">
        <v>1.87</v>
      </c>
    </row>
    <row r="477" spans="1:5" x14ac:dyDescent="0.35">
      <c r="A477" s="1" t="s">
        <v>1804</v>
      </c>
      <c r="B477" s="2">
        <v>19</v>
      </c>
      <c r="C477" s="2">
        <v>0.54</v>
      </c>
      <c r="D477" s="2">
        <v>3.68</v>
      </c>
      <c r="E477" s="2">
        <v>8.42</v>
      </c>
    </row>
    <row r="478" spans="1:5" x14ac:dyDescent="0.35">
      <c r="A478" s="1" t="s">
        <v>1815</v>
      </c>
      <c r="B478" s="2">
        <v>19</v>
      </c>
      <c r="C478" s="2">
        <v>7.99</v>
      </c>
      <c r="D478" s="2">
        <v>9.2799999999999994</v>
      </c>
      <c r="E478" s="2">
        <v>8.9499999999999993</v>
      </c>
    </row>
    <row r="479" spans="1:5" x14ac:dyDescent="0.35">
      <c r="A479" s="1" t="s">
        <v>1832</v>
      </c>
      <c r="B479" s="2">
        <v>19</v>
      </c>
      <c r="C479" s="2">
        <v>5.23</v>
      </c>
      <c r="D479" s="2">
        <v>2.88</v>
      </c>
      <c r="E479" s="2">
        <v>1.87</v>
      </c>
    </row>
    <row r="480" spans="1:5" x14ac:dyDescent="0.35">
      <c r="A480" s="1" t="s">
        <v>1849</v>
      </c>
      <c r="B480" s="2">
        <v>19</v>
      </c>
      <c r="C480" s="2">
        <v>0.54</v>
      </c>
      <c r="D480" s="2">
        <v>3.68</v>
      </c>
      <c r="E480" s="2">
        <v>8.42</v>
      </c>
    </row>
    <row r="481" spans="1:5" x14ac:dyDescent="0.35">
      <c r="A481" s="1" t="s">
        <v>1866</v>
      </c>
      <c r="B481" s="2">
        <v>19</v>
      </c>
      <c r="C481" s="2">
        <v>7.99</v>
      </c>
      <c r="D481" s="2">
        <v>9.2799999999999994</v>
      </c>
      <c r="E481" s="2">
        <v>8.9499999999999993</v>
      </c>
    </row>
    <row r="482" spans="1:5" x14ac:dyDescent="0.35">
      <c r="A482" s="1" t="s">
        <v>1884</v>
      </c>
      <c r="B482" s="2">
        <v>19</v>
      </c>
      <c r="C482" s="2">
        <v>5.23</v>
      </c>
      <c r="D482" s="2">
        <v>2.88</v>
      </c>
      <c r="E482" s="2">
        <v>1.87</v>
      </c>
    </row>
    <row r="483" spans="1:5" x14ac:dyDescent="0.35">
      <c r="A483" s="1" t="s">
        <v>1901</v>
      </c>
      <c r="B483" s="2">
        <v>19</v>
      </c>
      <c r="C483" s="2">
        <v>0.54</v>
      </c>
      <c r="D483" s="2">
        <v>3.68</v>
      </c>
      <c r="E483" s="2">
        <v>8.42</v>
      </c>
    </row>
    <row r="484" spans="1:5" x14ac:dyDescent="0.35">
      <c r="A484" s="1" t="s">
        <v>1918</v>
      </c>
      <c r="B484" s="2">
        <v>19</v>
      </c>
      <c r="C484" s="2">
        <v>7.99</v>
      </c>
      <c r="D484" s="2">
        <v>9.2799999999999994</v>
      </c>
      <c r="E484" s="2">
        <v>8.9499999999999993</v>
      </c>
    </row>
    <row r="485" spans="1:5" x14ac:dyDescent="0.35">
      <c r="A485" s="1" t="s">
        <v>1935</v>
      </c>
      <c r="B485" s="2">
        <v>19</v>
      </c>
      <c r="C485" s="2">
        <v>5.23</v>
      </c>
      <c r="D485" s="2">
        <v>2.88</v>
      </c>
      <c r="E485" s="2">
        <v>1.87</v>
      </c>
    </row>
    <row r="486" spans="1:5" x14ac:dyDescent="0.35">
      <c r="A486" s="1" t="s">
        <v>1952</v>
      </c>
      <c r="B486" s="2">
        <v>19</v>
      </c>
      <c r="C486" s="2">
        <v>0.54</v>
      </c>
      <c r="D486" s="2">
        <v>3.68</v>
      </c>
      <c r="E486" s="2">
        <v>8.42</v>
      </c>
    </row>
    <row r="487" spans="1:5" x14ac:dyDescent="0.35">
      <c r="A487" s="1" t="s">
        <v>1969</v>
      </c>
      <c r="B487" s="2">
        <v>19</v>
      </c>
      <c r="C487" s="2">
        <v>7.99</v>
      </c>
      <c r="D487" s="2">
        <v>9.2799999999999994</v>
      </c>
      <c r="E487" s="2">
        <v>8.9499999999999993</v>
      </c>
    </row>
    <row r="488" spans="1:5" x14ac:dyDescent="0.35">
      <c r="A488" s="1" t="s">
        <v>1986</v>
      </c>
      <c r="B488" s="2">
        <v>19</v>
      </c>
      <c r="C488" s="2">
        <v>5.23</v>
      </c>
      <c r="D488" s="2">
        <v>2.88</v>
      </c>
      <c r="E488" s="2">
        <v>1.87</v>
      </c>
    </row>
    <row r="489" spans="1:5" x14ac:dyDescent="0.35">
      <c r="A489" s="1" t="s">
        <v>2003</v>
      </c>
      <c r="B489" s="2">
        <v>19</v>
      </c>
      <c r="C489" s="2">
        <v>0.54</v>
      </c>
      <c r="D489" s="2">
        <v>3.68</v>
      </c>
      <c r="E489" s="2">
        <v>8.42</v>
      </c>
    </row>
    <row r="490" spans="1:5" x14ac:dyDescent="0.35">
      <c r="A490" s="1" t="s">
        <v>2020</v>
      </c>
      <c r="B490" s="2">
        <v>19</v>
      </c>
      <c r="C490" s="2">
        <v>7.99</v>
      </c>
      <c r="D490" s="2">
        <v>9.2799999999999994</v>
      </c>
      <c r="E490" s="2">
        <v>8.9499999999999993</v>
      </c>
    </row>
    <row r="491" spans="1:5" x14ac:dyDescent="0.35">
      <c r="A491" s="1" t="s">
        <v>2037</v>
      </c>
      <c r="B491" s="2">
        <v>19</v>
      </c>
      <c r="C491" s="2">
        <v>5.23</v>
      </c>
      <c r="D491" s="2">
        <v>2.88</v>
      </c>
      <c r="E491" s="2">
        <v>1.87</v>
      </c>
    </row>
    <row r="492" spans="1:5" x14ac:dyDescent="0.35">
      <c r="A492" s="1" t="s">
        <v>2054</v>
      </c>
      <c r="B492" s="2">
        <v>19</v>
      </c>
      <c r="C492" s="2">
        <v>0.54</v>
      </c>
      <c r="D492" s="2">
        <v>3.68</v>
      </c>
      <c r="E492" s="2">
        <v>8.42</v>
      </c>
    </row>
    <row r="493" spans="1:5" x14ac:dyDescent="0.35">
      <c r="A493" s="1" t="s">
        <v>2071</v>
      </c>
      <c r="B493" s="2">
        <v>19</v>
      </c>
      <c r="C493" s="2">
        <v>7.99</v>
      </c>
      <c r="D493" s="2">
        <v>9.2799999999999994</v>
      </c>
      <c r="E493" s="2">
        <v>8.9499999999999993</v>
      </c>
    </row>
    <row r="494" spans="1:5" x14ac:dyDescent="0.35">
      <c r="A494" s="1" t="s">
        <v>2088</v>
      </c>
      <c r="B494" s="2">
        <v>19</v>
      </c>
      <c r="C494" s="2">
        <v>5.23</v>
      </c>
      <c r="D494" s="2">
        <v>2.88</v>
      </c>
      <c r="E494" s="2">
        <v>1.87</v>
      </c>
    </row>
    <row r="495" spans="1:5" x14ac:dyDescent="0.35">
      <c r="A495" s="1" t="s">
        <v>2105</v>
      </c>
      <c r="B495" s="2">
        <v>19</v>
      </c>
      <c r="C495" s="2">
        <v>0.54</v>
      </c>
      <c r="D495" s="2">
        <v>3.68</v>
      </c>
      <c r="E495" s="2">
        <v>8.42</v>
      </c>
    </row>
    <row r="496" spans="1:5" x14ac:dyDescent="0.35">
      <c r="A496" s="1" t="s">
        <v>2122</v>
      </c>
      <c r="B496" s="2">
        <v>19</v>
      </c>
      <c r="C496" s="2">
        <v>7.99</v>
      </c>
      <c r="D496" s="2">
        <v>9.2799999999999994</v>
      </c>
      <c r="E496" s="2">
        <v>8.9499999999999993</v>
      </c>
    </row>
    <row r="497" spans="1:5" x14ac:dyDescent="0.35">
      <c r="A497" s="1" t="s">
        <v>2139</v>
      </c>
      <c r="B497" s="2">
        <v>19</v>
      </c>
      <c r="C497" s="2">
        <v>5.23</v>
      </c>
      <c r="D497" s="2">
        <v>2.88</v>
      </c>
      <c r="E497" s="2">
        <v>1.87</v>
      </c>
    </row>
    <row r="498" spans="1:5" x14ac:dyDescent="0.35">
      <c r="A498" s="1" t="s">
        <v>2156</v>
      </c>
      <c r="B498" s="2">
        <v>19</v>
      </c>
      <c r="C498" s="2">
        <v>0.54</v>
      </c>
      <c r="D498" s="2">
        <v>3.68</v>
      </c>
      <c r="E498" s="2">
        <v>8.42</v>
      </c>
    </row>
    <row r="499" spans="1:5" x14ac:dyDescent="0.35">
      <c r="A499" s="1" t="s">
        <v>2173</v>
      </c>
      <c r="B499" s="2">
        <v>19</v>
      </c>
      <c r="C499" s="2">
        <v>7.99</v>
      </c>
      <c r="D499" s="2">
        <v>9.2799999999999994</v>
      </c>
      <c r="E499" s="2">
        <v>8.9499999999999993</v>
      </c>
    </row>
    <row r="500" spans="1:5" x14ac:dyDescent="0.35">
      <c r="A500" s="1" t="s">
        <v>2190</v>
      </c>
      <c r="B500" s="2">
        <v>19</v>
      </c>
      <c r="C500" s="2">
        <v>5.23</v>
      </c>
      <c r="D500" s="2">
        <v>2.88</v>
      </c>
      <c r="E500" s="2">
        <v>1.87</v>
      </c>
    </row>
    <row r="501" spans="1:5" x14ac:dyDescent="0.35">
      <c r="A501" s="1" t="s">
        <v>2207</v>
      </c>
      <c r="B501" s="2">
        <v>19</v>
      </c>
      <c r="C501" s="2">
        <v>0.54</v>
      </c>
      <c r="D501" s="2">
        <v>3.68</v>
      </c>
      <c r="E501" s="2">
        <v>8.42</v>
      </c>
    </row>
    <row r="502" spans="1:5" x14ac:dyDescent="0.35">
      <c r="A502" s="1" t="s">
        <v>2224</v>
      </c>
      <c r="B502" s="2">
        <v>19</v>
      </c>
      <c r="C502" s="2">
        <v>7.99</v>
      </c>
      <c r="D502" s="2">
        <v>9.2799999999999994</v>
      </c>
      <c r="E502" s="2">
        <v>8.9499999999999993</v>
      </c>
    </row>
    <row r="503" spans="1:5" x14ac:dyDescent="0.35">
      <c r="A503" s="1" t="s">
        <v>2243</v>
      </c>
      <c r="B503" s="2">
        <v>19</v>
      </c>
      <c r="C503" s="2">
        <v>5.23</v>
      </c>
      <c r="D503" s="2">
        <v>2.88</v>
      </c>
      <c r="E503" s="2">
        <v>1.87</v>
      </c>
    </row>
    <row r="504" spans="1:5" x14ac:dyDescent="0.35">
      <c r="A504" s="1" t="s">
        <v>2262</v>
      </c>
      <c r="B504" s="2">
        <v>19</v>
      </c>
      <c r="C504" s="2">
        <v>0.54</v>
      </c>
      <c r="D504" s="2">
        <v>3.68</v>
      </c>
      <c r="E504" s="2">
        <v>8.42</v>
      </c>
    </row>
    <row r="505" spans="1:5" x14ac:dyDescent="0.35">
      <c r="A505" s="1" t="s">
        <v>2281</v>
      </c>
      <c r="B505" s="2">
        <v>19</v>
      </c>
      <c r="C505" s="2">
        <v>7.99</v>
      </c>
      <c r="D505" s="2">
        <v>9.2799999999999994</v>
      </c>
      <c r="E505" s="2">
        <v>8.9499999999999993</v>
      </c>
    </row>
    <row r="506" spans="1:5" x14ac:dyDescent="0.35">
      <c r="A506" s="1" t="s">
        <v>2303</v>
      </c>
      <c r="B506" s="2">
        <v>19</v>
      </c>
      <c r="C506" s="2">
        <v>5.23</v>
      </c>
      <c r="D506" s="2">
        <v>2.88</v>
      </c>
      <c r="E506" s="2">
        <v>1.87</v>
      </c>
    </row>
    <row r="507" spans="1:5" x14ac:dyDescent="0.35">
      <c r="A507" s="1" t="s">
        <v>2322</v>
      </c>
      <c r="B507" s="2">
        <v>19</v>
      </c>
      <c r="C507" s="2">
        <v>0.54</v>
      </c>
      <c r="D507" s="2">
        <v>3.68</v>
      </c>
      <c r="E507" s="2">
        <v>8.42</v>
      </c>
    </row>
    <row r="508" spans="1:5" x14ac:dyDescent="0.35">
      <c r="A508" s="1" t="s">
        <v>2341</v>
      </c>
      <c r="B508" s="2">
        <v>19</v>
      </c>
      <c r="C508" s="2">
        <v>7.99</v>
      </c>
      <c r="D508" s="2">
        <v>9.2799999999999994</v>
      </c>
      <c r="E508" s="2">
        <v>8.9499999999999993</v>
      </c>
    </row>
    <row r="509" spans="1:5" x14ac:dyDescent="0.35">
      <c r="A509" s="1" t="s">
        <v>2363</v>
      </c>
      <c r="B509" s="2">
        <v>19</v>
      </c>
      <c r="C509" s="2">
        <v>5.23</v>
      </c>
      <c r="D509" s="2">
        <v>2.88</v>
      </c>
      <c r="E509" s="2">
        <v>1.87</v>
      </c>
    </row>
    <row r="510" spans="1:5" x14ac:dyDescent="0.35">
      <c r="A510" s="1" t="s">
        <v>2382</v>
      </c>
      <c r="B510" s="2">
        <v>19</v>
      </c>
      <c r="C510" s="2">
        <v>0.54</v>
      </c>
      <c r="D510" s="2">
        <v>3.68</v>
      </c>
      <c r="E510" s="2">
        <v>8.42</v>
      </c>
    </row>
    <row r="511" spans="1:5" x14ac:dyDescent="0.35">
      <c r="A511" s="1" t="s">
        <v>2401</v>
      </c>
      <c r="B511" s="2">
        <v>19</v>
      </c>
      <c r="C511" s="2">
        <v>2</v>
      </c>
      <c r="D511" s="2">
        <v>9.7200000000000006</v>
      </c>
      <c r="E511" s="2">
        <v>3.26</v>
      </c>
    </row>
    <row r="512" spans="1:5" x14ac:dyDescent="0.35">
      <c r="A512" s="1" t="s">
        <v>2423</v>
      </c>
      <c r="B512" s="2">
        <v>19</v>
      </c>
      <c r="C512" s="2">
        <v>2</v>
      </c>
      <c r="D512" s="2">
        <v>9.7200000000000006</v>
      </c>
      <c r="E512" s="2">
        <v>3.26</v>
      </c>
    </row>
    <row r="513" spans="1:5" x14ac:dyDescent="0.35">
      <c r="A513" s="1" t="s">
        <v>10</v>
      </c>
      <c r="B513" s="2">
        <v>20</v>
      </c>
      <c r="C513" s="2">
        <v>2</v>
      </c>
      <c r="D513" s="2">
        <v>9.7200000000000006</v>
      </c>
      <c r="E513" s="2">
        <v>3.26</v>
      </c>
    </row>
    <row r="514" spans="1:5" x14ac:dyDescent="0.35">
      <c r="A514" s="1" t="s">
        <v>24</v>
      </c>
      <c r="B514" s="2">
        <v>20</v>
      </c>
      <c r="C514" s="2">
        <v>2</v>
      </c>
      <c r="D514" s="2">
        <v>9.7200000000000006</v>
      </c>
      <c r="E514" s="2">
        <v>3.26</v>
      </c>
    </row>
    <row r="515" spans="1:5" x14ac:dyDescent="0.35">
      <c r="A515" s="1" t="s">
        <v>30</v>
      </c>
      <c r="B515" s="2">
        <v>20</v>
      </c>
      <c r="C515" s="2">
        <v>2</v>
      </c>
      <c r="D515" s="2">
        <v>9.7200000000000006</v>
      </c>
      <c r="E515" s="2">
        <v>3.26</v>
      </c>
    </row>
    <row r="516" spans="1:5" x14ac:dyDescent="0.35">
      <c r="A516" s="1" t="s">
        <v>44</v>
      </c>
      <c r="B516" s="2">
        <v>20</v>
      </c>
      <c r="C516" s="2">
        <v>2</v>
      </c>
      <c r="D516" s="2">
        <v>9.7200000000000006</v>
      </c>
      <c r="E516" s="2">
        <v>3.26</v>
      </c>
    </row>
    <row r="517" spans="1:5" x14ac:dyDescent="0.35">
      <c r="A517" s="1" t="s">
        <v>50</v>
      </c>
      <c r="B517" s="2">
        <v>20</v>
      </c>
      <c r="C517" s="2">
        <v>2</v>
      </c>
      <c r="D517" s="2">
        <v>9.7200000000000006</v>
      </c>
      <c r="E517" s="2">
        <v>3.26</v>
      </c>
    </row>
    <row r="518" spans="1:5" x14ac:dyDescent="0.35">
      <c r="A518" s="1" t="s">
        <v>64</v>
      </c>
      <c r="B518" s="2">
        <v>20</v>
      </c>
      <c r="C518" s="2">
        <v>2</v>
      </c>
      <c r="D518" s="2">
        <v>9.7200000000000006</v>
      </c>
      <c r="E518" s="2">
        <v>3.26</v>
      </c>
    </row>
    <row r="519" spans="1:5" x14ac:dyDescent="0.35">
      <c r="A519" s="1" t="s">
        <v>70</v>
      </c>
      <c r="B519" s="2">
        <v>20</v>
      </c>
      <c r="C519" s="2">
        <v>2</v>
      </c>
      <c r="D519" s="2">
        <v>9.7200000000000006</v>
      </c>
      <c r="E519" s="2">
        <v>3.26</v>
      </c>
    </row>
    <row r="520" spans="1:5" x14ac:dyDescent="0.35">
      <c r="A520" s="1" t="s">
        <v>84</v>
      </c>
      <c r="B520" s="2">
        <v>20</v>
      </c>
      <c r="C520" s="2">
        <v>2</v>
      </c>
      <c r="D520" s="2">
        <v>9.7200000000000006</v>
      </c>
      <c r="E520" s="2">
        <v>3.26</v>
      </c>
    </row>
    <row r="521" spans="1:5" x14ac:dyDescent="0.35">
      <c r="A521" s="1" t="s">
        <v>90</v>
      </c>
      <c r="B521" s="2">
        <v>20</v>
      </c>
      <c r="C521" s="2">
        <v>2</v>
      </c>
      <c r="D521" s="2">
        <v>9.7200000000000006</v>
      </c>
      <c r="E521" s="2">
        <v>3.26</v>
      </c>
    </row>
    <row r="522" spans="1:5" x14ac:dyDescent="0.35">
      <c r="A522" s="1" t="s">
        <v>104</v>
      </c>
      <c r="B522" s="2">
        <v>20</v>
      </c>
      <c r="C522" s="2">
        <v>2</v>
      </c>
      <c r="D522" s="2">
        <v>9.7200000000000006</v>
      </c>
      <c r="E522" s="2">
        <v>3.26</v>
      </c>
    </row>
    <row r="523" spans="1:5" x14ac:dyDescent="0.35">
      <c r="A523" s="1" t="s">
        <v>110</v>
      </c>
      <c r="B523" s="2">
        <v>20</v>
      </c>
      <c r="C523" s="2">
        <v>1.62</v>
      </c>
      <c r="D523" s="2">
        <v>7.12</v>
      </c>
      <c r="E523" s="2">
        <v>1.1000000000000001</v>
      </c>
    </row>
    <row r="524" spans="1:5" x14ac:dyDescent="0.35">
      <c r="A524" s="1" t="s">
        <v>137</v>
      </c>
      <c r="B524" s="2">
        <v>20</v>
      </c>
      <c r="C524" s="2">
        <v>6.72</v>
      </c>
      <c r="D524" s="2">
        <v>1.57</v>
      </c>
      <c r="E524" s="2">
        <v>0.68</v>
      </c>
    </row>
    <row r="525" spans="1:5" x14ac:dyDescent="0.35">
      <c r="A525" s="1" t="s">
        <v>143</v>
      </c>
      <c r="B525" s="2">
        <v>20</v>
      </c>
      <c r="C525" s="2">
        <v>9.16</v>
      </c>
      <c r="D525" s="2">
        <v>1.29</v>
      </c>
      <c r="E525" s="2">
        <v>3.88</v>
      </c>
    </row>
    <row r="526" spans="1:5" x14ac:dyDescent="0.35">
      <c r="A526" s="1" t="s">
        <v>157</v>
      </c>
      <c r="B526" s="2">
        <v>20</v>
      </c>
      <c r="C526" s="2">
        <v>6.8</v>
      </c>
      <c r="D526" s="2">
        <v>1.79</v>
      </c>
      <c r="E526" s="2">
        <v>0.7</v>
      </c>
    </row>
    <row r="527" spans="1:5" x14ac:dyDescent="0.35">
      <c r="A527" s="1" t="s">
        <v>163</v>
      </c>
      <c r="B527" s="2">
        <v>20</v>
      </c>
      <c r="C527" s="2">
        <v>7.46</v>
      </c>
      <c r="D527" s="2">
        <v>4.3600000000000003</v>
      </c>
      <c r="E527" s="2">
        <v>5.36</v>
      </c>
    </row>
    <row r="528" spans="1:5" x14ac:dyDescent="0.35">
      <c r="A528" s="1" t="s">
        <v>177</v>
      </c>
      <c r="B528" s="2">
        <v>20</v>
      </c>
      <c r="C528" s="2">
        <v>9.6</v>
      </c>
      <c r="D528" s="2">
        <v>1.23</v>
      </c>
      <c r="E528" s="2">
        <v>1.25</v>
      </c>
    </row>
    <row r="529" spans="1:5" x14ac:dyDescent="0.35">
      <c r="A529" s="1" t="s">
        <v>183</v>
      </c>
      <c r="B529" s="2">
        <v>20</v>
      </c>
      <c r="C529" s="2">
        <v>5.53</v>
      </c>
      <c r="D529" s="2">
        <v>4.01</v>
      </c>
      <c r="E529" s="2">
        <v>5.24</v>
      </c>
    </row>
    <row r="530" spans="1:5" x14ac:dyDescent="0.35">
      <c r="A530" s="1" t="s">
        <v>197</v>
      </c>
      <c r="B530" s="2">
        <v>20</v>
      </c>
      <c r="C530" s="2">
        <v>8.09</v>
      </c>
      <c r="D530" s="2">
        <v>2.2400000000000002</v>
      </c>
      <c r="E530" s="2">
        <v>7.84</v>
      </c>
    </row>
    <row r="531" spans="1:5" x14ac:dyDescent="0.35">
      <c r="A531" s="1" t="s">
        <v>203</v>
      </c>
      <c r="B531" s="2">
        <v>20</v>
      </c>
      <c r="C531" s="2">
        <v>5.42</v>
      </c>
      <c r="D531" s="2">
        <v>7.24</v>
      </c>
      <c r="E531" s="2">
        <v>2.15</v>
      </c>
    </row>
    <row r="532" spans="1:5" x14ac:dyDescent="0.35">
      <c r="A532" s="1" t="s">
        <v>217</v>
      </c>
      <c r="B532" s="2">
        <v>20</v>
      </c>
      <c r="C532" s="2">
        <v>4.67</v>
      </c>
      <c r="D532" s="2">
        <v>1.92</v>
      </c>
      <c r="E532" s="2">
        <v>6.31</v>
      </c>
    </row>
    <row r="533" spans="1:5" x14ac:dyDescent="0.35">
      <c r="A533" s="1" t="s">
        <v>223</v>
      </c>
      <c r="B533" s="2">
        <v>20</v>
      </c>
      <c r="C533" s="2">
        <v>6.81</v>
      </c>
      <c r="D533" s="2">
        <v>1.85</v>
      </c>
      <c r="E533" s="2">
        <v>7.53</v>
      </c>
    </row>
    <row r="534" spans="1:5" x14ac:dyDescent="0.35">
      <c r="A534" s="1" t="s">
        <v>237</v>
      </c>
      <c r="B534" s="2">
        <v>20</v>
      </c>
      <c r="C534" s="2">
        <v>7.93</v>
      </c>
      <c r="D534" s="2">
        <v>2.89</v>
      </c>
      <c r="E534" s="2">
        <v>8.52</v>
      </c>
    </row>
    <row r="535" spans="1:5" x14ac:dyDescent="0.35">
      <c r="A535" s="1" t="s">
        <v>243</v>
      </c>
      <c r="B535" s="2">
        <v>20</v>
      </c>
      <c r="C535" s="2">
        <v>2.82</v>
      </c>
      <c r="D535" s="2">
        <v>2.04</v>
      </c>
      <c r="E535" s="2">
        <v>2.91</v>
      </c>
    </row>
    <row r="536" spans="1:5" x14ac:dyDescent="0.35">
      <c r="A536" s="1" t="s">
        <v>257</v>
      </c>
      <c r="B536" s="2">
        <v>20</v>
      </c>
      <c r="C536" s="2">
        <v>1.88</v>
      </c>
      <c r="D536" s="2">
        <v>6.79</v>
      </c>
      <c r="E536" s="2">
        <v>8.3000000000000007</v>
      </c>
    </row>
    <row r="537" spans="1:5" x14ac:dyDescent="0.35">
      <c r="A537" s="1" t="s">
        <v>23</v>
      </c>
      <c r="B537" s="2">
        <v>21</v>
      </c>
      <c r="C537" s="2">
        <v>8.5399999999999991</v>
      </c>
      <c r="D537" s="2">
        <v>4.0199999999999996</v>
      </c>
      <c r="E537" s="2">
        <v>2.34</v>
      </c>
    </row>
    <row r="538" spans="1:5" x14ac:dyDescent="0.35">
      <c r="A538" s="1" t="s">
        <v>43</v>
      </c>
      <c r="B538" s="2">
        <v>21</v>
      </c>
      <c r="C538" s="2">
        <v>6.39</v>
      </c>
      <c r="D538" s="2">
        <v>7.64</v>
      </c>
      <c r="E538" s="2">
        <v>4.43</v>
      </c>
    </row>
    <row r="539" spans="1:5" x14ac:dyDescent="0.35">
      <c r="A539" s="1" t="s">
        <v>63</v>
      </c>
      <c r="B539" s="2">
        <v>21</v>
      </c>
      <c r="C539" s="2">
        <v>7.33</v>
      </c>
      <c r="D539" s="2">
        <v>3.81</v>
      </c>
      <c r="E539" s="2">
        <v>8.76</v>
      </c>
    </row>
    <row r="540" spans="1:5" x14ac:dyDescent="0.35">
      <c r="A540" s="1" t="s">
        <v>83</v>
      </c>
      <c r="B540" s="2">
        <v>21</v>
      </c>
      <c r="C540" s="2">
        <v>1.01</v>
      </c>
      <c r="D540" s="2">
        <v>6.34</v>
      </c>
      <c r="E540" s="2">
        <v>5.76</v>
      </c>
    </row>
    <row r="541" spans="1:5" x14ac:dyDescent="0.35">
      <c r="A541" s="1" t="s">
        <v>103</v>
      </c>
      <c r="B541" s="2">
        <v>21</v>
      </c>
      <c r="C541" s="2">
        <v>8.57</v>
      </c>
      <c r="D541" s="2">
        <v>8.41</v>
      </c>
      <c r="E541" s="2">
        <v>4.04</v>
      </c>
    </row>
    <row r="542" spans="1:5" x14ac:dyDescent="0.35">
      <c r="A542" s="1" t="s">
        <v>136</v>
      </c>
      <c r="B542" s="2">
        <v>21</v>
      </c>
      <c r="C542" s="2">
        <v>8.57</v>
      </c>
      <c r="D542" s="2">
        <v>8.41</v>
      </c>
      <c r="E542" s="2">
        <v>4.04</v>
      </c>
    </row>
    <row r="543" spans="1:5" x14ac:dyDescent="0.35">
      <c r="A543" s="1" t="s">
        <v>156</v>
      </c>
      <c r="B543" s="2">
        <v>21</v>
      </c>
      <c r="C543" s="2">
        <v>7.58</v>
      </c>
      <c r="D543" s="2">
        <v>3.53</v>
      </c>
      <c r="E543" s="2">
        <v>0.81</v>
      </c>
    </row>
    <row r="544" spans="1:5" x14ac:dyDescent="0.35">
      <c r="A544" s="1" t="s">
        <v>176</v>
      </c>
      <c r="B544" s="2">
        <v>21</v>
      </c>
      <c r="C544" s="2">
        <v>7.58</v>
      </c>
      <c r="D544" s="2">
        <v>3.53</v>
      </c>
      <c r="E544" s="2">
        <v>0.81</v>
      </c>
    </row>
    <row r="545" spans="1:5" x14ac:dyDescent="0.35">
      <c r="A545" s="1" t="s">
        <v>196</v>
      </c>
      <c r="B545" s="2">
        <v>21</v>
      </c>
      <c r="C545" s="2">
        <v>7.58</v>
      </c>
      <c r="D545" s="2">
        <v>3.53</v>
      </c>
      <c r="E545" s="2">
        <v>0.81</v>
      </c>
    </row>
    <row r="546" spans="1:5" x14ac:dyDescent="0.35">
      <c r="A546" s="1" t="s">
        <v>216</v>
      </c>
      <c r="B546" s="2">
        <v>21</v>
      </c>
      <c r="C546" s="2">
        <v>7.58</v>
      </c>
      <c r="D546" s="2">
        <v>3.53</v>
      </c>
      <c r="E546" s="2">
        <v>0.81</v>
      </c>
    </row>
    <row r="547" spans="1:5" x14ac:dyDescent="0.35">
      <c r="A547" s="1" t="s">
        <v>236</v>
      </c>
      <c r="B547" s="2">
        <v>21</v>
      </c>
      <c r="C547" s="2">
        <v>7.58</v>
      </c>
      <c r="D547" s="2">
        <v>3.53</v>
      </c>
      <c r="E547" s="2">
        <v>0.81</v>
      </c>
    </row>
    <row r="548" spans="1:5" x14ac:dyDescent="0.35">
      <c r="A548" s="1" t="s">
        <v>256</v>
      </c>
      <c r="B548" s="2">
        <v>21</v>
      </c>
      <c r="C548" s="2">
        <v>7.58</v>
      </c>
      <c r="D548" s="2">
        <v>3.53</v>
      </c>
      <c r="E548" s="2">
        <v>0.81</v>
      </c>
    </row>
    <row r="549" spans="1:5" x14ac:dyDescent="0.35">
      <c r="A549" s="1" t="s">
        <v>264</v>
      </c>
      <c r="B549" s="2">
        <v>21</v>
      </c>
      <c r="C549" s="2">
        <v>7.58</v>
      </c>
      <c r="D549" s="2">
        <v>3.53</v>
      </c>
      <c r="E549" s="2">
        <v>0.81</v>
      </c>
    </row>
    <row r="550" spans="1:5" x14ac:dyDescent="0.35">
      <c r="A550" s="1" t="s">
        <v>273</v>
      </c>
      <c r="B550" s="2">
        <v>21</v>
      </c>
      <c r="C550" s="2">
        <v>7.58</v>
      </c>
      <c r="D550" s="2">
        <v>3.53</v>
      </c>
      <c r="E550" s="2">
        <v>0.81</v>
      </c>
    </row>
    <row r="551" spans="1:5" x14ac:dyDescent="0.35">
      <c r="A551" s="1" t="s">
        <v>281</v>
      </c>
      <c r="B551" s="2">
        <v>21</v>
      </c>
      <c r="C551" s="2">
        <v>7.58</v>
      </c>
      <c r="D551" s="2">
        <v>3.53</v>
      </c>
      <c r="E551" s="2">
        <v>0.81</v>
      </c>
    </row>
    <row r="552" spans="1:5" x14ac:dyDescent="0.35">
      <c r="A552" s="1" t="s">
        <v>290</v>
      </c>
      <c r="B552" s="2">
        <v>21</v>
      </c>
      <c r="C552" s="2">
        <v>7.58</v>
      </c>
      <c r="D552" s="2">
        <v>3.53</v>
      </c>
      <c r="E552" s="2">
        <v>0.81</v>
      </c>
    </row>
    <row r="553" spans="1:5" x14ac:dyDescent="0.35">
      <c r="A553" s="1" t="s">
        <v>298</v>
      </c>
      <c r="B553" s="2">
        <v>21</v>
      </c>
      <c r="C553" s="2">
        <v>7.58</v>
      </c>
      <c r="D553" s="2">
        <v>3.53</v>
      </c>
      <c r="E553" s="2">
        <v>0.81</v>
      </c>
    </row>
    <row r="554" spans="1:5" x14ac:dyDescent="0.35">
      <c r="A554" s="1" t="s">
        <v>307</v>
      </c>
      <c r="B554" s="2">
        <v>21</v>
      </c>
      <c r="C554" s="2">
        <v>7.58</v>
      </c>
      <c r="D554" s="2">
        <v>3.53</v>
      </c>
      <c r="E554" s="2">
        <v>0.81</v>
      </c>
    </row>
    <row r="555" spans="1:5" x14ac:dyDescent="0.35">
      <c r="A555" s="1" t="s">
        <v>315</v>
      </c>
      <c r="B555" s="2">
        <v>21</v>
      </c>
      <c r="C555" s="2">
        <v>3.55</v>
      </c>
      <c r="D555" s="2">
        <v>4.2300000000000004</v>
      </c>
      <c r="E555" s="2">
        <v>5.15</v>
      </c>
    </row>
    <row r="556" spans="1:5" x14ac:dyDescent="0.35">
      <c r="A556" s="1" t="s">
        <v>324</v>
      </c>
      <c r="B556" s="2">
        <v>21</v>
      </c>
      <c r="C556" s="2">
        <v>1.95</v>
      </c>
      <c r="D556" s="2">
        <v>4.91</v>
      </c>
      <c r="E556" s="2">
        <v>0.74</v>
      </c>
    </row>
    <row r="557" spans="1:5" x14ac:dyDescent="0.35">
      <c r="A557" s="1" t="s">
        <v>333</v>
      </c>
      <c r="B557" s="2">
        <v>21</v>
      </c>
      <c r="C557" s="2">
        <v>8.5399999999999991</v>
      </c>
      <c r="D557" s="2">
        <v>4.0199999999999996</v>
      </c>
      <c r="E557" s="2">
        <v>2.34</v>
      </c>
    </row>
    <row r="558" spans="1:5" x14ac:dyDescent="0.35">
      <c r="A558" s="1" t="s">
        <v>342</v>
      </c>
      <c r="B558" s="2">
        <v>21</v>
      </c>
      <c r="C558" s="2">
        <v>7.67</v>
      </c>
      <c r="D558" s="2">
        <v>1.74</v>
      </c>
      <c r="E558" s="2">
        <v>1.36</v>
      </c>
    </row>
    <row r="559" spans="1:5" x14ac:dyDescent="0.35">
      <c r="A559" s="1" t="s">
        <v>350</v>
      </c>
      <c r="B559" s="2">
        <v>21</v>
      </c>
      <c r="C559" s="2">
        <v>9.16</v>
      </c>
      <c r="D559" s="2">
        <v>1.29</v>
      </c>
      <c r="E559" s="2">
        <v>3.88</v>
      </c>
    </row>
    <row r="560" spans="1:5" x14ac:dyDescent="0.35">
      <c r="A560" s="1" t="s">
        <v>359</v>
      </c>
      <c r="B560" s="2">
        <v>21</v>
      </c>
      <c r="C560" s="2">
        <v>6.81</v>
      </c>
      <c r="D560" s="2">
        <v>1.85</v>
      </c>
      <c r="E560" s="2">
        <v>7.53</v>
      </c>
    </row>
    <row r="561" spans="1:5" x14ac:dyDescent="0.35">
      <c r="A561" s="1" t="s">
        <v>367</v>
      </c>
      <c r="B561" s="2">
        <v>21</v>
      </c>
      <c r="C561" s="2">
        <v>2.2999999999999998</v>
      </c>
      <c r="D561" s="2">
        <v>8.08</v>
      </c>
      <c r="E561" s="2">
        <v>4.4000000000000004</v>
      </c>
    </row>
    <row r="562" spans="1:5" x14ac:dyDescent="0.35">
      <c r="A562" s="1" t="s">
        <v>376</v>
      </c>
      <c r="B562" s="2">
        <v>21</v>
      </c>
      <c r="C562" s="2">
        <v>2.82</v>
      </c>
      <c r="D562" s="2">
        <v>2.04</v>
      </c>
      <c r="E562" s="2">
        <v>2.91</v>
      </c>
    </row>
    <row r="563" spans="1:5" x14ac:dyDescent="0.35">
      <c r="A563" s="1" t="s">
        <v>384</v>
      </c>
      <c r="B563" s="2">
        <v>21</v>
      </c>
      <c r="C563" s="2">
        <v>1.88</v>
      </c>
      <c r="D563" s="2">
        <v>6.79</v>
      </c>
      <c r="E563" s="2">
        <v>8.3000000000000007</v>
      </c>
    </row>
    <row r="564" spans="1:5" x14ac:dyDescent="0.35">
      <c r="A564" s="1" t="s">
        <v>393</v>
      </c>
      <c r="B564" s="2">
        <v>21</v>
      </c>
      <c r="C564" s="2">
        <v>9.8000000000000007</v>
      </c>
      <c r="D564" s="2">
        <v>0.97</v>
      </c>
      <c r="E564" s="2">
        <v>0.26</v>
      </c>
    </row>
    <row r="565" spans="1:5" x14ac:dyDescent="0.35">
      <c r="A565" s="1" t="s">
        <v>401</v>
      </c>
      <c r="B565" s="2">
        <v>21</v>
      </c>
      <c r="C565" s="2">
        <v>6.39</v>
      </c>
      <c r="D565" s="2">
        <v>7.64</v>
      </c>
      <c r="E565" s="2">
        <v>4.43</v>
      </c>
    </row>
    <row r="566" spans="1:5" x14ac:dyDescent="0.35">
      <c r="A566" s="1" t="s">
        <v>410</v>
      </c>
      <c r="B566" s="2">
        <v>21</v>
      </c>
      <c r="C566" s="2">
        <v>5.4</v>
      </c>
      <c r="D566" s="2">
        <v>8.1</v>
      </c>
      <c r="E566" s="2">
        <v>9.11</v>
      </c>
    </row>
    <row r="567" spans="1:5" x14ac:dyDescent="0.35">
      <c r="A567" s="1" t="s">
        <v>418</v>
      </c>
      <c r="B567" s="2">
        <v>21</v>
      </c>
      <c r="C567" s="2">
        <v>1.01</v>
      </c>
      <c r="D567" s="2">
        <v>6.34</v>
      </c>
      <c r="E567" s="2">
        <v>5.76</v>
      </c>
    </row>
    <row r="568" spans="1:5" x14ac:dyDescent="0.35">
      <c r="A568" s="1" t="s">
        <v>427</v>
      </c>
      <c r="B568" s="2">
        <v>21</v>
      </c>
      <c r="C568" s="2">
        <v>3.57</v>
      </c>
      <c r="D568" s="2">
        <v>1.78</v>
      </c>
      <c r="E568" s="2">
        <v>6.5</v>
      </c>
    </row>
    <row r="569" spans="1:5" x14ac:dyDescent="0.35">
      <c r="A569" s="1" t="s">
        <v>435</v>
      </c>
      <c r="B569" s="2">
        <v>21</v>
      </c>
      <c r="C569" s="2">
        <v>1.47</v>
      </c>
      <c r="D569" s="2">
        <v>9.8000000000000007</v>
      </c>
      <c r="E569" s="2">
        <v>5.95</v>
      </c>
    </row>
    <row r="570" spans="1:5" x14ac:dyDescent="0.35">
      <c r="A570" s="1" t="s">
        <v>444</v>
      </c>
      <c r="B570" s="2">
        <v>21</v>
      </c>
      <c r="C570" s="2">
        <v>1.83</v>
      </c>
      <c r="D570" s="2">
        <v>5.94</v>
      </c>
      <c r="E570" s="2">
        <v>5.6</v>
      </c>
    </row>
    <row r="571" spans="1:5" x14ac:dyDescent="0.35">
      <c r="A571" s="1" t="s">
        <v>452</v>
      </c>
      <c r="B571" s="2">
        <v>21</v>
      </c>
      <c r="C571" s="2">
        <v>4.04</v>
      </c>
      <c r="D571" s="2">
        <v>2.88</v>
      </c>
      <c r="E571" s="2">
        <v>2.4300000000000002</v>
      </c>
    </row>
    <row r="572" spans="1:5" x14ac:dyDescent="0.35">
      <c r="A572" s="1" t="s">
        <v>461</v>
      </c>
      <c r="B572" s="2">
        <v>21</v>
      </c>
      <c r="C572" s="2">
        <v>9.85</v>
      </c>
      <c r="D572" s="2">
        <v>2.02</v>
      </c>
      <c r="E572" s="2">
        <v>3.36</v>
      </c>
    </row>
    <row r="573" spans="1:5" x14ac:dyDescent="0.35">
      <c r="A573" s="1" t="s">
        <v>469</v>
      </c>
      <c r="B573" s="2">
        <v>21</v>
      </c>
      <c r="C573" s="2">
        <v>6.8</v>
      </c>
      <c r="D573" s="2">
        <v>1.79</v>
      </c>
      <c r="E573" s="2">
        <v>0.7</v>
      </c>
    </row>
    <row r="574" spans="1:5" x14ac:dyDescent="0.35">
      <c r="A574" s="1" t="s">
        <v>478</v>
      </c>
      <c r="B574" s="2">
        <v>21</v>
      </c>
      <c r="C574" s="2">
        <v>8.09</v>
      </c>
      <c r="D574" s="2">
        <v>2.2400000000000002</v>
      </c>
      <c r="E574" s="2">
        <v>7.84</v>
      </c>
    </row>
    <row r="575" spans="1:5" x14ac:dyDescent="0.35">
      <c r="A575" s="1" t="s">
        <v>486</v>
      </c>
      <c r="B575" s="2">
        <v>21</v>
      </c>
      <c r="C575" s="2">
        <v>7.93</v>
      </c>
      <c r="D575" s="2">
        <v>2.89</v>
      </c>
      <c r="E575" s="2">
        <v>8.52</v>
      </c>
    </row>
    <row r="576" spans="1:5" x14ac:dyDescent="0.35">
      <c r="A576" s="1" t="s">
        <v>495</v>
      </c>
      <c r="B576" s="2">
        <v>21</v>
      </c>
      <c r="C576" s="2">
        <v>5.42</v>
      </c>
      <c r="D576" s="2">
        <v>7.24</v>
      </c>
      <c r="E576" s="2">
        <v>2.15</v>
      </c>
    </row>
    <row r="577" spans="1:5" x14ac:dyDescent="0.35">
      <c r="A577" s="1" t="s">
        <v>503</v>
      </c>
      <c r="B577" s="2">
        <v>21</v>
      </c>
      <c r="C577" s="2">
        <v>3.55</v>
      </c>
      <c r="D577" s="2">
        <v>4.2300000000000004</v>
      </c>
      <c r="E577" s="2">
        <v>5.15</v>
      </c>
    </row>
    <row r="578" spans="1:5" x14ac:dyDescent="0.35">
      <c r="A578" s="1" t="s">
        <v>512</v>
      </c>
      <c r="B578" s="2">
        <v>21</v>
      </c>
      <c r="C578" s="2">
        <v>4.67</v>
      </c>
      <c r="D578" s="2">
        <v>1.92</v>
      </c>
      <c r="E578" s="2">
        <v>6.31</v>
      </c>
    </row>
    <row r="579" spans="1:5" x14ac:dyDescent="0.35">
      <c r="A579" s="1" t="s">
        <v>520</v>
      </c>
      <c r="B579" s="2">
        <v>21</v>
      </c>
      <c r="C579" s="2">
        <v>1.95</v>
      </c>
      <c r="D579" s="2">
        <v>4.91</v>
      </c>
      <c r="E579" s="2">
        <v>0.74</v>
      </c>
    </row>
    <row r="580" spans="1:5" x14ac:dyDescent="0.35">
      <c r="A580" s="1" t="s">
        <v>529</v>
      </c>
      <c r="B580" s="2">
        <v>21</v>
      </c>
      <c r="C580" s="2">
        <v>6.81</v>
      </c>
      <c r="D580" s="2">
        <v>1.85</v>
      </c>
      <c r="E580" s="2">
        <v>7.53</v>
      </c>
    </row>
    <row r="581" spans="1:5" x14ac:dyDescent="0.35">
      <c r="A581" s="1" t="s">
        <v>537</v>
      </c>
      <c r="B581" s="2">
        <v>21</v>
      </c>
      <c r="C581" s="2">
        <v>8.5399999999999991</v>
      </c>
      <c r="D581" s="2">
        <v>4.0199999999999996</v>
      </c>
      <c r="E581" s="2">
        <v>2.34</v>
      </c>
    </row>
    <row r="582" spans="1:5" x14ac:dyDescent="0.35">
      <c r="A582" s="1" t="s">
        <v>546</v>
      </c>
      <c r="B582" s="2">
        <v>21</v>
      </c>
      <c r="C582" s="2">
        <v>7.93</v>
      </c>
      <c r="D582" s="2">
        <v>2.89</v>
      </c>
      <c r="E582" s="2">
        <v>8.52</v>
      </c>
    </row>
    <row r="583" spans="1:5" x14ac:dyDescent="0.35">
      <c r="A583" s="1" t="s">
        <v>554</v>
      </c>
      <c r="B583" s="2">
        <v>21</v>
      </c>
      <c r="C583" s="2">
        <v>7.67</v>
      </c>
      <c r="D583" s="2">
        <v>1.74</v>
      </c>
      <c r="E583" s="2">
        <v>1.36</v>
      </c>
    </row>
    <row r="584" spans="1:5" x14ac:dyDescent="0.35">
      <c r="A584" s="1" t="s">
        <v>563</v>
      </c>
      <c r="B584" s="2">
        <v>21</v>
      </c>
      <c r="C584" s="2">
        <v>2.82</v>
      </c>
      <c r="D584" s="2">
        <v>2.04</v>
      </c>
      <c r="E584" s="2">
        <v>2.91</v>
      </c>
    </row>
    <row r="585" spans="1:5" x14ac:dyDescent="0.35">
      <c r="A585" s="1" t="s">
        <v>571</v>
      </c>
      <c r="B585" s="2">
        <v>21</v>
      </c>
      <c r="C585" s="2">
        <v>7.33</v>
      </c>
      <c r="D585" s="2">
        <v>3.81</v>
      </c>
      <c r="E585" s="2">
        <v>8.76</v>
      </c>
    </row>
    <row r="586" spans="1:5" x14ac:dyDescent="0.35">
      <c r="A586" s="1" t="s">
        <v>580</v>
      </c>
      <c r="B586" s="2">
        <v>21</v>
      </c>
      <c r="C586" s="2">
        <v>1.88</v>
      </c>
      <c r="D586" s="2">
        <v>6.79</v>
      </c>
      <c r="E586" s="2">
        <v>8.3000000000000007</v>
      </c>
    </row>
    <row r="587" spans="1:5" x14ac:dyDescent="0.35">
      <c r="A587" s="1" t="s">
        <v>588</v>
      </c>
      <c r="B587" s="2">
        <v>21</v>
      </c>
      <c r="C587" s="2">
        <v>6.4</v>
      </c>
      <c r="D587" s="2">
        <v>7.84</v>
      </c>
      <c r="E587" s="2">
        <v>4.3499999999999996</v>
      </c>
    </row>
    <row r="588" spans="1:5" x14ac:dyDescent="0.35">
      <c r="A588" s="1" t="s">
        <v>597</v>
      </c>
      <c r="B588" s="2">
        <v>21</v>
      </c>
      <c r="C588" s="2">
        <v>6.4</v>
      </c>
      <c r="D588" s="2">
        <v>7.84</v>
      </c>
      <c r="E588" s="2">
        <v>4.3499999999999996</v>
      </c>
    </row>
    <row r="589" spans="1:5" x14ac:dyDescent="0.35">
      <c r="A589" s="1" t="s">
        <v>605</v>
      </c>
      <c r="B589" s="2">
        <v>21</v>
      </c>
      <c r="C589" s="2">
        <v>6.4</v>
      </c>
      <c r="D589" s="2">
        <v>7.84</v>
      </c>
      <c r="E589" s="2">
        <v>4.3499999999999996</v>
      </c>
    </row>
    <row r="590" spans="1:5" x14ac:dyDescent="0.35">
      <c r="A590" s="1" t="s">
        <v>614</v>
      </c>
      <c r="B590" s="2">
        <v>21</v>
      </c>
      <c r="C590" s="2">
        <v>6.4</v>
      </c>
      <c r="D590" s="2">
        <v>7.84</v>
      </c>
      <c r="E590" s="2">
        <v>4.3499999999999996</v>
      </c>
    </row>
    <row r="591" spans="1:5" x14ac:dyDescent="0.35">
      <c r="A591" s="1" t="s">
        <v>622</v>
      </c>
      <c r="B591" s="2">
        <v>21</v>
      </c>
      <c r="C591" s="2">
        <v>6.4</v>
      </c>
      <c r="D591" s="2">
        <v>7.84</v>
      </c>
      <c r="E591" s="2">
        <v>4.3499999999999996</v>
      </c>
    </row>
    <row r="592" spans="1:5" x14ac:dyDescent="0.35">
      <c r="A592" s="1" t="s">
        <v>631</v>
      </c>
      <c r="B592" s="2">
        <v>21</v>
      </c>
      <c r="C592" s="2">
        <v>6.4</v>
      </c>
      <c r="D592" s="2">
        <v>7.84</v>
      </c>
      <c r="E592" s="2">
        <v>4.3499999999999996</v>
      </c>
    </row>
    <row r="593" spans="1:5" x14ac:dyDescent="0.35">
      <c r="A593" s="1" t="s">
        <v>639</v>
      </c>
      <c r="B593" s="2">
        <v>21</v>
      </c>
      <c r="C593" s="2">
        <v>6.4</v>
      </c>
      <c r="D593" s="2">
        <v>7.84</v>
      </c>
      <c r="E593" s="2">
        <v>4.3499999999999996</v>
      </c>
    </row>
    <row r="594" spans="1:5" x14ac:dyDescent="0.35">
      <c r="A594" s="1" t="s">
        <v>648</v>
      </c>
      <c r="B594" s="2">
        <v>21</v>
      </c>
      <c r="C594" s="2">
        <v>6.4</v>
      </c>
      <c r="D594" s="2">
        <v>7.84</v>
      </c>
      <c r="E594" s="2">
        <v>4.3499999999999996</v>
      </c>
    </row>
    <row r="595" spans="1:5" x14ac:dyDescent="0.35">
      <c r="A595" s="1" t="s">
        <v>656</v>
      </c>
      <c r="B595" s="2">
        <v>21</v>
      </c>
      <c r="C595" s="2">
        <v>6.4</v>
      </c>
      <c r="D595" s="2">
        <v>7.84</v>
      </c>
      <c r="E595" s="2">
        <v>4.3499999999999996</v>
      </c>
    </row>
    <row r="596" spans="1:5" x14ac:dyDescent="0.35">
      <c r="A596" s="1" t="s">
        <v>665</v>
      </c>
      <c r="B596" s="2">
        <v>21</v>
      </c>
      <c r="C596" s="2">
        <v>6.4</v>
      </c>
      <c r="D596" s="2">
        <v>7.84</v>
      </c>
      <c r="E596" s="2">
        <v>4.3499999999999996</v>
      </c>
    </row>
    <row r="597" spans="1:5" x14ac:dyDescent="0.35">
      <c r="A597" s="1" t="s">
        <v>673</v>
      </c>
      <c r="B597" s="2">
        <v>21</v>
      </c>
      <c r="C597" s="2">
        <v>6.4</v>
      </c>
      <c r="D597" s="2">
        <v>7.84</v>
      </c>
      <c r="E597" s="2">
        <v>4.3499999999999996</v>
      </c>
    </row>
    <row r="598" spans="1:5" x14ac:dyDescent="0.35">
      <c r="A598" s="1" t="s">
        <v>682</v>
      </c>
      <c r="B598" s="2">
        <v>21</v>
      </c>
      <c r="C598" s="2">
        <v>6.4</v>
      </c>
      <c r="D598" s="2">
        <v>7.84</v>
      </c>
      <c r="E598" s="2">
        <v>4.3499999999999996</v>
      </c>
    </row>
    <row r="599" spans="1:5" x14ac:dyDescent="0.35">
      <c r="A599" s="1" t="s">
        <v>692</v>
      </c>
      <c r="B599" s="2">
        <v>21</v>
      </c>
      <c r="C599" s="2">
        <v>5.87</v>
      </c>
      <c r="D599" s="2">
        <v>6.23</v>
      </c>
      <c r="E599" s="2">
        <v>7.84</v>
      </c>
    </row>
    <row r="600" spans="1:5" x14ac:dyDescent="0.35">
      <c r="A600" s="1" t="s">
        <v>701</v>
      </c>
      <c r="B600" s="2">
        <v>21</v>
      </c>
      <c r="C600" s="2">
        <v>9.81</v>
      </c>
      <c r="D600" s="2">
        <v>0.56000000000000005</v>
      </c>
      <c r="E600" s="2">
        <v>3.76</v>
      </c>
    </row>
    <row r="601" spans="1:5" x14ac:dyDescent="0.35">
      <c r="A601" s="1" t="s">
        <v>711</v>
      </c>
      <c r="B601" s="2">
        <v>21</v>
      </c>
      <c r="C601" s="2">
        <v>5.87</v>
      </c>
      <c r="D601" s="2">
        <v>6.23</v>
      </c>
      <c r="E601" s="2">
        <v>7.84</v>
      </c>
    </row>
    <row r="602" spans="1:5" x14ac:dyDescent="0.35">
      <c r="A602" s="1" t="s">
        <v>720</v>
      </c>
      <c r="B602" s="2">
        <v>21</v>
      </c>
      <c r="C602" s="2">
        <v>9.81</v>
      </c>
      <c r="D602" s="2">
        <v>0.56000000000000005</v>
      </c>
      <c r="E602" s="2">
        <v>3.76</v>
      </c>
    </row>
    <row r="603" spans="1:5" x14ac:dyDescent="0.35">
      <c r="A603" s="1" t="s">
        <v>730</v>
      </c>
      <c r="B603" s="2">
        <v>21</v>
      </c>
      <c r="C603" s="2">
        <v>5.87</v>
      </c>
      <c r="D603" s="2">
        <v>6.23</v>
      </c>
      <c r="E603" s="2">
        <v>7.84</v>
      </c>
    </row>
    <row r="604" spans="1:5" x14ac:dyDescent="0.35">
      <c r="A604" s="1" t="s">
        <v>739</v>
      </c>
      <c r="B604" s="2">
        <v>21</v>
      </c>
      <c r="C604" s="2">
        <v>9.81</v>
      </c>
      <c r="D604" s="2">
        <v>0.56000000000000005</v>
      </c>
      <c r="E604" s="2">
        <v>3.76</v>
      </c>
    </row>
    <row r="605" spans="1:5" x14ac:dyDescent="0.35">
      <c r="A605" s="1" t="s">
        <v>742</v>
      </c>
      <c r="B605" s="2">
        <v>21</v>
      </c>
      <c r="C605" s="2">
        <v>5.87</v>
      </c>
      <c r="D605" s="2">
        <v>6.23</v>
      </c>
      <c r="E605" s="2">
        <v>7.84</v>
      </c>
    </row>
    <row r="606" spans="1:5" x14ac:dyDescent="0.35">
      <c r="A606" s="1" t="s">
        <v>752</v>
      </c>
      <c r="B606" s="2">
        <v>21</v>
      </c>
      <c r="C606" s="2">
        <v>9.81</v>
      </c>
      <c r="D606" s="2">
        <v>0.56000000000000005</v>
      </c>
      <c r="E606" s="2">
        <v>3.76</v>
      </c>
    </row>
    <row r="607" spans="1:5" x14ac:dyDescent="0.35">
      <c r="A607" s="1" t="s">
        <v>761</v>
      </c>
      <c r="B607" s="2">
        <v>21</v>
      </c>
      <c r="C607" s="2">
        <v>5.87</v>
      </c>
      <c r="D607" s="2">
        <v>6.23</v>
      </c>
      <c r="E607" s="2">
        <v>7.84</v>
      </c>
    </row>
    <row r="608" spans="1:5" x14ac:dyDescent="0.35">
      <c r="A608" s="1" t="s">
        <v>771</v>
      </c>
      <c r="B608" s="2">
        <v>21</v>
      </c>
      <c r="C608" s="2">
        <v>9.81</v>
      </c>
      <c r="D608" s="2">
        <v>0.56000000000000005</v>
      </c>
      <c r="E608" s="2">
        <v>3.76</v>
      </c>
    </row>
    <row r="609" spans="1:5" x14ac:dyDescent="0.35">
      <c r="A609" s="1" t="s">
        <v>780</v>
      </c>
      <c r="B609" s="2">
        <v>21</v>
      </c>
      <c r="C609" s="2">
        <v>5.87</v>
      </c>
      <c r="D609" s="2">
        <v>6.23</v>
      </c>
      <c r="E609" s="2">
        <v>7.84</v>
      </c>
    </row>
    <row r="610" spans="1:5" x14ac:dyDescent="0.35">
      <c r="A610" s="1" t="s">
        <v>790</v>
      </c>
      <c r="B610" s="2">
        <v>21</v>
      </c>
      <c r="C610" s="2">
        <v>9.81</v>
      </c>
      <c r="D610" s="2">
        <v>0.56000000000000005</v>
      </c>
      <c r="E610" s="2">
        <v>3.76</v>
      </c>
    </row>
    <row r="611" spans="1:5" x14ac:dyDescent="0.35">
      <c r="A611" s="1" t="s">
        <v>799</v>
      </c>
      <c r="B611" s="2">
        <v>21</v>
      </c>
      <c r="C611" s="2">
        <v>5.87</v>
      </c>
      <c r="D611" s="2">
        <v>6.23</v>
      </c>
      <c r="E611" s="2">
        <v>7.84</v>
      </c>
    </row>
    <row r="612" spans="1:5" x14ac:dyDescent="0.35">
      <c r="A612" s="1" t="s">
        <v>802</v>
      </c>
      <c r="B612" s="2">
        <v>21</v>
      </c>
      <c r="C612" s="2">
        <v>9.81</v>
      </c>
      <c r="D612" s="2">
        <v>0.56000000000000005</v>
      </c>
      <c r="E612" s="2">
        <v>3.76</v>
      </c>
    </row>
    <row r="613" spans="1:5" x14ac:dyDescent="0.35">
      <c r="A613" s="1" t="s">
        <v>812</v>
      </c>
      <c r="B613" s="2">
        <v>21</v>
      </c>
      <c r="C613" s="2">
        <v>5.87</v>
      </c>
      <c r="D613" s="2">
        <v>6.23</v>
      </c>
      <c r="E613" s="2">
        <v>7.84</v>
      </c>
    </row>
    <row r="614" spans="1:5" x14ac:dyDescent="0.35">
      <c r="A614" s="1" t="s">
        <v>821</v>
      </c>
      <c r="B614" s="2">
        <v>21</v>
      </c>
      <c r="C614" s="2">
        <v>9.81</v>
      </c>
      <c r="D614" s="2">
        <v>0.56000000000000005</v>
      </c>
      <c r="E614" s="2">
        <v>3.76</v>
      </c>
    </row>
    <row r="615" spans="1:5" x14ac:dyDescent="0.35">
      <c r="A615" s="1" t="s">
        <v>831</v>
      </c>
      <c r="B615" s="2">
        <v>21</v>
      </c>
      <c r="C615" s="2">
        <v>5.87</v>
      </c>
      <c r="D615" s="2">
        <v>6.23</v>
      </c>
      <c r="E615" s="2">
        <v>7.84</v>
      </c>
    </row>
    <row r="616" spans="1:5" x14ac:dyDescent="0.35">
      <c r="A616" s="1" t="s">
        <v>840</v>
      </c>
      <c r="B616" s="2">
        <v>21</v>
      </c>
      <c r="C616" s="2">
        <v>9.81</v>
      </c>
      <c r="D616" s="2">
        <v>0.56000000000000005</v>
      </c>
      <c r="E616" s="2">
        <v>3.76</v>
      </c>
    </row>
    <row r="617" spans="1:5" x14ac:dyDescent="0.35">
      <c r="A617" s="1" t="s">
        <v>850</v>
      </c>
      <c r="B617" s="2">
        <v>21</v>
      </c>
      <c r="C617" s="2">
        <v>5.87</v>
      </c>
      <c r="D617" s="2">
        <v>6.23</v>
      </c>
      <c r="E617" s="2">
        <v>7.84</v>
      </c>
    </row>
    <row r="618" spans="1:5" x14ac:dyDescent="0.35">
      <c r="A618" s="1" t="s">
        <v>859</v>
      </c>
      <c r="B618" s="2">
        <v>21</v>
      </c>
      <c r="C618" s="2">
        <v>9.81</v>
      </c>
      <c r="D618" s="2">
        <v>0.56000000000000005</v>
      </c>
      <c r="E618" s="2">
        <v>3.76</v>
      </c>
    </row>
    <row r="619" spans="1:5" x14ac:dyDescent="0.35">
      <c r="A619" s="1" t="s">
        <v>862</v>
      </c>
      <c r="B619" s="2">
        <v>21</v>
      </c>
      <c r="C619" s="2">
        <v>5.87</v>
      </c>
      <c r="D619" s="2">
        <v>6.23</v>
      </c>
      <c r="E619" s="2">
        <v>7.84</v>
      </c>
    </row>
    <row r="620" spans="1:5" x14ac:dyDescent="0.35">
      <c r="A620" s="1" t="s">
        <v>872</v>
      </c>
      <c r="B620" s="2">
        <v>21</v>
      </c>
      <c r="C620" s="2">
        <v>9.81</v>
      </c>
      <c r="D620" s="2">
        <v>0.56000000000000005</v>
      </c>
      <c r="E620" s="2">
        <v>3.76</v>
      </c>
    </row>
    <row r="621" spans="1:5" x14ac:dyDescent="0.35">
      <c r="A621" s="1" t="s">
        <v>881</v>
      </c>
      <c r="B621" s="2">
        <v>21</v>
      </c>
      <c r="C621" s="2">
        <v>5.87</v>
      </c>
      <c r="D621" s="2">
        <v>6.23</v>
      </c>
      <c r="E621" s="2">
        <v>7.84</v>
      </c>
    </row>
    <row r="622" spans="1:5" x14ac:dyDescent="0.35">
      <c r="A622" s="1" t="s">
        <v>891</v>
      </c>
      <c r="B622" s="2">
        <v>21</v>
      </c>
      <c r="C622" s="2">
        <v>9.81</v>
      </c>
      <c r="D622" s="2">
        <v>0.56000000000000005</v>
      </c>
      <c r="E622" s="2">
        <v>3.76</v>
      </c>
    </row>
    <row r="623" spans="1:5" x14ac:dyDescent="0.35">
      <c r="A623" s="1" t="s">
        <v>900</v>
      </c>
      <c r="B623" s="2">
        <v>21</v>
      </c>
      <c r="C623" s="2">
        <v>5.59</v>
      </c>
      <c r="D623" s="2">
        <v>2.52</v>
      </c>
      <c r="E623" s="2">
        <v>5.3</v>
      </c>
    </row>
    <row r="624" spans="1:5" x14ac:dyDescent="0.35">
      <c r="A624" s="1" t="s">
        <v>910</v>
      </c>
      <c r="B624" s="2">
        <v>21</v>
      </c>
      <c r="C624" s="2">
        <v>5.59</v>
      </c>
      <c r="D624" s="2">
        <v>2.52</v>
      </c>
      <c r="E624" s="2">
        <v>5.3</v>
      </c>
    </row>
    <row r="625" spans="1:5" x14ac:dyDescent="0.35">
      <c r="A625" s="1" t="s">
        <v>919</v>
      </c>
      <c r="B625" s="2">
        <v>21</v>
      </c>
      <c r="C625" s="2">
        <v>5.59</v>
      </c>
      <c r="D625" s="2">
        <v>2.52</v>
      </c>
      <c r="E625" s="2">
        <v>5.3</v>
      </c>
    </row>
    <row r="626" spans="1:5" x14ac:dyDescent="0.35">
      <c r="A626" s="1" t="s">
        <v>927</v>
      </c>
      <c r="B626" s="2">
        <v>21</v>
      </c>
      <c r="C626" s="2">
        <v>5.59</v>
      </c>
      <c r="D626" s="2">
        <v>2.52</v>
      </c>
      <c r="E626" s="2">
        <v>5.3</v>
      </c>
    </row>
    <row r="627" spans="1:5" x14ac:dyDescent="0.35">
      <c r="A627" s="1" t="s">
        <v>936</v>
      </c>
      <c r="B627" s="2">
        <v>21</v>
      </c>
      <c r="C627" s="2">
        <v>5.59</v>
      </c>
      <c r="D627" s="2">
        <v>2.52</v>
      </c>
      <c r="E627" s="2">
        <v>5.3</v>
      </c>
    </row>
    <row r="628" spans="1:5" x14ac:dyDescent="0.35">
      <c r="A628" s="1" t="s">
        <v>944</v>
      </c>
      <c r="B628" s="2">
        <v>21</v>
      </c>
      <c r="C628" s="2">
        <v>5.59</v>
      </c>
      <c r="D628" s="2">
        <v>2.52</v>
      </c>
      <c r="E628" s="2">
        <v>5.3</v>
      </c>
    </row>
    <row r="629" spans="1:5" x14ac:dyDescent="0.35">
      <c r="A629" s="1" t="s">
        <v>953</v>
      </c>
      <c r="B629" s="2">
        <v>21</v>
      </c>
      <c r="C629" s="2">
        <v>5.59</v>
      </c>
      <c r="D629" s="2">
        <v>2.52</v>
      </c>
      <c r="E629" s="2">
        <v>5.3</v>
      </c>
    </row>
    <row r="630" spans="1:5" x14ac:dyDescent="0.35">
      <c r="A630" s="1" t="s">
        <v>961</v>
      </c>
      <c r="B630" s="2">
        <v>21</v>
      </c>
      <c r="C630" s="2">
        <v>5.59</v>
      </c>
      <c r="D630" s="2">
        <v>2.52</v>
      </c>
      <c r="E630" s="2">
        <v>5.3</v>
      </c>
    </row>
    <row r="631" spans="1:5" x14ac:dyDescent="0.35">
      <c r="A631" s="1" t="s">
        <v>970</v>
      </c>
      <c r="B631" s="2">
        <v>21</v>
      </c>
      <c r="C631" s="2">
        <v>5.59</v>
      </c>
      <c r="D631" s="2">
        <v>2.52</v>
      </c>
      <c r="E631" s="2">
        <v>5.3</v>
      </c>
    </row>
    <row r="632" spans="1:5" x14ac:dyDescent="0.35">
      <c r="A632" s="1" t="s">
        <v>978</v>
      </c>
      <c r="B632" s="2">
        <v>21</v>
      </c>
      <c r="C632" s="2">
        <v>5.59</v>
      </c>
      <c r="D632" s="2">
        <v>2.52</v>
      </c>
      <c r="E632" s="2">
        <v>5.3</v>
      </c>
    </row>
    <row r="633" spans="1:5" x14ac:dyDescent="0.35">
      <c r="A633" s="1" t="s">
        <v>987</v>
      </c>
      <c r="B633" s="2">
        <v>21</v>
      </c>
      <c r="C633" s="2">
        <v>5.59</v>
      </c>
      <c r="D633" s="2">
        <v>2.52</v>
      </c>
      <c r="E633" s="2">
        <v>5.3</v>
      </c>
    </row>
    <row r="634" spans="1:5" x14ac:dyDescent="0.35">
      <c r="A634" s="1" t="s">
        <v>995</v>
      </c>
      <c r="B634" s="2">
        <v>21</v>
      </c>
      <c r="C634" s="2">
        <v>5.59</v>
      </c>
      <c r="D634" s="2">
        <v>2.52</v>
      </c>
      <c r="E634" s="2">
        <v>5.3</v>
      </c>
    </row>
    <row r="635" spans="1:5" x14ac:dyDescent="0.35">
      <c r="A635" s="1" t="s">
        <v>1004</v>
      </c>
      <c r="B635" s="2">
        <v>21</v>
      </c>
      <c r="C635" s="2">
        <v>7.99</v>
      </c>
      <c r="D635" s="2">
        <v>9.2799999999999994</v>
      </c>
      <c r="E635" s="2">
        <v>8.9499999999999993</v>
      </c>
    </row>
    <row r="636" spans="1:5" x14ac:dyDescent="0.35">
      <c r="A636" s="1" t="s">
        <v>1012</v>
      </c>
      <c r="B636" s="2">
        <v>21</v>
      </c>
      <c r="C636" s="2">
        <v>5.23</v>
      </c>
      <c r="D636" s="2">
        <v>2.88</v>
      </c>
      <c r="E636" s="2">
        <v>1.87</v>
      </c>
    </row>
    <row r="637" spans="1:5" x14ac:dyDescent="0.35">
      <c r="A637" s="1" t="s">
        <v>1021</v>
      </c>
      <c r="B637" s="2">
        <v>21</v>
      </c>
      <c r="C637" s="2">
        <v>0.54</v>
      </c>
      <c r="D637" s="2">
        <v>3.68</v>
      </c>
      <c r="E637" s="2">
        <v>8.42</v>
      </c>
    </row>
    <row r="638" spans="1:5" x14ac:dyDescent="0.35">
      <c r="A638" s="1" t="s">
        <v>1029</v>
      </c>
      <c r="B638" s="2">
        <v>21</v>
      </c>
      <c r="C638" s="2">
        <v>7.99</v>
      </c>
      <c r="D638" s="2">
        <v>9.2799999999999994</v>
      </c>
      <c r="E638" s="2">
        <v>8.9499999999999993</v>
      </c>
    </row>
    <row r="639" spans="1:5" x14ac:dyDescent="0.35">
      <c r="A639" s="1" t="s">
        <v>1040</v>
      </c>
      <c r="B639" s="2">
        <v>21</v>
      </c>
      <c r="C639" s="2">
        <v>5.23</v>
      </c>
      <c r="D639" s="2">
        <v>2.88</v>
      </c>
      <c r="E639" s="2">
        <v>1.87</v>
      </c>
    </row>
    <row r="640" spans="1:5" x14ac:dyDescent="0.35">
      <c r="A640" s="1" t="s">
        <v>1049</v>
      </c>
      <c r="B640" s="2">
        <v>21</v>
      </c>
      <c r="C640" s="2">
        <v>0.54</v>
      </c>
      <c r="D640" s="2">
        <v>3.68</v>
      </c>
      <c r="E640" s="2">
        <v>8.42</v>
      </c>
    </row>
    <row r="641" spans="1:5" x14ac:dyDescent="0.35">
      <c r="A641" s="1" t="s">
        <v>1057</v>
      </c>
      <c r="B641" s="2">
        <v>21</v>
      </c>
      <c r="C641" s="2">
        <v>7.99</v>
      </c>
      <c r="D641" s="2">
        <v>9.2799999999999994</v>
      </c>
      <c r="E641" s="2">
        <v>8.9499999999999993</v>
      </c>
    </row>
    <row r="642" spans="1:5" x14ac:dyDescent="0.35">
      <c r="A642" s="1" t="s">
        <v>1066</v>
      </c>
      <c r="B642" s="2">
        <v>21</v>
      </c>
      <c r="C642" s="2">
        <v>5.23</v>
      </c>
      <c r="D642" s="2">
        <v>2.88</v>
      </c>
      <c r="E642" s="2">
        <v>1.87</v>
      </c>
    </row>
    <row r="643" spans="1:5" x14ac:dyDescent="0.35">
      <c r="A643" s="1" t="s">
        <v>1074</v>
      </c>
      <c r="B643" s="2">
        <v>21</v>
      </c>
      <c r="C643" s="2">
        <v>0.54</v>
      </c>
      <c r="D643" s="2">
        <v>3.68</v>
      </c>
      <c r="E643" s="2">
        <v>8.42</v>
      </c>
    </row>
    <row r="644" spans="1:5" x14ac:dyDescent="0.35">
      <c r="A644" s="1" t="s">
        <v>1083</v>
      </c>
      <c r="B644" s="2">
        <v>21</v>
      </c>
      <c r="C644" s="2">
        <v>7.99</v>
      </c>
      <c r="D644" s="2">
        <v>9.2799999999999994</v>
      </c>
      <c r="E644" s="2">
        <v>8.9499999999999993</v>
      </c>
    </row>
    <row r="645" spans="1:5" x14ac:dyDescent="0.35">
      <c r="A645" s="1" t="s">
        <v>1091</v>
      </c>
      <c r="B645" s="2">
        <v>21</v>
      </c>
      <c r="C645" s="2">
        <v>5.23</v>
      </c>
      <c r="D645" s="2">
        <v>2.88</v>
      </c>
      <c r="E645" s="2">
        <v>1.87</v>
      </c>
    </row>
    <row r="646" spans="1:5" x14ac:dyDescent="0.35">
      <c r="A646" s="1" t="s">
        <v>1100</v>
      </c>
      <c r="B646" s="2">
        <v>21</v>
      </c>
      <c r="C646" s="2">
        <v>0.54</v>
      </c>
      <c r="D646" s="2">
        <v>3.68</v>
      </c>
      <c r="E646" s="2">
        <v>8.42</v>
      </c>
    </row>
    <row r="647" spans="1:5" x14ac:dyDescent="0.35">
      <c r="A647" s="1" t="s">
        <v>1109</v>
      </c>
      <c r="B647" s="2">
        <v>21</v>
      </c>
      <c r="C647" s="2">
        <v>7.99</v>
      </c>
      <c r="D647" s="2">
        <v>9.2799999999999994</v>
      </c>
      <c r="E647" s="2">
        <v>8.9499999999999993</v>
      </c>
    </row>
    <row r="648" spans="1:5" x14ac:dyDescent="0.35">
      <c r="A648" s="1" t="s">
        <v>1118</v>
      </c>
      <c r="B648" s="2">
        <v>21</v>
      </c>
      <c r="C648" s="2">
        <v>5.23</v>
      </c>
      <c r="D648" s="2">
        <v>2.88</v>
      </c>
      <c r="E648" s="2">
        <v>1.87</v>
      </c>
    </row>
    <row r="649" spans="1:5" x14ac:dyDescent="0.35">
      <c r="A649" s="1" t="s">
        <v>1126</v>
      </c>
      <c r="B649" s="2">
        <v>21</v>
      </c>
      <c r="C649" s="2">
        <v>0.54</v>
      </c>
      <c r="D649" s="2">
        <v>3.68</v>
      </c>
      <c r="E649" s="2">
        <v>8.42</v>
      </c>
    </row>
    <row r="650" spans="1:5" x14ac:dyDescent="0.35">
      <c r="A650" s="1" t="s">
        <v>1135</v>
      </c>
      <c r="B650" s="2">
        <v>21</v>
      </c>
      <c r="C650" s="2">
        <v>7.99</v>
      </c>
      <c r="D650" s="2">
        <v>9.2799999999999994</v>
      </c>
      <c r="E650" s="2">
        <v>8.9499999999999993</v>
      </c>
    </row>
    <row r="651" spans="1:5" x14ac:dyDescent="0.35">
      <c r="A651" s="1" t="s">
        <v>1143</v>
      </c>
      <c r="B651" s="2">
        <v>21</v>
      </c>
      <c r="C651" s="2">
        <v>5.23</v>
      </c>
      <c r="D651" s="2">
        <v>2.88</v>
      </c>
      <c r="E651" s="2">
        <v>1.87</v>
      </c>
    </row>
    <row r="652" spans="1:5" x14ac:dyDescent="0.35">
      <c r="A652" s="1" t="s">
        <v>1152</v>
      </c>
      <c r="B652" s="2">
        <v>21</v>
      </c>
      <c r="C652" s="2">
        <v>0.54</v>
      </c>
      <c r="D652" s="2">
        <v>3.68</v>
      </c>
      <c r="E652" s="2">
        <v>8.42</v>
      </c>
    </row>
    <row r="653" spans="1:5" x14ac:dyDescent="0.35">
      <c r="A653" s="1" t="s">
        <v>1160</v>
      </c>
      <c r="B653" s="2">
        <v>21</v>
      </c>
      <c r="C653" s="2">
        <v>7.99</v>
      </c>
      <c r="D653" s="2">
        <v>9.2799999999999994</v>
      </c>
      <c r="E653" s="2">
        <v>8.9499999999999993</v>
      </c>
    </row>
    <row r="654" spans="1:5" x14ac:dyDescent="0.35">
      <c r="A654" s="1" t="s">
        <v>1169</v>
      </c>
      <c r="B654" s="2">
        <v>21</v>
      </c>
      <c r="C654" s="2">
        <v>5.23</v>
      </c>
      <c r="D654" s="2">
        <v>2.88</v>
      </c>
      <c r="E654" s="2">
        <v>1.87</v>
      </c>
    </row>
    <row r="655" spans="1:5" x14ac:dyDescent="0.35">
      <c r="A655" s="1" t="s">
        <v>1177</v>
      </c>
      <c r="B655" s="2">
        <v>21</v>
      </c>
      <c r="C655" s="2">
        <v>0.54</v>
      </c>
      <c r="D655" s="2">
        <v>3.68</v>
      </c>
      <c r="E655" s="2">
        <v>8.42</v>
      </c>
    </row>
    <row r="656" spans="1:5" x14ac:dyDescent="0.35">
      <c r="A656" s="1" t="s">
        <v>1186</v>
      </c>
      <c r="B656" s="2">
        <v>21</v>
      </c>
      <c r="C656" s="2">
        <v>7.99</v>
      </c>
      <c r="D656" s="2">
        <v>9.2799999999999994</v>
      </c>
      <c r="E656" s="2">
        <v>8.9499999999999993</v>
      </c>
    </row>
    <row r="657" spans="1:5" x14ac:dyDescent="0.35">
      <c r="A657" s="1" t="s">
        <v>1194</v>
      </c>
      <c r="B657" s="2">
        <v>21</v>
      </c>
      <c r="C657" s="2">
        <v>5.23</v>
      </c>
      <c r="D657" s="2">
        <v>2.88</v>
      </c>
      <c r="E657" s="2">
        <v>1.87</v>
      </c>
    </row>
    <row r="658" spans="1:5" x14ac:dyDescent="0.35">
      <c r="A658" s="1" t="s">
        <v>1203</v>
      </c>
      <c r="B658" s="2">
        <v>21</v>
      </c>
      <c r="C658" s="2">
        <v>0.54</v>
      </c>
      <c r="D658" s="2">
        <v>3.68</v>
      </c>
      <c r="E658" s="2">
        <v>8.42</v>
      </c>
    </row>
    <row r="659" spans="1:5" x14ac:dyDescent="0.35">
      <c r="A659" s="1" t="s">
        <v>1211</v>
      </c>
      <c r="B659" s="2">
        <v>21</v>
      </c>
      <c r="C659" s="2">
        <v>7.99</v>
      </c>
      <c r="D659" s="2">
        <v>9.2799999999999994</v>
      </c>
      <c r="E659" s="2">
        <v>8.9499999999999993</v>
      </c>
    </row>
    <row r="660" spans="1:5" x14ac:dyDescent="0.35">
      <c r="A660" s="1" t="s">
        <v>1220</v>
      </c>
      <c r="B660" s="2">
        <v>21</v>
      </c>
      <c r="C660" s="2">
        <v>5.23</v>
      </c>
      <c r="D660" s="2">
        <v>2.88</v>
      </c>
      <c r="E660" s="2">
        <v>1.87</v>
      </c>
    </row>
    <row r="661" spans="1:5" x14ac:dyDescent="0.35">
      <c r="A661" s="1" t="s">
        <v>1228</v>
      </c>
      <c r="B661" s="2">
        <v>21</v>
      </c>
      <c r="C661" s="2">
        <v>0.54</v>
      </c>
      <c r="D661" s="2">
        <v>3.68</v>
      </c>
      <c r="E661" s="2">
        <v>8.42</v>
      </c>
    </row>
    <row r="662" spans="1:5" x14ac:dyDescent="0.35">
      <c r="A662" s="1" t="s">
        <v>1237</v>
      </c>
      <c r="B662" s="2">
        <v>21</v>
      </c>
      <c r="C662" s="2">
        <v>7.99</v>
      </c>
      <c r="D662" s="2">
        <v>9.2799999999999994</v>
      </c>
      <c r="E662" s="2">
        <v>8.9499999999999993</v>
      </c>
    </row>
    <row r="663" spans="1:5" x14ac:dyDescent="0.35">
      <c r="A663" s="1" t="s">
        <v>1245</v>
      </c>
      <c r="B663" s="2">
        <v>21</v>
      </c>
      <c r="C663" s="2">
        <v>5.23</v>
      </c>
      <c r="D663" s="2">
        <v>2.88</v>
      </c>
      <c r="E663" s="2">
        <v>1.87</v>
      </c>
    </row>
    <row r="664" spans="1:5" x14ac:dyDescent="0.35">
      <c r="A664" s="1" t="s">
        <v>1254</v>
      </c>
      <c r="B664" s="2">
        <v>21</v>
      </c>
      <c r="C664" s="2">
        <v>0.54</v>
      </c>
      <c r="D664" s="2">
        <v>3.68</v>
      </c>
      <c r="E664" s="2">
        <v>8.42</v>
      </c>
    </row>
    <row r="665" spans="1:5" x14ac:dyDescent="0.35">
      <c r="A665" s="1" t="s">
        <v>1262</v>
      </c>
      <c r="B665" s="2">
        <v>21</v>
      </c>
      <c r="C665" s="2">
        <v>7.99</v>
      </c>
      <c r="D665" s="2">
        <v>9.2799999999999994</v>
      </c>
      <c r="E665" s="2">
        <v>8.9499999999999993</v>
      </c>
    </row>
    <row r="666" spans="1:5" x14ac:dyDescent="0.35">
      <c r="A666" s="1" t="s">
        <v>1271</v>
      </c>
      <c r="B666" s="2">
        <v>21</v>
      </c>
      <c r="C666" s="2">
        <v>5.23</v>
      </c>
      <c r="D666" s="2">
        <v>2.88</v>
      </c>
      <c r="E666" s="2">
        <v>1.87</v>
      </c>
    </row>
    <row r="667" spans="1:5" x14ac:dyDescent="0.35">
      <c r="A667" s="1" t="s">
        <v>1279</v>
      </c>
      <c r="B667" s="2">
        <v>21</v>
      </c>
      <c r="C667" s="2">
        <v>0.54</v>
      </c>
      <c r="D667" s="2">
        <v>3.68</v>
      </c>
      <c r="E667" s="2">
        <v>8.42</v>
      </c>
    </row>
    <row r="668" spans="1:5" x14ac:dyDescent="0.35">
      <c r="A668" s="1" t="s">
        <v>1288</v>
      </c>
      <c r="B668" s="2">
        <v>21</v>
      </c>
      <c r="C668" s="2">
        <v>7.99</v>
      </c>
      <c r="D668" s="2">
        <v>9.2799999999999994</v>
      </c>
      <c r="E668" s="2">
        <v>8.9499999999999993</v>
      </c>
    </row>
    <row r="669" spans="1:5" x14ac:dyDescent="0.35">
      <c r="A669" s="1" t="s">
        <v>1296</v>
      </c>
      <c r="B669" s="2">
        <v>21</v>
      </c>
      <c r="C669" s="2">
        <v>5.23</v>
      </c>
      <c r="D669" s="2">
        <v>2.88</v>
      </c>
      <c r="E669" s="2">
        <v>1.87</v>
      </c>
    </row>
    <row r="670" spans="1:5" x14ac:dyDescent="0.35">
      <c r="A670" s="1" t="s">
        <v>1305</v>
      </c>
      <c r="B670" s="2">
        <v>21</v>
      </c>
      <c r="C670" s="2">
        <v>0.54</v>
      </c>
      <c r="D670" s="2">
        <v>3.68</v>
      </c>
      <c r="E670" s="2">
        <v>8.42</v>
      </c>
    </row>
    <row r="671" spans="1:5" x14ac:dyDescent="0.35">
      <c r="A671" s="1" t="s">
        <v>1313</v>
      </c>
      <c r="B671" s="2">
        <v>21</v>
      </c>
      <c r="C671" s="2">
        <v>2</v>
      </c>
      <c r="D671" s="2">
        <v>9.7200000000000006</v>
      </c>
      <c r="E671" s="2">
        <v>3.26</v>
      </c>
    </row>
    <row r="672" spans="1:5" x14ac:dyDescent="0.35">
      <c r="A672" s="1" t="s">
        <v>1322</v>
      </c>
      <c r="B672" s="2">
        <v>21</v>
      </c>
      <c r="C672" s="2">
        <v>2</v>
      </c>
      <c r="D672" s="2">
        <v>9.7200000000000006</v>
      </c>
      <c r="E672" s="2">
        <v>3.26</v>
      </c>
    </row>
    <row r="673" spans="1:5" x14ac:dyDescent="0.35">
      <c r="A673" s="1" t="s">
        <v>1330</v>
      </c>
      <c r="B673" s="2">
        <v>21</v>
      </c>
      <c r="C673" s="2">
        <v>2</v>
      </c>
      <c r="D673" s="2">
        <v>9.7200000000000006</v>
      </c>
      <c r="E673" s="2">
        <v>3.26</v>
      </c>
    </row>
    <row r="674" spans="1:5" x14ac:dyDescent="0.35">
      <c r="A674" s="1" t="s">
        <v>1339</v>
      </c>
      <c r="B674" s="2">
        <v>21</v>
      </c>
      <c r="C674" s="2">
        <v>2</v>
      </c>
      <c r="D674" s="2">
        <v>9.7200000000000006</v>
      </c>
      <c r="E674" s="2">
        <v>3.26</v>
      </c>
    </row>
    <row r="675" spans="1:5" x14ac:dyDescent="0.35">
      <c r="A675" s="1" t="s">
        <v>1347</v>
      </c>
      <c r="B675" s="2">
        <v>21</v>
      </c>
      <c r="C675" s="2">
        <v>2</v>
      </c>
      <c r="D675" s="2">
        <v>9.7200000000000006</v>
      </c>
      <c r="E675" s="2">
        <v>3.26</v>
      </c>
    </row>
    <row r="676" spans="1:5" x14ac:dyDescent="0.35">
      <c r="A676" s="1" t="s">
        <v>1356</v>
      </c>
      <c r="B676" s="2">
        <v>21</v>
      </c>
      <c r="C676" s="2">
        <v>2</v>
      </c>
      <c r="D676" s="2">
        <v>9.7200000000000006</v>
      </c>
      <c r="E676" s="2">
        <v>3.26</v>
      </c>
    </row>
    <row r="677" spans="1:5" x14ac:dyDescent="0.35">
      <c r="A677" s="1" t="s">
        <v>1364</v>
      </c>
      <c r="B677" s="2">
        <v>21</v>
      </c>
      <c r="C677" s="2">
        <v>2</v>
      </c>
      <c r="D677" s="2">
        <v>9.7200000000000006</v>
      </c>
      <c r="E677" s="2">
        <v>3.26</v>
      </c>
    </row>
    <row r="678" spans="1:5" x14ac:dyDescent="0.35">
      <c r="A678" s="1" t="s">
        <v>1373</v>
      </c>
      <c r="B678" s="2">
        <v>21</v>
      </c>
      <c r="C678" s="2">
        <v>2</v>
      </c>
      <c r="D678" s="2">
        <v>9.7200000000000006</v>
      </c>
      <c r="E678" s="2">
        <v>3.26</v>
      </c>
    </row>
    <row r="679" spans="1:5" x14ac:dyDescent="0.35">
      <c r="A679" s="1" t="s">
        <v>1381</v>
      </c>
      <c r="B679" s="2">
        <v>21</v>
      </c>
      <c r="C679" s="2">
        <v>2</v>
      </c>
      <c r="D679" s="2">
        <v>9.7200000000000006</v>
      </c>
      <c r="E679" s="2">
        <v>3.26</v>
      </c>
    </row>
    <row r="680" spans="1:5" x14ac:dyDescent="0.35">
      <c r="A680" s="1" t="s">
        <v>1390</v>
      </c>
      <c r="B680" s="2">
        <v>21</v>
      </c>
      <c r="C680" s="2">
        <v>2</v>
      </c>
      <c r="D680" s="2">
        <v>9.7200000000000006</v>
      </c>
      <c r="E680" s="2">
        <v>3.26</v>
      </c>
    </row>
    <row r="681" spans="1:5" x14ac:dyDescent="0.35">
      <c r="A681" s="1" t="s">
        <v>1398</v>
      </c>
      <c r="B681" s="2">
        <v>21</v>
      </c>
      <c r="C681" s="2">
        <v>2</v>
      </c>
      <c r="D681" s="2">
        <v>9.7200000000000006</v>
      </c>
      <c r="E681" s="2">
        <v>3.26</v>
      </c>
    </row>
    <row r="682" spans="1:5" x14ac:dyDescent="0.35">
      <c r="A682" s="1" t="s">
        <v>1407</v>
      </c>
      <c r="B682" s="2">
        <v>21</v>
      </c>
      <c r="C682" s="2">
        <v>2</v>
      </c>
      <c r="D682" s="2">
        <v>9.7200000000000006</v>
      </c>
      <c r="E682" s="2">
        <v>3.26</v>
      </c>
    </row>
    <row r="683" spans="1:5" x14ac:dyDescent="0.35">
      <c r="A683" s="1" t="s">
        <v>1415</v>
      </c>
      <c r="B683" s="2">
        <v>21</v>
      </c>
      <c r="C683" s="2">
        <v>1.62</v>
      </c>
      <c r="D683" s="2">
        <v>7.12</v>
      </c>
      <c r="E683" s="2">
        <v>1.1000000000000001</v>
      </c>
    </row>
    <row r="684" spans="1:5" x14ac:dyDescent="0.35">
      <c r="A684" s="1" t="s">
        <v>1424</v>
      </c>
      <c r="B684" s="2">
        <v>21</v>
      </c>
      <c r="C684" s="2">
        <v>6.72</v>
      </c>
      <c r="D684" s="2">
        <v>1.57</v>
      </c>
      <c r="E684" s="2">
        <v>0.68</v>
      </c>
    </row>
    <row r="685" spans="1:5" x14ac:dyDescent="0.35">
      <c r="A685" s="1" t="s">
        <v>1432</v>
      </c>
      <c r="B685" s="2">
        <v>21</v>
      </c>
      <c r="C685" s="2">
        <v>9.16</v>
      </c>
      <c r="D685" s="2">
        <v>1.29</v>
      </c>
      <c r="E685" s="2">
        <v>3.88</v>
      </c>
    </row>
    <row r="686" spans="1:5" x14ac:dyDescent="0.35">
      <c r="A686" s="1" t="s">
        <v>1441</v>
      </c>
      <c r="B686" s="2">
        <v>21</v>
      </c>
      <c r="C686" s="2">
        <v>6.8</v>
      </c>
      <c r="D686" s="2">
        <v>1.79</v>
      </c>
      <c r="E686" s="2">
        <v>0.7</v>
      </c>
    </row>
    <row r="687" spans="1:5" x14ac:dyDescent="0.35">
      <c r="A687" s="1" t="s">
        <v>1449</v>
      </c>
      <c r="B687" s="2">
        <v>21</v>
      </c>
      <c r="C687" s="2">
        <v>7.46</v>
      </c>
      <c r="D687" s="2">
        <v>4.3600000000000003</v>
      </c>
      <c r="E687" s="2">
        <v>5.36</v>
      </c>
    </row>
    <row r="688" spans="1:5" x14ac:dyDescent="0.35">
      <c r="A688" s="1" t="s">
        <v>1458</v>
      </c>
      <c r="B688" s="2">
        <v>21</v>
      </c>
      <c r="C688" s="2">
        <v>9.6</v>
      </c>
      <c r="D688" s="2">
        <v>1.23</v>
      </c>
      <c r="E688" s="2">
        <v>1.25</v>
      </c>
    </row>
    <row r="689" spans="1:5" x14ac:dyDescent="0.35">
      <c r="A689" s="1" t="s">
        <v>1468</v>
      </c>
      <c r="B689" s="2">
        <v>21</v>
      </c>
      <c r="C689" s="2">
        <v>5.53</v>
      </c>
      <c r="D689" s="2">
        <v>4.01</v>
      </c>
      <c r="E689" s="2">
        <v>5.24</v>
      </c>
    </row>
    <row r="690" spans="1:5" x14ac:dyDescent="0.35">
      <c r="A690" s="1" t="s">
        <v>1477</v>
      </c>
      <c r="B690" s="2">
        <v>21</v>
      </c>
      <c r="C690" s="2">
        <v>8.09</v>
      </c>
      <c r="D690" s="2">
        <v>2.2400000000000002</v>
      </c>
      <c r="E690" s="2">
        <v>7.84</v>
      </c>
    </row>
    <row r="691" spans="1:5" x14ac:dyDescent="0.35">
      <c r="A691" s="1" t="s">
        <v>1487</v>
      </c>
      <c r="B691" s="2">
        <v>21</v>
      </c>
      <c r="C691" s="2">
        <v>5.42</v>
      </c>
      <c r="D691" s="2">
        <v>7.24</v>
      </c>
      <c r="E691" s="2">
        <v>2.15</v>
      </c>
    </row>
    <row r="692" spans="1:5" x14ac:dyDescent="0.35">
      <c r="A692" s="1" t="s">
        <v>1496</v>
      </c>
      <c r="B692" s="2">
        <v>21</v>
      </c>
      <c r="C692" s="2">
        <v>4.67</v>
      </c>
      <c r="D692" s="2">
        <v>1.92</v>
      </c>
      <c r="E692" s="2">
        <v>6.31</v>
      </c>
    </row>
    <row r="693" spans="1:5" x14ac:dyDescent="0.35">
      <c r="A693" s="1" t="s">
        <v>1506</v>
      </c>
      <c r="B693" s="2">
        <v>21</v>
      </c>
      <c r="C693" s="2">
        <v>6.81</v>
      </c>
      <c r="D693" s="2">
        <v>1.85</v>
      </c>
      <c r="E693" s="2">
        <v>7.53</v>
      </c>
    </row>
    <row r="694" spans="1:5" x14ac:dyDescent="0.35">
      <c r="A694" s="1" t="s">
        <v>1515</v>
      </c>
      <c r="B694" s="2">
        <v>21</v>
      </c>
      <c r="C694" s="2">
        <v>7.93</v>
      </c>
      <c r="D694" s="2">
        <v>2.89</v>
      </c>
      <c r="E694" s="2">
        <v>8.52</v>
      </c>
    </row>
    <row r="695" spans="1:5" x14ac:dyDescent="0.35">
      <c r="A695" s="1" t="s">
        <v>1518</v>
      </c>
      <c r="B695" s="2">
        <v>21</v>
      </c>
      <c r="C695" s="2">
        <v>2.82</v>
      </c>
      <c r="D695" s="2">
        <v>2.04</v>
      </c>
      <c r="E695" s="2">
        <v>2.91</v>
      </c>
    </row>
    <row r="696" spans="1:5" x14ac:dyDescent="0.35">
      <c r="A696" s="1" t="s">
        <v>1528</v>
      </c>
      <c r="B696" s="2">
        <v>21</v>
      </c>
      <c r="C696" s="2">
        <v>1.88</v>
      </c>
      <c r="D696" s="2">
        <v>6.79</v>
      </c>
      <c r="E696" s="2">
        <v>8.3000000000000007</v>
      </c>
    </row>
    <row r="697" spans="1:5" x14ac:dyDescent="0.35">
      <c r="A697" s="1" t="s">
        <v>1537</v>
      </c>
      <c r="B697" s="2">
        <v>21</v>
      </c>
      <c r="C697" s="2">
        <v>8.5399999999999991</v>
      </c>
      <c r="D697" s="2">
        <v>4.0199999999999996</v>
      </c>
      <c r="E697" s="2">
        <v>2.34</v>
      </c>
    </row>
    <row r="698" spans="1:5" x14ac:dyDescent="0.35">
      <c r="A698" s="1" t="s">
        <v>1547</v>
      </c>
      <c r="B698" s="2">
        <v>21</v>
      </c>
      <c r="C698" s="2">
        <v>6.39</v>
      </c>
      <c r="D698" s="2">
        <v>7.64</v>
      </c>
      <c r="E698" s="2">
        <v>4.43</v>
      </c>
    </row>
    <row r="699" spans="1:5" x14ac:dyDescent="0.35">
      <c r="A699" s="1" t="s">
        <v>1556</v>
      </c>
      <c r="B699" s="2">
        <v>21</v>
      </c>
      <c r="C699" s="2">
        <v>7.33</v>
      </c>
      <c r="D699" s="2">
        <v>3.81</v>
      </c>
      <c r="E699" s="2">
        <v>8.76</v>
      </c>
    </row>
    <row r="700" spans="1:5" x14ac:dyDescent="0.35">
      <c r="A700" s="1" t="s">
        <v>1566</v>
      </c>
      <c r="B700" s="2">
        <v>21</v>
      </c>
      <c r="C700" s="2">
        <v>1.01</v>
      </c>
      <c r="D700" s="2">
        <v>6.34</v>
      </c>
      <c r="E700" s="2">
        <v>5.76</v>
      </c>
    </row>
    <row r="701" spans="1:5" x14ac:dyDescent="0.35">
      <c r="A701" s="1" t="s">
        <v>1575</v>
      </c>
      <c r="B701" s="2">
        <v>21</v>
      </c>
      <c r="C701" s="2">
        <v>6.4</v>
      </c>
      <c r="D701" s="2">
        <v>7.84</v>
      </c>
      <c r="E701" s="2">
        <v>4.3499999999999996</v>
      </c>
    </row>
    <row r="702" spans="1:5" x14ac:dyDescent="0.35">
      <c r="A702" s="1" t="s">
        <v>1578</v>
      </c>
      <c r="B702" s="2">
        <v>21</v>
      </c>
      <c r="C702" s="2">
        <v>6.4</v>
      </c>
      <c r="D702" s="2">
        <v>7.84</v>
      </c>
      <c r="E702" s="2">
        <v>4.3499999999999996</v>
      </c>
    </row>
    <row r="703" spans="1:5" x14ac:dyDescent="0.35">
      <c r="A703" s="1" t="s">
        <v>1588</v>
      </c>
      <c r="B703" s="2">
        <v>21</v>
      </c>
      <c r="C703" s="2">
        <v>6.4</v>
      </c>
      <c r="D703" s="2">
        <v>7.84</v>
      </c>
      <c r="E703" s="2">
        <v>4.3499999999999996</v>
      </c>
    </row>
    <row r="704" spans="1:5" x14ac:dyDescent="0.35">
      <c r="A704" s="1" t="s">
        <v>1597</v>
      </c>
      <c r="B704" s="2">
        <v>21</v>
      </c>
      <c r="C704" s="2">
        <v>6.4</v>
      </c>
      <c r="D704" s="2">
        <v>7.84</v>
      </c>
      <c r="E704" s="2">
        <v>4.3499999999999996</v>
      </c>
    </row>
    <row r="705" spans="1:5" x14ac:dyDescent="0.35">
      <c r="A705" s="1" t="s">
        <v>1607</v>
      </c>
      <c r="B705" s="2">
        <v>21</v>
      </c>
      <c r="C705" s="2">
        <v>6.4</v>
      </c>
      <c r="D705" s="2">
        <v>7.84</v>
      </c>
      <c r="E705" s="2">
        <v>4.3499999999999996</v>
      </c>
    </row>
    <row r="706" spans="1:5" x14ac:dyDescent="0.35">
      <c r="A706" s="1" t="s">
        <v>1616</v>
      </c>
      <c r="B706" s="2">
        <v>21</v>
      </c>
      <c r="C706" s="2">
        <v>6.4</v>
      </c>
      <c r="D706" s="2">
        <v>7.84</v>
      </c>
      <c r="E706" s="2">
        <v>4.3499999999999996</v>
      </c>
    </row>
    <row r="707" spans="1:5" x14ac:dyDescent="0.35">
      <c r="A707" s="1" t="s">
        <v>1626</v>
      </c>
      <c r="B707" s="2">
        <v>21</v>
      </c>
      <c r="C707" s="2">
        <v>6.4</v>
      </c>
      <c r="D707" s="2">
        <v>7.84</v>
      </c>
      <c r="E707" s="2">
        <v>4.3499999999999996</v>
      </c>
    </row>
    <row r="708" spans="1:5" x14ac:dyDescent="0.35">
      <c r="A708" s="1" t="s">
        <v>1635</v>
      </c>
      <c r="B708" s="2">
        <v>21</v>
      </c>
      <c r="C708" s="2">
        <v>6.4</v>
      </c>
      <c r="D708" s="2">
        <v>7.84</v>
      </c>
      <c r="E708" s="2">
        <v>4.3499999999999996</v>
      </c>
    </row>
    <row r="709" spans="1:5" x14ac:dyDescent="0.35">
      <c r="A709" s="1" t="s">
        <v>1638</v>
      </c>
      <c r="B709" s="2">
        <v>21</v>
      </c>
      <c r="C709" s="2">
        <v>6.4</v>
      </c>
      <c r="D709" s="2">
        <v>7.84</v>
      </c>
      <c r="E709" s="2">
        <v>4.3499999999999996</v>
      </c>
    </row>
    <row r="710" spans="1:5" x14ac:dyDescent="0.35">
      <c r="A710" s="1" t="s">
        <v>1648</v>
      </c>
      <c r="B710" s="2">
        <v>21</v>
      </c>
      <c r="C710" s="2">
        <v>6.4</v>
      </c>
      <c r="D710" s="2">
        <v>7.84</v>
      </c>
      <c r="E710" s="2">
        <v>4.3499999999999996</v>
      </c>
    </row>
    <row r="711" spans="1:5" x14ac:dyDescent="0.35">
      <c r="A711" s="1" t="s">
        <v>1657</v>
      </c>
      <c r="B711" s="2">
        <v>21</v>
      </c>
      <c r="C711" s="2">
        <v>6.4</v>
      </c>
      <c r="D711" s="2">
        <v>7.84</v>
      </c>
      <c r="E711" s="2">
        <v>4.3499999999999996</v>
      </c>
    </row>
    <row r="712" spans="1:5" x14ac:dyDescent="0.35">
      <c r="A712" s="1" t="s">
        <v>1667</v>
      </c>
      <c r="B712" s="2">
        <v>21</v>
      </c>
      <c r="C712" s="2">
        <v>6.4</v>
      </c>
      <c r="D712" s="2">
        <v>7.84</v>
      </c>
      <c r="E712" s="2">
        <v>4.3499999999999996</v>
      </c>
    </row>
    <row r="713" spans="1:5" x14ac:dyDescent="0.35">
      <c r="A713" s="1" t="s">
        <v>1676</v>
      </c>
      <c r="B713" s="2">
        <v>21</v>
      </c>
      <c r="C713" s="2">
        <v>5.87</v>
      </c>
      <c r="D713" s="2">
        <v>6.23</v>
      </c>
      <c r="E713" s="2">
        <v>7.84</v>
      </c>
    </row>
    <row r="714" spans="1:5" x14ac:dyDescent="0.35">
      <c r="A714" s="1" t="s">
        <v>1686</v>
      </c>
      <c r="B714" s="2">
        <v>21</v>
      </c>
      <c r="C714" s="2">
        <v>9.81</v>
      </c>
      <c r="D714" s="2">
        <v>0.56000000000000005</v>
      </c>
      <c r="E714" s="2">
        <v>3.76</v>
      </c>
    </row>
    <row r="715" spans="1:5" x14ac:dyDescent="0.35">
      <c r="A715" s="1" t="s">
        <v>1695</v>
      </c>
      <c r="B715" s="2">
        <v>21</v>
      </c>
      <c r="C715" s="2">
        <v>5.87</v>
      </c>
      <c r="D715" s="2">
        <v>6.23</v>
      </c>
      <c r="E715" s="2">
        <v>7.84</v>
      </c>
    </row>
    <row r="716" spans="1:5" x14ac:dyDescent="0.35">
      <c r="A716" s="1" t="s">
        <v>1703</v>
      </c>
      <c r="B716" s="2">
        <v>21</v>
      </c>
      <c r="C716" s="2">
        <v>9.81</v>
      </c>
      <c r="D716" s="2">
        <v>0.56000000000000005</v>
      </c>
      <c r="E716" s="2">
        <v>3.76</v>
      </c>
    </row>
    <row r="717" spans="1:5" x14ac:dyDescent="0.35">
      <c r="A717" s="1" t="s">
        <v>1712</v>
      </c>
      <c r="B717" s="2">
        <v>21</v>
      </c>
      <c r="C717" s="2">
        <v>5.87</v>
      </c>
      <c r="D717" s="2">
        <v>6.23</v>
      </c>
      <c r="E717" s="2">
        <v>7.84</v>
      </c>
    </row>
    <row r="718" spans="1:5" x14ac:dyDescent="0.35">
      <c r="A718" s="1" t="s">
        <v>1720</v>
      </c>
      <c r="B718" s="2">
        <v>21</v>
      </c>
      <c r="C718" s="2">
        <v>9.81</v>
      </c>
      <c r="D718" s="2">
        <v>0.56000000000000005</v>
      </c>
      <c r="E718" s="2">
        <v>3.76</v>
      </c>
    </row>
    <row r="719" spans="1:5" x14ac:dyDescent="0.35">
      <c r="A719" s="1" t="s">
        <v>1729</v>
      </c>
      <c r="B719" s="2">
        <v>21</v>
      </c>
      <c r="C719" s="2">
        <v>5.87</v>
      </c>
      <c r="D719" s="2">
        <v>6.23</v>
      </c>
      <c r="E719" s="2">
        <v>7.84</v>
      </c>
    </row>
    <row r="720" spans="1:5" x14ac:dyDescent="0.35">
      <c r="A720" s="1" t="s">
        <v>1737</v>
      </c>
      <c r="B720" s="2">
        <v>21</v>
      </c>
      <c r="C720" s="2">
        <v>9.81</v>
      </c>
      <c r="D720" s="2">
        <v>0.56000000000000005</v>
      </c>
      <c r="E720" s="2">
        <v>3.76</v>
      </c>
    </row>
    <row r="721" spans="1:5" x14ac:dyDescent="0.35">
      <c r="A721" s="1" t="s">
        <v>1746</v>
      </c>
      <c r="B721" s="2">
        <v>21</v>
      </c>
      <c r="C721" s="2">
        <v>5.87</v>
      </c>
      <c r="D721" s="2">
        <v>6.23</v>
      </c>
      <c r="E721" s="2">
        <v>7.84</v>
      </c>
    </row>
    <row r="722" spans="1:5" x14ac:dyDescent="0.35">
      <c r="A722" s="1" t="s">
        <v>1754</v>
      </c>
      <c r="B722" s="2">
        <v>21</v>
      </c>
      <c r="C722" s="2">
        <v>9.81</v>
      </c>
      <c r="D722" s="2">
        <v>0.56000000000000005</v>
      </c>
      <c r="E722" s="2">
        <v>3.76</v>
      </c>
    </row>
    <row r="723" spans="1:5" x14ac:dyDescent="0.35">
      <c r="A723" s="1" t="s">
        <v>1763</v>
      </c>
      <c r="B723" s="2">
        <v>21</v>
      </c>
      <c r="C723" s="2">
        <v>5.87</v>
      </c>
      <c r="D723" s="2">
        <v>6.23</v>
      </c>
      <c r="E723" s="2">
        <v>7.84</v>
      </c>
    </row>
    <row r="724" spans="1:5" x14ac:dyDescent="0.35">
      <c r="A724" s="1" t="s">
        <v>1771</v>
      </c>
      <c r="B724" s="2">
        <v>21</v>
      </c>
      <c r="C724" s="2">
        <v>9.81</v>
      </c>
      <c r="D724" s="2">
        <v>0.56000000000000005</v>
      </c>
      <c r="E724" s="2">
        <v>3.76</v>
      </c>
    </row>
    <row r="725" spans="1:5" x14ac:dyDescent="0.35">
      <c r="A725" s="1" t="s">
        <v>1780</v>
      </c>
      <c r="B725" s="2">
        <v>21</v>
      </c>
      <c r="C725" s="2">
        <v>5.87</v>
      </c>
      <c r="D725" s="2">
        <v>6.23</v>
      </c>
      <c r="E725" s="2">
        <v>7.84</v>
      </c>
    </row>
    <row r="726" spans="1:5" x14ac:dyDescent="0.35">
      <c r="A726" s="1" t="s">
        <v>1788</v>
      </c>
      <c r="B726" s="2">
        <v>21</v>
      </c>
      <c r="C726" s="2">
        <v>9.81</v>
      </c>
      <c r="D726" s="2">
        <v>0.56000000000000005</v>
      </c>
      <c r="E726" s="2">
        <v>3.76</v>
      </c>
    </row>
    <row r="727" spans="1:5" x14ac:dyDescent="0.35">
      <c r="A727" s="1" t="s">
        <v>1797</v>
      </c>
      <c r="B727" s="2">
        <v>21</v>
      </c>
      <c r="C727" s="2">
        <v>5.87</v>
      </c>
      <c r="D727" s="2">
        <v>6.23</v>
      </c>
      <c r="E727" s="2">
        <v>7.84</v>
      </c>
    </row>
    <row r="728" spans="1:5" x14ac:dyDescent="0.35">
      <c r="A728" s="1" t="s">
        <v>1805</v>
      </c>
      <c r="B728" s="2">
        <v>21</v>
      </c>
      <c r="C728" s="2">
        <v>9.81</v>
      </c>
      <c r="D728" s="2">
        <v>0.56000000000000005</v>
      </c>
      <c r="E728" s="2">
        <v>3.76</v>
      </c>
    </row>
    <row r="729" spans="1:5" x14ac:dyDescent="0.35">
      <c r="A729" s="1" t="s">
        <v>1816</v>
      </c>
      <c r="B729" s="2">
        <v>21</v>
      </c>
      <c r="C729" s="2">
        <v>5.87</v>
      </c>
      <c r="D729" s="2">
        <v>6.23</v>
      </c>
      <c r="E729" s="2">
        <v>7.84</v>
      </c>
    </row>
    <row r="730" spans="1:5" x14ac:dyDescent="0.35">
      <c r="A730" s="1" t="s">
        <v>1825</v>
      </c>
      <c r="B730" s="2">
        <v>21</v>
      </c>
      <c r="C730" s="2">
        <v>9.81</v>
      </c>
      <c r="D730" s="2">
        <v>0.56000000000000005</v>
      </c>
      <c r="E730" s="2">
        <v>3.76</v>
      </c>
    </row>
    <row r="731" spans="1:5" x14ac:dyDescent="0.35">
      <c r="A731" s="1" t="s">
        <v>1833</v>
      </c>
      <c r="B731" s="2">
        <v>21</v>
      </c>
      <c r="C731" s="2">
        <v>5.87</v>
      </c>
      <c r="D731" s="2">
        <v>6.23</v>
      </c>
      <c r="E731" s="2">
        <v>7.84</v>
      </c>
    </row>
    <row r="732" spans="1:5" x14ac:dyDescent="0.35">
      <c r="A732" s="1" t="s">
        <v>1842</v>
      </c>
      <c r="B732" s="2">
        <v>21</v>
      </c>
      <c r="C732" s="2">
        <v>9.81</v>
      </c>
      <c r="D732" s="2">
        <v>0.56000000000000005</v>
      </c>
      <c r="E732" s="2">
        <v>3.76</v>
      </c>
    </row>
    <row r="733" spans="1:5" x14ac:dyDescent="0.35">
      <c r="A733" s="1" t="s">
        <v>1850</v>
      </c>
      <c r="B733" s="2">
        <v>21</v>
      </c>
      <c r="C733" s="2">
        <v>5.87</v>
      </c>
      <c r="D733" s="2">
        <v>6.23</v>
      </c>
      <c r="E733" s="2">
        <v>7.84</v>
      </c>
    </row>
    <row r="734" spans="1:5" x14ac:dyDescent="0.35">
      <c r="A734" s="1" t="s">
        <v>1859</v>
      </c>
      <c r="B734" s="2">
        <v>21</v>
      </c>
      <c r="C734" s="2">
        <v>9.81</v>
      </c>
      <c r="D734" s="2">
        <v>0.56000000000000005</v>
      </c>
      <c r="E734" s="2">
        <v>3.76</v>
      </c>
    </row>
    <row r="735" spans="1:5" x14ac:dyDescent="0.35">
      <c r="A735" s="1" t="s">
        <v>1867</v>
      </c>
      <c r="B735" s="2">
        <v>21</v>
      </c>
      <c r="C735" s="2">
        <v>5.87</v>
      </c>
      <c r="D735" s="2">
        <v>6.23</v>
      </c>
      <c r="E735" s="2">
        <v>7.84</v>
      </c>
    </row>
    <row r="736" spans="1:5" x14ac:dyDescent="0.35">
      <c r="A736" s="1" t="s">
        <v>1876</v>
      </c>
      <c r="B736" s="2">
        <v>21</v>
      </c>
      <c r="C736" s="2">
        <v>9.81</v>
      </c>
      <c r="D736" s="2">
        <v>0.56000000000000005</v>
      </c>
      <c r="E736" s="2">
        <v>3.76</v>
      </c>
    </row>
    <row r="737" spans="1:5" x14ac:dyDescent="0.35">
      <c r="A737" s="1" t="s">
        <v>1885</v>
      </c>
      <c r="B737" s="2">
        <v>21</v>
      </c>
      <c r="C737" s="2">
        <v>5.59</v>
      </c>
      <c r="D737" s="2">
        <v>2.52</v>
      </c>
      <c r="E737" s="2">
        <v>5.3</v>
      </c>
    </row>
    <row r="738" spans="1:5" x14ac:dyDescent="0.35">
      <c r="A738" s="1" t="s">
        <v>1894</v>
      </c>
      <c r="B738" s="2">
        <v>21</v>
      </c>
      <c r="C738" s="2">
        <v>5.59</v>
      </c>
      <c r="D738" s="2">
        <v>2.52</v>
      </c>
      <c r="E738" s="2">
        <v>5.3</v>
      </c>
    </row>
    <row r="739" spans="1:5" x14ac:dyDescent="0.35">
      <c r="A739" s="1" t="s">
        <v>1902</v>
      </c>
      <c r="B739" s="2">
        <v>21</v>
      </c>
      <c r="C739" s="2">
        <v>5.59</v>
      </c>
      <c r="D739" s="2">
        <v>2.52</v>
      </c>
      <c r="E739" s="2">
        <v>5.3</v>
      </c>
    </row>
    <row r="740" spans="1:5" x14ac:dyDescent="0.35">
      <c r="A740" s="1" t="s">
        <v>1911</v>
      </c>
      <c r="B740" s="2">
        <v>21</v>
      </c>
      <c r="C740" s="2">
        <v>5.59</v>
      </c>
      <c r="D740" s="2">
        <v>2.52</v>
      </c>
      <c r="E740" s="2">
        <v>5.3</v>
      </c>
    </row>
    <row r="741" spans="1:5" x14ac:dyDescent="0.35">
      <c r="A741" s="1" t="s">
        <v>1919</v>
      </c>
      <c r="B741" s="2">
        <v>21</v>
      </c>
      <c r="C741" s="2">
        <v>5.59</v>
      </c>
      <c r="D741" s="2">
        <v>2.52</v>
      </c>
      <c r="E741" s="2">
        <v>5.3</v>
      </c>
    </row>
    <row r="742" spans="1:5" x14ac:dyDescent="0.35">
      <c r="A742" s="1" t="s">
        <v>1928</v>
      </c>
      <c r="B742" s="2">
        <v>21</v>
      </c>
      <c r="C742" s="2">
        <v>5.59</v>
      </c>
      <c r="D742" s="2">
        <v>2.52</v>
      </c>
      <c r="E742" s="2">
        <v>5.3</v>
      </c>
    </row>
    <row r="743" spans="1:5" x14ac:dyDescent="0.35">
      <c r="A743" s="1" t="s">
        <v>1936</v>
      </c>
      <c r="B743" s="2">
        <v>21</v>
      </c>
      <c r="C743" s="2">
        <v>5.59</v>
      </c>
      <c r="D743" s="2">
        <v>2.52</v>
      </c>
      <c r="E743" s="2">
        <v>5.3</v>
      </c>
    </row>
    <row r="744" spans="1:5" x14ac:dyDescent="0.35">
      <c r="A744" s="1" t="s">
        <v>1945</v>
      </c>
      <c r="B744" s="2">
        <v>21</v>
      </c>
      <c r="C744" s="2">
        <v>5.59</v>
      </c>
      <c r="D744" s="2">
        <v>2.52</v>
      </c>
      <c r="E744" s="2">
        <v>5.3</v>
      </c>
    </row>
    <row r="745" spans="1:5" x14ac:dyDescent="0.35">
      <c r="A745" s="1" t="s">
        <v>1953</v>
      </c>
      <c r="B745" s="2">
        <v>21</v>
      </c>
      <c r="C745" s="2">
        <v>5.59</v>
      </c>
      <c r="D745" s="2">
        <v>2.52</v>
      </c>
      <c r="E745" s="2">
        <v>5.3</v>
      </c>
    </row>
    <row r="746" spans="1:5" x14ac:dyDescent="0.35">
      <c r="A746" s="1" t="s">
        <v>1962</v>
      </c>
      <c r="B746" s="2">
        <v>21</v>
      </c>
      <c r="C746" s="2">
        <v>5.59</v>
      </c>
      <c r="D746" s="2">
        <v>2.52</v>
      </c>
      <c r="E746" s="2">
        <v>5.3</v>
      </c>
    </row>
    <row r="747" spans="1:5" x14ac:dyDescent="0.35">
      <c r="A747" s="1" t="s">
        <v>1970</v>
      </c>
      <c r="B747" s="2">
        <v>21</v>
      </c>
      <c r="C747" s="2">
        <v>5.59</v>
      </c>
      <c r="D747" s="2">
        <v>2.52</v>
      </c>
      <c r="E747" s="2">
        <v>5.3</v>
      </c>
    </row>
    <row r="748" spans="1:5" x14ac:dyDescent="0.35">
      <c r="A748" s="1" t="s">
        <v>1979</v>
      </c>
      <c r="B748" s="2">
        <v>21</v>
      </c>
      <c r="C748" s="2">
        <v>5.59</v>
      </c>
      <c r="D748" s="2">
        <v>2.52</v>
      </c>
      <c r="E748" s="2">
        <v>5.3</v>
      </c>
    </row>
    <row r="749" spans="1:5" x14ac:dyDescent="0.35">
      <c r="A749" s="1" t="s">
        <v>1987</v>
      </c>
      <c r="B749" s="2">
        <v>21</v>
      </c>
      <c r="C749" s="2">
        <v>7.99</v>
      </c>
      <c r="D749" s="2">
        <v>9.2799999999999994</v>
      </c>
      <c r="E749" s="2">
        <v>8.9499999999999993</v>
      </c>
    </row>
    <row r="750" spans="1:5" x14ac:dyDescent="0.35">
      <c r="A750" s="1" t="s">
        <v>1996</v>
      </c>
      <c r="B750" s="2">
        <v>21</v>
      </c>
      <c r="C750" s="2">
        <v>5.23</v>
      </c>
      <c r="D750" s="2">
        <v>2.88</v>
      </c>
      <c r="E750" s="2">
        <v>1.87</v>
      </c>
    </row>
    <row r="751" spans="1:5" x14ac:dyDescent="0.35">
      <c r="A751" s="1" t="s">
        <v>2004</v>
      </c>
      <c r="B751" s="2">
        <v>21</v>
      </c>
      <c r="C751" s="2">
        <v>0.54</v>
      </c>
      <c r="D751" s="2">
        <v>3.68</v>
      </c>
      <c r="E751" s="2">
        <v>8.42</v>
      </c>
    </row>
    <row r="752" spans="1:5" x14ac:dyDescent="0.35">
      <c r="A752" s="1" t="s">
        <v>2013</v>
      </c>
      <c r="B752" s="2">
        <v>21</v>
      </c>
      <c r="C752" s="2">
        <v>7.99</v>
      </c>
      <c r="D752" s="2">
        <v>9.2799999999999994</v>
      </c>
      <c r="E752" s="2">
        <v>8.9499999999999993</v>
      </c>
    </row>
    <row r="753" spans="1:5" x14ac:dyDescent="0.35">
      <c r="A753" s="1" t="s">
        <v>2021</v>
      </c>
      <c r="B753" s="2">
        <v>21</v>
      </c>
      <c r="C753" s="2">
        <v>5.23</v>
      </c>
      <c r="D753" s="2">
        <v>2.88</v>
      </c>
      <c r="E753" s="2">
        <v>1.87</v>
      </c>
    </row>
    <row r="754" spans="1:5" x14ac:dyDescent="0.35">
      <c r="A754" s="1" t="s">
        <v>2030</v>
      </c>
      <c r="B754" s="2">
        <v>21</v>
      </c>
      <c r="C754" s="2">
        <v>0.54</v>
      </c>
      <c r="D754" s="2">
        <v>3.68</v>
      </c>
      <c r="E754" s="2">
        <v>8.42</v>
      </c>
    </row>
    <row r="755" spans="1:5" x14ac:dyDescent="0.35">
      <c r="A755" s="1" t="s">
        <v>2038</v>
      </c>
      <c r="B755" s="2">
        <v>21</v>
      </c>
      <c r="C755" s="2">
        <v>7.99</v>
      </c>
      <c r="D755" s="2">
        <v>9.2799999999999994</v>
      </c>
      <c r="E755" s="2">
        <v>8.9499999999999993</v>
      </c>
    </row>
    <row r="756" spans="1:5" x14ac:dyDescent="0.35">
      <c r="A756" s="1" t="s">
        <v>2047</v>
      </c>
      <c r="B756" s="2">
        <v>21</v>
      </c>
      <c r="C756" s="2">
        <v>5.23</v>
      </c>
      <c r="D756" s="2">
        <v>2.88</v>
      </c>
      <c r="E756" s="2">
        <v>1.87</v>
      </c>
    </row>
    <row r="757" spans="1:5" x14ac:dyDescent="0.35">
      <c r="A757" s="1" t="s">
        <v>2055</v>
      </c>
      <c r="B757" s="2">
        <v>21</v>
      </c>
      <c r="C757" s="2">
        <v>0.54</v>
      </c>
      <c r="D757" s="2">
        <v>3.68</v>
      </c>
      <c r="E757" s="2">
        <v>8.42</v>
      </c>
    </row>
    <row r="758" spans="1:5" x14ac:dyDescent="0.35">
      <c r="A758" s="1" t="s">
        <v>2064</v>
      </c>
      <c r="B758" s="2">
        <v>21</v>
      </c>
      <c r="C758" s="2">
        <v>7.99</v>
      </c>
      <c r="D758" s="2">
        <v>9.2799999999999994</v>
      </c>
      <c r="E758" s="2">
        <v>8.9499999999999993</v>
      </c>
    </row>
    <row r="759" spans="1:5" x14ac:dyDescent="0.35">
      <c r="A759" s="1" t="s">
        <v>2072</v>
      </c>
      <c r="B759" s="2">
        <v>21</v>
      </c>
      <c r="C759" s="2">
        <v>5.23</v>
      </c>
      <c r="D759" s="2">
        <v>2.88</v>
      </c>
      <c r="E759" s="2">
        <v>1.87</v>
      </c>
    </row>
    <row r="760" spans="1:5" x14ac:dyDescent="0.35">
      <c r="A760" s="1" t="s">
        <v>2081</v>
      </c>
      <c r="B760" s="2">
        <v>21</v>
      </c>
      <c r="C760" s="2">
        <v>0.54</v>
      </c>
      <c r="D760" s="2">
        <v>3.68</v>
      </c>
      <c r="E760" s="2">
        <v>8.42</v>
      </c>
    </row>
    <row r="761" spans="1:5" x14ac:dyDescent="0.35">
      <c r="A761" s="1" t="s">
        <v>2089</v>
      </c>
      <c r="B761" s="2">
        <v>21</v>
      </c>
      <c r="C761" s="2">
        <v>7.99</v>
      </c>
      <c r="D761" s="2">
        <v>9.2799999999999994</v>
      </c>
      <c r="E761" s="2">
        <v>8.9499999999999993</v>
      </c>
    </row>
    <row r="762" spans="1:5" x14ac:dyDescent="0.35">
      <c r="A762" s="1" t="s">
        <v>2098</v>
      </c>
      <c r="B762" s="2">
        <v>21</v>
      </c>
      <c r="C762" s="2">
        <v>5.23</v>
      </c>
      <c r="D762" s="2">
        <v>2.88</v>
      </c>
      <c r="E762" s="2">
        <v>1.87</v>
      </c>
    </row>
    <row r="763" spans="1:5" x14ac:dyDescent="0.35">
      <c r="A763" s="1" t="s">
        <v>2106</v>
      </c>
      <c r="B763" s="2">
        <v>21</v>
      </c>
      <c r="C763" s="2">
        <v>0.54</v>
      </c>
      <c r="D763" s="2">
        <v>3.68</v>
      </c>
      <c r="E763" s="2">
        <v>8.42</v>
      </c>
    </row>
    <row r="764" spans="1:5" x14ac:dyDescent="0.35">
      <c r="A764" s="1" t="s">
        <v>2115</v>
      </c>
      <c r="B764" s="2">
        <v>21</v>
      </c>
      <c r="C764" s="2">
        <v>7.99</v>
      </c>
      <c r="D764" s="2">
        <v>9.2799999999999994</v>
      </c>
      <c r="E764" s="2">
        <v>8.9499999999999993</v>
      </c>
    </row>
    <row r="765" spans="1:5" x14ac:dyDescent="0.35">
      <c r="A765" s="1" t="s">
        <v>2123</v>
      </c>
      <c r="B765" s="2">
        <v>21</v>
      </c>
      <c r="C765" s="2">
        <v>5.23</v>
      </c>
      <c r="D765" s="2">
        <v>2.88</v>
      </c>
      <c r="E765" s="2">
        <v>1.87</v>
      </c>
    </row>
    <row r="766" spans="1:5" x14ac:dyDescent="0.35">
      <c r="A766" s="1" t="s">
        <v>2132</v>
      </c>
      <c r="B766" s="2">
        <v>21</v>
      </c>
      <c r="C766" s="2">
        <v>0.54</v>
      </c>
      <c r="D766" s="2">
        <v>3.68</v>
      </c>
      <c r="E766" s="2">
        <v>8.42</v>
      </c>
    </row>
    <row r="767" spans="1:5" x14ac:dyDescent="0.35">
      <c r="A767" s="1" t="s">
        <v>2140</v>
      </c>
      <c r="B767" s="2">
        <v>21</v>
      </c>
      <c r="C767" s="2">
        <v>7.99</v>
      </c>
      <c r="D767" s="2">
        <v>9.2799999999999994</v>
      </c>
      <c r="E767" s="2">
        <v>8.9499999999999993</v>
      </c>
    </row>
    <row r="768" spans="1:5" x14ac:dyDescent="0.35">
      <c r="A768" s="1" t="s">
        <v>2149</v>
      </c>
      <c r="B768" s="2">
        <v>21</v>
      </c>
      <c r="C768" s="2">
        <v>5.23</v>
      </c>
      <c r="D768" s="2">
        <v>2.88</v>
      </c>
      <c r="E768" s="2">
        <v>1.87</v>
      </c>
    </row>
    <row r="769" spans="1:5" x14ac:dyDescent="0.35">
      <c r="A769" s="1" t="s">
        <v>2157</v>
      </c>
      <c r="B769" s="2">
        <v>21</v>
      </c>
      <c r="C769" s="2">
        <v>0.54</v>
      </c>
      <c r="D769" s="2">
        <v>3.68</v>
      </c>
      <c r="E769" s="2">
        <v>8.42</v>
      </c>
    </row>
    <row r="770" spans="1:5" x14ac:dyDescent="0.35">
      <c r="A770" s="1" t="s">
        <v>2166</v>
      </c>
      <c r="B770" s="2">
        <v>21</v>
      </c>
      <c r="C770" s="2">
        <v>7.99</v>
      </c>
      <c r="D770" s="2">
        <v>9.2799999999999994</v>
      </c>
      <c r="E770" s="2">
        <v>8.9499999999999993</v>
      </c>
    </row>
    <row r="771" spans="1:5" x14ac:dyDescent="0.35">
      <c r="A771" s="1" t="s">
        <v>2174</v>
      </c>
      <c r="B771" s="2">
        <v>21</v>
      </c>
      <c r="C771" s="2">
        <v>5.23</v>
      </c>
      <c r="D771" s="2">
        <v>2.88</v>
      </c>
      <c r="E771" s="2">
        <v>1.87</v>
      </c>
    </row>
    <row r="772" spans="1:5" x14ac:dyDescent="0.35">
      <c r="A772" s="1" t="s">
        <v>2183</v>
      </c>
      <c r="B772" s="2">
        <v>21</v>
      </c>
      <c r="C772" s="2">
        <v>0.54</v>
      </c>
      <c r="D772" s="2">
        <v>3.68</v>
      </c>
      <c r="E772" s="2">
        <v>8.42</v>
      </c>
    </row>
    <row r="773" spans="1:5" x14ac:dyDescent="0.35">
      <c r="A773" s="1" t="s">
        <v>2191</v>
      </c>
      <c r="B773" s="2">
        <v>21</v>
      </c>
      <c r="C773" s="2">
        <v>7.99</v>
      </c>
      <c r="D773" s="2">
        <v>9.2799999999999994</v>
      </c>
      <c r="E773" s="2">
        <v>8.9499999999999993</v>
      </c>
    </row>
    <row r="774" spans="1:5" x14ac:dyDescent="0.35">
      <c r="A774" s="1" t="s">
        <v>2200</v>
      </c>
      <c r="B774" s="2">
        <v>21</v>
      </c>
      <c r="C774" s="2">
        <v>5.23</v>
      </c>
      <c r="D774" s="2">
        <v>2.88</v>
      </c>
      <c r="E774" s="2">
        <v>1.87</v>
      </c>
    </row>
    <row r="775" spans="1:5" x14ac:dyDescent="0.35">
      <c r="A775" s="1" t="s">
        <v>2208</v>
      </c>
      <c r="B775" s="2">
        <v>21</v>
      </c>
      <c r="C775" s="2">
        <v>0.54</v>
      </c>
      <c r="D775" s="2">
        <v>3.68</v>
      </c>
      <c r="E775" s="2">
        <v>8.42</v>
      </c>
    </row>
    <row r="776" spans="1:5" x14ac:dyDescent="0.35">
      <c r="A776" s="1" t="s">
        <v>2217</v>
      </c>
      <c r="B776" s="2">
        <v>21</v>
      </c>
      <c r="C776" s="2">
        <v>7.99</v>
      </c>
      <c r="D776" s="2">
        <v>9.2799999999999994</v>
      </c>
      <c r="E776" s="2">
        <v>8.9499999999999993</v>
      </c>
    </row>
    <row r="777" spans="1:5" x14ac:dyDescent="0.35">
      <c r="A777" s="1" t="s">
        <v>2225</v>
      </c>
      <c r="B777" s="2">
        <v>21</v>
      </c>
      <c r="C777" s="2">
        <v>5.23</v>
      </c>
      <c r="D777" s="2">
        <v>2.88</v>
      </c>
      <c r="E777" s="2">
        <v>1.87</v>
      </c>
    </row>
    <row r="778" spans="1:5" x14ac:dyDescent="0.35">
      <c r="A778" s="1" t="s">
        <v>2234</v>
      </c>
      <c r="B778" s="2">
        <v>21</v>
      </c>
      <c r="C778" s="2">
        <v>0.54</v>
      </c>
      <c r="D778" s="2">
        <v>3.68</v>
      </c>
      <c r="E778" s="2">
        <v>8.42</v>
      </c>
    </row>
    <row r="779" spans="1:5" x14ac:dyDescent="0.35">
      <c r="A779" s="1" t="s">
        <v>2244</v>
      </c>
      <c r="B779" s="2">
        <v>21</v>
      </c>
      <c r="C779" s="2">
        <v>7.99</v>
      </c>
      <c r="D779" s="2">
        <v>9.2799999999999994</v>
      </c>
      <c r="E779" s="2">
        <v>8.9499999999999993</v>
      </c>
    </row>
    <row r="780" spans="1:5" x14ac:dyDescent="0.35">
      <c r="A780" s="1" t="s">
        <v>2253</v>
      </c>
      <c r="B780" s="2">
        <v>21</v>
      </c>
      <c r="C780" s="2">
        <v>5.23</v>
      </c>
      <c r="D780" s="2">
        <v>2.88</v>
      </c>
      <c r="E780" s="2">
        <v>1.87</v>
      </c>
    </row>
    <row r="781" spans="1:5" x14ac:dyDescent="0.35">
      <c r="A781" s="1" t="s">
        <v>2263</v>
      </c>
      <c r="B781" s="2">
        <v>21</v>
      </c>
      <c r="C781" s="2">
        <v>0.54</v>
      </c>
      <c r="D781" s="2">
        <v>3.68</v>
      </c>
      <c r="E781" s="2">
        <v>8.42</v>
      </c>
    </row>
    <row r="782" spans="1:5" x14ac:dyDescent="0.35">
      <c r="A782" s="1" t="s">
        <v>2272</v>
      </c>
      <c r="B782" s="2">
        <v>21</v>
      </c>
      <c r="C782" s="2">
        <v>7.99</v>
      </c>
      <c r="D782" s="2">
        <v>9.2799999999999994</v>
      </c>
      <c r="E782" s="2">
        <v>8.9499999999999993</v>
      </c>
    </row>
    <row r="783" spans="1:5" x14ac:dyDescent="0.35">
      <c r="A783" s="1" t="s">
        <v>2282</v>
      </c>
      <c r="B783" s="2">
        <v>21</v>
      </c>
      <c r="C783" s="2">
        <v>5.23</v>
      </c>
      <c r="D783" s="2">
        <v>2.88</v>
      </c>
      <c r="E783" s="2">
        <v>1.87</v>
      </c>
    </row>
    <row r="784" spans="1:5" x14ac:dyDescent="0.35">
      <c r="A784" s="1" t="s">
        <v>2291</v>
      </c>
      <c r="B784" s="2">
        <v>21</v>
      </c>
      <c r="C784" s="2">
        <v>0.54</v>
      </c>
      <c r="D784" s="2">
        <v>3.68</v>
      </c>
      <c r="E784" s="2">
        <v>8.42</v>
      </c>
    </row>
    <row r="785" spans="1:5" x14ac:dyDescent="0.35">
      <c r="A785" s="1" t="s">
        <v>2294</v>
      </c>
      <c r="B785" s="2">
        <v>21</v>
      </c>
      <c r="C785" s="2">
        <v>2</v>
      </c>
      <c r="D785" s="2">
        <v>9.7200000000000006</v>
      </c>
      <c r="E785" s="2">
        <v>3.26</v>
      </c>
    </row>
    <row r="786" spans="1:5" x14ac:dyDescent="0.35">
      <c r="A786" s="1" t="s">
        <v>2304</v>
      </c>
      <c r="B786" s="2">
        <v>21</v>
      </c>
      <c r="C786" s="2">
        <v>2</v>
      </c>
      <c r="D786" s="2">
        <v>9.7200000000000006</v>
      </c>
      <c r="E786" s="2">
        <v>3.26</v>
      </c>
    </row>
    <row r="787" spans="1:5" x14ac:dyDescent="0.35">
      <c r="A787" s="1" t="s">
        <v>2313</v>
      </c>
      <c r="B787" s="2">
        <v>21</v>
      </c>
      <c r="C787" s="2">
        <v>2</v>
      </c>
      <c r="D787" s="2">
        <v>9.7200000000000006</v>
      </c>
      <c r="E787" s="2">
        <v>3.26</v>
      </c>
    </row>
    <row r="788" spans="1:5" x14ac:dyDescent="0.35">
      <c r="A788" s="1" t="s">
        <v>2323</v>
      </c>
      <c r="B788" s="2">
        <v>21</v>
      </c>
      <c r="C788" s="2">
        <v>2</v>
      </c>
      <c r="D788" s="2">
        <v>9.7200000000000006</v>
      </c>
      <c r="E788" s="2">
        <v>3.26</v>
      </c>
    </row>
    <row r="789" spans="1:5" x14ac:dyDescent="0.35">
      <c r="A789" s="1" t="s">
        <v>2332</v>
      </c>
      <c r="B789" s="2">
        <v>21</v>
      </c>
      <c r="C789" s="2">
        <v>2</v>
      </c>
      <c r="D789" s="2">
        <v>9.7200000000000006</v>
      </c>
      <c r="E789" s="2">
        <v>3.26</v>
      </c>
    </row>
    <row r="790" spans="1:5" x14ac:dyDescent="0.35">
      <c r="A790" s="1" t="s">
        <v>2342</v>
      </c>
      <c r="B790" s="2">
        <v>21</v>
      </c>
      <c r="C790" s="2">
        <v>2</v>
      </c>
      <c r="D790" s="2">
        <v>9.7200000000000006</v>
      </c>
      <c r="E790" s="2">
        <v>3.26</v>
      </c>
    </row>
    <row r="791" spans="1:5" x14ac:dyDescent="0.35">
      <c r="A791" s="1" t="s">
        <v>2351</v>
      </c>
      <c r="B791" s="2">
        <v>21</v>
      </c>
      <c r="C791" s="2">
        <v>2</v>
      </c>
      <c r="D791" s="2">
        <v>9.7200000000000006</v>
      </c>
      <c r="E791" s="2">
        <v>3.26</v>
      </c>
    </row>
    <row r="792" spans="1:5" x14ac:dyDescent="0.35">
      <c r="A792" s="1" t="s">
        <v>2354</v>
      </c>
      <c r="B792" s="2">
        <v>21</v>
      </c>
      <c r="C792" s="2">
        <v>2</v>
      </c>
      <c r="D792" s="2">
        <v>9.7200000000000006</v>
      </c>
      <c r="E792" s="2">
        <v>3.26</v>
      </c>
    </row>
    <row r="793" spans="1:5" x14ac:dyDescent="0.35">
      <c r="A793" s="1" t="s">
        <v>2364</v>
      </c>
      <c r="B793" s="2">
        <v>21</v>
      </c>
      <c r="C793" s="2">
        <v>2</v>
      </c>
      <c r="D793" s="2">
        <v>9.7200000000000006</v>
      </c>
      <c r="E793" s="2">
        <v>3.26</v>
      </c>
    </row>
    <row r="794" spans="1:5" x14ac:dyDescent="0.35">
      <c r="A794" s="1" t="s">
        <v>2373</v>
      </c>
      <c r="B794" s="2">
        <v>21</v>
      </c>
      <c r="C794" s="2">
        <v>2</v>
      </c>
      <c r="D794" s="2">
        <v>9.7200000000000006</v>
      </c>
      <c r="E794" s="2">
        <v>3.26</v>
      </c>
    </row>
    <row r="795" spans="1:5" x14ac:dyDescent="0.35">
      <c r="A795" s="1" t="s">
        <v>2383</v>
      </c>
      <c r="B795" s="2">
        <v>21</v>
      </c>
      <c r="C795" s="2">
        <v>2</v>
      </c>
      <c r="D795" s="2">
        <v>9.7200000000000006</v>
      </c>
      <c r="E795" s="2">
        <v>3.26</v>
      </c>
    </row>
    <row r="796" spans="1:5" x14ac:dyDescent="0.35">
      <c r="A796" s="1" t="s">
        <v>2392</v>
      </c>
      <c r="B796" s="2">
        <v>21</v>
      </c>
      <c r="C796" s="2">
        <v>2</v>
      </c>
      <c r="D796" s="2">
        <v>9.7200000000000006</v>
      </c>
      <c r="E796" s="2">
        <v>3.26</v>
      </c>
    </row>
    <row r="797" spans="1:5" x14ac:dyDescent="0.35">
      <c r="A797" s="1" t="s">
        <v>2402</v>
      </c>
      <c r="B797" s="2">
        <v>21</v>
      </c>
      <c r="C797" s="2">
        <v>1.62</v>
      </c>
      <c r="D797" s="2">
        <v>7.12</v>
      </c>
      <c r="E797" s="2">
        <v>1.1000000000000001</v>
      </c>
    </row>
    <row r="798" spans="1:5" x14ac:dyDescent="0.35">
      <c r="A798" s="1" t="s">
        <v>2411</v>
      </c>
      <c r="B798" s="2">
        <v>21</v>
      </c>
      <c r="C798" s="2">
        <v>6.72</v>
      </c>
      <c r="D798" s="2">
        <v>1.57</v>
      </c>
      <c r="E798" s="2">
        <v>0.68</v>
      </c>
    </row>
    <row r="799" spans="1:5" x14ac:dyDescent="0.35">
      <c r="A799" s="1" t="s">
        <v>2414</v>
      </c>
      <c r="B799" s="2">
        <v>21</v>
      </c>
      <c r="C799" s="2">
        <v>9.16</v>
      </c>
      <c r="D799" s="2">
        <v>1.29</v>
      </c>
      <c r="E799" s="2">
        <v>3.88</v>
      </c>
    </row>
    <row r="800" spans="1:5" x14ac:dyDescent="0.35">
      <c r="A800" s="1" t="s">
        <v>2424</v>
      </c>
      <c r="B800" s="2">
        <v>21</v>
      </c>
      <c r="C800" s="2">
        <v>6.8</v>
      </c>
      <c r="D800" s="2">
        <v>1.79</v>
      </c>
      <c r="E800" s="2">
        <v>0.7</v>
      </c>
    </row>
    <row r="801" spans="1:5" x14ac:dyDescent="0.35">
      <c r="A801" s="1" t="s">
        <v>11</v>
      </c>
      <c r="B801" s="2">
        <v>22</v>
      </c>
      <c r="C801" s="2">
        <v>7.46</v>
      </c>
      <c r="D801" s="2">
        <v>4.3600000000000003</v>
      </c>
      <c r="E801" s="2">
        <v>5.36</v>
      </c>
    </row>
    <row r="802" spans="1:5" x14ac:dyDescent="0.35">
      <c r="A802" s="1" t="s">
        <v>25</v>
      </c>
      <c r="B802" s="2">
        <v>22</v>
      </c>
      <c r="C802" s="2">
        <v>9.6</v>
      </c>
      <c r="D802" s="2">
        <v>1.23</v>
      </c>
      <c r="E802" s="2">
        <v>1.25</v>
      </c>
    </row>
    <row r="803" spans="1:5" x14ac:dyDescent="0.35">
      <c r="A803" s="1" t="s">
        <v>31</v>
      </c>
      <c r="B803" s="2">
        <v>22</v>
      </c>
      <c r="C803" s="2">
        <v>5.53</v>
      </c>
      <c r="D803" s="2">
        <v>4.01</v>
      </c>
      <c r="E803" s="2">
        <v>5.24</v>
      </c>
    </row>
    <row r="804" spans="1:5" x14ac:dyDescent="0.35">
      <c r="A804" s="1" t="s">
        <v>45</v>
      </c>
      <c r="B804" s="2">
        <v>22</v>
      </c>
      <c r="C804" s="2">
        <v>8.09</v>
      </c>
      <c r="D804" s="2">
        <v>2.2400000000000002</v>
      </c>
      <c r="E804" s="2">
        <v>7.84</v>
      </c>
    </row>
    <row r="805" spans="1:5" x14ac:dyDescent="0.35">
      <c r="A805" s="1" t="s">
        <v>51</v>
      </c>
      <c r="B805" s="2">
        <v>22</v>
      </c>
      <c r="C805" s="2">
        <v>5.42</v>
      </c>
      <c r="D805" s="2">
        <v>7.24</v>
      </c>
      <c r="E805" s="2">
        <v>2.15</v>
      </c>
    </row>
    <row r="806" spans="1:5" x14ac:dyDescent="0.35">
      <c r="A806" s="1" t="s">
        <v>65</v>
      </c>
      <c r="B806" s="2">
        <v>22</v>
      </c>
      <c r="C806" s="2">
        <v>4.67</v>
      </c>
      <c r="D806" s="2">
        <v>1.92</v>
      </c>
      <c r="E806" s="2">
        <v>6.31</v>
      </c>
    </row>
    <row r="807" spans="1:5" x14ac:dyDescent="0.35">
      <c r="A807" s="1" t="s">
        <v>71</v>
      </c>
      <c r="B807" s="2">
        <v>22</v>
      </c>
      <c r="C807" s="2">
        <v>6.81</v>
      </c>
      <c r="D807" s="2">
        <v>1.85</v>
      </c>
      <c r="E807" s="2">
        <v>7.53</v>
      </c>
    </row>
    <row r="808" spans="1:5" x14ac:dyDescent="0.35">
      <c r="A808" s="1" t="s">
        <v>85</v>
      </c>
      <c r="B808" s="2">
        <v>22</v>
      </c>
      <c r="C808" s="2">
        <v>7.93</v>
      </c>
      <c r="D808" s="2">
        <v>2.89</v>
      </c>
      <c r="E808" s="2">
        <v>8.52</v>
      </c>
    </row>
    <row r="809" spans="1:5" x14ac:dyDescent="0.35">
      <c r="A809" s="1" t="s">
        <v>91</v>
      </c>
      <c r="B809" s="2">
        <v>22</v>
      </c>
      <c r="C809" s="2">
        <v>2.82</v>
      </c>
      <c r="D809" s="2">
        <v>2.04</v>
      </c>
      <c r="E809" s="2">
        <v>2.91</v>
      </c>
    </row>
    <row r="810" spans="1:5" x14ac:dyDescent="0.35">
      <c r="A810" s="1" t="s">
        <v>105</v>
      </c>
      <c r="B810" s="2">
        <v>22</v>
      </c>
      <c r="C810" s="2">
        <v>1.88</v>
      </c>
      <c r="D810" s="2">
        <v>6.79</v>
      </c>
      <c r="E810" s="2">
        <v>8.3000000000000007</v>
      </c>
    </row>
    <row r="811" spans="1:5" x14ac:dyDescent="0.35">
      <c r="A811" s="1" t="s">
        <v>111</v>
      </c>
      <c r="B811" s="2">
        <v>22</v>
      </c>
      <c r="C811" s="2">
        <v>8.5399999999999991</v>
      </c>
      <c r="D811" s="2">
        <v>4.0199999999999996</v>
      </c>
      <c r="E811" s="2">
        <v>2.34</v>
      </c>
    </row>
    <row r="812" spans="1:5" x14ac:dyDescent="0.35">
      <c r="A812" s="1" t="s">
        <v>138</v>
      </c>
      <c r="B812" s="2">
        <v>22</v>
      </c>
      <c r="C812" s="2">
        <v>6.39</v>
      </c>
      <c r="D812" s="2">
        <v>7.64</v>
      </c>
      <c r="E812" s="2">
        <v>4.43</v>
      </c>
    </row>
    <row r="813" spans="1:5" x14ac:dyDescent="0.35">
      <c r="A813" s="1" t="s">
        <v>144</v>
      </c>
      <c r="B813" s="2">
        <v>22</v>
      </c>
      <c r="C813" s="2">
        <v>7.33</v>
      </c>
      <c r="D813" s="2">
        <v>3.81</v>
      </c>
      <c r="E813" s="2">
        <v>8.76</v>
      </c>
    </row>
    <row r="814" spans="1:5" x14ac:dyDescent="0.35">
      <c r="A814" s="1" t="s">
        <v>158</v>
      </c>
      <c r="B814" s="2">
        <v>22</v>
      </c>
      <c r="C814" s="2">
        <v>1.01</v>
      </c>
      <c r="D814" s="2">
        <v>6.34</v>
      </c>
      <c r="E814" s="2">
        <v>5.76</v>
      </c>
    </row>
    <row r="815" spans="1:5" x14ac:dyDescent="0.35">
      <c r="A815" s="1" t="s">
        <v>164</v>
      </c>
      <c r="B815" s="2">
        <v>22</v>
      </c>
      <c r="C815" s="2">
        <v>6.44</v>
      </c>
      <c r="D815" s="2">
        <v>3.97</v>
      </c>
      <c r="E815" s="2">
        <v>0.49</v>
      </c>
    </row>
    <row r="816" spans="1:5" x14ac:dyDescent="0.35">
      <c r="A816" s="1" t="s">
        <v>178</v>
      </c>
      <c r="B816" s="2">
        <v>22</v>
      </c>
      <c r="C816" s="2">
        <v>6.44</v>
      </c>
      <c r="D816" s="2">
        <v>3.97</v>
      </c>
      <c r="E816" s="2">
        <v>0.49</v>
      </c>
    </row>
    <row r="817" spans="1:5" x14ac:dyDescent="0.35">
      <c r="A817" s="1" t="s">
        <v>184</v>
      </c>
      <c r="B817" s="2">
        <v>22</v>
      </c>
      <c r="C817" s="2">
        <v>8.99</v>
      </c>
      <c r="D817" s="2">
        <v>5.57</v>
      </c>
      <c r="E817" s="2">
        <v>7.74</v>
      </c>
    </row>
    <row r="818" spans="1:5" x14ac:dyDescent="0.35">
      <c r="A818" s="1" t="s">
        <v>198</v>
      </c>
      <c r="B818" s="2">
        <v>22</v>
      </c>
      <c r="C818" s="2">
        <v>8.99</v>
      </c>
      <c r="D818" s="2">
        <v>5.57</v>
      </c>
      <c r="E818" s="2">
        <v>7.74</v>
      </c>
    </row>
    <row r="819" spans="1:5" x14ac:dyDescent="0.35">
      <c r="A819" s="1" t="s">
        <v>204</v>
      </c>
      <c r="B819" s="2">
        <v>22</v>
      </c>
      <c r="C819" s="2">
        <v>8.99</v>
      </c>
      <c r="D819" s="2">
        <v>5.57</v>
      </c>
      <c r="E819" s="2">
        <v>7.74</v>
      </c>
    </row>
    <row r="820" spans="1:5" x14ac:dyDescent="0.35">
      <c r="A820" s="1" t="s">
        <v>218</v>
      </c>
      <c r="B820" s="2">
        <v>22</v>
      </c>
      <c r="C820" s="2">
        <v>8.99</v>
      </c>
      <c r="D820" s="2">
        <v>5.57</v>
      </c>
      <c r="E820" s="2">
        <v>7.74</v>
      </c>
    </row>
    <row r="821" spans="1:5" x14ac:dyDescent="0.35">
      <c r="A821" s="1" t="s">
        <v>224</v>
      </c>
      <c r="B821" s="2">
        <v>22</v>
      </c>
      <c r="C821" s="2">
        <v>8.99</v>
      </c>
      <c r="D821" s="2">
        <v>5.57</v>
      </c>
      <c r="E821" s="2">
        <v>7.74</v>
      </c>
    </row>
    <row r="822" spans="1:5" x14ac:dyDescent="0.35">
      <c r="A822" s="1" t="s">
        <v>238</v>
      </c>
      <c r="B822" s="2">
        <v>22</v>
      </c>
      <c r="C822" s="2">
        <v>8.99</v>
      </c>
      <c r="D822" s="2">
        <v>5.57</v>
      </c>
      <c r="E822" s="2">
        <v>7.74</v>
      </c>
    </row>
    <row r="823" spans="1:5" x14ac:dyDescent="0.35">
      <c r="A823" s="1" t="s">
        <v>244</v>
      </c>
      <c r="B823" s="2">
        <v>22</v>
      </c>
      <c r="C823" s="2">
        <v>8.99</v>
      </c>
      <c r="D823" s="2">
        <v>5.57</v>
      </c>
      <c r="E823" s="2">
        <v>7.74</v>
      </c>
    </row>
    <row r="824" spans="1:5" x14ac:dyDescent="0.35">
      <c r="A824" s="1" t="s">
        <v>258</v>
      </c>
      <c r="B824" s="2">
        <v>22</v>
      </c>
      <c r="C824" s="2">
        <v>8.99</v>
      </c>
      <c r="D824" s="2">
        <v>5.57</v>
      </c>
      <c r="E824" s="2">
        <v>7.74</v>
      </c>
    </row>
    <row r="825" spans="1:5" x14ac:dyDescent="0.35">
      <c r="A825" s="1" t="s">
        <v>12</v>
      </c>
      <c r="B825" s="2">
        <v>23</v>
      </c>
      <c r="C825" s="2">
        <v>8.99</v>
      </c>
      <c r="D825" s="2">
        <v>5.57</v>
      </c>
      <c r="E825" s="2">
        <v>7.74</v>
      </c>
    </row>
    <row r="826" spans="1:5" x14ac:dyDescent="0.35">
      <c r="A826" s="1" t="s">
        <v>32</v>
      </c>
      <c r="B826" s="2">
        <v>23</v>
      </c>
      <c r="C826" s="2">
        <v>8.99</v>
      </c>
      <c r="D826" s="2">
        <v>5.57</v>
      </c>
      <c r="E826" s="2">
        <v>7.74</v>
      </c>
    </row>
    <row r="827" spans="1:5" x14ac:dyDescent="0.35">
      <c r="A827" s="1" t="s">
        <v>52</v>
      </c>
      <c r="B827" s="2">
        <v>23</v>
      </c>
      <c r="C827" s="2">
        <v>8.99</v>
      </c>
      <c r="D827" s="2">
        <v>5.57</v>
      </c>
      <c r="E827" s="2">
        <v>7.74</v>
      </c>
    </row>
    <row r="828" spans="1:5" x14ac:dyDescent="0.35">
      <c r="A828" s="1" t="s">
        <v>72</v>
      </c>
      <c r="B828" s="2">
        <v>23</v>
      </c>
      <c r="C828" s="2">
        <v>8.99</v>
      </c>
      <c r="D828" s="2">
        <v>5.57</v>
      </c>
      <c r="E828" s="2">
        <v>7.74</v>
      </c>
    </row>
    <row r="829" spans="1:5" x14ac:dyDescent="0.35">
      <c r="A829" s="1" t="s">
        <v>92</v>
      </c>
      <c r="B829" s="2">
        <v>23</v>
      </c>
      <c r="C829" s="2">
        <v>1.83</v>
      </c>
      <c r="D829" s="2">
        <v>5.94</v>
      </c>
      <c r="E829" s="2">
        <v>5.6</v>
      </c>
    </row>
    <row r="830" spans="1:5" x14ac:dyDescent="0.35">
      <c r="A830" s="1" t="s">
        <v>112</v>
      </c>
      <c r="B830" s="2">
        <v>23</v>
      </c>
      <c r="C830" s="2">
        <v>4.04</v>
      </c>
      <c r="D830" s="2">
        <v>2.88</v>
      </c>
      <c r="E830" s="2">
        <v>2.4300000000000002</v>
      </c>
    </row>
    <row r="831" spans="1:5" x14ac:dyDescent="0.35">
      <c r="A831" s="1" t="s">
        <v>145</v>
      </c>
      <c r="B831" s="2">
        <v>23</v>
      </c>
      <c r="C831" s="2">
        <v>9.85</v>
      </c>
      <c r="D831" s="2">
        <v>2.02</v>
      </c>
      <c r="E831" s="2">
        <v>3.36</v>
      </c>
    </row>
    <row r="832" spans="1:5" x14ac:dyDescent="0.35">
      <c r="A832" s="1" t="s">
        <v>165</v>
      </c>
      <c r="B832" s="2">
        <v>23</v>
      </c>
      <c r="C832" s="2">
        <v>7.33</v>
      </c>
      <c r="D832" s="2">
        <v>3.81</v>
      </c>
      <c r="E832" s="2">
        <v>8.76</v>
      </c>
    </row>
    <row r="833" spans="1:5" x14ac:dyDescent="0.35">
      <c r="A833" s="1" t="s">
        <v>185</v>
      </c>
      <c r="B833" s="2">
        <v>23</v>
      </c>
      <c r="C833" s="2">
        <v>8.09</v>
      </c>
      <c r="D833" s="2">
        <v>5.29</v>
      </c>
      <c r="E833" s="2">
        <v>0.76</v>
      </c>
    </row>
    <row r="834" spans="1:5" x14ac:dyDescent="0.35">
      <c r="A834" s="1" t="s">
        <v>205</v>
      </c>
      <c r="B834" s="2">
        <v>23</v>
      </c>
      <c r="C834" s="2">
        <v>0.01</v>
      </c>
      <c r="D834" s="2">
        <v>7.9</v>
      </c>
      <c r="E834" s="2">
        <v>2.35</v>
      </c>
    </row>
    <row r="835" spans="1:5" x14ac:dyDescent="0.35">
      <c r="A835" s="1" t="s">
        <v>225</v>
      </c>
      <c r="B835" s="2">
        <v>23</v>
      </c>
      <c r="C835" s="2">
        <v>2.77</v>
      </c>
      <c r="D835" s="2">
        <v>2.74</v>
      </c>
      <c r="E835" s="2">
        <v>9.5</v>
      </c>
    </row>
    <row r="836" spans="1:5" x14ac:dyDescent="0.35">
      <c r="A836" s="1" t="s">
        <v>245</v>
      </c>
      <c r="B836" s="2">
        <v>23</v>
      </c>
      <c r="C836" s="2">
        <v>6.27</v>
      </c>
      <c r="D836" s="2">
        <v>8.24</v>
      </c>
      <c r="E836" s="2">
        <v>2.78</v>
      </c>
    </row>
    <row r="837" spans="1:5" x14ac:dyDescent="0.35">
      <c r="A837" s="1" t="s">
        <v>274</v>
      </c>
      <c r="B837" s="2">
        <v>23</v>
      </c>
      <c r="C837" s="2">
        <v>2.08</v>
      </c>
      <c r="D837" s="2">
        <v>8.2100000000000009</v>
      </c>
      <c r="E837" s="2">
        <v>9.24</v>
      </c>
    </row>
    <row r="838" spans="1:5" x14ac:dyDescent="0.35">
      <c r="A838" s="1" t="s">
        <v>291</v>
      </c>
      <c r="B838" s="2">
        <v>23</v>
      </c>
      <c r="C838" s="2">
        <v>6.27</v>
      </c>
      <c r="D838" s="2">
        <v>6.89</v>
      </c>
      <c r="E838" s="2">
        <v>3.68</v>
      </c>
    </row>
    <row r="839" spans="1:5" x14ac:dyDescent="0.35">
      <c r="A839" s="1" t="s">
        <v>308</v>
      </c>
      <c r="B839" s="2">
        <v>23</v>
      </c>
      <c r="C839" s="2">
        <v>9.25</v>
      </c>
      <c r="D839" s="2">
        <v>8.0299999999999994</v>
      </c>
      <c r="E839" s="2">
        <v>7.83</v>
      </c>
    </row>
    <row r="840" spans="1:5" x14ac:dyDescent="0.35">
      <c r="A840" s="1" t="s">
        <v>325</v>
      </c>
      <c r="B840" s="2">
        <v>23</v>
      </c>
      <c r="C840" s="2">
        <v>8.5</v>
      </c>
      <c r="D840" s="2">
        <v>1.4</v>
      </c>
      <c r="E840" s="2">
        <v>2.66</v>
      </c>
    </row>
    <row r="841" spans="1:5" x14ac:dyDescent="0.35">
      <c r="A841" s="1" t="s">
        <v>343</v>
      </c>
      <c r="B841" s="2">
        <v>23</v>
      </c>
      <c r="C841" s="2">
        <v>3.16</v>
      </c>
      <c r="D841" s="2">
        <v>9.89</v>
      </c>
      <c r="E841" s="2">
        <v>2.54</v>
      </c>
    </row>
    <row r="842" spans="1:5" x14ac:dyDescent="0.35">
      <c r="A842" s="1" t="s">
        <v>360</v>
      </c>
      <c r="B842" s="2">
        <v>23</v>
      </c>
      <c r="C842" s="2">
        <v>0.69</v>
      </c>
      <c r="D842" s="2">
        <v>7.12</v>
      </c>
      <c r="E842" s="2">
        <v>7.32</v>
      </c>
    </row>
    <row r="843" spans="1:5" x14ac:dyDescent="0.35">
      <c r="A843" s="1" t="s">
        <v>377</v>
      </c>
      <c r="B843" s="2">
        <v>23</v>
      </c>
      <c r="C843" s="2">
        <v>1.62</v>
      </c>
      <c r="D843" s="2">
        <v>7.12</v>
      </c>
      <c r="E843" s="2">
        <v>1.1000000000000001</v>
      </c>
    </row>
    <row r="844" spans="1:5" x14ac:dyDescent="0.35">
      <c r="A844" s="1" t="s">
        <v>394</v>
      </c>
      <c r="B844" s="2">
        <v>23</v>
      </c>
      <c r="C844" s="2">
        <v>6.72</v>
      </c>
      <c r="D844" s="2">
        <v>1.57</v>
      </c>
      <c r="E844" s="2">
        <v>0.68</v>
      </c>
    </row>
    <row r="845" spans="1:5" x14ac:dyDescent="0.35">
      <c r="A845" s="1" t="s">
        <v>411</v>
      </c>
      <c r="B845" s="2">
        <v>23</v>
      </c>
      <c r="C845" s="2">
        <v>9.16</v>
      </c>
      <c r="D845" s="2">
        <v>1.29</v>
      </c>
      <c r="E845" s="2">
        <v>3.88</v>
      </c>
    </row>
    <row r="846" spans="1:5" x14ac:dyDescent="0.35">
      <c r="A846" s="1" t="s">
        <v>428</v>
      </c>
      <c r="B846" s="2">
        <v>23</v>
      </c>
      <c r="C846" s="2">
        <v>6.63</v>
      </c>
      <c r="D846" s="2">
        <v>0.23</v>
      </c>
      <c r="E846" s="2">
        <v>7.87</v>
      </c>
    </row>
    <row r="847" spans="1:5" x14ac:dyDescent="0.35">
      <c r="A847" s="1" t="s">
        <v>445</v>
      </c>
      <c r="B847" s="2">
        <v>23</v>
      </c>
      <c r="C847" s="2">
        <v>6.4</v>
      </c>
      <c r="D847" s="2">
        <v>7.84</v>
      </c>
      <c r="E847" s="2">
        <v>4.3499999999999996</v>
      </c>
    </row>
    <row r="848" spans="1:5" x14ac:dyDescent="0.35">
      <c r="A848" s="1" t="s">
        <v>462</v>
      </c>
      <c r="B848" s="2">
        <v>23</v>
      </c>
      <c r="C848" s="2">
        <v>6.4</v>
      </c>
      <c r="D848" s="2">
        <v>7.84</v>
      </c>
      <c r="E848" s="2">
        <v>4.3499999999999996</v>
      </c>
    </row>
    <row r="849" spans="1:5" x14ac:dyDescent="0.35">
      <c r="A849" s="1" t="s">
        <v>479</v>
      </c>
      <c r="B849" s="2">
        <v>23</v>
      </c>
      <c r="C849" s="2">
        <v>6.4</v>
      </c>
      <c r="D849" s="2">
        <v>7.84</v>
      </c>
      <c r="E849" s="2">
        <v>4.3499999999999996</v>
      </c>
    </row>
    <row r="850" spans="1:5" x14ac:dyDescent="0.35">
      <c r="A850" s="1" t="s">
        <v>496</v>
      </c>
      <c r="B850" s="2">
        <v>23</v>
      </c>
      <c r="C850" s="2">
        <v>6.4</v>
      </c>
      <c r="D850" s="2">
        <v>7.84</v>
      </c>
      <c r="E850" s="2">
        <v>4.3499999999999996</v>
      </c>
    </row>
    <row r="851" spans="1:5" x14ac:dyDescent="0.35">
      <c r="A851" s="1" t="s">
        <v>513</v>
      </c>
      <c r="B851" s="2">
        <v>23</v>
      </c>
      <c r="C851" s="2">
        <v>6.4</v>
      </c>
      <c r="D851" s="2">
        <v>7.84</v>
      </c>
      <c r="E851" s="2">
        <v>4.3499999999999996</v>
      </c>
    </row>
    <row r="852" spans="1:5" x14ac:dyDescent="0.35">
      <c r="A852" s="1" t="s">
        <v>530</v>
      </c>
      <c r="B852" s="2">
        <v>23</v>
      </c>
      <c r="C852" s="2">
        <v>6.4</v>
      </c>
      <c r="D852" s="2">
        <v>7.84</v>
      </c>
      <c r="E852" s="2">
        <v>4.3499999999999996</v>
      </c>
    </row>
    <row r="853" spans="1:5" x14ac:dyDescent="0.35">
      <c r="A853" s="1" t="s">
        <v>547</v>
      </c>
      <c r="B853" s="2">
        <v>23</v>
      </c>
      <c r="C853" s="2">
        <v>6.4</v>
      </c>
      <c r="D853" s="2">
        <v>7.84</v>
      </c>
      <c r="E853" s="2">
        <v>4.3499999999999996</v>
      </c>
    </row>
    <row r="854" spans="1:5" x14ac:dyDescent="0.35">
      <c r="A854" s="1" t="s">
        <v>564</v>
      </c>
      <c r="B854" s="2">
        <v>23</v>
      </c>
      <c r="C854" s="2">
        <v>6.4</v>
      </c>
      <c r="D854" s="2">
        <v>7.84</v>
      </c>
      <c r="E854" s="2">
        <v>4.3499999999999996</v>
      </c>
    </row>
    <row r="855" spans="1:5" x14ac:dyDescent="0.35">
      <c r="A855" s="1" t="s">
        <v>581</v>
      </c>
      <c r="B855" s="2">
        <v>23</v>
      </c>
      <c r="C855" s="2">
        <v>6.4</v>
      </c>
      <c r="D855" s="2">
        <v>7.84</v>
      </c>
      <c r="E855" s="2">
        <v>4.3499999999999996</v>
      </c>
    </row>
    <row r="856" spans="1:5" x14ac:dyDescent="0.35">
      <c r="A856" s="1" t="s">
        <v>598</v>
      </c>
      <c r="B856" s="2">
        <v>23</v>
      </c>
      <c r="C856" s="2">
        <v>6.4</v>
      </c>
      <c r="D856" s="2">
        <v>7.84</v>
      </c>
      <c r="E856" s="2">
        <v>4.3499999999999996</v>
      </c>
    </row>
    <row r="857" spans="1:5" x14ac:dyDescent="0.35">
      <c r="A857" s="1" t="s">
        <v>615</v>
      </c>
      <c r="B857" s="2">
        <v>23</v>
      </c>
      <c r="C857" s="2">
        <v>6.4</v>
      </c>
      <c r="D857" s="2">
        <v>7.84</v>
      </c>
      <c r="E857" s="2">
        <v>4.3499999999999996</v>
      </c>
    </row>
    <row r="858" spans="1:5" x14ac:dyDescent="0.35">
      <c r="A858" s="1" t="s">
        <v>632</v>
      </c>
      <c r="B858" s="2">
        <v>23</v>
      </c>
      <c r="C858" s="2">
        <v>6.4</v>
      </c>
      <c r="D858" s="2">
        <v>7.84</v>
      </c>
      <c r="E858" s="2">
        <v>4.3499999999999996</v>
      </c>
    </row>
    <row r="859" spans="1:5" x14ac:dyDescent="0.35">
      <c r="A859" s="1" t="s">
        <v>649</v>
      </c>
      <c r="B859" s="2">
        <v>23</v>
      </c>
      <c r="C859" s="2">
        <v>5.87</v>
      </c>
      <c r="D859" s="2">
        <v>6.23</v>
      </c>
      <c r="E859" s="2">
        <v>7.84</v>
      </c>
    </row>
    <row r="860" spans="1:5" x14ac:dyDescent="0.35">
      <c r="A860" s="1" t="s">
        <v>666</v>
      </c>
      <c r="B860" s="2">
        <v>23</v>
      </c>
      <c r="C860" s="2">
        <v>9.81</v>
      </c>
      <c r="D860" s="2">
        <v>0.56000000000000005</v>
      </c>
      <c r="E860" s="2">
        <v>3.76</v>
      </c>
    </row>
    <row r="861" spans="1:5" x14ac:dyDescent="0.35">
      <c r="A861" s="1" t="s">
        <v>683</v>
      </c>
      <c r="B861" s="2">
        <v>23</v>
      </c>
      <c r="C861" s="2">
        <v>5.87</v>
      </c>
      <c r="D861" s="2">
        <v>6.23</v>
      </c>
      <c r="E861" s="2">
        <v>7.84</v>
      </c>
    </row>
    <row r="862" spans="1:5" x14ac:dyDescent="0.35">
      <c r="A862" s="1" t="s">
        <v>685</v>
      </c>
      <c r="B862" s="2">
        <v>23</v>
      </c>
      <c r="C862" s="2">
        <v>9.81</v>
      </c>
      <c r="D862" s="2">
        <v>0.56000000000000005</v>
      </c>
      <c r="E862" s="2">
        <v>3.76</v>
      </c>
    </row>
    <row r="863" spans="1:5" x14ac:dyDescent="0.35">
      <c r="A863" s="1" t="s">
        <v>702</v>
      </c>
      <c r="B863" s="2">
        <v>23</v>
      </c>
      <c r="C863" s="2">
        <v>5.87</v>
      </c>
      <c r="D863" s="2">
        <v>6.23</v>
      </c>
      <c r="E863" s="2">
        <v>7.84</v>
      </c>
    </row>
    <row r="864" spans="1:5" x14ac:dyDescent="0.35">
      <c r="A864" s="1" t="s">
        <v>704</v>
      </c>
      <c r="B864" s="2">
        <v>23</v>
      </c>
      <c r="C864" s="2">
        <v>9.81</v>
      </c>
      <c r="D864" s="2">
        <v>0.56000000000000005</v>
      </c>
      <c r="E864" s="2">
        <v>3.76</v>
      </c>
    </row>
    <row r="865" spans="1:5" x14ac:dyDescent="0.35">
      <c r="A865" s="1" t="s">
        <v>721</v>
      </c>
      <c r="B865" s="2">
        <v>23</v>
      </c>
      <c r="C865" s="2">
        <v>5.87</v>
      </c>
      <c r="D865" s="2">
        <v>6.23</v>
      </c>
      <c r="E865" s="2">
        <v>7.84</v>
      </c>
    </row>
    <row r="866" spans="1:5" x14ac:dyDescent="0.35">
      <c r="A866" s="1" t="s">
        <v>723</v>
      </c>
      <c r="B866" s="2">
        <v>23</v>
      </c>
      <c r="C866" s="2">
        <v>9.81</v>
      </c>
      <c r="D866" s="2">
        <v>0.56000000000000005</v>
      </c>
      <c r="E866" s="2">
        <v>3.76</v>
      </c>
    </row>
    <row r="867" spans="1:5" x14ac:dyDescent="0.35">
      <c r="A867" s="1" t="s">
        <v>740</v>
      </c>
      <c r="B867" s="2">
        <v>23</v>
      </c>
      <c r="C867" s="2">
        <v>5.87</v>
      </c>
      <c r="D867" s="2">
        <v>6.23</v>
      </c>
      <c r="E867" s="2">
        <v>7.84</v>
      </c>
    </row>
    <row r="868" spans="1:5" x14ac:dyDescent="0.35">
      <c r="A868" s="1" t="s">
        <v>743</v>
      </c>
      <c r="B868" s="2">
        <v>23</v>
      </c>
      <c r="C868" s="2">
        <v>9.81</v>
      </c>
      <c r="D868" s="2">
        <v>0.56000000000000005</v>
      </c>
      <c r="E868" s="2">
        <v>3.76</v>
      </c>
    </row>
    <row r="869" spans="1:5" x14ac:dyDescent="0.35">
      <c r="A869" s="1" t="s">
        <v>745</v>
      </c>
      <c r="B869" s="2">
        <v>23</v>
      </c>
      <c r="C869" s="2">
        <v>5.87</v>
      </c>
      <c r="D869" s="2">
        <v>6.23</v>
      </c>
      <c r="E869" s="2">
        <v>7.84</v>
      </c>
    </row>
    <row r="870" spans="1:5" x14ac:dyDescent="0.35">
      <c r="A870" s="1" t="s">
        <v>762</v>
      </c>
      <c r="B870" s="2">
        <v>23</v>
      </c>
      <c r="C870" s="2">
        <v>9.81</v>
      </c>
      <c r="D870" s="2">
        <v>0.56000000000000005</v>
      </c>
      <c r="E870" s="2">
        <v>3.76</v>
      </c>
    </row>
    <row r="871" spans="1:5" x14ac:dyDescent="0.35">
      <c r="A871" s="1" t="s">
        <v>764</v>
      </c>
      <c r="B871" s="2">
        <v>23</v>
      </c>
      <c r="C871" s="2">
        <v>5.87</v>
      </c>
      <c r="D871" s="2">
        <v>6.23</v>
      </c>
      <c r="E871" s="2">
        <v>7.84</v>
      </c>
    </row>
    <row r="872" spans="1:5" x14ac:dyDescent="0.35">
      <c r="A872" s="1" t="s">
        <v>781</v>
      </c>
      <c r="B872" s="2">
        <v>23</v>
      </c>
      <c r="C872" s="2">
        <v>9.81</v>
      </c>
      <c r="D872" s="2">
        <v>0.56000000000000005</v>
      </c>
      <c r="E872" s="2">
        <v>3.76</v>
      </c>
    </row>
    <row r="873" spans="1:5" x14ac:dyDescent="0.35">
      <c r="A873" s="1" t="s">
        <v>783</v>
      </c>
      <c r="B873" s="2">
        <v>23</v>
      </c>
      <c r="C873" s="2">
        <v>5.87</v>
      </c>
      <c r="D873" s="2">
        <v>6.23</v>
      </c>
      <c r="E873" s="2">
        <v>7.84</v>
      </c>
    </row>
    <row r="874" spans="1:5" x14ac:dyDescent="0.35">
      <c r="A874" s="1" t="s">
        <v>800</v>
      </c>
      <c r="B874" s="2">
        <v>23</v>
      </c>
      <c r="C874" s="2">
        <v>9.81</v>
      </c>
      <c r="D874" s="2">
        <v>0.56000000000000005</v>
      </c>
      <c r="E874" s="2">
        <v>3.76</v>
      </c>
    </row>
    <row r="875" spans="1:5" x14ac:dyDescent="0.35">
      <c r="A875" s="1" t="s">
        <v>803</v>
      </c>
      <c r="B875" s="2">
        <v>23</v>
      </c>
      <c r="C875" s="2">
        <v>5.87</v>
      </c>
      <c r="D875" s="2">
        <v>6.23</v>
      </c>
      <c r="E875" s="2">
        <v>7.84</v>
      </c>
    </row>
    <row r="876" spans="1:5" x14ac:dyDescent="0.35">
      <c r="A876" s="1" t="s">
        <v>805</v>
      </c>
      <c r="B876" s="2">
        <v>23</v>
      </c>
      <c r="C876" s="2">
        <v>9.81</v>
      </c>
      <c r="D876" s="2">
        <v>0.56000000000000005</v>
      </c>
      <c r="E876" s="2">
        <v>3.76</v>
      </c>
    </row>
    <row r="877" spans="1:5" x14ac:dyDescent="0.35">
      <c r="A877" s="1" t="s">
        <v>822</v>
      </c>
      <c r="B877" s="2">
        <v>23</v>
      </c>
      <c r="C877" s="2">
        <v>5.87</v>
      </c>
      <c r="D877" s="2">
        <v>6.23</v>
      </c>
      <c r="E877" s="2">
        <v>7.84</v>
      </c>
    </row>
    <row r="878" spans="1:5" x14ac:dyDescent="0.35">
      <c r="A878" s="1" t="s">
        <v>824</v>
      </c>
      <c r="B878" s="2">
        <v>23</v>
      </c>
      <c r="C878" s="2">
        <v>9.81</v>
      </c>
      <c r="D878" s="2">
        <v>0.56000000000000005</v>
      </c>
      <c r="E878" s="2">
        <v>3.76</v>
      </c>
    </row>
    <row r="879" spans="1:5" x14ac:dyDescent="0.35">
      <c r="A879" s="1" t="s">
        <v>841</v>
      </c>
      <c r="B879" s="2">
        <v>23</v>
      </c>
      <c r="C879" s="2">
        <v>5.87</v>
      </c>
      <c r="D879" s="2">
        <v>6.23</v>
      </c>
      <c r="E879" s="2">
        <v>7.84</v>
      </c>
    </row>
    <row r="880" spans="1:5" x14ac:dyDescent="0.35">
      <c r="A880" s="1" t="s">
        <v>843</v>
      </c>
      <c r="B880" s="2">
        <v>23</v>
      </c>
      <c r="C880" s="2">
        <v>9.81</v>
      </c>
      <c r="D880" s="2">
        <v>0.56000000000000005</v>
      </c>
      <c r="E880" s="2">
        <v>3.76</v>
      </c>
    </row>
    <row r="881" spans="1:5" x14ac:dyDescent="0.35">
      <c r="A881" s="1" t="s">
        <v>860</v>
      </c>
      <c r="B881" s="2">
        <v>23</v>
      </c>
      <c r="C881" s="2">
        <v>5.87</v>
      </c>
      <c r="D881" s="2">
        <v>6.23</v>
      </c>
      <c r="E881" s="2">
        <v>7.84</v>
      </c>
    </row>
    <row r="882" spans="1:5" x14ac:dyDescent="0.35">
      <c r="A882" s="1" t="s">
        <v>863</v>
      </c>
      <c r="B882" s="2">
        <v>23</v>
      </c>
      <c r="C882" s="2">
        <v>9.81</v>
      </c>
      <c r="D882" s="2">
        <v>0.56000000000000005</v>
      </c>
      <c r="E882" s="2">
        <v>3.76</v>
      </c>
    </row>
    <row r="883" spans="1:5" x14ac:dyDescent="0.35">
      <c r="A883" s="1" t="s">
        <v>865</v>
      </c>
      <c r="B883" s="2">
        <v>23</v>
      </c>
      <c r="C883" s="2">
        <v>5.59</v>
      </c>
      <c r="D883" s="2">
        <v>2.52</v>
      </c>
      <c r="E883" s="2">
        <v>5.3</v>
      </c>
    </row>
    <row r="884" spans="1:5" x14ac:dyDescent="0.35">
      <c r="A884" s="1" t="s">
        <v>882</v>
      </c>
      <c r="B884" s="2">
        <v>23</v>
      </c>
      <c r="C884" s="2">
        <v>5.59</v>
      </c>
      <c r="D884" s="2">
        <v>2.52</v>
      </c>
      <c r="E884" s="2">
        <v>5.3</v>
      </c>
    </row>
    <row r="885" spans="1:5" x14ac:dyDescent="0.35">
      <c r="A885" s="1" t="s">
        <v>884</v>
      </c>
      <c r="B885" s="2">
        <v>23</v>
      </c>
      <c r="C885" s="2">
        <v>5.59</v>
      </c>
      <c r="D885" s="2">
        <v>2.52</v>
      </c>
      <c r="E885" s="2">
        <v>5.3</v>
      </c>
    </row>
    <row r="886" spans="1:5" x14ac:dyDescent="0.35">
      <c r="A886" s="1" t="s">
        <v>901</v>
      </c>
      <c r="B886" s="2">
        <v>23</v>
      </c>
      <c r="C886" s="2">
        <v>5.59</v>
      </c>
      <c r="D886" s="2">
        <v>2.52</v>
      </c>
      <c r="E886" s="2">
        <v>5.3</v>
      </c>
    </row>
    <row r="887" spans="1:5" x14ac:dyDescent="0.35">
      <c r="A887" s="1" t="s">
        <v>903</v>
      </c>
      <c r="B887" s="2">
        <v>23</v>
      </c>
      <c r="C887" s="2">
        <v>5.59</v>
      </c>
      <c r="D887" s="2">
        <v>2.52</v>
      </c>
      <c r="E887" s="2">
        <v>5.3</v>
      </c>
    </row>
    <row r="888" spans="1:5" x14ac:dyDescent="0.35">
      <c r="A888" s="1" t="s">
        <v>920</v>
      </c>
      <c r="B888" s="2">
        <v>23</v>
      </c>
      <c r="C888" s="2">
        <v>5.59</v>
      </c>
      <c r="D888" s="2">
        <v>2.52</v>
      </c>
      <c r="E888" s="2">
        <v>5.3</v>
      </c>
    </row>
    <row r="889" spans="1:5" x14ac:dyDescent="0.35">
      <c r="A889" s="1" t="s">
        <v>937</v>
      </c>
      <c r="B889" s="2">
        <v>23</v>
      </c>
      <c r="C889" s="2">
        <v>5.59</v>
      </c>
      <c r="D889" s="2">
        <v>2.52</v>
      </c>
      <c r="E889" s="2">
        <v>5.3</v>
      </c>
    </row>
    <row r="890" spans="1:5" x14ac:dyDescent="0.35">
      <c r="A890" s="1" t="s">
        <v>954</v>
      </c>
      <c r="B890" s="2">
        <v>23</v>
      </c>
      <c r="C890" s="2">
        <v>5.59</v>
      </c>
      <c r="D890" s="2">
        <v>2.52</v>
      </c>
      <c r="E890" s="2">
        <v>5.3</v>
      </c>
    </row>
    <row r="891" spans="1:5" x14ac:dyDescent="0.35">
      <c r="A891" s="1" t="s">
        <v>971</v>
      </c>
      <c r="B891" s="2">
        <v>23</v>
      </c>
      <c r="C891" s="2">
        <v>5.59</v>
      </c>
      <c r="D891" s="2">
        <v>2.52</v>
      </c>
      <c r="E891" s="2">
        <v>5.3</v>
      </c>
    </row>
    <row r="892" spans="1:5" x14ac:dyDescent="0.35">
      <c r="A892" s="1" t="s">
        <v>988</v>
      </c>
      <c r="B892" s="2">
        <v>23</v>
      </c>
      <c r="C892" s="2">
        <v>5.59</v>
      </c>
      <c r="D892" s="2">
        <v>2.52</v>
      </c>
      <c r="E892" s="2">
        <v>5.3</v>
      </c>
    </row>
    <row r="893" spans="1:5" x14ac:dyDescent="0.35">
      <c r="A893" s="1" t="s">
        <v>1005</v>
      </c>
      <c r="B893" s="2">
        <v>23</v>
      </c>
      <c r="C893" s="2">
        <v>5.59</v>
      </c>
      <c r="D893" s="2">
        <v>2.52</v>
      </c>
      <c r="E893" s="2">
        <v>5.3</v>
      </c>
    </row>
    <row r="894" spans="1:5" x14ac:dyDescent="0.35">
      <c r="A894" s="1" t="s">
        <v>1022</v>
      </c>
      <c r="B894" s="2">
        <v>23</v>
      </c>
      <c r="C894" s="2">
        <v>5.59</v>
      </c>
      <c r="D894" s="2">
        <v>2.52</v>
      </c>
      <c r="E894" s="2">
        <v>5.3</v>
      </c>
    </row>
    <row r="895" spans="1:5" x14ac:dyDescent="0.35">
      <c r="A895" s="1" t="s">
        <v>1050</v>
      </c>
      <c r="B895" s="2">
        <v>23</v>
      </c>
      <c r="C895" s="2">
        <v>7.99</v>
      </c>
      <c r="D895" s="2">
        <v>9.2799999999999994</v>
      </c>
      <c r="E895" s="2">
        <v>8.9499999999999993</v>
      </c>
    </row>
    <row r="896" spans="1:5" x14ac:dyDescent="0.35">
      <c r="A896" s="1" t="s">
        <v>1067</v>
      </c>
      <c r="B896" s="2">
        <v>23</v>
      </c>
      <c r="C896" s="2">
        <v>5.23</v>
      </c>
      <c r="D896" s="2">
        <v>2.88</v>
      </c>
      <c r="E896" s="2">
        <v>1.87</v>
      </c>
    </row>
    <row r="897" spans="1:5" x14ac:dyDescent="0.35">
      <c r="A897" s="1" t="s">
        <v>1084</v>
      </c>
      <c r="B897" s="2">
        <v>23</v>
      </c>
      <c r="C897" s="2">
        <v>0.54</v>
      </c>
      <c r="D897" s="2">
        <v>3.68</v>
      </c>
      <c r="E897" s="2">
        <v>8.42</v>
      </c>
    </row>
    <row r="898" spans="1:5" x14ac:dyDescent="0.35">
      <c r="A898" s="1" t="s">
        <v>1101</v>
      </c>
      <c r="B898" s="2">
        <v>23</v>
      </c>
      <c r="C898" s="2">
        <v>7.99</v>
      </c>
      <c r="D898" s="2">
        <v>9.2799999999999994</v>
      </c>
      <c r="E898" s="2">
        <v>8.9499999999999993</v>
      </c>
    </row>
    <row r="899" spans="1:5" x14ac:dyDescent="0.35">
      <c r="A899" s="1" t="s">
        <v>1119</v>
      </c>
      <c r="B899" s="2">
        <v>23</v>
      </c>
      <c r="C899" s="2">
        <v>5.23</v>
      </c>
      <c r="D899" s="2">
        <v>2.88</v>
      </c>
      <c r="E899" s="2">
        <v>1.87</v>
      </c>
    </row>
    <row r="900" spans="1:5" x14ac:dyDescent="0.35">
      <c r="A900" s="1" t="s">
        <v>1136</v>
      </c>
      <c r="B900" s="2">
        <v>23</v>
      </c>
      <c r="C900" s="2">
        <v>0.54</v>
      </c>
      <c r="D900" s="2">
        <v>3.68</v>
      </c>
      <c r="E900" s="2">
        <v>8.42</v>
      </c>
    </row>
    <row r="901" spans="1:5" x14ac:dyDescent="0.35">
      <c r="A901" s="1" t="s">
        <v>1153</v>
      </c>
      <c r="B901" s="2">
        <v>23</v>
      </c>
      <c r="C901" s="2">
        <v>7.99</v>
      </c>
      <c r="D901" s="2">
        <v>9.2799999999999994</v>
      </c>
      <c r="E901" s="2">
        <v>8.9499999999999993</v>
      </c>
    </row>
    <row r="902" spans="1:5" x14ac:dyDescent="0.35">
      <c r="A902" s="1" t="s">
        <v>1170</v>
      </c>
      <c r="B902" s="2">
        <v>23</v>
      </c>
      <c r="C902" s="2">
        <v>5.23</v>
      </c>
      <c r="D902" s="2">
        <v>2.88</v>
      </c>
      <c r="E902" s="2">
        <v>1.87</v>
      </c>
    </row>
    <row r="903" spans="1:5" x14ac:dyDescent="0.35">
      <c r="A903" s="1" t="s">
        <v>1187</v>
      </c>
      <c r="B903" s="2">
        <v>23</v>
      </c>
      <c r="C903" s="2">
        <v>0.54</v>
      </c>
      <c r="D903" s="2">
        <v>3.68</v>
      </c>
      <c r="E903" s="2">
        <v>8.42</v>
      </c>
    </row>
    <row r="904" spans="1:5" x14ac:dyDescent="0.35">
      <c r="A904" s="1" t="s">
        <v>1204</v>
      </c>
      <c r="B904" s="2">
        <v>23</v>
      </c>
      <c r="C904" s="2">
        <v>7.99</v>
      </c>
      <c r="D904" s="2">
        <v>9.2799999999999994</v>
      </c>
      <c r="E904" s="2">
        <v>8.9499999999999993</v>
      </c>
    </row>
    <row r="905" spans="1:5" x14ac:dyDescent="0.35">
      <c r="A905" s="1" t="s">
        <v>1221</v>
      </c>
      <c r="B905" s="2">
        <v>23</v>
      </c>
      <c r="C905" s="2">
        <v>5.23</v>
      </c>
      <c r="D905" s="2">
        <v>2.88</v>
      </c>
      <c r="E905" s="2">
        <v>1.87</v>
      </c>
    </row>
    <row r="906" spans="1:5" x14ac:dyDescent="0.35">
      <c r="A906" s="1" t="s">
        <v>1238</v>
      </c>
      <c r="B906" s="2">
        <v>23</v>
      </c>
      <c r="C906" s="2">
        <v>0.54</v>
      </c>
      <c r="D906" s="2">
        <v>3.68</v>
      </c>
      <c r="E906" s="2">
        <v>8.42</v>
      </c>
    </row>
    <row r="907" spans="1:5" x14ac:dyDescent="0.35">
      <c r="A907" s="1" t="s">
        <v>1255</v>
      </c>
      <c r="B907" s="2">
        <v>23</v>
      </c>
      <c r="C907" s="2">
        <v>7.99</v>
      </c>
      <c r="D907" s="2">
        <v>9.2799999999999994</v>
      </c>
      <c r="E907" s="2">
        <v>8.9499999999999993</v>
      </c>
    </row>
    <row r="908" spans="1:5" x14ac:dyDescent="0.35">
      <c r="A908" s="1" t="s">
        <v>1272</v>
      </c>
      <c r="B908" s="2">
        <v>23</v>
      </c>
      <c r="C908" s="2">
        <v>5.23</v>
      </c>
      <c r="D908" s="2">
        <v>2.88</v>
      </c>
      <c r="E908" s="2">
        <v>1.87</v>
      </c>
    </row>
    <row r="909" spans="1:5" x14ac:dyDescent="0.35">
      <c r="A909" s="1" t="s">
        <v>1289</v>
      </c>
      <c r="B909" s="2">
        <v>23</v>
      </c>
      <c r="C909" s="2">
        <v>0.54</v>
      </c>
      <c r="D909" s="2">
        <v>3.68</v>
      </c>
      <c r="E909" s="2">
        <v>8.42</v>
      </c>
    </row>
    <row r="910" spans="1:5" x14ac:dyDescent="0.35">
      <c r="A910" s="1" t="s">
        <v>1306</v>
      </c>
      <c r="B910" s="2">
        <v>23</v>
      </c>
      <c r="C910" s="2">
        <v>7.99</v>
      </c>
      <c r="D910" s="2">
        <v>9.2799999999999994</v>
      </c>
      <c r="E910" s="2">
        <v>8.9499999999999993</v>
      </c>
    </row>
    <row r="911" spans="1:5" x14ac:dyDescent="0.35">
      <c r="A911" s="1" t="s">
        <v>1323</v>
      </c>
      <c r="B911" s="2">
        <v>23</v>
      </c>
      <c r="C911" s="2">
        <v>5.23</v>
      </c>
      <c r="D911" s="2">
        <v>2.88</v>
      </c>
      <c r="E911" s="2">
        <v>1.87</v>
      </c>
    </row>
    <row r="912" spans="1:5" x14ac:dyDescent="0.35">
      <c r="A912" s="1" t="s">
        <v>1340</v>
      </c>
      <c r="B912" s="2">
        <v>23</v>
      </c>
      <c r="C912" s="2">
        <v>0.54</v>
      </c>
      <c r="D912" s="2">
        <v>3.68</v>
      </c>
      <c r="E912" s="2">
        <v>8.42</v>
      </c>
    </row>
    <row r="913" spans="1:5" x14ac:dyDescent="0.35">
      <c r="A913" s="1" t="s">
        <v>1357</v>
      </c>
      <c r="B913" s="2">
        <v>23</v>
      </c>
      <c r="C913" s="2">
        <v>7.99</v>
      </c>
      <c r="D913" s="2">
        <v>9.2799999999999994</v>
      </c>
      <c r="E913" s="2">
        <v>8.9499999999999993</v>
      </c>
    </row>
    <row r="914" spans="1:5" x14ac:dyDescent="0.35">
      <c r="A914" s="1" t="s">
        <v>1374</v>
      </c>
      <c r="B914" s="2">
        <v>23</v>
      </c>
      <c r="C914" s="2">
        <v>5.23</v>
      </c>
      <c r="D914" s="2">
        <v>2.88</v>
      </c>
      <c r="E914" s="2">
        <v>1.87</v>
      </c>
    </row>
    <row r="915" spans="1:5" x14ac:dyDescent="0.35">
      <c r="A915" s="1" t="s">
        <v>1391</v>
      </c>
      <c r="B915" s="2">
        <v>23</v>
      </c>
      <c r="C915" s="2">
        <v>0.54</v>
      </c>
      <c r="D915" s="2">
        <v>3.68</v>
      </c>
      <c r="E915" s="2">
        <v>8.42</v>
      </c>
    </row>
    <row r="916" spans="1:5" x14ac:dyDescent="0.35">
      <c r="A916" s="1" t="s">
        <v>1408</v>
      </c>
      <c r="B916" s="2">
        <v>23</v>
      </c>
      <c r="C916" s="2">
        <v>7.99</v>
      </c>
      <c r="D916" s="2">
        <v>9.2799999999999994</v>
      </c>
      <c r="E916" s="2">
        <v>8.9499999999999993</v>
      </c>
    </row>
    <row r="917" spans="1:5" x14ac:dyDescent="0.35">
      <c r="A917" s="1" t="s">
        <v>1425</v>
      </c>
      <c r="B917" s="2">
        <v>23</v>
      </c>
      <c r="C917" s="2">
        <v>5.23</v>
      </c>
      <c r="D917" s="2">
        <v>2.88</v>
      </c>
      <c r="E917" s="2">
        <v>1.87</v>
      </c>
    </row>
    <row r="918" spans="1:5" x14ac:dyDescent="0.35">
      <c r="A918" s="1" t="s">
        <v>1442</v>
      </c>
      <c r="B918" s="2">
        <v>23</v>
      </c>
      <c r="C918" s="2">
        <v>0.54</v>
      </c>
      <c r="D918" s="2">
        <v>3.68</v>
      </c>
      <c r="E918" s="2">
        <v>8.42</v>
      </c>
    </row>
    <row r="919" spans="1:5" x14ac:dyDescent="0.35">
      <c r="A919" s="1" t="s">
        <v>1459</v>
      </c>
      <c r="B919" s="2">
        <v>23</v>
      </c>
      <c r="C919" s="2">
        <v>7.99</v>
      </c>
      <c r="D919" s="2">
        <v>9.2799999999999994</v>
      </c>
      <c r="E919" s="2">
        <v>8.9499999999999993</v>
      </c>
    </row>
    <row r="920" spans="1:5" x14ac:dyDescent="0.35">
      <c r="A920" s="1" t="s">
        <v>1461</v>
      </c>
      <c r="B920" s="2">
        <v>23</v>
      </c>
      <c r="C920" s="2">
        <v>5.23</v>
      </c>
      <c r="D920" s="2">
        <v>2.88</v>
      </c>
      <c r="E920" s="2">
        <v>1.87</v>
      </c>
    </row>
    <row r="921" spans="1:5" x14ac:dyDescent="0.35">
      <c r="A921" s="1" t="s">
        <v>1478</v>
      </c>
      <c r="B921" s="2">
        <v>23</v>
      </c>
      <c r="C921" s="2">
        <v>0.54</v>
      </c>
      <c r="D921" s="2">
        <v>3.68</v>
      </c>
      <c r="E921" s="2">
        <v>8.42</v>
      </c>
    </row>
    <row r="922" spans="1:5" x14ac:dyDescent="0.35">
      <c r="A922" s="1" t="s">
        <v>1480</v>
      </c>
      <c r="B922" s="2">
        <v>23</v>
      </c>
      <c r="C922" s="2">
        <v>7.99</v>
      </c>
      <c r="D922" s="2">
        <v>9.2799999999999994</v>
      </c>
      <c r="E922" s="2">
        <v>8.9499999999999993</v>
      </c>
    </row>
    <row r="923" spans="1:5" x14ac:dyDescent="0.35">
      <c r="A923" s="1" t="s">
        <v>1497</v>
      </c>
      <c r="B923" s="2">
        <v>23</v>
      </c>
      <c r="C923" s="2">
        <v>5.23</v>
      </c>
      <c r="D923" s="2">
        <v>2.88</v>
      </c>
      <c r="E923" s="2">
        <v>1.87</v>
      </c>
    </row>
    <row r="924" spans="1:5" x14ac:dyDescent="0.35">
      <c r="A924" s="1" t="s">
        <v>1499</v>
      </c>
      <c r="B924" s="2">
        <v>23</v>
      </c>
      <c r="C924" s="2">
        <v>0.54</v>
      </c>
      <c r="D924" s="2">
        <v>3.68</v>
      </c>
      <c r="E924" s="2">
        <v>8.42</v>
      </c>
    </row>
    <row r="925" spans="1:5" x14ac:dyDescent="0.35">
      <c r="A925" s="1" t="s">
        <v>1516</v>
      </c>
      <c r="B925" s="2">
        <v>23</v>
      </c>
      <c r="C925" s="2">
        <v>7.99</v>
      </c>
      <c r="D925" s="2">
        <v>9.2799999999999994</v>
      </c>
      <c r="E925" s="2">
        <v>8.9499999999999993</v>
      </c>
    </row>
    <row r="926" spans="1:5" x14ac:dyDescent="0.35">
      <c r="A926" s="1" t="s">
        <v>1519</v>
      </c>
      <c r="B926" s="2">
        <v>23</v>
      </c>
      <c r="C926" s="2">
        <v>5.23</v>
      </c>
      <c r="D926" s="2">
        <v>2.88</v>
      </c>
      <c r="E926" s="2">
        <v>1.87</v>
      </c>
    </row>
    <row r="927" spans="1:5" x14ac:dyDescent="0.35">
      <c r="A927" s="1" t="s">
        <v>1521</v>
      </c>
      <c r="B927" s="2">
        <v>23</v>
      </c>
      <c r="C927" s="2">
        <v>0.54</v>
      </c>
      <c r="D927" s="2">
        <v>3.68</v>
      </c>
      <c r="E927" s="2">
        <v>8.42</v>
      </c>
    </row>
    <row r="928" spans="1:5" x14ac:dyDescent="0.35">
      <c r="A928" s="1" t="s">
        <v>1538</v>
      </c>
      <c r="B928" s="2">
        <v>23</v>
      </c>
      <c r="C928" s="2">
        <v>7.99</v>
      </c>
      <c r="D928" s="2">
        <v>9.2799999999999994</v>
      </c>
      <c r="E928" s="2">
        <v>8.9499999999999993</v>
      </c>
    </row>
    <row r="929" spans="1:5" x14ac:dyDescent="0.35">
      <c r="A929" s="1" t="s">
        <v>1540</v>
      </c>
      <c r="B929" s="2">
        <v>23</v>
      </c>
      <c r="C929" s="2">
        <v>5.23</v>
      </c>
      <c r="D929" s="2">
        <v>2.88</v>
      </c>
      <c r="E929" s="2">
        <v>1.87</v>
      </c>
    </row>
    <row r="930" spans="1:5" x14ac:dyDescent="0.35">
      <c r="A930" s="1" t="s">
        <v>1557</v>
      </c>
      <c r="B930" s="2">
        <v>23</v>
      </c>
      <c r="C930" s="2">
        <v>0.54</v>
      </c>
      <c r="D930" s="2">
        <v>3.68</v>
      </c>
      <c r="E930" s="2">
        <v>8.42</v>
      </c>
    </row>
    <row r="931" spans="1:5" x14ac:dyDescent="0.35">
      <c r="A931" s="1" t="s">
        <v>1559</v>
      </c>
      <c r="B931" s="2">
        <v>23</v>
      </c>
      <c r="C931" s="2">
        <v>2</v>
      </c>
      <c r="D931" s="2">
        <v>9.7200000000000006</v>
      </c>
      <c r="E931" s="2">
        <v>3.26</v>
      </c>
    </row>
    <row r="932" spans="1:5" x14ac:dyDescent="0.35">
      <c r="A932" s="1" t="s">
        <v>1576</v>
      </c>
      <c r="B932" s="2">
        <v>23</v>
      </c>
      <c r="C932" s="2">
        <v>2</v>
      </c>
      <c r="D932" s="2">
        <v>9.7200000000000006</v>
      </c>
      <c r="E932" s="2">
        <v>3.26</v>
      </c>
    </row>
    <row r="933" spans="1:5" x14ac:dyDescent="0.35">
      <c r="A933" s="1" t="s">
        <v>1579</v>
      </c>
      <c r="B933" s="2">
        <v>23</v>
      </c>
      <c r="C933" s="2">
        <v>2</v>
      </c>
      <c r="D933" s="2">
        <v>9.7200000000000006</v>
      </c>
      <c r="E933" s="2">
        <v>3.26</v>
      </c>
    </row>
    <row r="934" spans="1:5" x14ac:dyDescent="0.35">
      <c r="A934" s="1" t="s">
        <v>1581</v>
      </c>
      <c r="B934" s="2">
        <v>23</v>
      </c>
      <c r="C934" s="2">
        <v>2</v>
      </c>
      <c r="D934" s="2">
        <v>9.7200000000000006</v>
      </c>
      <c r="E934" s="2">
        <v>3.26</v>
      </c>
    </row>
    <row r="935" spans="1:5" x14ac:dyDescent="0.35">
      <c r="A935" s="1" t="s">
        <v>1598</v>
      </c>
      <c r="B935" s="2">
        <v>23</v>
      </c>
      <c r="C935" s="2">
        <v>2</v>
      </c>
      <c r="D935" s="2">
        <v>9.7200000000000006</v>
      </c>
      <c r="E935" s="2">
        <v>3.26</v>
      </c>
    </row>
    <row r="936" spans="1:5" x14ac:dyDescent="0.35">
      <c r="A936" s="1" t="s">
        <v>1600</v>
      </c>
      <c r="B936" s="2">
        <v>23</v>
      </c>
      <c r="C936" s="2">
        <v>2</v>
      </c>
      <c r="D936" s="2">
        <v>9.7200000000000006</v>
      </c>
      <c r="E936" s="2">
        <v>3.26</v>
      </c>
    </row>
    <row r="937" spans="1:5" x14ac:dyDescent="0.35">
      <c r="A937" s="1" t="s">
        <v>1617</v>
      </c>
      <c r="B937" s="2">
        <v>23</v>
      </c>
      <c r="C937" s="2">
        <v>2</v>
      </c>
      <c r="D937" s="2">
        <v>9.7200000000000006</v>
      </c>
      <c r="E937" s="2">
        <v>3.26</v>
      </c>
    </row>
    <row r="938" spans="1:5" x14ac:dyDescent="0.35">
      <c r="A938" s="1" t="s">
        <v>1619</v>
      </c>
      <c r="B938" s="2">
        <v>23</v>
      </c>
      <c r="C938" s="2">
        <v>2</v>
      </c>
      <c r="D938" s="2">
        <v>9.7200000000000006</v>
      </c>
      <c r="E938" s="2">
        <v>3.26</v>
      </c>
    </row>
    <row r="939" spans="1:5" x14ac:dyDescent="0.35">
      <c r="A939" s="1" t="s">
        <v>1636</v>
      </c>
      <c r="B939" s="2">
        <v>23</v>
      </c>
      <c r="C939" s="2">
        <v>2</v>
      </c>
      <c r="D939" s="2">
        <v>9.7200000000000006</v>
      </c>
      <c r="E939" s="2">
        <v>3.26</v>
      </c>
    </row>
    <row r="940" spans="1:5" x14ac:dyDescent="0.35">
      <c r="A940" s="1" t="s">
        <v>1639</v>
      </c>
      <c r="B940" s="2">
        <v>23</v>
      </c>
      <c r="C940" s="2">
        <v>2</v>
      </c>
      <c r="D940" s="2">
        <v>9.7200000000000006</v>
      </c>
      <c r="E940" s="2">
        <v>3.26</v>
      </c>
    </row>
    <row r="941" spans="1:5" x14ac:dyDescent="0.35">
      <c r="A941" s="1" t="s">
        <v>1641</v>
      </c>
      <c r="B941" s="2">
        <v>23</v>
      </c>
      <c r="C941" s="2">
        <v>2</v>
      </c>
      <c r="D941" s="2">
        <v>9.7200000000000006</v>
      </c>
      <c r="E941" s="2">
        <v>3.26</v>
      </c>
    </row>
    <row r="942" spans="1:5" x14ac:dyDescent="0.35">
      <c r="A942" s="1" t="s">
        <v>1658</v>
      </c>
      <c r="B942" s="2">
        <v>23</v>
      </c>
      <c r="C942" s="2">
        <v>2</v>
      </c>
      <c r="D942" s="2">
        <v>9.7200000000000006</v>
      </c>
      <c r="E942" s="2">
        <v>3.26</v>
      </c>
    </row>
    <row r="943" spans="1:5" x14ac:dyDescent="0.35">
      <c r="A943" s="1" t="s">
        <v>1660</v>
      </c>
      <c r="B943" s="2">
        <v>23</v>
      </c>
      <c r="C943" s="2">
        <v>1.62</v>
      </c>
      <c r="D943" s="2">
        <v>7.12</v>
      </c>
      <c r="E943" s="2">
        <v>1.1000000000000001</v>
      </c>
    </row>
    <row r="944" spans="1:5" x14ac:dyDescent="0.35">
      <c r="A944" s="1" t="s">
        <v>1677</v>
      </c>
      <c r="B944" s="2">
        <v>23</v>
      </c>
      <c r="C944" s="2">
        <v>6.72</v>
      </c>
      <c r="D944" s="2">
        <v>1.57</v>
      </c>
      <c r="E944" s="2">
        <v>0.68</v>
      </c>
    </row>
    <row r="945" spans="1:5" x14ac:dyDescent="0.35">
      <c r="A945" s="1" t="s">
        <v>1679</v>
      </c>
      <c r="B945" s="2">
        <v>23</v>
      </c>
      <c r="C945" s="2">
        <v>9.16</v>
      </c>
      <c r="D945" s="2">
        <v>1.29</v>
      </c>
      <c r="E945" s="2">
        <v>3.88</v>
      </c>
    </row>
    <row r="946" spans="1:5" x14ac:dyDescent="0.35">
      <c r="A946" s="1" t="s">
        <v>1696</v>
      </c>
      <c r="B946" s="2">
        <v>23</v>
      </c>
      <c r="C946" s="2">
        <v>6.8</v>
      </c>
      <c r="D946" s="2">
        <v>1.79</v>
      </c>
      <c r="E946" s="2">
        <v>0.7</v>
      </c>
    </row>
    <row r="947" spans="1:5" x14ac:dyDescent="0.35">
      <c r="A947" s="1" t="s">
        <v>1713</v>
      </c>
      <c r="B947" s="2">
        <v>23</v>
      </c>
      <c r="C947" s="2">
        <v>7.46</v>
      </c>
      <c r="D947" s="2">
        <v>4.3600000000000003</v>
      </c>
      <c r="E947" s="2">
        <v>5.36</v>
      </c>
    </row>
    <row r="948" spans="1:5" x14ac:dyDescent="0.35">
      <c r="A948" s="1" t="s">
        <v>1730</v>
      </c>
      <c r="B948" s="2">
        <v>23</v>
      </c>
      <c r="C948" s="2">
        <v>9.6</v>
      </c>
      <c r="D948" s="2">
        <v>1.23</v>
      </c>
      <c r="E948" s="2">
        <v>1.25</v>
      </c>
    </row>
    <row r="949" spans="1:5" x14ac:dyDescent="0.35">
      <c r="A949" s="1" t="s">
        <v>1747</v>
      </c>
      <c r="B949" s="2">
        <v>23</v>
      </c>
      <c r="C949" s="2">
        <v>5.53</v>
      </c>
      <c r="D949" s="2">
        <v>4.01</v>
      </c>
      <c r="E949" s="2">
        <v>5.24</v>
      </c>
    </row>
    <row r="950" spans="1:5" x14ac:dyDescent="0.35">
      <c r="A950" s="1" t="s">
        <v>1764</v>
      </c>
      <c r="B950" s="2">
        <v>23</v>
      </c>
      <c r="C950" s="2">
        <v>8.09</v>
      </c>
      <c r="D950" s="2">
        <v>2.2400000000000002</v>
      </c>
      <c r="E950" s="2">
        <v>7.84</v>
      </c>
    </row>
    <row r="951" spans="1:5" x14ac:dyDescent="0.35">
      <c r="A951" s="1" t="s">
        <v>1781</v>
      </c>
      <c r="B951" s="2">
        <v>23</v>
      </c>
      <c r="C951" s="2">
        <v>5.42</v>
      </c>
      <c r="D951" s="2">
        <v>7.24</v>
      </c>
      <c r="E951" s="2">
        <v>2.15</v>
      </c>
    </row>
    <row r="952" spans="1:5" x14ac:dyDescent="0.35">
      <c r="A952" s="1" t="s">
        <v>1798</v>
      </c>
      <c r="B952" s="2">
        <v>23</v>
      </c>
      <c r="C952" s="2">
        <v>4.67</v>
      </c>
      <c r="D952" s="2">
        <v>1.92</v>
      </c>
      <c r="E952" s="2">
        <v>6.31</v>
      </c>
    </row>
    <row r="953" spans="1:5" x14ac:dyDescent="0.35">
      <c r="A953" s="1" t="s">
        <v>1826</v>
      </c>
      <c r="B953" s="2">
        <v>23</v>
      </c>
      <c r="C953" s="2">
        <v>6.81</v>
      </c>
      <c r="D953" s="2">
        <v>1.85</v>
      </c>
      <c r="E953" s="2">
        <v>7.53</v>
      </c>
    </row>
    <row r="954" spans="1:5" x14ac:dyDescent="0.35">
      <c r="A954" s="1" t="s">
        <v>1843</v>
      </c>
      <c r="B954" s="2">
        <v>23</v>
      </c>
      <c r="C954" s="2">
        <v>7.93</v>
      </c>
      <c r="D954" s="2">
        <v>2.89</v>
      </c>
      <c r="E954" s="2">
        <v>8.52</v>
      </c>
    </row>
    <row r="955" spans="1:5" x14ac:dyDescent="0.35">
      <c r="A955" s="1" t="s">
        <v>1860</v>
      </c>
      <c r="B955" s="2">
        <v>23</v>
      </c>
      <c r="C955" s="2">
        <v>2.82</v>
      </c>
      <c r="D955" s="2">
        <v>2.04</v>
      </c>
      <c r="E955" s="2">
        <v>2.91</v>
      </c>
    </row>
    <row r="956" spans="1:5" x14ac:dyDescent="0.35">
      <c r="A956" s="1" t="s">
        <v>1877</v>
      </c>
      <c r="B956" s="2">
        <v>23</v>
      </c>
      <c r="C956" s="2">
        <v>1.88</v>
      </c>
      <c r="D956" s="2">
        <v>6.79</v>
      </c>
      <c r="E956" s="2">
        <v>8.3000000000000007</v>
      </c>
    </row>
    <row r="957" spans="1:5" x14ac:dyDescent="0.35">
      <c r="A957" s="1" t="s">
        <v>1895</v>
      </c>
      <c r="B957" s="2">
        <v>23</v>
      </c>
      <c r="C957" s="2">
        <v>8.5399999999999991</v>
      </c>
      <c r="D957" s="2">
        <v>4.0199999999999996</v>
      </c>
      <c r="E957" s="2">
        <v>2.34</v>
      </c>
    </row>
    <row r="958" spans="1:5" x14ac:dyDescent="0.35">
      <c r="A958" s="1" t="s">
        <v>1912</v>
      </c>
      <c r="B958" s="2">
        <v>23</v>
      </c>
      <c r="C958" s="2">
        <v>6.39</v>
      </c>
      <c r="D958" s="2">
        <v>7.64</v>
      </c>
      <c r="E958" s="2">
        <v>4.43</v>
      </c>
    </row>
    <row r="959" spans="1:5" x14ac:dyDescent="0.35">
      <c r="A959" s="1" t="s">
        <v>1929</v>
      </c>
      <c r="B959" s="2">
        <v>23</v>
      </c>
      <c r="C959" s="2">
        <v>7.33</v>
      </c>
      <c r="D959" s="2">
        <v>3.81</v>
      </c>
      <c r="E959" s="2">
        <v>8.76</v>
      </c>
    </row>
    <row r="960" spans="1:5" x14ac:dyDescent="0.35">
      <c r="A960" s="1" t="s">
        <v>1946</v>
      </c>
      <c r="B960" s="2">
        <v>23</v>
      </c>
      <c r="C960" s="2">
        <v>1.01</v>
      </c>
      <c r="D960" s="2">
        <v>6.34</v>
      </c>
      <c r="E960" s="2">
        <v>5.76</v>
      </c>
    </row>
    <row r="961" spans="1:5" x14ac:dyDescent="0.35">
      <c r="A961" s="1" t="s">
        <v>1963</v>
      </c>
      <c r="B961" s="2">
        <v>23</v>
      </c>
      <c r="C961" s="2">
        <v>8.57</v>
      </c>
      <c r="D961" s="2">
        <v>8.41</v>
      </c>
      <c r="E961" s="2">
        <v>4.04</v>
      </c>
    </row>
    <row r="962" spans="1:5" x14ac:dyDescent="0.35">
      <c r="A962" s="1" t="s">
        <v>1980</v>
      </c>
      <c r="B962" s="2">
        <v>23</v>
      </c>
      <c r="C962" s="2">
        <v>8.57</v>
      </c>
      <c r="D962" s="2">
        <v>8.41</v>
      </c>
      <c r="E962" s="2">
        <v>4.04</v>
      </c>
    </row>
    <row r="963" spans="1:5" x14ac:dyDescent="0.35">
      <c r="A963" s="1" t="s">
        <v>1997</v>
      </c>
      <c r="B963" s="2">
        <v>23</v>
      </c>
      <c r="C963" s="2">
        <v>7.58</v>
      </c>
      <c r="D963" s="2">
        <v>3.53</v>
      </c>
      <c r="E963" s="2">
        <v>0.81</v>
      </c>
    </row>
    <row r="964" spans="1:5" x14ac:dyDescent="0.35">
      <c r="A964" s="1" t="s">
        <v>2014</v>
      </c>
      <c r="B964" s="2">
        <v>23</v>
      </c>
      <c r="C964" s="2">
        <v>7.58</v>
      </c>
      <c r="D964" s="2">
        <v>3.53</v>
      </c>
      <c r="E964" s="2">
        <v>0.81</v>
      </c>
    </row>
    <row r="965" spans="1:5" x14ac:dyDescent="0.35">
      <c r="A965" s="1" t="s">
        <v>2031</v>
      </c>
      <c r="B965" s="2">
        <v>23</v>
      </c>
      <c r="C965" s="2">
        <v>7.58</v>
      </c>
      <c r="D965" s="2">
        <v>3.53</v>
      </c>
      <c r="E965" s="2">
        <v>0.81</v>
      </c>
    </row>
    <row r="966" spans="1:5" x14ac:dyDescent="0.35">
      <c r="A966" s="1" t="s">
        <v>2048</v>
      </c>
      <c r="B966" s="2">
        <v>23</v>
      </c>
      <c r="C966" s="2">
        <v>7.58</v>
      </c>
      <c r="D966" s="2">
        <v>3.53</v>
      </c>
      <c r="E966" s="2">
        <v>0.81</v>
      </c>
    </row>
    <row r="967" spans="1:5" x14ac:dyDescent="0.35">
      <c r="A967" s="1" t="s">
        <v>2065</v>
      </c>
      <c r="B967" s="2">
        <v>23</v>
      </c>
      <c r="C967" s="2">
        <v>7.58</v>
      </c>
      <c r="D967" s="2">
        <v>3.53</v>
      </c>
      <c r="E967" s="2">
        <v>0.81</v>
      </c>
    </row>
    <row r="968" spans="1:5" x14ac:dyDescent="0.35">
      <c r="A968" s="1" t="s">
        <v>2082</v>
      </c>
      <c r="B968" s="2">
        <v>23</v>
      </c>
      <c r="C968" s="2">
        <v>7.58</v>
      </c>
      <c r="D968" s="2">
        <v>3.53</v>
      </c>
      <c r="E968" s="2">
        <v>0.81</v>
      </c>
    </row>
    <row r="969" spans="1:5" x14ac:dyDescent="0.35">
      <c r="A969" s="1" t="s">
        <v>2099</v>
      </c>
      <c r="B969" s="2">
        <v>23</v>
      </c>
      <c r="C969" s="2">
        <v>7.58</v>
      </c>
      <c r="D969" s="2">
        <v>3.53</v>
      </c>
      <c r="E969" s="2">
        <v>0.81</v>
      </c>
    </row>
    <row r="970" spans="1:5" x14ac:dyDescent="0.35">
      <c r="A970" s="1" t="s">
        <v>2116</v>
      </c>
      <c r="B970" s="2">
        <v>23</v>
      </c>
      <c r="C970" s="2">
        <v>7.58</v>
      </c>
      <c r="D970" s="2">
        <v>3.53</v>
      </c>
      <c r="E970" s="2">
        <v>0.81</v>
      </c>
    </row>
    <row r="971" spans="1:5" x14ac:dyDescent="0.35">
      <c r="A971" s="1" t="s">
        <v>2133</v>
      </c>
      <c r="B971" s="2">
        <v>23</v>
      </c>
      <c r="C971" s="2">
        <v>7.58</v>
      </c>
      <c r="D971" s="2">
        <v>3.53</v>
      </c>
      <c r="E971" s="2">
        <v>0.81</v>
      </c>
    </row>
    <row r="972" spans="1:5" x14ac:dyDescent="0.35">
      <c r="A972" s="1" t="s">
        <v>2150</v>
      </c>
      <c r="B972" s="2">
        <v>23</v>
      </c>
      <c r="C972" s="2">
        <v>7.58</v>
      </c>
      <c r="D972" s="2">
        <v>3.53</v>
      </c>
      <c r="E972" s="2">
        <v>0.81</v>
      </c>
    </row>
    <row r="973" spans="1:5" x14ac:dyDescent="0.35">
      <c r="A973" s="1" t="s">
        <v>2167</v>
      </c>
      <c r="B973" s="2">
        <v>23</v>
      </c>
      <c r="C973" s="2">
        <v>7.58</v>
      </c>
      <c r="D973" s="2">
        <v>3.53</v>
      </c>
      <c r="E973" s="2">
        <v>0.81</v>
      </c>
    </row>
    <row r="974" spans="1:5" x14ac:dyDescent="0.35">
      <c r="A974" s="1" t="s">
        <v>2184</v>
      </c>
      <c r="B974" s="2">
        <v>23</v>
      </c>
      <c r="C974" s="2">
        <v>7.58</v>
      </c>
      <c r="D974" s="2">
        <v>3.53</v>
      </c>
      <c r="E974" s="2">
        <v>0.81</v>
      </c>
    </row>
    <row r="975" spans="1:5" x14ac:dyDescent="0.35">
      <c r="A975" s="1" t="s">
        <v>2201</v>
      </c>
      <c r="B975" s="2">
        <v>23</v>
      </c>
      <c r="C975" s="2">
        <v>3.55</v>
      </c>
      <c r="D975" s="2">
        <v>4.2300000000000004</v>
      </c>
      <c r="E975" s="2">
        <v>5.15</v>
      </c>
    </row>
    <row r="976" spans="1:5" x14ac:dyDescent="0.35">
      <c r="A976" s="1" t="s">
        <v>2218</v>
      </c>
      <c r="B976" s="2">
        <v>23</v>
      </c>
      <c r="C976" s="2">
        <v>1.95</v>
      </c>
      <c r="D976" s="2">
        <v>4.91</v>
      </c>
      <c r="E976" s="2">
        <v>0.74</v>
      </c>
    </row>
    <row r="977" spans="1:5" x14ac:dyDescent="0.35">
      <c r="A977" s="1" t="s">
        <v>2235</v>
      </c>
      <c r="B977" s="2">
        <v>23</v>
      </c>
      <c r="C977" s="2">
        <v>8.5399999999999991</v>
      </c>
      <c r="D977" s="2">
        <v>4.0199999999999996</v>
      </c>
      <c r="E977" s="2">
        <v>2.34</v>
      </c>
    </row>
    <row r="978" spans="1:5" x14ac:dyDescent="0.35">
      <c r="A978" s="1" t="s">
        <v>2237</v>
      </c>
      <c r="B978" s="2">
        <v>23</v>
      </c>
      <c r="C978" s="2">
        <v>7.67</v>
      </c>
      <c r="D978" s="2">
        <v>1.74</v>
      </c>
      <c r="E978" s="2">
        <v>1.36</v>
      </c>
    </row>
    <row r="979" spans="1:5" x14ac:dyDescent="0.35">
      <c r="A979" s="1" t="s">
        <v>2254</v>
      </c>
      <c r="B979" s="2">
        <v>23</v>
      </c>
      <c r="C979" s="2">
        <v>9.16</v>
      </c>
      <c r="D979" s="2">
        <v>1.29</v>
      </c>
      <c r="E979" s="2">
        <v>3.88</v>
      </c>
    </row>
    <row r="980" spans="1:5" x14ac:dyDescent="0.35">
      <c r="A980" s="1" t="s">
        <v>2256</v>
      </c>
      <c r="B980" s="2">
        <v>23</v>
      </c>
      <c r="C980" s="2">
        <v>6.81</v>
      </c>
      <c r="D980" s="2">
        <v>1.85</v>
      </c>
      <c r="E980" s="2">
        <v>7.53</v>
      </c>
    </row>
    <row r="981" spans="1:5" x14ac:dyDescent="0.35">
      <c r="A981" s="1" t="s">
        <v>2273</v>
      </c>
      <c r="B981" s="2">
        <v>23</v>
      </c>
      <c r="C981" s="2">
        <v>2.2999999999999998</v>
      </c>
      <c r="D981" s="2">
        <v>8.08</v>
      </c>
      <c r="E981" s="2">
        <v>4.4000000000000004</v>
      </c>
    </row>
    <row r="982" spans="1:5" x14ac:dyDescent="0.35">
      <c r="A982" s="1" t="s">
        <v>2275</v>
      </c>
      <c r="B982" s="2">
        <v>23</v>
      </c>
      <c r="C982" s="2">
        <v>2.82</v>
      </c>
      <c r="D982" s="2">
        <v>2.04</v>
      </c>
      <c r="E982" s="2">
        <v>2.91</v>
      </c>
    </row>
    <row r="983" spans="1:5" x14ac:dyDescent="0.35">
      <c r="A983" s="1" t="s">
        <v>2292</v>
      </c>
      <c r="B983" s="2">
        <v>23</v>
      </c>
      <c r="C983" s="2">
        <v>1.88</v>
      </c>
      <c r="D983" s="2">
        <v>6.79</v>
      </c>
      <c r="E983" s="2">
        <v>8.3000000000000007</v>
      </c>
    </row>
    <row r="984" spans="1:5" x14ac:dyDescent="0.35">
      <c r="A984" s="1" t="s">
        <v>2295</v>
      </c>
      <c r="B984" s="2">
        <v>23</v>
      </c>
      <c r="C984" s="2">
        <v>9.8000000000000007</v>
      </c>
      <c r="D984" s="2">
        <v>0.97</v>
      </c>
      <c r="E984" s="2">
        <v>0.26</v>
      </c>
    </row>
    <row r="985" spans="1:5" x14ac:dyDescent="0.35">
      <c r="A985" s="1" t="s">
        <v>2297</v>
      </c>
      <c r="B985" s="2">
        <v>23</v>
      </c>
      <c r="C985" s="2">
        <v>6.39</v>
      </c>
      <c r="D985" s="2">
        <v>7.64</v>
      </c>
      <c r="E985" s="2">
        <v>4.43</v>
      </c>
    </row>
    <row r="986" spans="1:5" x14ac:dyDescent="0.35">
      <c r="A986" s="1" t="s">
        <v>2314</v>
      </c>
      <c r="B986" s="2">
        <v>23</v>
      </c>
      <c r="C986" s="2">
        <v>5.4</v>
      </c>
      <c r="D986" s="2">
        <v>8.1</v>
      </c>
      <c r="E986" s="2">
        <v>9.11</v>
      </c>
    </row>
    <row r="987" spans="1:5" x14ac:dyDescent="0.35">
      <c r="A987" s="1" t="s">
        <v>2316</v>
      </c>
      <c r="B987" s="2">
        <v>23</v>
      </c>
      <c r="C987" s="2">
        <v>1.01</v>
      </c>
      <c r="D987" s="2">
        <v>6.34</v>
      </c>
      <c r="E987" s="2">
        <v>5.76</v>
      </c>
    </row>
    <row r="988" spans="1:5" x14ac:dyDescent="0.35">
      <c r="A988" s="1" t="s">
        <v>2333</v>
      </c>
      <c r="B988" s="2">
        <v>23</v>
      </c>
      <c r="C988" s="2">
        <v>3.57</v>
      </c>
      <c r="D988" s="2">
        <v>1.78</v>
      </c>
      <c r="E988" s="2">
        <v>6.5</v>
      </c>
    </row>
    <row r="989" spans="1:5" x14ac:dyDescent="0.35">
      <c r="A989" s="1" t="s">
        <v>2335</v>
      </c>
      <c r="B989" s="2">
        <v>23</v>
      </c>
      <c r="C989" s="2">
        <v>1.47</v>
      </c>
      <c r="D989" s="2">
        <v>9.8000000000000007</v>
      </c>
      <c r="E989" s="2">
        <v>5.95</v>
      </c>
    </row>
    <row r="990" spans="1:5" x14ac:dyDescent="0.35">
      <c r="A990" s="1" t="s">
        <v>2352</v>
      </c>
      <c r="B990" s="2">
        <v>23</v>
      </c>
      <c r="C990" s="2">
        <v>1.83</v>
      </c>
      <c r="D990" s="2">
        <v>5.94</v>
      </c>
      <c r="E990" s="2">
        <v>5.6</v>
      </c>
    </row>
    <row r="991" spans="1:5" x14ac:dyDescent="0.35">
      <c r="A991" s="1" t="s">
        <v>2355</v>
      </c>
      <c r="B991" s="2">
        <v>23</v>
      </c>
      <c r="C991" s="2">
        <v>4.04</v>
      </c>
      <c r="D991" s="2">
        <v>2.88</v>
      </c>
      <c r="E991" s="2">
        <v>2.4300000000000002</v>
      </c>
    </row>
    <row r="992" spans="1:5" x14ac:dyDescent="0.35">
      <c r="A992" s="1" t="s">
        <v>2357</v>
      </c>
      <c r="B992" s="2">
        <v>23</v>
      </c>
      <c r="C992" s="2">
        <v>9.85</v>
      </c>
      <c r="D992" s="2">
        <v>2.02</v>
      </c>
      <c r="E992" s="2">
        <v>3.36</v>
      </c>
    </row>
    <row r="993" spans="1:5" x14ac:dyDescent="0.35">
      <c r="A993" s="1" t="s">
        <v>2374</v>
      </c>
      <c r="B993" s="2">
        <v>23</v>
      </c>
      <c r="C993" s="2">
        <v>6.8</v>
      </c>
      <c r="D993" s="2">
        <v>1.79</v>
      </c>
      <c r="E993" s="2">
        <v>0.7</v>
      </c>
    </row>
    <row r="994" spans="1:5" x14ac:dyDescent="0.35">
      <c r="A994" s="1" t="s">
        <v>2376</v>
      </c>
      <c r="B994" s="2">
        <v>23</v>
      </c>
      <c r="C994" s="2">
        <v>1.83</v>
      </c>
      <c r="D994" s="2">
        <v>5.94</v>
      </c>
      <c r="E994" s="2">
        <v>5.6</v>
      </c>
    </row>
    <row r="995" spans="1:5" x14ac:dyDescent="0.35">
      <c r="A995" s="1" t="s">
        <v>2393</v>
      </c>
      <c r="B995" s="2">
        <v>23</v>
      </c>
      <c r="C995" s="2">
        <v>4.04</v>
      </c>
      <c r="D995" s="2">
        <v>2.88</v>
      </c>
      <c r="E995" s="2">
        <v>2.4300000000000002</v>
      </c>
    </row>
    <row r="996" spans="1:5" x14ac:dyDescent="0.35">
      <c r="A996" s="1" t="s">
        <v>2395</v>
      </c>
      <c r="B996" s="2">
        <v>23</v>
      </c>
      <c r="C996" s="2">
        <v>9.85</v>
      </c>
      <c r="D996" s="2">
        <v>2.02</v>
      </c>
      <c r="E996" s="2">
        <v>3.36</v>
      </c>
    </row>
    <row r="997" spans="1:5" x14ac:dyDescent="0.35">
      <c r="A997" s="1" t="s">
        <v>2412</v>
      </c>
      <c r="B997" s="2">
        <v>23</v>
      </c>
      <c r="C997" s="2">
        <v>7.33</v>
      </c>
      <c r="D997" s="2">
        <v>3.81</v>
      </c>
      <c r="E997" s="2">
        <v>8.76</v>
      </c>
    </row>
    <row r="998" spans="1:5" x14ac:dyDescent="0.35">
      <c r="A998" s="1" t="s">
        <v>2415</v>
      </c>
      <c r="B998" s="2">
        <v>23</v>
      </c>
      <c r="C998" s="2">
        <v>8.09</v>
      </c>
      <c r="D998" s="2">
        <v>5.29</v>
      </c>
      <c r="E998" s="2">
        <v>0.76</v>
      </c>
    </row>
    <row r="999" spans="1:5" x14ac:dyDescent="0.35">
      <c r="A999" s="1" t="s">
        <v>2417</v>
      </c>
      <c r="B999" s="2">
        <v>23</v>
      </c>
      <c r="C999" s="2">
        <v>0.01</v>
      </c>
      <c r="D999" s="2">
        <v>7.9</v>
      </c>
      <c r="E999" s="2">
        <v>2.35</v>
      </c>
    </row>
    <row r="1000" spans="1:5" x14ac:dyDescent="0.35">
      <c r="A1000" s="1" t="s">
        <v>27</v>
      </c>
      <c r="B1000" s="2">
        <v>24</v>
      </c>
      <c r="C1000" s="2">
        <v>2.77</v>
      </c>
      <c r="D1000" s="2">
        <v>2.74</v>
      </c>
      <c r="E1000" s="2">
        <v>9.5</v>
      </c>
    </row>
    <row r="1001" spans="1:5" x14ac:dyDescent="0.35">
      <c r="A1001" s="1" t="s">
        <v>47</v>
      </c>
      <c r="B1001" s="2">
        <v>24</v>
      </c>
      <c r="C1001" s="2">
        <v>6.27</v>
      </c>
      <c r="D1001" s="2">
        <v>8.24</v>
      </c>
      <c r="E1001" s="2">
        <v>2.78</v>
      </c>
    </row>
    <row r="1002" spans="1:5" x14ac:dyDescent="0.35">
      <c r="A1002" s="1" t="s">
        <v>67</v>
      </c>
      <c r="B1002" s="2">
        <v>24</v>
      </c>
      <c r="C1002" s="2">
        <v>2.08</v>
      </c>
      <c r="D1002" s="2">
        <v>8.2100000000000009</v>
      </c>
      <c r="E1002" s="2">
        <v>9.24</v>
      </c>
    </row>
    <row r="1003" spans="1:5" x14ac:dyDescent="0.35">
      <c r="A1003" s="1" t="s">
        <v>87</v>
      </c>
      <c r="B1003" s="2">
        <v>24</v>
      </c>
      <c r="C1003" s="2">
        <v>6.27</v>
      </c>
      <c r="D1003" s="2">
        <v>6.89</v>
      </c>
      <c r="E1003" s="2">
        <v>3.68</v>
      </c>
    </row>
    <row r="1004" spans="1:5" x14ac:dyDescent="0.35">
      <c r="A1004" s="1" t="s">
        <v>107</v>
      </c>
      <c r="B1004" s="2">
        <v>24</v>
      </c>
      <c r="C1004" s="2">
        <v>9.25</v>
      </c>
      <c r="D1004" s="2">
        <v>8.0299999999999994</v>
      </c>
      <c r="E1004" s="2">
        <v>7.83</v>
      </c>
    </row>
    <row r="1005" spans="1:5" x14ac:dyDescent="0.35">
      <c r="A1005" s="1" t="s">
        <v>140</v>
      </c>
      <c r="B1005" s="2">
        <v>24</v>
      </c>
      <c r="C1005" s="2">
        <v>8.5</v>
      </c>
      <c r="D1005" s="2">
        <v>1.4</v>
      </c>
      <c r="E1005" s="2">
        <v>2.66</v>
      </c>
    </row>
    <row r="1006" spans="1:5" x14ac:dyDescent="0.35">
      <c r="A1006" s="1" t="s">
        <v>160</v>
      </c>
      <c r="B1006" s="2">
        <v>24</v>
      </c>
      <c r="C1006" s="2">
        <v>3.16</v>
      </c>
      <c r="D1006" s="2">
        <v>9.89</v>
      </c>
      <c r="E1006" s="2">
        <v>2.54</v>
      </c>
    </row>
    <row r="1007" spans="1:5" x14ac:dyDescent="0.35">
      <c r="A1007" s="1" t="s">
        <v>180</v>
      </c>
      <c r="B1007" s="2">
        <v>24</v>
      </c>
      <c r="C1007" s="2">
        <v>0.69</v>
      </c>
      <c r="D1007" s="2">
        <v>7.12</v>
      </c>
      <c r="E1007" s="2">
        <v>7.32</v>
      </c>
    </row>
    <row r="1008" spans="1:5" x14ac:dyDescent="0.35">
      <c r="A1008" s="1" t="s">
        <v>200</v>
      </c>
      <c r="B1008" s="2">
        <v>24</v>
      </c>
      <c r="C1008" s="2">
        <v>1.62</v>
      </c>
      <c r="D1008" s="2">
        <v>7.12</v>
      </c>
      <c r="E1008" s="2">
        <v>1.1000000000000001</v>
      </c>
    </row>
    <row r="1009" spans="1:5" x14ac:dyDescent="0.35">
      <c r="A1009" s="1" t="s">
        <v>220</v>
      </c>
      <c r="B1009" s="2">
        <v>24</v>
      </c>
      <c r="C1009" s="2">
        <v>6.72</v>
      </c>
      <c r="D1009" s="2">
        <v>1.57</v>
      </c>
      <c r="E1009" s="2">
        <v>0.68</v>
      </c>
    </row>
    <row r="1010" spans="1:5" x14ac:dyDescent="0.35">
      <c r="A1010" s="1" t="s">
        <v>240</v>
      </c>
      <c r="B1010" s="2">
        <v>24</v>
      </c>
      <c r="C1010" s="2">
        <v>9.16</v>
      </c>
      <c r="D1010" s="2">
        <v>1.29</v>
      </c>
      <c r="E1010" s="2">
        <v>3.88</v>
      </c>
    </row>
    <row r="1011" spans="1:5" x14ac:dyDescent="0.35">
      <c r="A1011" s="1" t="s">
        <v>260</v>
      </c>
      <c r="B1011" s="2">
        <v>24</v>
      </c>
      <c r="C1011" s="2">
        <v>6.63</v>
      </c>
      <c r="D1011" s="2">
        <v>0.23</v>
      </c>
      <c r="E1011" s="2">
        <v>7.87</v>
      </c>
    </row>
    <row r="1012" spans="1:5" x14ac:dyDescent="0.35">
      <c r="A1012" s="1" t="s">
        <v>265</v>
      </c>
      <c r="B1012" s="2">
        <v>24</v>
      </c>
      <c r="C1012" s="2">
        <v>6.4</v>
      </c>
      <c r="D1012" s="2">
        <v>7.84</v>
      </c>
      <c r="E1012" s="2">
        <v>4.3499999999999996</v>
      </c>
    </row>
    <row r="1013" spans="1:5" x14ac:dyDescent="0.35">
      <c r="A1013" s="1" t="s">
        <v>282</v>
      </c>
      <c r="B1013" s="2">
        <v>24</v>
      </c>
      <c r="C1013" s="2">
        <v>6.4</v>
      </c>
      <c r="D1013" s="2">
        <v>7.84</v>
      </c>
      <c r="E1013" s="2">
        <v>4.3499999999999996</v>
      </c>
    </row>
    <row r="1014" spans="1:5" x14ac:dyDescent="0.35">
      <c r="A1014" s="1" t="s">
        <v>299</v>
      </c>
      <c r="B1014" s="2">
        <v>24</v>
      </c>
      <c r="C1014" s="2">
        <v>6.4</v>
      </c>
      <c r="D1014" s="2">
        <v>7.84</v>
      </c>
      <c r="E1014" s="2">
        <v>4.3499999999999996</v>
      </c>
    </row>
    <row r="1015" spans="1:5" x14ac:dyDescent="0.35">
      <c r="A1015" s="1" t="s">
        <v>316</v>
      </c>
      <c r="B1015" s="2">
        <v>24</v>
      </c>
      <c r="C1015" s="2">
        <v>6.4</v>
      </c>
      <c r="D1015" s="2">
        <v>7.84</v>
      </c>
      <c r="E1015" s="2">
        <v>4.3499999999999996</v>
      </c>
    </row>
    <row r="1016" spans="1:5" x14ac:dyDescent="0.35">
      <c r="A1016" s="1" t="s">
        <v>334</v>
      </c>
      <c r="B1016" s="2">
        <v>24</v>
      </c>
      <c r="C1016" s="2">
        <v>6.4</v>
      </c>
      <c r="D1016" s="2">
        <v>7.84</v>
      </c>
      <c r="E1016" s="2">
        <v>4.3499999999999996</v>
      </c>
    </row>
    <row r="1017" spans="1:5" x14ac:dyDescent="0.35">
      <c r="A1017" s="1" t="s">
        <v>351</v>
      </c>
      <c r="B1017" s="2">
        <v>24</v>
      </c>
      <c r="C1017" s="2">
        <v>6.4</v>
      </c>
      <c r="D1017" s="2">
        <v>7.84</v>
      </c>
      <c r="E1017" s="2">
        <v>4.3499999999999996</v>
      </c>
    </row>
    <row r="1018" spans="1:5" x14ac:dyDescent="0.35">
      <c r="A1018" s="1" t="s">
        <v>368</v>
      </c>
      <c r="B1018" s="2">
        <v>24</v>
      </c>
      <c r="C1018" s="2">
        <v>6.4</v>
      </c>
      <c r="D1018" s="2">
        <v>7.84</v>
      </c>
      <c r="E1018" s="2">
        <v>4.3499999999999996</v>
      </c>
    </row>
    <row r="1019" spans="1:5" x14ac:dyDescent="0.35">
      <c r="A1019" s="1" t="s">
        <v>385</v>
      </c>
      <c r="B1019" s="2">
        <v>24</v>
      </c>
      <c r="C1019" s="2">
        <v>6.4</v>
      </c>
      <c r="D1019" s="2">
        <v>7.84</v>
      </c>
      <c r="E1019" s="2">
        <v>4.3499999999999996</v>
      </c>
    </row>
    <row r="1020" spans="1:5" x14ac:dyDescent="0.35">
      <c r="A1020" s="1" t="s">
        <v>402</v>
      </c>
      <c r="B1020" s="2">
        <v>24</v>
      </c>
      <c r="C1020" s="2">
        <v>6.4</v>
      </c>
      <c r="D1020" s="2">
        <v>7.84</v>
      </c>
      <c r="E1020" s="2">
        <v>4.3499999999999996</v>
      </c>
    </row>
    <row r="1021" spans="1:5" x14ac:dyDescent="0.35">
      <c r="A1021" s="1" t="s">
        <v>419</v>
      </c>
      <c r="B1021" s="2">
        <v>24</v>
      </c>
      <c r="C1021" s="2">
        <v>6.4</v>
      </c>
      <c r="D1021" s="2">
        <v>7.84</v>
      </c>
      <c r="E1021" s="2">
        <v>4.3499999999999996</v>
      </c>
    </row>
    <row r="1022" spans="1:5" x14ac:dyDescent="0.35">
      <c r="A1022" s="1" t="s">
        <v>436</v>
      </c>
      <c r="B1022" s="2">
        <v>24</v>
      </c>
      <c r="C1022" s="2">
        <v>6.4</v>
      </c>
      <c r="D1022" s="2">
        <v>7.84</v>
      </c>
      <c r="E1022" s="2">
        <v>4.3499999999999996</v>
      </c>
    </row>
    <row r="1023" spans="1:5" x14ac:dyDescent="0.35">
      <c r="A1023" s="1" t="s">
        <v>453</v>
      </c>
      <c r="B1023" s="2">
        <v>24</v>
      </c>
      <c r="C1023" s="2">
        <v>6.4</v>
      </c>
      <c r="D1023" s="2">
        <v>7.84</v>
      </c>
      <c r="E1023" s="2">
        <v>4.3499999999999996</v>
      </c>
    </row>
    <row r="1024" spans="1:5" x14ac:dyDescent="0.35">
      <c r="A1024" s="1" t="s">
        <v>470</v>
      </c>
      <c r="B1024" s="2">
        <v>24</v>
      </c>
      <c r="C1024" s="2">
        <v>5.87</v>
      </c>
      <c r="D1024" s="2">
        <v>6.23</v>
      </c>
      <c r="E1024" s="2">
        <v>7.84</v>
      </c>
    </row>
    <row r="1025" spans="1:5" x14ac:dyDescent="0.35">
      <c r="A1025" s="1" t="s">
        <v>487</v>
      </c>
      <c r="B1025" s="2">
        <v>24</v>
      </c>
      <c r="C1025" s="2">
        <v>9.81</v>
      </c>
      <c r="D1025" s="2">
        <v>0.56000000000000005</v>
      </c>
      <c r="E1025" s="2">
        <v>3.76</v>
      </c>
    </row>
    <row r="1026" spans="1:5" x14ac:dyDescent="0.35">
      <c r="A1026" s="1" t="s">
        <v>504</v>
      </c>
      <c r="B1026" s="2">
        <v>24</v>
      </c>
      <c r="C1026" s="2">
        <v>5.87</v>
      </c>
      <c r="D1026" s="2">
        <v>6.23</v>
      </c>
      <c r="E1026" s="2">
        <v>7.84</v>
      </c>
    </row>
    <row r="1027" spans="1:5" x14ac:dyDescent="0.35">
      <c r="A1027" s="1" t="s">
        <v>521</v>
      </c>
      <c r="B1027" s="2">
        <v>24</v>
      </c>
      <c r="C1027" s="2">
        <v>9.81</v>
      </c>
      <c r="D1027" s="2">
        <v>0.56000000000000005</v>
      </c>
      <c r="E1027" s="2">
        <v>3.76</v>
      </c>
    </row>
    <row r="1028" spans="1:5" x14ac:dyDescent="0.35">
      <c r="A1028" s="1" t="s">
        <v>538</v>
      </c>
      <c r="B1028" s="2">
        <v>24</v>
      </c>
      <c r="C1028" s="2">
        <v>5.87</v>
      </c>
      <c r="D1028" s="2">
        <v>6.23</v>
      </c>
      <c r="E1028" s="2">
        <v>7.84</v>
      </c>
    </row>
    <row r="1029" spans="1:5" x14ac:dyDescent="0.35">
      <c r="A1029" s="1" t="s">
        <v>555</v>
      </c>
      <c r="B1029" s="2">
        <v>24</v>
      </c>
      <c r="C1029" s="2">
        <v>9.81</v>
      </c>
      <c r="D1029" s="2">
        <v>0.56000000000000005</v>
      </c>
      <c r="E1029" s="2">
        <v>3.76</v>
      </c>
    </row>
    <row r="1030" spans="1:5" x14ac:dyDescent="0.35">
      <c r="A1030" s="1" t="s">
        <v>572</v>
      </c>
      <c r="B1030" s="2">
        <v>24</v>
      </c>
      <c r="C1030" s="2">
        <v>5.87</v>
      </c>
      <c r="D1030" s="2">
        <v>6.23</v>
      </c>
      <c r="E1030" s="2">
        <v>7.84</v>
      </c>
    </row>
    <row r="1031" spans="1:5" x14ac:dyDescent="0.35">
      <c r="A1031" s="1" t="s">
        <v>589</v>
      </c>
      <c r="B1031" s="2">
        <v>24</v>
      </c>
      <c r="C1031" s="2">
        <v>9.81</v>
      </c>
      <c r="D1031" s="2">
        <v>0.56000000000000005</v>
      </c>
      <c r="E1031" s="2">
        <v>3.76</v>
      </c>
    </row>
    <row r="1032" spans="1:5" x14ac:dyDescent="0.35">
      <c r="A1032" s="1" t="s">
        <v>606</v>
      </c>
      <c r="B1032" s="2">
        <v>24</v>
      </c>
      <c r="C1032" s="2">
        <v>5.87</v>
      </c>
      <c r="D1032" s="2">
        <v>6.23</v>
      </c>
      <c r="E1032" s="2">
        <v>7.84</v>
      </c>
    </row>
    <row r="1033" spans="1:5" x14ac:dyDescent="0.35">
      <c r="A1033" s="1" t="s">
        <v>623</v>
      </c>
      <c r="B1033" s="2">
        <v>24</v>
      </c>
      <c r="C1033" s="2">
        <v>9.81</v>
      </c>
      <c r="D1033" s="2">
        <v>0.56000000000000005</v>
      </c>
      <c r="E1033" s="2">
        <v>3.76</v>
      </c>
    </row>
    <row r="1034" spans="1:5" x14ac:dyDescent="0.35">
      <c r="A1034" s="1" t="s">
        <v>640</v>
      </c>
      <c r="B1034" s="2">
        <v>24</v>
      </c>
      <c r="C1034" s="2">
        <v>5.87</v>
      </c>
      <c r="D1034" s="2">
        <v>6.23</v>
      </c>
      <c r="E1034" s="2">
        <v>7.84</v>
      </c>
    </row>
    <row r="1035" spans="1:5" x14ac:dyDescent="0.35">
      <c r="A1035" s="1" t="s">
        <v>657</v>
      </c>
      <c r="B1035" s="2">
        <v>24</v>
      </c>
      <c r="C1035" s="2">
        <v>9.81</v>
      </c>
      <c r="D1035" s="2">
        <v>0.56000000000000005</v>
      </c>
      <c r="E1035" s="2">
        <v>3.76</v>
      </c>
    </row>
    <row r="1036" spans="1:5" x14ac:dyDescent="0.35">
      <c r="A1036" s="1" t="s">
        <v>674</v>
      </c>
      <c r="B1036" s="2">
        <v>24</v>
      </c>
      <c r="C1036" s="2">
        <v>5.87</v>
      </c>
      <c r="D1036" s="2">
        <v>6.23</v>
      </c>
      <c r="E1036" s="2">
        <v>7.84</v>
      </c>
    </row>
    <row r="1037" spans="1:5" x14ac:dyDescent="0.35">
      <c r="A1037" s="1" t="s">
        <v>693</v>
      </c>
      <c r="B1037" s="2">
        <v>24</v>
      </c>
      <c r="C1037" s="2">
        <v>9.81</v>
      </c>
      <c r="D1037" s="2">
        <v>0.56000000000000005</v>
      </c>
      <c r="E1037" s="2">
        <v>3.76</v>
      </c>
    </row>
    <row r="1038" spans="1:5" x14ac:dyDescent="0.35">
      <c r="A1038" s="1" t="s">
        <v>712</v>
      </c>
      <c r="B1038" s="2">
        <v>24</v>
      </c>
      <c r="C1038" s="2">
        <v>5.87</v>
      </c>
      <c r="D1038" s="2">
        <v>6.23</v>
      </c>
      <c r="E1038" s="2">
        <v>7.84</v>
      </c>
    </row>
    <row r="1039" spans="1:5" x14ac:dyDescent="0.35">
      <c r="A1039" s="1" t="s">
        <v>731</v>
      </c>
      <c r="B1039" s="2">
        <v>24</v>
      </c>
      <c r="C1039" s="2">
        <v>9.81</v>
      </c>
      <c r="D1039" s="2">
        <v>0.56000000000000005</v>
      </c>
      <c r="E1039" s="2">
        <v>3.76</v>
      </c>
    </row>
    <row r="1040" spans="1:5" x14ac:dyDescent="0.35">
      <c r="A1040" s="1" t="s">
        <v>753</v>
      </c>
      <c r="B1040" s="2">
        <v>24</v>
      </c>
      <c r="C1040" s="2">
        <v>5.87</v>
      </c>
      <c r="D1040" s="2">
        <v>6.23</v>
      </c>
      <c r="E1040" s="2">
        <v>7.84</v>
      </c>
    </row>
    <row r="1041" spans="1:5" x14ac:dyDescent="0.35">
      <c r="A1041" s="1" t="s">
        <v>772</v>
      </c>
      <c r="B1041" s="2">
        <v>24</v>
      </c>
      <c r="C1041" s="2">
        <v>9.81</v>
      </c>
      <c r="D1041" s="2">
        <v>0.56000000000000005</v>
      </c>
      <c r="E1041" s="2">
        <v>3.76</v>
      </c>
    </row>
    <row r="1042" spans="1:5" x14ac:dyDescent="0.35">
      <c r="A1042" s="1" t="s">
        <v>791</v>
      </c>
      <c r="B1042" s="2">
        <v>24</v>
      </c>
      <c r="C1042" s="2">
        <v>5.87</v>
      </c>
      <c r="D1042" s="2">
        <v>6.23</v>
      </c>
      <c r="E1042" s="2">
        <v>7.84</v>
      </c>
    </row>
    <row r="1043" spans="1:5" x14ac:dyDescent="0.35">
      <c r="A1043" s="1" t="s">
        <v>813</v>
      </c>
      <c r="B1043" s="2">
        <v>24</v>
      </c>
      <c r="C1043" s="2">
        <v>9.81</v>
      </c>
      <c r="D1043" s="2">
        <v>0.56000000000000005</v>
      </c>
      <c r="E1043" s="2">
        <v>3.76</v>
      </c>
    </row>
    <row r="1044" spans="1:5" x14ac:dyDescent="0.35">
      <c r="A1044" s="1" t="s">
        <v>832</v>
      </c>
      <c r="B1044" s="2">
        <v>24</v>
      </c>
      <c r="C1044" s="2">
        <v>5.87</v>
      </c>
      <c r="D1044" s="2">
        <v>6.23</v>
      </c>
      <c r="E1044" s="2">
        <v>7.84</v>
      </c>
    </row>
    <row r="1045" spans="1:5" x14ac:dyDescent="0.35">
      <c r="A1045" s="1" t="s">
        <v>851</v>
      </c>
      <c r="B1045" s="2">
        <v>24</v>
      </c>
      <c r="C1045" s="2">
        <v>9.81</v>
      </c>
      <c r="D1045" s="2">
        <v>0.56000000000000005</v>
      </c>
      <c r="E1045" s="2">
        <v>3.76</v>
      </c>
    </row>
    <row r="1046" spans="1:5" x14ac:dyDescent="0.35">
      <c r="A1046" s="1" t="s">
        <v>873</v>
      </c>
      <c r="B1046" s="2">
        <v>24</v>
      </c>
      <c r="C1046" s="2">
        <v>5.87</v>
      </c>
      <c r="D1046" s="2">
        <v>6.23</v>
      </c>
      <c r="E1046" s="2">
        <v>7.84</v>
      </c>
    </row>
    <row r="1047" spans="1:5" x14ac:dyDescent="0.35">
      <c r="A1047" s="1" t="s">
        <v>892</v>
      </c>
      <c r="B1047" s="2">
        <v>24</v>
      </c>
      <c r="C1047" s="2">
        <v>9.81</v>
      </c>
      <c r="D1047" s="2">
        <v>0.56000000000000005</v>
      </c>
      <c r="E1047" s="2">
        <v>3.76</v>
      </c>
    </row>
    <row r="1048" spans="1:5" x14ac:dyDescent="0.35">
      <c r="A1048" s="1" t="s">
        <v>911</v>
      </c>
      <c r="B1048" s="2">
        <v>24</v>
      </c>
      <c r="C1048" s="2">
        <v>5.59</v>
      </c>
      <c r="D1048" s="2">
        <v>2.52</v>
      </c>
      <c r="E1048" s="2">
        <v>5.3</v>
      </c>
    </row>
    <row r="1049" spans="1:5" x14ac:dyDescent="0.35">
      <c r="A1049" s="1" t="s">
        <v>928</v>
      </c>
      <c r="B1049" s="2">
        <v>24</v>
      </c>
      <c r="C1049" s="2">
        <v>5.59</v>
      </c>
      <c r="D1049" s="2">
        <v>2.52</v>
      </c>
      <c r="E1049" s="2">
        <v>5.3</v>
      </c>
    </row>
    <row r="1050" spans="1:5" x14ac:dyDescent="0.35">
      <c r="A1050" s="1" t="s">
        <v>945</v>
      </c>
      <c r="B1050" s="2">
        <v>24</v>
      </c>
      <c r="C1050" s="2">
        <v>5.59</v>
      </c>
      <c r="D1050" s="2">
        <v>2.52</v>
      </c>
      <c r="E1050" s="2">
        <v>5.3</v>
      </c>
    </row>
    <row r="1051" spans="1:5" x14ac:dyDescent="0.35">
      <c r="A1051" s="1" t="s">
        <v>962</v>
      </c>
      <c r="B1051" s="2">
        <v>24</v>
      </c>
      <c r="C1051" s="2">
        <v>5.59</v>
      </c>
      <c r="D1051" s="2">
        <v>2.52</v>
      </c>
      <c r="E1051" s="2">
        <v>5.3</v>
      </c>
    </row>
    <row r="1052" spans="1:5" x14ac:dyDescent="0.35">
      <c r="A1052" s="1" t="s">
        <v>979</v>
      </c>
      <c r="B1052" s="2">
        <v>24</v>
      </c>
      <c r="C1052" s="2">
        <v>5.59</v>
      </c>
      <c r="D1052" s="2">
        <v>2.52</v>
      </c>
      <c r="E1052" s="2">
        <v>5.3</v>
      </c>
    </row>
    <row r="1053" spans="1:5" x14ac:dyDescent="0.35">
      <c r="A1053" s="1" t="s">
        <v>996</v>
      </c>
      <c r="B1053" s="2">
        <v>24</v>
      </c>
      <c r="C1053" s="2">
        <v>5.59</v>
      </c>
      <c r="D1053" s="2">
        <v>2.52</v>
      </c>
      <c r="E1053" s="2">
        <v>5.3</v>
      </c>
    </row>
    <row r="1054" spans="1:5" x14ac:dyDescent="0.35">
      <c r="A1054" s="1" t="s">
        <v>1013</v>
      </c>
      <c r="B1054" s="2">
        <v>24</v>
      </c>
      <c r="C1054" s="2">
        <v>5.59</v>
      </c>
      <c r="D1054" s="2">
        <v>2.52</v>
      </c>
      <c r="E1054" s="2">
        <v>5.3</v>
      </c>
    </row>
    <row r="1055" spans="1:5" x14ac:dyDescent="0.35">
      <c r="A1055" s="1" t="s">
        <v>1030</v>
      </c>
      <c r="B1055" s="2">
        <v>24</v>
      </c>
      <c r="C1055" s="2">
        <v>5.59</v>
      </c>
      <c r="D1055" s="2">
        <v>2.52</v>
      </c>
      <c r="E1055" s="2">
        <v>5.3</v>
      </c>
    </row>
    <row r="1056" spans="1:5" x14ac:dyDescent="0.35">
      <c r="A1056" s="1" t="s">
        <v>1041</v>
      </c>
      <c r="B1056" s="2">
        <v>24</v>
      </c>
      <c r="C1056" s="2">
        <v>5.59</v>
      </c>
      <c r="D1056" s="2">
        <v>2.52</v>
      </c>
      <c r="E1056" s="2">
        <v>5.3</v>
      </c>
    </row>
    <row r="1057" spans="1:5" x14ac:dyDescent="0.35">
      <c r="A1057" s="1" t="s">
        <v>1058</v>
      </c>
      <c r="B1057" s="2">
        <v>24</v>
      </c>
      <c r="C1057" s="2">
        <v>5.59</v>
      </c>
      <c r="D1057" s="2">
        <v>2.52</v>
      </c>
      <c r="E1057" s="2">
        <v>5.3</v>
      </c>
    </row>
    <row r="1058" spans="1:5" x14ac:dyDescent="0.35">
      <c r="A1058" s="1" t="s">
        <v>1075</v>
      </c>
      <c r="B1058" s="2">
        <v>24</v>
      </c>
      <c r="C1058" s="2">
        <v>5.59</v>
      </c>
      <c r="D1058" s="2">
        <v>2.52</v>
      </c>
      <c r="E1058" s="2">
        <v>5.3</v>
      </c>
    </row>
    <row r="1059" spans="1:5" x14ac:dyDescent="0.35">
      <c r="A1059" s="1" t="s">
        <v>1092</v>
      </c>
      <c r="B1059" s="2">
        <v>24</v>
      </c>
      <c r="C1059" s="2">
        <v>5.59</v>
      </c>
      <c r="D1059" s="2">
        <v>2.52</v>
      </c>
      <c r="E1059" s="2">
        <v>5.3</v>
      </c>
    </row>
    <row r="1060" spans="1:5" x14ac:dyDescent="0.35">
      <c r="A1060" s="1" t="s">
        <v>1110</v>
      </c>
      <c r="B1060" s="2">
        <v>24</v>
      </c>
      <c r="C1060" s="2">
        <v>7.99</v>
      </c>
      <c r="D1060" s="2">
        <v>9.2799999999999994</v>
      </c>
      <c r="E1060" s="2">
        <v>8.9499999999999993</v>
      </c>
    </row>
    <row r="1061" spans="1:5" x14ac:dyDescent="0.35">
      <c r="A1061" s="1" t="s">
        <v>1127</v>
      </c>
      <c r="B1061" s="2">
        <v>24</v>
      </c>
      <c r="C1061" s="2">
        <v>5.23</v>
      </c>
      <c r="D1061" s="2">
        <v>2.88</v>
      </c>
      <c r="E1061" s="2">
        <v>1.87</v>
      </c>
    </row>
    <row r="1062" spans="1:5" x14ac:dyDescent="0.35">
      <c r="A1062" s="1" t="s">
        <v>1144</v>
      </c>
      <c r="B1062" s="2">
        <v>24</v>
      </c>
      <c r="C1062" s="2">
        <v>0.54</v>
      </c>
      <c r="D1062" s="2">
        <v>3.68</v>
      </c>
      <c r="E1062" s="2">
        <v>8.42</v>
      </c>
    </row>
    <row r="1063" spans="1:5" x14ac:dyDescent="0.35">
      <c r="A1063" s="1" t="s">
        <v>1161</v>
      </c>
      <c r="B1063" s="2">
        <v>24</v>
      </c>
      <c r="C1063" s="2">
        <v>7.99</v>
      </c>
      <c r="D1063" s="2">
        <v>9.2799999999999994</v>
      </c>
      <c r="E1063" s="2">
        <v>8.9499999999999993</v>
      </c>
    </row>
    <row r="1064" spans="1:5" x14ac:dyDescent="0.35">
      <c r="A1064" s="1" t="s">
        <v>1178</v>
      </c>
      <c r="B1064" s="2">
        <v>24</v>
      </c>
      <c r="C1064" s="2">
        <v>5.23</v>
      </c>
      <c r="D1064" s="2">
        <v>2.88</v>
      </c>
      <c r="E1064" s="2">
        <v>1.87</v>
      </c>
    </row>
    <row r="1065" spans="1:5" x14ac:dyDescent="0.35">
      <c r="A1065" s="1" t="s">
        <v>1195</v>
      </c>
      <c r="B1065" s="2">
        <v>24</v>
      </c>
      <c r="C1065" s="2">
        <v>0.54</v>
      </c>
      <c r="D1065" s="2">
        <v>3.68</v>
      </c>
      <c r="E1065" s="2">
        <v>8.42</v>
      </c>
    </row>
    <row r="1066" spans="1:5" x14ac:dyDescent="0.35">
      <c r="A1066" s="1" t="s">
        <v>1212</v>
      </c>
      <c r="B1066" s="2">
        <v>24</v>
      </c>
      <c r="C1066" s="2">
        <v>7.99</v>
      </c>
      <c r="D1066" s="2">
        <v>9.2799999999999994</v>
      </c>
      <c r="E1066" s="2">
        <v>8.9499999999999993</v>
      </c>
    </row>
    <row r="1067" spans="1:5" x14ac:dyDescent="0.35">
      <c r="A1067" s="1" t="s">
        <v>1229</v>
      </c>
      <c r="B1067" s="2">
        <v>24</v>
      </c>
      <c r="C1067" s="2">
        <v>5.23</v>
      </c>
      <c r="D1067" s="2">
        <v>2.88</v>
      </c>
      <c r="E1067" s="2">
        <v>1.87</v>
      </c>
    </row>
    <row r="1068" spans="1:5" x14ac:dyDescent="0.35">
      <c r="A1068" s="1" t="s">
        <v>1246</v>
      </c>
      <c r="B1068" s="2">
        <v>24</v>
      </c>
      <c r="C1068" s="2">
        <v>0.54</v>
      </c>
      <c r="D1068" s="2">
        <v>3.68</v>
      </c>
      <c r="E1068" s="2">
        <v>8.42</v>
      </c>
    </row>
    <row r="1069" spans="1:5" x14ac:dyDescent="0.35">
      <c r="A1069" s="1" t="s">
        <v>1263</v>
      </c>
      <c r="B1069" s="2">
        <v>24</v>
      </c>
      <c r="C1069" s="2">
        <v>7.99</v>
      </c>
      <c r="D1069" s="2">
        <v>9.2799999999999994</v>
      </c>
      <c r="E1069" s="2">
        <v>8.9499999999999993</v>
      </c>
    </row>
    <row r="1070" spans="1:5" x14ac:dyDescent="0.35">
      <c r="A1070" s="1" t="s">
        <v>1280</v>
      </c>
      <c r="B1070" s="2">
        <v>24</v>
      </c>
      <c r="C1070" s="2">
        <v>5.23</v>
      </c>
      <c r="D1070" s="2">
        <v>2.88</v>
      </c>
      <c r="E1070" s="2">
        <v>1.87</v>
      </c>
    </row>
    <row r="1071" spans="1:5" x14ac:dyDescent="0.35">
      <c r="A1071" s="1" t="s">
        <v>1297</v>
      </c>
      <c r="B1071" s="2">
        <v>24</v>
      </c>
      <c r="C1071" s="2">
        <v>0.54</v>
      </c>
      <c r="D1071" s="2">
        <v>3.68</v>
      </c>
      <c r="E1071" s="2">
        <v>8.42</v>
      </c>
    </row>
    <row r="1072" spans="1:5" x14ac:dyDescent="0.35">
      <c r="A1072" s="1" t="s">
        <v>1314</v>
      </c>
      <c r="B1072" s="2">
        <v>24</v>
      </c>
      <c r="C1072" s="2">
        <v>7.99</v>
      </c>
      <c r="D1072" s="2">
        <v>9.2799999999999994</v>
      </c>
      <c r="E1072" s="2">
        <v>8.9499999999999993</v>
      </c>
    </row>
    <row r="1073" spans="1:5" x14ac:dyDescent="0.35">
      <c r="A1073" s="1" t="s">
        <v>1331</v>
      </c>
      <c r="B1073" s="2">
        <v>24</v>
      </c>
      <c r="C1073" s="2">
        <v>5.23</v>
      </c>
      <c r="D1073" s="2">
        <v>2.88</v>
      </c>
      <c r="E1073" s="2">
        <v>1.87</v>
      </c>
    </row>
    <row r="1074" spans="1:5" x14ac:dyDescent="0.35">
      <c r="A1074" s="1" t="s">
        <v>1348</v>
      </c>
      <c r="B1074" s="2">
        <v>24</v>
      </c>
      <c r="C1074" s="2">
        <v>0.54</v>
      </c>
      <c r="D1074" s="2">
        <v>3.68</v>
      </c>
      <c r="E1074" s="2">
        <v>8.42</v>
      </c>
    </row>
    <row r="1075" spans="1:5" x14ac:dyDescent="0.35">
      <c r="A1075" s="1" t="s">
        <v>1365</v>
      </c>
      <c r="B1075" s="2">
        <v>24</v>
      </c>
      <c r="C1075" s="2">
        <v>7.99</v>
      </c>
      <c r="D1075" s="2">
        <v>9.2799999999999994</v>
      </c>
      <c r="E1075" s="2">
        <v>8.9499999999999993</v>
      </c>
    </row>
    <row r="1076" spans="1:5" x14ac:dyDescent="0.35">
      <c r="A1076" s="1" t="s">
        <v>1382</v>
      </c>
      <c r="B1076" s="2">
        <v>24</v>
      </c>
      <c r="C1076" s="2">
        <v>5.23</v>
      </c>
      <c r="D1076" s="2">
        <v>2.88</v>
      </c>
      <c r="E1076" s="2">
        <v>1.87</v>
      </c>
    </row>
    <row r="1077" spans="1:5" x14ac:dyDescent="0.35">
      <c r="A1077" s="1" t="s">
        <v>1399</v>
      </c>
      <c r="B1077" s="2">
        <v>24</v>
      </c>
      <c r="C1077" s="2">
        <v>0.54</v>
      </c>
      <c r="D1077" s="2">
        <v>3.68</v>
      </c>
      <c r="E1077" s="2">
        <v>8.42</v>
      </c>
    </row>
    <row r="1078" spans="1:5" x14ac:dyDescent="0.35">
      <c r="A1078" s="1" t="s">
        <v>1416</v>
      </c>
      <c r="B1078" s="2">
        <v>24</v>
      </c>
      <c r="C1078" s="2">
        <v>7.99</v>
      </c>
      <c r="D1078" s="2">
        <v>9.2799999999999994</v>
      </c>
      <c r="E1078" s="2">
        <v>8.9499999999999993</v>
      </c>
    </row>
    <row r="1079" spans="1:5" x14ac:dyDescent="0.35">
      <c r="A1079" s="1" t="s">
        <v>1433</v>
      </c>
      <c r="B1079" s="2">
        <v>24</v>
      </c>
      <c r="C1079" s="2">
        <v>5.23</v>
      </c>
      <c r="D1079" s="2">
        <v>2.88</v>
      </c>
      <c r="E1079" s="2">
        <v>1.87</v>
      </c>
    </row>
    <row r="1080" spans="1:5" x14ac:dyDescent="0.35">
      <c r="A1080" s="1" t="s">
        <v>1450</v>
      </c>
      <c r="B1080" s="2">
        <v>24</v>
      </c>
      <c r="C1080" s="2">
        <v>0.54</v>
      </c>
      <c r="D1080" s="2">
        <v>3.68</v>
      </c>
      <c r="E1080" s="2">
        <v>8.42</v>
      </c>
    </row>
    <row r="1081" spans="1:5" x14ac:dyDescent="0.35">
      <c r="A1081" s="1" t="s">
        <v>1469</v>
      </c>
      <c r="B1081" s="2">
        <v>24</v>
      </c>
      <c r="C1081" s="2">
        <v>7.99</v>
      </c>
      <c r="D1081" s="2">
        <v>9.2799999999999994</v>
      </c>
      <c r="E1081" s="2">
        <v>8.9499999999999993</v>
      </c>
    </row>
    <row r="1082" spans="1:5" x14ac:dyDescent="0.35">
      <c r="A1082" s="1" t="s">
        <v>1488</v>
      </c>
      <c r="B1082" s="2">
        <v>24</v>
      </c>
      <c r="C1082" s="2">
        <v>5.23</v>
      </c>
      <c r="D1082" s="2">
        <v>2.88</v>
      </c>
      <c r="E1082" s="2">
        <v>1.87</v>
      </c>
    </row>
    <row r="1083" spans="1:5" x14ac:dyDescent="0.35">
      <c r="A1083" s="1" t="s">
        <v>1507</v>
      </c>
      <c r="B1083" s="2">
        <v>24</v>
      </c>
      <c r="C1083" s="2">
        <v>0.54</v>
      </c>
      <c r="D1083" s="2">
        <v>3.68</v>
      </c>
      <c r="E1083" s="2">
        <v>8.42</v>
      </c>
    </row>
    <row r="1084" spans="1:5" x14ac:dyDescent="0.35">
      <c r="A1084" s="1" t="s">
        <v>1529</v>
      </c>
      <c r="B1084" s="2">
        <v>24</v>
      </c>
      <c r="C1084" s="2">
        <v>7.99</v>
      </c>
      <c r="D1084" s="2">
        <v>9.2799999999999994</v>
      </c>
      <c r="E1084" s="2">
        <v>8.9499999999999993</v>
      </c>
    </row>
    <row r="1085" spans="1:5" x14ac:dyDescent="0.35">
      <c r="A1085" s="1" t="s">
        <v>1548</v>
      </c>
      <c r="B1085" s="2">
        <v>24</v>
      </c>
      <c r="C1085" s="2">
        <v>5.23</v>
      </c>
      <c r="D1085" s="2">
        <v>2.88</v>
      </c>
      <c r="E1085" s="2">
        <v>1.87</v>
      </c>
    </row>
    <row r="1086" spans="1:5" x14ac:dyDescent="0.35">
      <c r="A1086" s="1" t="s">
        <v>1567</v>
      </c>
      <c r="B1086" s="2">
        <v>24</v>
      </c>
      <c r="C1086" s="2">
        <v>0.54</v>
      </c>
      <c r="D1086" s="2">
        <v>3.68</v>
      </c>
      <c r="E1086" s="2">
        <v>8.42</v>
      </c>
    </row>
    <row r="1087" spans="1:5" x14ac:dyDescent="0.35">
      <c r="A1087" s="1" t="s">
        <v>1589</v>
      </c>
      <c r="B1087" s="2">
        <v>24</v>
      </c>
      <c r="C1087" s="2">
        <v>7.99</v>
      </c>
      <c r="D1087" s="2">
        <v>9.2799999999999994</v>
      </c>
      <c r="E1087" s="2">
        <v>8.9499999999999993</v>
      </c>
    </row>
    <row r="1088" spans="1:5" x14ac:dyDescent="0.35">
      <c r="A1088" s="1" t="s">
        <v>1608</v>
      </c>
      <c r="B1088" s="2">
        <v>24</v>
      </c>
      <c r="C1088" s="2">
        <v>5.23</v>
      </c>
      <c r="D1088" s="2">
        <v>2.88</v>
      </c>
      <c r="E1088" s="2">
        <v>1.87</v>
      </c>
    </row>
    <row r="1089" spans="1:5" x14ac:dyDescent="0.35">
      <c r="A1089" s="1" t="s">
        <v>1627</v>
      </c>
      <c r="B1089" s="2">
        <v>24</v>
      </c>
      <c r="C1089" s="2">
        <v>0.54</v>
      </c>
      <c r="D1089" s="2">
        <v>3.68</v>
      </c>
      <c r="E1089" s="2">
        <v>8.42</v>
      </c>
    </row>
    <row r="1090" spans="1:5" x14ac:dyDescent="0.35">
      <c r="A1090" s="1" t="s">
        <v>1649</v>
      </c>
      <c r="B1090" s="2">
        <v>24</v>
      </c>
      <c r="C1090" s="2">
        <v>7.99</v>
      </c>
      <c r="D1090" s="2">
        <v>9.2799999999999994</v>
      </c>
      <c r="E1090" s="2">
        <v>8.9499999999999993</v>
      </c>
    </row>
    <row r="1091" spans="1:5" x14ac:dyDescent="0.35">
      <c r="A1091" s="1" t="s">
        <v>1668</v>
      </c>
      <c r="B1091" s="2">
        <v>24</v>
      </c>
      <c r="C1091" s="2">
        <v>5.23</v>
      </c>
      <c r="D1091" s="2">
        <v>2.88</v>
      </c>
      <c r="E1091" s="2">
        <v>1.87</v>
      </c>
    </row>
    <row r="1092" spans="1:5" x14ac:dyDescent="0.35">
      <c r="A1092" s="1" t="s">
        <v>1687</v>
      </c>
      <c r="B1092" s="2">
        <v>24</v>
      </c>
      <c r="C1092" s="2">
        <v>0.54</v>
      </c>
      <c r="D1092" s="2">
        <v>3.68</v>
      </c>
      <c r="E1092" s="2">
        <v>8.42</v>
      </c>
    </row>
    <row r="1093" spans="1:5" x14ac:dyDescent="0.35">
      <c r="A1093" s="1" t="s">
        <v>1704</v>
      </c>
      <c r="B1093" s="2">
        <v>24</v>
      </c>
      <c r="C1093" s="2">
        <v>7.99</v>
      </c>
      <c r="D1093" s="2">
        <v>9.2799999999999994</v>
      </c>
      <c r="E1093" s="2">
        <v>8.9499999999999993</v>
      </c>
    </row>
    <row r="1094" spans="1:5" x14ac:dyDescent="0.35">
      <c r="A1094" s="1" t="s">
        <v>1721</v>
      </c>
      <c r="B1094" s="2">
        <v>24</v>
      </c>
      <c r="C1094" s="2">
        <v>5.23</v>
      </c>
      <c r="D1094" s="2">
        <v>2.88</v>
      </c>
      <c r="E1094" s="2">
        <v>1.87</v>
      </c>
    </row>
    <row r="1095" spans="1:5" x14ac:dyDescent="0.35">
      <c r="A1095" s="1" t="s">
        <v>1738</v>
      </c>
      <c r="B1095" s="2">
        <v>24</v>
      </c>
      <c r="C1095" s="2">
        <v>0.54</v>
      </c>
      <c r="D1095" s="2">
        <v>3.68</v>
      </c>
      <c r="E1095" s="2">
        <v>8.42</v>
      </c>
    </row>
    <row r="1096" spans="1:5" x14ac:dyDescent="0.35">
      <c r="A1096" s="1" t="s">
        <v>1755</v>
      </c>
      <c r="B1096" s="2">
        <v>24</v>
      </c>
      <c r="C1096" s="2">
        <v>2</v>
      </c>
      <c r="D1096" s="2">
        <v>9.7200000000000006</v>
      </c>
      <c r="E1096" s="2">
        <v>3.26</v>
      </c>
    </row>
    <row r="1097" spans="1:5" x14ac:dyDescent="0.35">
      <c r="A1097" s="1" t="s">
        <v>1772</v>
      </c>
      <c r="B1097" s="2">
        <v>24</v>
      </c>
      <c r="C1097" s="2">
        <v>2</v>
      </c>
      <c r="D1097" s="2">
        <v>9.7200000000000006</v>
      </c>
      <c r="E1097" s="2">
        <v>3.26</v>
      </c>
    </row>
    <row r="1098" spans="1:5" x14ac:dyDescent="0.35">
      <c r="A1098" s="1" t="s">
        <v>1789</v>
      </c>
      <c r="B1098" s="2">
        <v>24</v>
      </c>
      <c r="C1098" s="2">
        <v>2</v>
      </c>
      <c r="D1098" s="2">
        <v>9.7200000000000006</v>
      </c>
      <c r="E1098" s="2">
        <v>3.26</v>
      </c>
    </row>
    <row r="1099" spans="1:5" x14ac:dyDescent="0.35">
      <c r="A1099" s="1" t="s">
        <v>1806</v>
      </c>
      <c r="B1099" s="2">
        <v>24</v>
      </c>
      <c r="C1099" s="2">
        <v>2</v>
      </c>
      <c r="D1099" s="2">
        <v>9.7200000000000006</v>
      </c>
      <c r="E1099" s="2">
        <v>3.26</v>
      </c>
    </row>
    <row r="1100" spans="1:5" x14ac:dyDescent="0.35">
      <c r="A1100" s="1" t="s">
        <v>1817</v>
      </c>
      <c r="B1100" s="2">
        <v>24</v>
      </c>
      <c r="C1100" s="2">
        <v>2</v>
      </c>
      <c r="D1100" s="2">
        <v>9.7200000000000006</v>
      </c>
      <c r="E1100" s="2">
        <v>3.26</v>
      </c>
    </row>
    <row r="1101" spans="1:5" x14ac:dyDescent="0.35">
      <c r="A1101" s="1" t="s">
        <v>1834</v>
      </c>
      <c r="B1101" s="2">
        <v>24</v>
      </c>
      <c r="C1101" s="2">
        <v>2</v>
      </c>
      <c r="D1101" s="2">
        <v>9.7200000000000006</v>
      </c>
      <c r="E1101" s="2">
        <v>3.26</v>
      </c>
    </row>
    <row r="1102" spans="1:5" x14ac:dyDescent="0.35">
      <c r="A1102" s="1" t="s">
        <v>1851</v>
      </c>
      <c r="B1102" s="2">
        <v>24</v>
      </c>
      <c r="C1102" s="2">
        <v>2</v>
      </c>
      <c r="D1102" s="2">
        <v>9.7200000000000006</v>
      </c>
      <c r="E1102" s="2">
        <v>3.26</v>
      </c>
    </row>
    <row r="1103" spans="1:5" x14ac:dyDescent="0.35">
      <c r="A1103" s="1" t="s">
        <v>1868</v>
      </c>
      <c r="B1103" s="2">
        <v>24</v>
      </c>
      <c r="C1103" s="2">
        <v>2</v>
      </c>
      <c r="D1103" s="2">
        <v>9.7200000000000006</v>
      </c>
      <c r="E1103" s="2">
        <v>3.26</v>
      </c>
    </row>
    <row r="1104" spans="1:5" x14ac:dyDescent="0.35">
      <c r="A1104" s="1" t="s">
        <v>1886</v>
      </c>
      <c r="B1104" s="2">
        <v>24</v>
      </c>
      <c r="C1104" s="2">
        <v>2</v>
      </c>
      <c r="D1104" s="2">
        <v>9.7200000000000006</v>
      </c>
      <c r="E1104" s="2">
        <v>3.26</v>
      </c>
    </row>
    <row r="1105" spans="1:5" x14ac:dyDescent="0.35">
      <c r="A1105" s="1" t="s">
        <v>1903</v>
      </c>
      <c r="B1105" s="2">
        <v>24</v>
      </c>
      <c r="C1105" s="2">
        <v>2</v>
      </c>
      <c r="D1105" s="2">
        <v>9.7200000000000006</v>
      </c>
      <c r="E1105" s="2">
        <v>3.26</v>
      </c>
    </row>
    <row r="1106" spans="1:5" x14ac:dyDescent="0.35">
      <c r="A1106" s="1" t="s">
        <v>1920</v>
      </c>
      <c r="B1106" s="2">
        <v>24</v>
      </c>
      <c r="C1106" s="2">
        <v>2</v>
      </c>
      <c r="D1106" s="2">
        <v>9.7200000000000006</v>
      </c>
      <c r="E1106" s="2">
        <v>3.26</v>
      </c>
    </row>
    <row r="1107" spans="1:5" x14ac:dyDescent="0.35">
      <c r="A1107" s="1" t="s">
        <v>1937</v>
      </c>
      <c r="B1107" s="2">
        <v>24</v>
      </c>
      <c r="C1107" s="2">
        <v>2</v>
      </c>
      <c r="D1107" s="2">
        <v>9.7200000000000006</v>
      </c>
      <c r="E1107" s="2">
        <v>3.26</v>
      </c>
    </row>
    <row r="1108" spans="1:5" x14ac:dyDescent="0.35">
      <c r="A1108" s="1" t="s">
        <v>1954</v>
      </c>
      <c r="B1108" s="2">
        <v>24</v>
      </c>
      <c r="C1108" s="2">
        <v>1.62</v>
      </c>
      <c r="D1108" s="2">
        <v>7.12</v>
      </c>
      <c r="E1108" s="2">
        <v>1.1000000000000001</v>
      </c>
    </row>
    <row r="1109" spans="1:5" x14ac:dyDescent="0.35">
      <c r="A1109" s="1" t="s">
        <v>1971</v>
      </c>
      <c r="B1109" s="2">
        <v>24</v>
      </c>
      <c r="C1109" s="2">
        <v>6.72</v>
      </c>
      <c r="D1109" s="2">
        <v>1.57</v>
      </c>
      <c r="E1109" s="2">
        <v>0.68</v>
      </c>
    </row>
    <row r="1110" spans="1:5" x14ac:dyDescent="0.35">
      <c r="A1110" s="1" t="s">
        <v>1988</v>
      </c>
      <c r="B1110" s="2">
        <v>24</v>
      </c>
      <c r="C1110" s="2">
        <v>9.16</v>
      </c>
      <c r="D1110" s="2">
        <v>1.29</v>
      </c>
      <c r="E1110" s="2">
        <v>3.88</v>
      </c>
    </row>
    <row r="1111" spans="1:5" x14ac:dyDescent="0.35">
      <c r="A1111" s="1" t="s">
        <v>2005</v>
      </c>
      <c r="B1111" s="2">
        <v>24</v>
      </c>
      <c r="C1111" s="2">
        <v>6.8</v>
      </c>
      <c r="D1111" s="2">
        <v>1.79</v>
      </c>
      <c r="E1111" s="2">
        <v>0.7</v>
      </c>
    </row>
    <row r="1112" spans="1:5" x14ac:dyDescent="0.35">
      <c r="A1112" s="1" t="s">
        <v>2022</v>
      </c>
      <c r="B1112" s="2">
        <v>24</v>
      </c>
      <c r="C1112" s="2">
        <v>7.46</v>
      </c>
      <c r="D1112" s="2">
        <v>4.3600000000000003</v>
      </c>
      <c r="E1112" s="2">
        <v>5.36</v>
      </c>
    </row>
    <row r="1113" spans="1:5" x14ac:dyDescent="0.35">
      <c r="A1113" s="1" t="s">
        <v>2039</v>
      </c>
      <c r="B1113" s="2">
        <v>24</v>
      </c>
      <c r="C1113" s="2">
        <v>9.6</v>
      </c>
      <c r="D1113" s="2">
        <v>1.23</v>
      </c>
      <c r="E1113" s="2">
        <v>1.25</v>
      </c>
    </row>
    <row r="1114" spans="1:5" x14ac:dyDescent="0.35">
      <c r="A1114" s="1" t="s">
        <v>2056</v>
      </c>
      <c r="B1114" s="2">
        <v>24</v>
      </c>
      <c r="C1114" s="2">
        <v>5.53</v>
      </c>
      <c r="D1114" s="2">
        <v>4.01</v>
      </c>
      <c r="E1114" s="2">
        <v>5.24</v>
      </c>
    </row>
    <row r="1115" spans="1:5" x14ac:dyDescent="0.35">
      <c r="A1115" s="1" t="s">
        <v>2073</v>
      </c>
      <c r="B1115" s="2">
        <v>24</v>
      </c>
      <c r="C1115" s="2">
        <v>8.09</v>
      </c>
      <c r="D1115" s="2">
        <v>2.2400000000000002</v>
      </c>
      <c r="E1115" s="2">
        <v>7.84</v>
      </c>
    </row>
    <row r="1116" spans="1:5" x14ac:dyDescent="0.35">
      <c r="A1116" s="1" t="s">
        <v>2090</v>
      </c>
      <c r="B1116" s="2">
        <v>24</v>
      </c>
      <c r="C1116" s="2">
        <v>5.42</v>
      </c>
      <c r="D1116" s="2">
        <v>7.24</v>
      </c>
      <c r="E1116" s="2">
        <v>2.15</v>
      </c>
    </row>
    <row r="1117" spans="1:5" x14ac:dyDescent="0.35">
      <c r="A1117" s="1" t="s">
        <v>2107</v>
      </c>
      <c r="B1117" s="2">
        <v>24</v>
      </c>
      <c r="C1117" s="2">
        <v>4.67</v>
      </c>
      <c r="D1117" s="2">
        <v>1.92</v>
      </c>
      <c r="E1117" s="2">
        <v>6.31</v>
      </c>
    </row>
    <row r="1118" spans="1:5" x14ac:dyDescent="0.35">
      <c r="A1118" s="1" t="s">
        <v>2124</v>
      </c>
      <c r="B1118" s="2">
        <v>24</v>
      </c>
      <c r="C1118" s="2">
        <v>6.81</v>
      </c>
      <c r="D1118" s="2">
        <v>1.85</v>
      </c>
      <c r="E1118" s="2">
        <v>7.53</v>
      </c>
    </row>
    <row r="1119" spans="1:5" x14ac:dyDescent="0.35">
      <c r="A1119" s="1" t="s">
        <v>2141</v>
      </c>
      <c r="B1119" s="2">
        <v>24</v>
      </c>
      <c r="C1119" s="2">
        <v>7.93</v>
      </c>
      <c r="D1119" s="2">
        <v>2.89</v>
      </c>
      <c r="E1119" s="2">
        <v>8.52</v>
      </c>
    </row>
    <row r="1120" spans="1:5" x14ac:dyDescent="0.35">
      <c r="A1120" s="1" t="s">
        <v>2158</v>
      </c>
      <c r="B1120" s="2">
        <v>24</v>
      </c>
      <c r="C1120" s="2">
        <v>2.82</v>
      </c>
      <c r="D1120" s="2">
        <v>2.04</v>
      </c>
      <c r="E1120" s="2">
        <v>2.91</v>
      </c>
    </row>
    <row r="1121" spans="1:5" x14ac:dyDescent="0.35">
      <c r="A1121" s="1" t="s">
        <v>2175</v>
      </c>
      <c r="B1121" s="2">
        <v>24</v>
      </c>
      <c r="C1121" s="2">
        <v>1.88</v>
      </c>
      <c r="D1121" s="2">
        <v>6.79</v>
      </c>
      <c r="E1121" s="2">
        <v>8.3000000000000007</v>
      </c>
    </row>
    <row r="1122" spans="1:5" x14ac:dyDescent="0.35">
      <c r="A1122" s="1" t="s">
        <v>2192</v>
      </c>
      <c r="B1122" s="2">
        <v>24</v>
      </c>
      <c r="C1122" s="2">
        <v>8.5399999999999991</v>
      </c>
      <c r="D1122" s="2">
        <v>4.0199999999999996</v>
      </c>
      <c r="E1122" s="2">
        <v>2.34</v>
      </c>
    </row>
    <row r="1123" spans="1:5" x14ac:dyDescent="0.35">
      <c r="A1123" s="1" t="s">
        <v>2209</v>
      </c>
      <c r="B1123" s="2">
        <v>24</v>
      </c>
      <c r="C1123" s="2">
        <v>6.39</v>
      </c>
      <c r="D1123" s="2">
        <v>7.64</v>
      </c>
      <c r="E1123" s="2">
        <v>4.43</v>
      </c>
    </row>
    <row r="1124" spans="1:5" x14ac:dyDescent="0.35">
      <c r="A1124" s="1" t="s">
        <v>2226</v>
      </c>
      <c r="B1124" s="2">
        <v>24</v>
      </c>
      <c r="C1124" s="2">
        <v>7.33</v>
      </c>
      <c r="D1124" s="2">
        <v>3.81</v>
      </c>
      <c r="E1124" s="2">
        <v>8.76</v>
      </c>
    </row>
    <row r="1125" spans="1:5" x14ac:dyDescent="0.35">
      <c r="A1125" s="1" t="s">
        <v>2245</v>
      </c>
      <c r="B1125" s="2">
        <v>24</v>
      </c>
      <c r="C1125" s="2">
        <v>1.01</v>
      </c>
      <c r="D1125" s="2">
        <v>6.34</v>
      </c>
      <c r="E1125" s="2">
        <v>5.76</v>
      </c>
    </row>
    <row r="1126" spans="1:5" x14ac:dyDescent="0.35">
      <c r="A1126" s="1" t="s">
        <v>2264</v>
      </c>
      <c r="B1126" s="2">
        <v>24</v>
      </c>
      <c r="C1126" s="2">
        <v>8.57</v>
      </c>
      <c r="D1126" s="2">
        <v>8.41</v>
      </c>
      <c r="E1126" s="2">
        <v>4.04</v>
      </c>
    </row>
    <row r="1127" spans="1:5" x14ac:dyDescent="0.35">
      <c r="A1127" s="1" t="s">
        <v>2283</v>
      </c>
      <c r="B1127" s="2">
        <v>24</v>
      </c>
      <c r="C1127" s="2">
        <v>8.57</v>
      </c>
      <c r="D1127" s="2">
        <v>8.41</v>
      </c>
      <c r="E1127" s="2">
        <v>4.04</v>
      </c>
    </row>
    <row r="1128" spans="1:5" x14ac:dyDescent="0.35">
      <c r="A1128" s="1" t="s">
        <v>2305</v>
      </c>
      <c r="B1128" s="2">
        <v>24</v>
      </c>
      <c r="C1128" s="2">
        <v>7.58</v>
      </c>
      <c r="D1128" s="2">
        <v>3.53</v>
      </c>
      <c r="E1128" s="2">
        <v>0.81</v>
      </c>
    </row>
    <row r="1129" spans="1:5" x14ac:dyDescent="0.35">
      <c r="A1129" s="1" t="s">
        <v>2324</v>
      </c>
      <c r="B1129" s="2">
        <v>24</v>
      </c>
      <c r="C1129" s="2">
        <v>7.58</v>
      </c>
      <c r="D1129" s="2">
        <v>3.53</v>
      </c>
      <c r="E1129" s="2">
        <v>0.81</v>
      </c>
    </row>
    <row r="1130" spans="1:5" x14ac:dyDescent="0.35">
      <c r="A1130" s="1" t="s">
        <v>2343</v>
      </c>
      <c r="B1130" s="2">
        <v>24</v>
      </c>
      <c r="C1130" s="2">
        <v>7.58</v>
      </c>
      <c r="D1130" s="2">
        <v>3.53</v>
      </c>
      <c r="E1130" s="2">
        <v>0.81</v>
      </c>
    </row>
    <row r="1131" spans="1:5" x14ac:dyDescent="0.35">
      <c r="A1131" s="1" t="s">
        <v>2365</v>
      </c>
      <c r="B1131" s="2">
        <v>24</v>
      </c>
      <c r="C1131" s="2">
        <v>7.58</v>
      </c>
      <c r="D1131" s="2">
        <v>3.53</v>
      </c>
      <c r="E1131" s="2">
        <v>0.81</v>
      </c>
    </row>
    <row r="1132" spans="1:5" x14ac:dyDescent="0.35">
      <c r="A1132" s="1" t="s">
        <v>2384</v>
      </c>
      <c r="B1132" s="2">
        <v>24</v>
      </c>
      <c r="C1132" s="2">
        <v>7.58</v>
      </c>
      <c r="D1132" s="2">
        <v>3.53</v>
      </c>
      <c r="E1132" s="2">
        <v>0.81</v>
      </c>
    </row>
    <row r="1133" spans="1:5" x14ac:dyDescent="0.35">
      <c r="A1133" s="1" t="s">
        <v>2403</v>
      </c>
      <c r="B1133" s="2">
        <v>24</v>
      </c>
      <c r="C1133" s="2">
        <v>7.58</v>
      </c>
      <c r="D1133" s="2">
        <v>3.53</v>
      </c>
      <c r="E1133" s="2">
        <v>0.81</v>
      </c>
    </row>
    <row r="1134" spans="1:5" x14ac:dyDescent="0.35">
      <c r="A1134" s="1" t="s">
        <v>26</v>
      </c>
      <c r="B1134" s="2">
        <v>25</v>
      </c>
      <c r="C1134" s="2">
        <v>7.58</v>
      </c>
      <c r="D1134" s="2">
        <v>3.53</v>
      </c>
      <c r="E1134" s="2">
        <v>0.81</v>
      </c>
    </row>
    <row r="1135" spans="1:5" x14ac:dyDescent="0.35">
      <c r="A1135" s="1" t="s">
        <v>46</v>
      </c>
      <c r="B1135" s="2">
        <v>25</v>
      </c>
      <c r="C1135" s="2">
        <v>7.58</v>
      </c>
      <c r="D1135" s="2">
        <v>3.53</v>
      </c>
      <c r="E1135" s="2">
        <v>0.81</v>
      </c>
    </row>
    <row r="1136" spans="1:5" x14ac:dyDescent="0.35">
      <c r="A1136" s="1" t="s">
        <v>66</v>
      </c>
      <c r="B1136" s="2">
        <v>25</v>
      </c>
      <c r="C1136" s="2">
        <v>7.58</v>
      </c>
      <c r="D1136" s="2">
        <v>3.53</v>
      </c>
      <c r="E1136" s="2">
        <v>0.81</v>
      </c>
    </row>
    <row r="1137" spans="1:5" x14ac:dyDescent="0.35">
      <c r="A1137" s="1" t="s">
        <v>86</v>
      </c>
      <c r="B1137" s="2">
        <v>25</v>
      </c>
      <c r="C1137" s="2">
        <v>7.58</v>
      </c>
      <c r="D1137" s="2">
        <v>3.53</v>
      </c>
      <c r="E1137" s="2">
        <v>0.81</v>
      </c>
    </row>
    <row r="1138" spans="1:5" x14ac:dyDescent="0.35">
      <c r="A1138" s="1" t="s">
        <v>106</v>
      </c>
      <c r="B1138" s="2">
        <v>25</v>
      </c>
      <c r="C1138" s="2">
        <v>7.58</v>
      </c>
      <c r="D1138" s="2">
        <v>3.53</v>
      </c>
      <c r="E1138" s="2">
        <v>0.81</v>
      </c>
    </row>
    <row r="1139" spans="1:5" x14ac:dyDescent="0.35">
      <c r="A1139" s="1" t="s">
        <v>139</v>
      </c>
      <c r="B1139" s="2">
        <v>25</v>
      </c>
      <c r="C1139" s="2">
        <v>7.58</v>
      </c>
      <c r="D1139" s="2">
        <v>3.53</v>
      </c>
      <c r="E1139" s="2">
        <v>0.81</v>
      </c>
    </row>
    <row r="1140" spans="1:5" x14ac:dyDescent="0.35">
      <c r="A1140" s="1" t="s">
        <v>159</v>
      </c>
      <c r="B1140" s="2">
        <v>25</v>
      </c>
      <c r="C1140" s="2">
        <v>3.55</v>
      </c>
      <c r="D1140" s="2">
        <v>4.2300000000000004</v>
      </c>
      <c r="E1140" s="2">
        <v>5.15</v>
      </c>
    </row>
    <row r="1141" spans="1:5" x14ac:dyDescent="0.35">
      <c r="A1141" s="1" t="s">
        <v>179</v>
      </c>
      <c r="B1141" s="2">
        <v>25</v>
      </c>
      <c r="C1141" s="2">
        <v>1.95</v>
      </c>
      <c r="D1141" s="2">
        <v>4.91</v>
      </c>
      <c r="E1141" s="2">
        <v>0.74</v>
      </c>
    </row>
    <row r="1142" spans="1:5" x14ac:dyDescent="0.35">
      <c r="A1142" s="1" t="s">
        <v>199</v>
      </c>
      <c r="B1142" s="2">
        <v>25</v>
      </c>
      <c r="C1142" s="2">
        <v>8.5399999999999991</v>
      </c>
      <c r="D1142" s="2">
        <v>4.0199999999999996</v>
      </c>
      <c r="E1142" s="2">
        <v>2.34</v>
      </c>
    </row>
    <row r="1143" spans="1:5" x14ac:dyDescent="0.35">
      <c r="A1143" s="1" t="s">
        <v>219</v>
      </c>
      <c r="B1143" s="2">
        <v>25</v>
      </c>
      <c r="C1143" s="2">
        <v>7.67</v>
      </c>
      <c r="D1143" s="2">
        <v>1.74</v>
      </c>
      <c r="E1143" s="2">
        <v>1.36</v>
      </c>
    </row>
    <row r="1144" spans="1:5" x14ac:dyDescent="0.35">
      <c r="A1144" s="1" t="s">
        <v>239</v>
      </c>
      <c r="B1144" s="2">
        <v>25</v>
      </c>
      <c r="C1144" s="2">
        <v>9.16</v>
      </c>
      <c r="D1144" s="2">
        <v>1.29</v>
      </c>
      <c r="E1144" s="2">
        <v>3.88</v>
      </c>
    </row>
    <row r="1145" spans="1:5" x14ac:dyDescent="0.35">
      <c r="A1145" s="1" t="s">
        <v>259</v>
      </c>
      <c r="B1145" s="2">
        <v>25</v>
      </c>
      <c r="C1145" s="2">
        <v>6.81</v>
      </c>
      <c r="D1145" s="2">
        <v>1.85</v>
      </c>
      <c r="E1145" s="2">
        <v>7.53</v>
      </c>
    </row>
    <row r="1146" spans="1:5" x14ac:dyDescent="0.35">
      <c r="A1146" s="1" t="s">
        <v>276</v>
      </c>
      <c r="B1146" s="2">
        <v>25</v>
      </c>
      <c r="C1146" s="2">
        <v>2.2999999999999998</v>
      </c>
      <c r="D1146" s="2">
        <v>8.08</v>
      </c>
      <c r="E1146" s="2">
        <v>4.4000000000000004</v>
      </c>
    </row>
    <row r="1147" spans="1:5" x14ac:dyDescent="0.35">
      <c r="A1147" s="1" t="s">
        <v>293</v>
      </c>
      <c r="B1147" s="2">
        <v>25</v>
      </c>
      <c r="C1147" s="2">
        <v>2.82</v>
      </c>
      <c r="D1147" s="2">
        <v>2.04</v>
      </c>
      <c r="E1147" s="2">
        <v>2.91</v>
      </c>
    </row>
    <row r="1148" spans="1:5" x14ac:dyDescent="0.35">
      <c r="A1148" s="1" t="s">
        <v>310</v>
      </c>
      <c r="B1148" s="2">
        <v>25</v>
      </c>
      <c r="C1148" s="2">
        <v>1.88</v>
      </c>
      <c r="D1148" s="2">
        <v>6.79</v>
      </c>
      <c r="E1148" s="2">
        <v>8.3000000000000007</v>
      </c>
    </row>
    <row r="1149" spans="1:5" x14ac:dyDescent="0.35">
      <c r="A1149" s="1" t="s">
        <v>327</v>
      </c>
      <c r="B1149" s="2">
        <v>25</v>
      </c>
      <c r="C1149" s="2">
        <v>9.8000000000000007</v>
      </c>
      <c r="D1149" s="2">
        <v>0.97</v>
      </c>
      <c r="E1149" s="2">
        <v>0.26</v>
      </c>
    </row>
    <row r="1150" spans="1:5" x14ac:dyDescent="0.35">
      <c r="A1150" s="1" t="s">
        <v>345</v>
      </c>
      <c r="B1150" s="2">
        <v>25</v>
      </c>
      <c r="C1150" s="2">
        <v>6.39</v>
      </c>
      <c r="D1150" s="2">
        <v>7.64</v>
      </c>
      <c r="E1150" s="2">
        <v>4.43</v>
      </c>
    </row>
    <row r="1151" spans="1:5" x14ac:dyDescent="0.35">
      <c r="A1151" s="1" t="s">
        <v>362</v>
      </c>
      <c r="B1151" s="2">
        <v>25</v>
      </c>
      <c r="C1151" s="2">
        <v>5.4</v>
      </c>
      <c r="D1151" s="2">
        <v>8.1</v>
      </c>
      <c r="E1151" s="2">
        <v>9.11</v>
      </c>
    </row>
    <row r="1152" spans="1:5" x14ac:dyDescent="0.35">
      <c r="A1152" s="1" t="s">
        <v>379</v>
      </c>
      <c r="B1152" s="2">
        <v>25</v>
      </c>
      <c r="C1152" s="2">
        <v>1.01</v>
      </c>
      <c r="D1152" s="2">
        <v>6.34</v>
      </c>
      <c r="E1152" s="2">
        <v>5.76</v>
      </c>
    </row>
    <row r="1153" spans="1:5" x14ac:dyDescent="0.35">
      <c r="A1153" s="1" t="s">
        <v>396</v>
      </c>
      <c r="B1153" s="2">
        <v>25</v>
      </c>
      <c r="C1153" s="2">
        <v>3.57</v>
      </c>
      <c r="D1153" s="2">
        <v>1.78</v>
      </c>
      <c r="E1153" s="2">
        <v>6.5</v>
      </c>
    </row>
    <row r="1154" spans="1:5" x14ac:dyDescent="0.35">
      <c r="A1154" s="1" t="s">
        <v>413</v>
      </c>
      <c r="B1154" s="2">
        <v>25</v>
      </c>
      <c r="C1154" s="2">
        <v>1.47</v>
      </c>
      <c r="D1154" s="2">
        <v>9.8000000000000007</v>
      </c>
      <c r="E1154" s="2">
        <v>5.95</v>
      </c>
    </row>
    <row r="1155" spans="1:5" x14ac:dyDescent="0.35">
      <c r="A1155" s="1" t="s">
        <v>430</v>
      </c>
      <c r="B1155" s="2">
        <v>25</v>
      </c>
      <c r="C1155" s="2">
        <v>1.83</v>
      </c>
      <c r="D1155" s="2">
        <v>5.94</v>
      </c>
      <c r="E1155" s="2">
        <v>5.6</v>
      </c>
    </row>
    <row r="1156" spans="1:5" x14ac:dyDescent="0.35">
      <c r="A1156" s="1" t="s">
        <v>447</v>
      </c>
      <c r="B1156" s="2">
        <v>25</v>
      </c>
      <c r="C1156" s="2">
        <v>4.04</v>
      </c>
      <c r="D1156" s="2">
        <v>2.88</v>
      </c>
      <c r="E1156" s="2">
        <v>2.4300000000000002</v>
      </c>
    </row>
    <row r="1157" spans="1:5" x14ac:dyDescent="0.35">
      <c r="A1157" s="1" t="s">
        <v>464</v>
      </c>
      <c r="B1157" s="2">
        <v>25</v>
      </c>
      <c r="C1157" s="2">
        <v>9.85</v>
      </c>
      <c r="D1157" s="2">
        <v>2.02</v>
      </c>
      <c r="E1157" s="2">
        <v>3.36</v>
      </c>
    </row>
    <row r="1158" spans="1:5" x14ac:dyDescent="0.35">
      <c r="A1158" s="1" t="s">
        <v>481</v>
      </c>
      <c r="B1158" s="2">
        <v>25</v>
      </c>
      <c r="C1158" s="2">
        <v>6.8</v>
      </c>
      <c r="D1158" s="2">
        <v>1.79</v>
      </c>
      <c r="E1158" s="2">
        <v>0.7</v>
      </c>
    </row>
    <row r="1159" spans="1:5" x14ac:dyDescent="0.35">
      <c r="A1159" s="1" t="s">
        <v>498</v>
      </c>
      <c r="B1159" s="2">
        <v>25</v>
      </c>
      <c r="C1159" s="2">
        <v>8.09</v>
      </c>
      <c r="D1159" s="2">
        <v>2.2400000000000002</v>
      </c>
      <c r="E1159" s="2">
        <v>7.84</v>
      </c>
    </row>
    <row r="1160" spans="1:5" x14ac:dyDescent="0.35">
      <c r="A1160" s="1" t="s">
        <v>515</v>
      </c>
      <c r="B1160" s="2">
        <v>25</v>
      </c>
      <c r="C1160" s="2">
        <v>7.93</v>
      </c>
      <c r="D1160" s="2">
        <v>2.89</v>
      </c>
      <c r="E1160" s="2">
        <v>8.52</v>
      </c>
    </row>
    <row r="1161" spans="1:5" x14ac:dyDescent="0.35">
      <c r="A1161" s="1" t="s">
        <v>532</v>
      </c>
      <c r="B1161" s="2">
        <v>25</v>
      </c>
      <c r="C1161" s="2">
        <v>5.42</v>
      </c>
      <c r="D1161" s="2">
        <v>7.24</v>
      </c>
      <c r="E1161" s="2">
        <v>2.15</v>
      </c>
    </row>
    <row r="1162" spans="1:5" x14ac:dyDescent="0.35">
      <c r="A1162" s="1" t="s">
        <v>549</v>
      </c>
      <c r="B1162" s="2">
        <v>25</v>
      </c>
      <c r="C1162" s="2">
        <v>3.55</v>
      </c>
      <c r="D1162" s="2">
        <v>4.2300000000000004</v>
      </c>
      <c r="E1162" s="2">
        <v>5.15</v>
      </c>
    </row>
    <row r="1163" spans="1:5" x14ac:dyDescent="0.35">
      <c r="A1163" s="1" t="s">
        <v>566</v>
      </c>
      <c r="B1163" s="2">
        <v>25</v>
      </c>
      <c r="C1163" s="2">
        <v>4.67</v>
      </c>
      <c r="D1163" s="2">
        <v>1.92</v>
      </c>
      <c r="E1163" s="2">
        <v>6.31</v>
      </c>
    </row>
    <row r="1164" spans="1:5" x14ac:dyDescent="0.35">
      <c r="A1164" s="1" t="s">
        <v>583</v>
      </c>
      <c r="B1164" s="2">
        <v>25</v>
      </c>
      <c r="C1164" s="2">
        <v>1.95</v>
      </c>
      <c r="D1164" s="2">
        <v>4.91</v>
      </c>
      <c r="E1164" s="2">
        <v>0.74</v>
      </c>
    </row>
    <row r="1165" spans="1:5" x14ac:dyDescent="0.35">
      <c r="A1165" s="1" t="s">
        <v>600</v>
      </c>
      <c r="B1165" s="2">
        <v>25</v>
      </c>
      <c r="C1165" s="2">
        <v>6.81</v>
      </c>
      <c r="D1165" s="2">
        <v>1.85</v>
      </c>
      <c r="E1165" s="2">
        <v>7.53</v>
      </c>
    </row>
    <row r="1166" spans="1:5" x14ac:dyDescent="0.35">
      <c r="A1166" s="1" t="s">
        <v>617</v>
      </c>
      <c r="B1166" s="2">
        <v>25</v>
      </c>
      <c r="C1166" s="2">
        <v>8.5399999999999991</v>
      </c>
      <c r="D1166" s="2">
        <v>4.0199999999999996</v>
      </c>
      <c r="E1166" s="2">
        <v>2.34</v>
      </c>
    </row>
    <row r="1167" spans="1:5" x14ac:dyDescent="0.35">
      <c r="A1167" s="1" t="s">
        <v>634</v>
      </c>
      <c r="B1167" s="2">
        <v>25</v>
      </c>
      <c r="C1167" s="2">
        <v>7.93</v>
      </c>
      <c r="D1167" s="2">
        <v>2.89</v>
      </c>
      <c r="E1167" s="2">
        <v>8.52</v>
      </c>
    </row>
    <row r="1168" spans="1:5" x14ac:dyDescent="0.35">
      <c r="A1168" s="1" t="s">
        <v>651</v>
      </c>
      <c r="B1168" s="2">
        <v>25</v>
      </c>
      <c r="C1168" s="2">
        <v>7.67</v>
      </c>
      <c r="D1168" s="2">
        <v>1.74</v>
      </c>
      <c r="E1168" s="2">
        <v>1.36</v>
      </c>
    </row>
    <row r="1169" spans="1:5" x14ac:dyDescent="0.35">
      <c r="A1169" s="1" t="s">
        <v>668</v>
      </c>
      <c r="B1169" s="2">
        <v>25</v>
      </c>
      <c r="C1169" s="2">
        <v>2.82</v>
      </c>
      <c r="D1169" s="2">
        <v>2.04</v>
      </c>
      <c r="E1169" s="2">
        <v>2.91</v>
      </c>
    </row>
    <row r="1170" spans="1:5" x14ac:dyDescent="0.35">
      <c r="A1170" s="1" t="s">
        <v>687</v>
      </c>
      <c r="B1170" s="2">
        <v>25</v>
      </c>
      <c r="C1170" s="2">
        <v>7.33</v>
      </c>
      <c r="D1170" s="2">
        <v>3.81</v>
      </c>
      <c r="E1170" s="2">
        <v>8.76</v>
      </c>
    </row>
    <row r="1171" spans="1:5" x14ac:dyDescent="0.35">
      <c r="A1171" s="1" t="s">
        <v>706</v>
      </c>
      <c r="B1171" s="2">
        <v>25</v>
      </c>
      <c r="C1171" s="2">
        <v>1.88</v>
      </c>
      <c r="D1171" s="2">
        <v>6.79</v>
      </c>
      <c r="E1171" s="2">
        <v>8.3000000000000007</v>
      </c>
    </row>
    <row r="1172" spans="1:5" x14ac:dyDescent="0.35">
      <c r="A1172" s="1" t="s">
        <v>725</v>
      </c>
      <c r="B1172" s="2">
        <v>25</v>
      </c>
      <c r="C1172" s="2">
        <v>6.4</v>
      </c>
      <c r="D1172" s="2">
        <v>7.84</v>
      </c>
      <c r="E1172" s="2">
        <v>4.3499999999999996</v>
      </c>
    </row>
    <row r="1173" spans="1:5" x14ac:dyDescent="0.35">
      <c r="A1173" s="1" t="s">
        <v>747</v>
      </c>
      <c r="B1173" s="2">
        <v>25</v>
      </c>
      <c r="C1173" s="2">
        <v>6.4</v>
      </c>
      <c r="D1173" s="2">
        <v>7.84</v>
      </c>
      <c r="E1173" s="2">
        <v>4.3499999999999996</v>
      </c>
    </row>
    <row r="1174" spans="1:5" x14ac:dyDescent="0.35">
      <c r="A1174" s="1" t="s">
        <v>766</v>
      </c>
      <c r="B1174" s="2">
        <v>25</v>
      </c>
      <c r="C1174" s="2">
        <v>6.4</v>
      </c>
      <c r="D1174" s="2">
        <v>7.84</v>
      </c>
      <c r="E1174" s="2">
        <v>4.3499999999999996</v>
      </c>
    </row>
    <row r="1175" spans="1:5" x14ac:dyDescent="0.35">
      <c r="A1175" s="1" t="s">
        <v>785</v>
      </c>
      <c r="B1175" s="2">
        <v>25</v>
      </c>
      <c r="C1175" s="2">
        <v>6.4</v>
      </c>
      <c r="D1175" s="2">
        <v>7.84</v>
      </c>
      <c r="E1175" s="2">
        <v>4.3499999999999996</v>
      </c>
    </row>
    <row r="1176" spans="1:5" x14ac:dyDescent="0.35">
      <c r="A1176" s="1" t="s">
        <v>807</v>
      </c>
      <c r="B1176" s="2">
        <v>25</v>
      </c>
      <c r="C1176" s="2">
        <v>6.4</v>
      </c>
      <c r="D1176" s="2">
        <v>7.84</v>
      </c>
      <c r="E1176" s="2">
        <v>4.3499999999999996</v>
      </c>
    </row>
    <row r="1177" spans="1:5" x14ac:dyDescent="0.35">
      <c r="A1177" s="1" t="s">
        <v>826</v>
      </c>
      <c r="B1177" s="2">
        <v>25</v>
      </c>
      <c r="C1177" s="2">
        <v>6.4</v>
      </c>
      <c r="D1177" s="2">
        <v>7.84</v>
      </c>
      <c r="E1177" s="2">
        <v>4.3499999999999996</v>
      </c>
    </row>
    <row r="1178" spans="1:5" x14ac:dyDescent="0.35">
      <c r="A1178" s="1" t="s">
        <v>845</v>
      </c>
      <c r="B1178" s="2">
        <v>25</v>
      </c>
      <c r="C1178" s="2">
        <v>6.4</v>
      </c>
      <c r="D1178" s="2">
        <v>7.84</v>
      </c>
      <c r="E1178" s="2">
        <v>4.3499999999999996</v>
      </c>
    </row>
    <row r="1179" spans="1:5" x14ac:dyDescent="0.35">
      <c r="A1179" s="1" t="s">
        <v>867</v>
      </c>
      <c r="B1179" s="2">
        <v>25</v>
      </c>
      <c r="C1179" s="2">
        <v>6.4</v>
      </c>
      <c r="D1179" s="2">
        <v>7.84</v>
      </c>
      <c r="E1179" s="2">
        <v>4.3499999999999996</v>
      </c>
    </row>
    <row r="1180" spans="1:5" x14ac:dyDescent="0.35">
      <c r="A1180" s="1" t="s">
        <v>886</v>
      </c>
      <c r="B1180" s="2">
        <v>25</v>
      </c>
      <c r="C1180" s="2">
        <v>6.4</v>
      </c>
      <c r="D1180" s="2">
        <v>7.84</v>
      </c>
      <c r="E1180" s="2">
        <v>4.3499999999999996</v>
      </c>
    </row>
    <row r="1181" spans="1:5" x14ac:dyDescent="0.35">
      <c r="A1181" s="1" t="s">
        <v>905</v>
      </c>
      <c r="B1181" s="2">
        <v>25</v>
      </c>
      <c r="C1181" s="2">
        <v>6.4</v>
      </c>
      <c r="D1181" s="2">
        <v>7.84</v>
      </c>
      <c r="E1181" s="2">
        <v>4.3499999999999996</v>
      </c>
    </row>
    <row r="1182" spans="1:5" x14ac:dyDescent="0.35">
      <c r="A1182" s="1" t="s">
        <v>922</v>
      </c>
      <c r="B1182" s="2">
        <v>25</v>
      </c>
      <c r="C1182" s="2">
        <v>6.4</v>
      </c>
      <c r="D1182" s="2">
        <v>7.84</v>
      </c>
      <c r="E1182" s="2">
        <v>4.3499999999999996</v>
      </c>
    </row>
    <row r="1183" spans="1:5" x14ac:dyDescent="0.35">
      <c r="A1183" s="1" t="s">
        <v>939</v>
      </c>
      <c r="B1183" s="2">
        <v>25</v>
      </c>
      <c r="C1183" s="2">
        <v>6.4</v>
      </c>
      <c r="D1183" s="2">
        <v>7.84</v>
      </c>
      <c r="E1183" s="2">
        <v>4.3499999999999996</v>
      </c>
    </row>
    <row r="1184" spans="1:5" x14ac:dyDescent="0.35">
      <c r="A1184" s="1" t="s">
        <v>956</v>
      </c>
      <c r="B1184" s="2">
        <v>25</v>
      </c>
      <c r="C1184" s="2">
        <v>5.87</v>
      </c>
      <c r="D1184" s="2">
        <v>6.23</v>
      </c>
      <c r="E1184" s="2">
        <v>7.84</v>
      </c>
    </row>
    <row r="1185" spans="1:5" x14ac:dyDescent="0.35">
      <c r="A1185" s="1" t="s">
        <v>973</v>
      </c>
      <c r="B1185" s="2">
        <v>25</v>
      </c>
      <c r="C1185" s="2">
        <v>9.81</v>
      </c>
      <c r="D1185" s="2">
        <v>0.56000000000000005</v>
      </c>
      <c r="E1185" s="2">
        <v>3.76</v>
      </c>
    </row>
    <row r="1186" spans="1:5" x14ac:dyDescent="0.35">
      <c r="A1186" s="1" t="s">
        <v>990</v>
      </c>
      <c r="B1186" s="2">
        <v>25</v>
      </c>
      <c r="C1186" s="2">
        <v>5.87</v>
      </c>
      <c r="D1186" s="2">
        <v>6.23</v>
      </c>
      <c r="E1186" s="2">
        <v>7.84</v>
      </c>
    </row>
    <row r="1187" spans="1:5" x14ac:dyDescent="0.35">
      <c r="A1187" s="1" t="s">
        <v>1007</v>
      </c>
      <c r="B1187" s="2">
        <v>25</v>
      </c>
      <c r="C1187" s="2">
        <v>9.81</v>
      </c>
      <c r="D1187" s="2">
        <v>0.56000000000000005</v>
      </c>
      <c r="E1187" s="2">
        <v>3.76</v>
      </c>
    </row>
    <row r="1188" spans="1:5" x14ac:dyDescent="0.35">
      <c r="A1188" s="1" t="s">
        <v>1024</v>
      </c>
      <c r="B1188" s="2">
        <v>25</v>
      </c>
      <c r="C1188" s="2">
        <v>5.87</v>
      </c>
      <c r="D1188" s="2">
        <v>6.23</v>
      </c>
      <c r="E1188" s="2">
        <v>7.84</v>
      </c>
    </row>
    <row r="1189" spans="1:5" x14ac:dyDescent="0.35">
      <c r="A1189" s="1" t="s">
        <v>1037</v>
      </c>
      <c r="B1189" s="2">
        <v>25</v>
      </c>
      <c r="C1189" s="2">
        <v>9.81</v>
      </c>
      <c r="D1189" s="2">
        <v>0.56000000000000005</v>
      </c>
      <c r="E1189" s="2">
        <v>3.76</v>
      </c>
    </row>
    <row r="1190" spans="1:5" x14ac:dyDescent="0.35">
      <c r="A1190" s="1" t="s">
        <v>1052</v>
      </c>
      <c r="B1190" s="2">
        <v>25</v>
      </c>
      <c r="C1190" s="2">
        <v>5.87</v>
      </c>
      <c r="D1190" s="2">
        <v>6.23</v>
      </c>
      <c r="E1190" s="2">
        <v>7.84</v>
      </c>
    </row>
    <row r="1191" spans="1:5" x14ac:dyDescent="0.35">
      <c r="A1191" s="1" t="s">
        <v>1069</v>
      </c>
      <c r="B1191" s="2">
        <v>25</v>
      </c>
      <c r="C1191" s="2">
        <v>9.81</v>
      </c>
      <c r="D1191" s="2">
        <v>0.56000000000000005</v>
      </c>
      <c r="E1191" s="2">
        <v>3.76</v>
      </c>
    </row>
    <row r="1192" spans="1:5" x14ac:dyDescent="0.35">
      <c r="A1192" s="1" t="s">
        <v>1086</v>
      </c>
      <c r="B1192" s="2">
        <v>25</v>
      </c>
      <c r="C1192" s="2">
        <v>5.87</v>
      </c>
      <c r="D1192" s="2">
        <v>6.23</v>
      </c>
      <c r="E1192" s="2">
        <v>7.84</v>
      </c>
    </row>
    <row r="1193" spans="1:5" x14ac:dyDescent="0.35">
      <c r="A1193" s="1" t="s">
        <v>1103</v>
      </c>
      <c r="B1193" s="2">
        <v>25</v>
      </c>
      <c r="C1193" s="2">
        <v>9.81</v>
      </c>
      <c r="D1193" s="2">
        <v>0.56000000000000005</v>
      </c>
      <c r="E1193" s="2">
        <v>3.76</v>
      </c>
    </row>
    <row r="1194" spans="1:5" x14ac:dyDescent="0.35">
      <c r="A1194" s="1" t="s">
        <v>1121</v>
      </c>
      <c r="B1194" s="2">
        <v>25</v>
      </c>
      <c r="C1194" s="2">
        <v>5.87</v>
      </c>
      <c r="D1194" s="2">
        <v>6.23</v>
      </c>
      <c r="E1194" s="2">
        <v>7.84</v>
      </c>
    </row>
    <row r="1195" spans="1:5" x14ac:dyDescent="0.35">
      <c r="A1195" s="1" t="s">
        <v>1138</v>
      </c>
      <c r="B1195" s="2">
        <v>25</v>
      </c>
      <c r="C1195" s="2">
        <v>9.81</v>
      </c>
      <c r="D1195" s="2">
        <v>0.56000000000000005</v>
      </c>
      <c r="E1195" s="2">
        <v>3.76</v>
      </c>
    </row>
    <row r="1196" spans="1:5" x14ac:dyDescent="0.35">
      <c r="A1196" s="1" t="s">
        <v>1155</v>
      </c>
      <c r="B1196" s="2">
        <v>25</v>
      </c>
      <c r="C1196" s="2">
        <v>5.87</v>
      </c>
      <c r="D1196" s="2">
        <v>6.23</v>
      </c>
      <c r="E1196" s="2">
        <v>7.84</v>
      </c>
    </row>
    <row r="1197" spans="1:5" x14ac:dyDescent="0.35">
      <c r="A1197" s="1" t="s">
        <v>1172</v>
      </c>
      <c r="B1197" s="2">
        <v>25</v>
      </c>
      <c r="C1197" s="2">
        <v>9.81</v>
      </c>
      <c r="D1197" s="2">
        <v>0.56000000000000005</v>
      </c>
      <c r="E1197" s="2">
        <v>3.76</v>
      </c>
    </row>
    <row r="1198" spans="1:5" x14ac:dyDescent="0.35">
      <c r="A1198" s="1" t="s">
        <v>1189</v>
      </c>
      <c r="B1198" s="2">
        <v>25</v>
      </c>
      <c r="C1198" s="2">
        <v>5.87</v>
      </c>
      <c r="D1198" s="2">
        <v>6.23</v>
      </c>
      <c r="E1198" s="2">
        <v>7.84</v>
      </c>
    </row>
    <row r="1199" spans="1:5" x14ac:dyDescent="0.35">
      <c r="A1199" s="1" t="s">
        <v>1206</v>
      </c>
      <c r="B1199" s="2">
        <v>25</v>
      </c>
      <c r="C1199" s="2">
        <v>9.81</v>
      </c>
      <c r="D1199" s="2">
        <v>0.56000000000000005</v>
      </c>
      <c r="E1199" s="2">
        <v>3.76</v>
      </c>
    </row>
    <row r="1200" spans="1:5" x14ac:dyDescent="0.35">
      <c r="A1200" s="1" t="s">
        <v>1223</v>
      </c>
      <c r="B1200" s="2">
        <v>25</v>
      </c>
      <c r="C1200" s="2">
        <v>5.87</v>
      </c>
      <c r="D1200" s="2">
        <v>6.23</v>
      </c>
      <c r="E1200" s="2">
        <v>7.84</v>
      </c>
    </row>
    <row r="1201" spans="1:5" x14ac:dyDescent="0.35">
      <c r="A1201" s="1" t="s">
        <v>1240</v>
      </c>
      <c r="B1201" s="2">
        <v>25</v>
      </c>
      <c r="C1201" s="2">
        <v>9.81</v>
      </c>
      <c r="D1201" s="2">
        <v>0.56000000000000005</v>
      </c>
      <c r="E1201" s="2">
        <v>3.76</v>
      </c>
    </row>
    <row r="1202" spans="1:5" x14ac:dyDescent="0.35">
      <c r="A1202" s="1" t="s">
        <v>1257</v>
      </c>
      <c r="B1202" s="2">
        <v>25</v>
      </c>
      <c r="C1202" s="2">
        <v>5.87</v>
      </c>
      <c r="D1202" s="2">
        <v>6.23</v>
      </c>
      <c r="E1202" s="2">
        <v>7.84</v>
      </c>
    </row>
    <row r="1203" spans="1:5" x14ac:dyDescent="0.35">
      <c r="A1203" s="1" t="s">
        <v>1274</v>
      </c>
      <c r="B1203" s="2">
        <v>25</v>
      </c>
      <c r="C1203" s="2">
        <v>9.81</v>
      </c>
      <c r="D1203" s="2">
        <v>0.56000000000000005</v>
      </c>
      <c r="E1203" s="2">
        <v>3.76</v>
      </c>
    </row>
    <row r="1204" spans="1:5" x14ac:dyDescent="0.35">
      <c r="A1204" s="1" t="s">
        <v>1291</v>
      </c>
      <c r="B1204" s="2">
        <v>25</v>
      </c>
      <c r="C1204" s="2">
        <v>5.87</v>
      </c>
      <c r="D1204" s="2">
        <v>6.23</v>
      </c>
      <c r="E1204" s="2">
        <v>7.84</v>
      </c>
    </row>
    <row r="1205" spans="1:5" x14ac:dyDescent="0.35">
      <c r="A1205" s="1" t="s">
        <v>1308</v>
      </c>
      <c r="B1205" s="2">
        <v>25</v>
      </c>
      <c r="C1205" s="2">
        <v>9.81</v>
      </c>
      <c r="D1205" s="2">
        <v>0.56000000000000005</v>
      </c>
      <c r="E1205" s="2">
        <v>3.76</v>
      </c>
    </row>
    <row r="1206" spans="1:5" x14ac:dyDescent="0.35">
      <c r="A1206" s="1" t="s">
        <v>1325</v>
      </c>
      <c r="B1206" s="2">
        <v>25</v>
      </c>
      <c r="C1206" s="2">
        <v>5.87</v>
      </c>
      <c r="D1206" s="2">
        <v>6.23</v>
      </c>
      <c r="E1206" s="2">
        <v>7.84</v>
      </c>
    </row>
    <row r="1207" spans="1:5" x14ac:dyDescent="0.35">
      <c r="A1207" s="1" t="s">
        <v>1342</v>
      </c>
      <c r="B1207" s="2">
        <v>25</v>
      </c>
      <c r="C1207" s="2">
        <v>9.81</v>
      </c>
      <c r="D1207" s="2">
        <v>0.56000000000000005</v>
      </c>
      <c r="E1207" s="2">
        <v>3.76</v>
      </c>
    </row>
    <row r="1208" spans="1:5" x14ac:dyDescent="0.35">
      <c r="A1208" s="1" t="s">
        <v>1359</v>
      </c>
      <c r="B1208" s="2">
        <v>25</v>
      </c>
      <c r="C1208" s="2">
        <v>5.59</v>
      </c>
      <c r="D1208" s="2">
        <v>2.52</v>
      </c>
      <c r="E1208" s="2">
        <v>5.3</v>
      </c>
    </row>
    <row r="1209" spans="1:5" x14ac:dyDescent="0.35">
      <c r="A1209" s="1" t="s">
        <v>1376</v>
      </c>
      <c r="B1209" s="2">
        <v>25</v>
      </c>
      <c r="C1209" s="2">
        <v>5.59</v>
      </c>
      <c r="D1209" s="2">
        <v>2.52</v>
      </c>
      <c r="E1209" s="2">
        <v>5.3</v>
      </c>
    </row>
    <row r="1210" spans="1:5" x14ac:dyDescent="0.35">
      <c r="A1210" s="1" t="s">
        <v>1393</v>
      </c>
      <c r="B1210" s="2">
        <v>25</v>
      </c>
      <c r="C1210" s="2">
        <v>5.59</v>
      </c>
      <c r="D1210" s="2">
        <v>2.52</v>
      </c>
      <c r="E1210" s="2">
        <v>5.3</v>
      </c>
    </row>
    <row r="1211" spans="1:5" x14ac:dyDescent="0.35">
      <c r="A1211" s="1" t="s">
        <v>1410</v>
      </c>
      <c r="B1211" s="2">
        <v>25</v>
      </c>
      <c r="C1211" s="2">
        <v>5.59</v>
      </c>
      <c r="D1211" s="2">
        <v>2.52</v>
      </c>
      <c r="E1211" s="2">
        <v>5.3</v>
      </c>
    </row>
    <row r="1212" spans="1:5" x14ac:dyDescent="0.35">
      <c r="A1212" s="1" t="s">
        <v>1427</v>
      </c>
      <c r="B1212" s="2">
        <v>25</v>
      </c>
      <c r="C1212" s="2">
        <v>5.59</v>
      </c>
      <c r="D1212" s="2">
        <v>2.52</v>
      </c>
      <c r="E1212" s="2">
        <v>5.3</v>
      </c>
    </row>
    <row r="1213" spans="1:5" x14ac:dyDescent="0.35">
      <c r="A1213" s="1" t="s">
        <v>1444</v>
      </c>
      <c r="B1213" s="2">
        <v>25</v>
      </c>
      <c r="C1213" s="2">
        <v>5.59</v>
      </c>
      <c r="D1213" s="2">
        <v>2.52</v>
      </c>
      <c r="E1213" s="2">
        <v>5.3</v>
      </c>
    </row>
    <row r="1214" spans="1:5" x14ac:dyDescent="0.35">
      <c r="A1214" s="1" t="s">
        <v>1463</v>
      </c>
      <c r="B1214" s="2">
        <v>25</v>
      </c>
      <c r="C1214" s="2">
        <v>5.59</v>
      </c>
      <c r="D1214" s="2">
        <v>2.52</v>
      </c>
      <c r="E1214" s="2">
        <v>5.3</v>
      </c>
    </row>
    <row r="1215" spans="1:5" x14ac:dyDescent="0.35">
      <c r="A1215" s="1" t="s">
        <v>1482</v>
      </c>
      <c r="B1215" s="2">
        <v>25</v>
      </c>
      <c r="C1215" s="2">
        <v>5.59</v>
      </c>
      <c r="D1215" s="2">
        <v>2.52</v>
      </c>
      <c r="E1215" s="2">
        <v>5.3</v>
      </c>
    </row>
    <row r="1216" spans="1:5" x14ac:dyDescent="0.35">
      <c r="A1216" s="1" t="s">
        <v>1501</v>
      </c>
      <c r="B1216" s="2">
        <v>25</v>
      </c>
      <c r="C1216" s="2">
        <v>5.59</v>
      </c>
      <c r="D1216" s="2">
        <v>2.52</v>
      </c>
      <c r="E1216" s="2">
        <v>5.3</v>
      </c>
    </row>
    <row r="1217" spans="1:5" x14ac:dyDescent="0.35">
      <c r="A1217" s="1" t="s">
        <v>1523</v>
      </c>
      <c r="B1217" s="2">
        <v>25</v>
      </c>
      <c r="C1217" s="2">
        <v>5.59</v>
      </c>
      <c r="D1217" s="2">
        <v>2.52</v>
      </c>
      <c r="E1217" s="2">
        <v>5.3</v>
      </c>
    </row>
    <row r="1218" spans="1:5" x14ac:dyDescent="0.35">
      <c r="A1218" s="1" t="s">
        <v>1542</v>
      </c>
      <c r="B1218" s="2">
        <v>25</v>
      </c>
      <c r="C1218" s="2">
        <v>5.59</v>
      </c>
      <c r="D1218" s="2">
        <v>2.52</v>
      </c>
      <c r="E1218" s="2">
        <v>5.3</v>
      </c>
    </row>
    <row r="1219" spans="1:5" x14ac:dyDescent="0.35">
      <c r="A1219" s="1" t="s">
        <v>1561</v>
      </c>
      <c r="B1219" s="2">
        <v>25</v>
      </c>
      <c r="C1219" s="2">
        <v>5.59</v>
      </c>
      <c r="D1219" s="2">
        <v>2.52</v>
      </c>
      <c r="E1219" s="2">
        <v>5.3</v>
      </c>
    </row>
    <row r="1220" spans="1:5" x14ac:dyDescent="0.35">
      <c r="A1220" s="1" t="s">
        <v>1583</v>
      </c>
      <c r="B1220" s="2">
        <v>25</v>
      </c>
      <c r="C1220" s="2">
        <v>7.99</v>
      </c>
      <c r="D1220" s="2">
        <v>9.2799999999999994</v>
      </c>
      <c r="E1220" s="2">
        <v>8.9499999999999993</v>
      </c>
    </row>
    <row r="1221" spans="1:5" x14ac:dyDescent="0.35">
      <c r="A1221" s="1" t="s">
        <v>1602</v>
      </c>
      <c r="B1221" s="2">
        <v>25</v>
      </c>
      <c r="C1221" s="2">
        <v>5.23</v>
      </c>
      <c r="D1221" s="2">
        <v>2.88</v>
      </c>
      <c r="E1221" s="2">
        <v>1.87</v>
      </c>
    </row>
    <row r="1222" spans="1:5" x14ac:dyDescent="0.35">
      <c r="A1222" s="1" t="s">
        <v>1621</v>
      </c>
      <c r="B1222" s="2">
        <v>25</v>
      </c>
      <c r="C1222" s="2">
        <v>0.54</v>
      </c>
      <c r="D1222" s="2">
        <v>3.68</v>
      </c>
      <c r="E1222" s="2">
        <v>8.42</v>
      </c>
    </row>
    <row r="1223" spans="1:5" x14ac:dyDescent="0.35">
      <c r="A1223" s="1" t="s">
        <v>1643</v>
      </c>
      <c r="B1223" s="2">
        <v>25</v>
      </c>
      <c r="C1223" s="2">
        <v>7.99</v>
      </c>
      <c r="D1223" s="2">
        <v>9.2799999999999994</v>
      </c>
      <c r="E1223" s="2">
        <v>8.9499999999999993</v>
      </c>
    </row>
    <row r="1224" spans="1:5" x14ac:dyDescent="0.35">
      <c r="A1224" s="1" t="s">
        <v>1662</v>
      </c>
      <c r="B1224" s="2">
        <v>25</v>
      </c>
      <c r="C1224" s="2">
        <v>5.23</v>
      </c>
      <c r="D1224" s="2">
        <v>2.88</v>
      </c>
      <c r="E1224" s="2">
        <v>1.87</v>
      </c>
    </row>
    <row r="1225" spans="1:5" x14ac:dyDescent="0.35">
      <c r="A1225" s="1" t="s">
        <v>1681</v>
      </c>
      <c r="B1225" s="2">
        <v>25</v>
      </c>
      <c r="C1225" s="2">
        <v>0.54</v>
      </c>
      <c r="D1225" s="2">
        <v>3.68</v>
      </c>
      <c r="E1225" s="2">
        <v>8.42</v>
      </c>
    </row>
    <row r="1226" spans="1:5" x14ac:dyDescent="0.35">
      <c r="A1226" s="1" t="s">
        <v>1698</v>
      </c>
      <c r="B1226" s="2">
        <v>25</v>
      </c>
      <c r="C1226" s="2">
        <v>7.99</v>
      </c>
      <c r="D1226" s="2">
        <v>9.2799999999999994</v>
      </c>
      <c r="E1226" s="2">
        <v>8.9499999999999993</v>
      </c>
    </row>
    <row r="1227" spans="1:5" x14ac:dyDescent="0.35">
      <c r="A1227" s="1" t="s">
        <v>1715</v>
      </c>
      <c r="B1227" s="2">
        <v>25</v>
      </c>
      <c r="C1227" s="2">
        <v>5.23</v>
      </c>
      <c r="D1227" s="2">
        <v>2.88</v>
      </c>
      <c r="E1227" s="2">
        <v>1.87</v>
      </c>
    </row>
    <row r="1228" spans="1:5" x14ac:dyDescent="0.35">
      <c r="A1228" s="1" t="s">
        <v>1732</v>
      </c>
      <c r="B1228" s="2">
        <v>25</v>
      </c>
      <c r="C1228" s="2">
        <v>0.54</v>
      </c>
      <c r="D1228" s="2">
        <v>3.68</v>
      </c>
      <c r="E1228" s="2">
        <v>8.42</v>
      </c>
    </row>
    <row r="1229" spans="1:5" x14ac:dyDescent="0.35">
      <c r="A1229" s="1" t="s">
        <v>1749</v>
      </c>
      <c r="B1229" s="2">
        <v>25</v>
      </c>
      <c r="C1229" s="2">
        <v>7.99</v>
      </c>
      <c r="D1229" s="2">
        <v>9.2799999999999994</v>
      </c>
      <c r="E1229" s="2">
        <v>8.9499999999999993</v>
      </c>
    </row>
    <row r="1230" spans="1:5" x14ac:dyDescent="0.35">
      <c r="A1230" s="1" t="s">
        <v>1766</v>
      </c>
      <c r="B1230" s="2">
        <v>25</v>
      </c>
      <c r="C1230" s="2">
        <v>5.23</v>
      </c>
      <c r="D1230" s="2">
        <v>2.88</v>
      </c>
      <c r="E1230" s="2">
        <v>1.87</v>
      </c>
    </row>
    <row r="1231" spans="1:5" x14ac:dyDescent="0.35">
      <c r="A1231" s="1" t="s">
        <v>1783</v>
      </c>
      <c r="B1231" s="2">
        <v>25</v>
      </c>
      <c r="C1231" s="2">
        <v>0.54</v>
      </c>
      <c r="D1231" s="2">
        <v>3.68</v>
      </c>
      <c r="E1231" s="2">
        <v>8.42</v>
      </c>
    </row>
    <row r="1232" spans="1:5" x14ac:dyDescent="0.35">
      <c r="A1232" s="1" t="s">
        <v>1800</v>
      </c>
      <c r="B1232" s="2">
        <v>25</v>
      </c>
      <c r="C1232" s="2">
        <v>7.99</v>
      </c>
      <c r="D1232" s="2">
        <v>9.2799999999999994</v>
      </c>
      <c r="E1232" s="2">
        <v>8.9499999999999993</v>
      </c>
    </row>
    <row r="1233" spans="1:5" x14ac:dyDescent="0.35">
      <c r="A1233" s="1" t="s">
        <v>1813</v>
      </c>
      <c r="B1233" s="2">
        <v>25</v>
      </c>
      <c r="C1233" s="2">
        <v>5.23</v>
      </c>
      <c r="D1233" s="2">
        <v>2.88</v>
      </c>
      <c r="E1233" s="2">
        <v>1.87</v>
      </c>
    </row>
    <row r="1234" spans="1:5" x14ac:dyDescent="0.35">
      <c r="A1234" s="1" t="s">
        <v>1828</v>
      </c>
      <c r="B1234" s="2">
        <v>25</v>
      </c>
      <c r="C1234" s="2">
        <v>0.54</v>
      </c>
      <c r="D1234" s="2">
        <v>3.68</v>
      </c>
      <c r="E1234" s="2">
        <v>8.42</v>
      </c>
    </row>
    <row r="1235" spans="1:5" x14ac:dyDescent="0.35">
      <c r="A1235" s="1" t="s">
        <v>1845</v>
      </c>
      <c r="B1235" s="2">
        <v>25</v>
      </c>
      <c r="C1235" s="2">
        <v>7.99</v>
      </c>
      <c r="D1235" s="2">
        <v>9.2799999999999994</v>
      </c>
      <c r="E1235" s="2">
        <v>8.9499999999999993</v>
      </c>
    </row>
    <row r="1236" spans="1:5" x14ac:dyDescent="0.35">
      <c r="A1236" s="1" t="s">
        <v>1862</v>
      </c>
      <c r="B1236" s="2">
        <v>25</v>
      </c>
      <c r="C1236" s="2">
        <v>5.23</v>
      </c>
      <c r="D1236" s="2">
        <v>2.88</v>
      </c>
      <c r="E1236" s="2">
        <v>1.87</v>
      </c>
    </row>
    <row r="1237" spans="1:5" x14ac:dyDescent="0.35">
      <c r="A1237" s="1" t="s">
        <v>1879</v>
      </c>
      <c r="B1237" s="2">
        <v>25</v>
      </c>
      <c r="C1237" s="2">
        <v>0.54</v>
      </c>
      <c r="D1237" s="2">
        <v>3.68</v>
      </c>
      <c r="E1237" s="2">
        <v>8.42</v>
      </c>
    </row>
    <row r="1238" spans="1:5" x14ac:dyDescent="0.35">
      <c r="A1238" s="1" t="s">
        <v>1897</v>
      </c>
      <c r="B1238" s="2">
        <v>25</v>
      </c>
      <c r="C1238" s="2">
        <v>7.99</v>
      </c>
      <c r="D1238" s="2">
        <v>9.2799999999999994</v>
      </c>
      <c r="E1238" s="2">
        <v>8.9499999999999993</v>
      </c>
    </row>
    <row r="1239" spans="1:5" x14ac:dyDescent="0.35">
      <c r="A1239" s="1" t="s">
        <v>1914</v>
      </c>
      <c r="B1239" s="2">
        <v>25</v>
      </c>
      <c r="C1239" s="2">
        <v>5.23</v>
      </c>
      <c r="D1239" s="2">
        <v>2.88</v>
      </c>
      <c r="E1239" s="2">
        <v>1.87</v>
      </c>
    </row>
    <row r="1240" spans="1:5" x14ac:dyDescent="0.35">
      <c r="A1240" s="1" t="s">
        <v>1931</v>
      </c>
      <c r="B1240" s="2">
        <v>25</v>
      </c>
      <c r="C1240" s="2">
        <v>0.54</v>
      </c>
      <c r="D1240" s="2">
        <v>3.68</v>
      </c>
      <c r="E1240" s="2">
        <v>8.42</v>
      </c>
    </row>
    <row r="1241" spans="1:5" x14ac:dyDescent="0.35">
      <c r="A1241" s="1" t="s">
        <v>1948</v>
      </c>
      <c r="B1241" s="2">
        <v>25</v>
      </c>
      <c r="C1241" s="2">
        <v>7.99</v>
      </c>
      <c r="D1241" s="2">
        <v>9.2799999999999994</v>
      </c>
      <c r="E1241" s="2">
        <v>8.9499999999999993</v>
      </c>
    </row>
    <row r="1242" spans="1:5" x14ac:dyDescent="0.35">
      <c r="A1242" s="1" t="s">
        <v>1965</v>
      </c>
      <c r="B1242" s="2">
        <v>25</v>
      </c>
      <c r="C1242" s="2">
        <v>5.23</v>
      </c>
      <c r="D1242" s="2">
        <v>2.88</v>
      </c>
      <c r="E1242" s="2">
        <v>1.87</v>
      </c>
    </row>
    <row r="1243" spans="1:5" x14ac:dyDescent="0.35">
      <c r="A1243" s="1" t="s">
        <v>1982</v>
      </c>
      <c r="B1243" s="2">
        <v>25</v>
      </c>
      <c r="C1243" s="2">
        <v>0.54</v>
      </c>
      <c r="D1243" s="2">
        <v>3.68</v>
      </c>
      <c r="E1243" s="2">
        <v>8.42</v>
      </c>
    </row>
    <row r="1244" spans="1:5" x14ac:dyDescent="0.35">
      <c r="A1244" s="1" t="s">
        <v>1999</v>
      </c>
      <c r="B1244" s="2">
        <v>25</v>
      </c>
      <c r="C1244" s="2">
        <v>7.99</v>
      </c>
      <c r="D1244" s="2">
        <v>9.2799999999999994</v>
      </c>
      <c r="E1244" s="2">
        <v>8.9499999999999993</v>
      </c>
    </row>
    <row r="1245" spans="1:5" x14ac:dyDescent="0.35">
      <c r="A1245" s="1" t="s">
        <v>2016</v>
      </c>
      <c r="B1245" s="2">
        <v>25</v>
      </c>
      <c r="C1245" s="2">
        <v>5.23</v>
      </c>
      <c r="D1245" s="2">
        <v>2.88</v>
      </c>
      <c r="E1245" s="2">
        <v>1.87</v>
      </c>
    </row>
    <row r="1246" spans="1:5" x14ac:dyDescent="0.35">
      <c r="A1246" s="1" t="s">
        <v>2033</v>
      </c>
      <c r="B1246" s="2">
        <v>25</v>
      </c>
      <c r="C1246" s="2">
        <v>0.54</v>
      </c>
      <c r="D1246" s="2">
        <v>3.68</v>
      </c>
      <c r="E1246" s="2">
        <v>8.42</v>
      </c>
    </row>
    <row r="1247" spans="1:5" x14ac:dyDescent="0.35">
      <c r="A1247" s="1" t="s">
        <v>2050</v>
      </c>
      <c r="B1247" s="2">
        <v>25</v>
      </c>
      <c r="C1247" s="2">
        <v>7.99</v>
      </c>
      <c r="D1247" s="2">
        <v>9.2799999999999994</v>
      </c>
      <c r="E1247" s="2">
        <v>8.9499999999999993</v>
      </c>
    </row>
    <row r="1248" spans="1:5" x14ac:dyDescent="0.35">
      <c r="A1248" s="1" t="s">
        <v>2067</v>
      </c>
      <c r="B1248" s="2">
        <v>25</v>
      </c>
      <c r="C1248" s="2">
        <v>5.23</v>
      </c>
      <c r="D1248" s="2">
        <v>2.88</v>
      </c>
      <c r="E1248" s="2">
        <v>1.87</v>
      </c>
    </row>
    <row r="1249" spans="1:5" x14ac:dyDescent="0.35">
      <c r="A1249" s="1" t="s">
        <v>2084</v>
      </c>
      <c r="B1249" s="2">
        <v>25</v>
      </c>
      <c r="C1249" s="2">
        <v>0.54</v>
      </c>
      <c r="D1249" s="2">
        <v>3.68</v>
      </c>
      <c r="E1249" s="2">
        <v>8.42</v>
      </c>
    </row>
    <row r="1250" spans="1:5" x14ac:dyDescent="0.35">
      <c r="A1250" s="1" t="s">
        <v>2101</v>
      </c>
      <c r="B1250" s="2">
        <v>25</v>
      </c>
      <c r="C1250" s="2">
        <v>7.99</v>
      </c>
      <c r="D1250" s="2">
        <v>9.2799999999999994</v>
      </c>
      <c r="E1250" s="2">
        <v>8.9499999999999993</v>
      </c>
    </row>
    <row r="1251" spans="1:5" x14ac:dyDescent="0.35">
      <c r="A1251" s="1" t="s">
        <v>2118</v>
      </c>
      <c r="B1251" s="2">
        <v>25</v>
      </c>
      <c r="C1251" s="2">
        <v>5.23</v>
      </c>
      <c r="D1251" s="2">
        <v>2.88</v>
      </c>
      <c r="E1251" s="2">
        <v>1.87</v>
      </c>
    </row>
    <row r="1252" spans="1:5" x14ac:dyDescent="0.35">
      <c r="A1252" s="1" t="s">
        <v>2135</v>
      </c>
      <c r="B1252" s="2">
        <v>25</v>
      </c>
      <c r="C1252" s="2">
        <v>0.54</v>
      </c>
      <c r="D1252" s="2">
        <v>3.68</v>
      </c>
      <c r="E1252" s="2">
        <v>8.42</v>
      </c>
    </row>
    <row r="1253" spans="1:5" x14ac:dyDescent="0.35">
      <c r="A1253" s="1" t="s">
        <v>2152</v>
      </c>
      <c r="B1253" s="2">
        <v>25</v>
      </c>
      <c r="C1253" s="2">
        <v>7.99</v>
      </c>
      <c r="D1253" s="2">
        <v>9.2799999999999994</v>
      </c>
      <c r="E1253" s="2">
        <v>8.9499999999999993</v>
      </c>
    </row>
    <row r="1254" spans="1:5" x14ac:dyDescent="0.35">
      <c r="A1254" s="1" t="s">
        <v>2169</v>
      </c>
      <c r="B1254" s="2">
        <v>25</v>
      </c>
      <c r="C1254" s="2">
        <v>5.23</v>
      </c>
      <c r="D1254" s="2">
        <v>2.88</v>
      </c>
      <c r="E1254" s="2">
        <v>1.87</v>
      </c>
    </row>
    <row r="1255" spans="1:5" x14ac:dyDescent="0.35">
      <c r="A1255" s="1" t="s">
        <v>2186</v>
      </c>
      <c r="B1255" s="2">
        <v>25</v>
      </c>
      <c r="C1255" s="2">
        <v>0.54</v>
      </c>
      <c r="D1255" s="2">
        <v>3.68</v>
      </c>
      <c r="E1255" s="2">
        <v>8.42</v>
      </c>
    </row>
    <row r="1256" spans="1:5" x14ac:dyDescent="0.35">
      <c r="A1256" s="1" t="s">
        <v>2203</v>
      </c>
      <c r="B1256" s="2">
        <v>25</v>
      </c>
      <c r="C1256" s="2">
        <v>2</v>
      </c>
      <c r="D1256" s="2">
        <v>9.7200000000000006</v>
      </c>
      <c r="E1256" s="2">
        <v>3.26</v>
      </c>
    </row>
    <row r="1257" spans="1:5" x14ac:dyDescent="0.35">
      <c r="A1257" s="1" t="s">
        <v>2220</v>
      </c>
      <c r="B1257" s="2">
        <v>25</v>
      </c>
      <c r="C1257" s="2">
        <v>2</v>
      </c>
      <c r="D1257" s="2">
        <v>9.7200000000000006</v>
      </c>
      <c r="E1257" s="2">
        <v>3.26</v>
      </c>
    </row>
    <row r="1258" spans="1:5" x14ac:dyDescent="0.35">
      <c r="A1258" s="1" t="s">
        <v>2239</v>
      </c>
      <c r="B1258" s="2">
        <v>25</v>
      </c>
      <c r="C1258" s="2">
        <v>2</v>
      </c>
      <c r="D1258" s="2">
        <v>9.7200000000000006</v>
      </c>
      <c r="E1258" s="2">
        <v>3.26</v>
      </c>
    </row>
    <row r="1259" spans="1:5" x14ac:dyDescent="0.35">
      <c r="A1259" s="1" t="s">
        <v>2258</v>
      </c>
      <c r="B1259" s="2">
        <v>25</v>
      </c>
      <c r="C1259" s="2">
        <v>2</v>
      </c>
      <c r="D1259" s="2">
        <v>9.7200000000000006</v>
      </c>
      <c r="E1259" s="2">
        <v>3.26</v>
      </c>
    </row>
    <row r="1260" spans="1:5" x14ac:dyDescent="0.35">
      <c r="A1260" s="1" t="s">
        <v>2277</v>
      </c>
      <c r="B1260" s="2">
        <v>25</v>
      </c>
      <c r="C1260" s="2">
        <v>2</v>
      </c>
      <c r="D1260" s="2">
        <v>9.7200000000000006</v>
      </c>
      <c r="E1260" s="2">
        <v>3.26</v>
      </c>
    </row>
    <row r="1261" spans="1:5" x14ac:dyDescent="0.35">
      <c r="A1261" s="1" t="s">
        <v>2299</v>
      </c>
      <c r="B1261" s="2">
        <v>25</v>
      </c>
      <c r="C1261" s="2">
        <v>2</v>
      </c>
      <c r="D1261" s="2">
        <v>9.7200000000000006</v>
      </c>
      <c r="E1261" s="2">
        <v>3.26</v>
      </c>
    </row>
    <row r="1262" spans="1:5" x14ac:dyDescent="0.35">
      <c r="A1262" s="1" t="s">
        <v>2318</v>
      </c>
      <c r="B1262" s="2">
        <v>25</v>
      </c>
      <c r="C1262" s="2">
        <v>2</v>
      </c>
      <c r="D1262" s="2">
        <v>9.7200000000000006</v>
      </c>
      <c r="E1262" s="2">
        <v>3.26</v>
      </c>
    </row>
    <row r="1263" spans="1:5" x14ac:dyDescent="0.35">
      <c r="A1263" s="1" t="s">
        <v>2337</v>
      </c>
      <c r="B1263" s="2">
        <v>25</v>
      </c>
      <c r="C1263" s="2">
        <v>2</v>
      </c>
      <c r="D1263" s="2">
        <v>9.7200000000000006</v>
      </c>
      <c r="E1263" s="2">
        <v>3.26</v>
      </c>
    </row>
    <row r="1264" spans="1:5" x14ac:dyDescent="0.35">
      <c r="A1264" s="1" t="s">
        <v>2359</v>
      </c>
      <c r="B1264" s="2">
        <v>25</v>
      </c>
      <c r="C1264" s="2">
        <v>2</v>
      </c>
      <c r="D1264" s="2">
        <v>9.7200000000000006</v>
      </c>
      <c r="E1264" s="2">
        <v>3.26</v>
      </c>
    </row>
    <row r="1265" spans="1:5" x14ac:dyDescent="0.35">
      <c r="A1265" s="1" t="s">
        <v>2378</v>
      </c>
      <c r="B1265" s="2">
        <v>25</v>
      </c>
      <c r="C1265" s="2">
        <v>2</v>
      </c>
      <c r="D1265" s="2">
        <v>9.7200000000000006</v>
      </c>
      <c r="E1265" s="2">
        <v>3.26</v>
      </c>
    </row>
    <row r="1266" spans="1:5" x14ac:dyDescent="0.35">
      <c r="A1266" s="1" t="s">
        <v>2397</v>
      </c>
      <c r="B1266" s="2">
        <v>25</v>
      </c>
      <c r="C1266" s="2">
        <v>2</v>
      </c>
      <c r="D1266" s="2">
        <v>9.7200000000000006</v>
      </c>
      <c r="E1266" s="2">
        <v>3.26</v>
      </c>
    </row>
    <row r="1267" spans="1:5" x14ac:dyDescent="0.35">
      <c r="A1267" s="1" t="s">
        <v>2419</v>
      </c>
      <c r="B1267" s="2">
        <v>25</v>
      </c>
      <c r="C1267" s="2">
        <v>2</v>
      </c>
      <c r="D1267" s="2">
        <v>9.7200000000000006</v>
      </c>
      <c r="E1267" s="2">
        <v>3.26</v>
      </c>
    </row>
    <row r="1268" spans="1:5" x14ac:dyDescent="0.35">
      <c r="A1268" s="1" t="s">
        <v>269</v>
      </c>
      <c r="B1268" s="2">
        <v>29</v>
      </c>
      <c r="C1268" s="2">
        <v>1.62</v>
      </c>
      <c r="D1268" s="2">
        <v>7.12</v>
      </c>
      <c r="E1268" s="2">
        <v>1.1000000000000001</v>
      </c>
    </row>
    <row r="1269" spans="1:5" x14ac:dyDescent="0.35">
      <c r="A1269" s="1" t="s">
        <v>286</v>
      </c>
      <c r="B1269" s="2">
        <v>29</v>
      </c>
      <c r="C1269" s="2">
        <v>6.72</v>
      </c>
      <c r="D1269" s="2">
        <v>1.57</v>
      </c>
      <c r="E1269" s="2">
        <v>0.68</v>
      </c>
    </row>
    <row r="1270" spans="1:5" x14ac:dyDescent="0.35">
      <c r="A1270" s="1" t="s">
        <v>303</v>
      </c>
      <c r="B1270" s="2">
        <v>29</v>
      </c>
      <c r="C1270" s="2">
        <v>9.16</v>
      </c>
      <c r="D1270" s="2">
        <v>1.29</v>
      </c>
      <c r="E1270" s="2">
        <v>3.88</v>
      </c>
    </row>
    <row r="1271" spans="1:5" x14ac:dyDescent="0.35">
      <c r="A1271" s="1" t="s">
        <v>320</v>
      </c>
      <c r="B1271" s="2">
        <v>29</v>
      </c>
      <c r="C1271" s="2">
        <v>6.8</v>
      </c>
      <c r="D1271" s="2">
        <v>1.79</v>
      </c>
      <c r="E1271" s="2">
        <v>0.7</v>
      </c>
    </row>
    <row r="1272" spans="1:5" x14ac:dyDescent="0.35">
      <c r="A1272" s="1" t="s">
        <v>338</v>
      </c>
      <c r="B1272" s="2">
        <v>29</v>
      </c>
      <c r="C1272" s="2">
        <v>7.46</v>
      </c>
      <c r="D1272" s="2">
        <v>4.3600000000000003</v>
      </c>
      <c r="E1272" s="2">
        <v>5.36</v>
      </c>
    </row>
    <row r="1273" spans="1:5" x14ac:dyDescent="0.35">
      <c r="A1273" s="1" t="s">
        <v>355</v>
      </c>
      <c r="B1273" s="2">
        <v>29</v>
      </c>
      <c r="C1273" s="2">
        <v>9.6</v>
      </c>
      <c r="D1273" s="2">
        <v>1.23</v>
      </c>
      <c r="E1273" s="2">
        <v>1.25</v>
      </c>
    </row>
    <row r="1274" spans="1:5" x14ac:dyDescent="0.35">
      <c r="A1274" s="1" t="s">
        <v>372</v>
      </c>
      <c r="B1274" s="2">
        <v>29</v>
      </c>
      <c r="C1274" s="2">
        <v>5.53</v>
      </c>
      <c r="D1274" s="2">
        <v>4.01</v>
      </c>
      <c r="E1274" s="2">
        <v>5.24</v>
      </c>
    </row>
    <row r="1275" spans="1:5" x14ac:dyDescent="0.35">
      <c r="A1275" s="1" t="s">
        <v>389</v>
      </c>
      <c r="B1275" s="2">
        <v>29</v>
      </c>
      <c r="C1275" s="2">
        <v>8.09</v>
      </c>
      <c r="D1275" s="2">
        <v>2.2400000000000002</v>
      </c>
      <c r="E1275" s="2">
        <v>7.84</v>
      </c>
    </row>
    <row r="1276" spans="1:5" x14ac:dyDescent="0.35">
      <c r="A1276" s="1" t="s">
        <v>406</v>
      </c>
      <c r="B1276" s="2">
        <v>29</v>
      </c>
      <c r="C1276" s="2">
        <v>5.42</v>
      </c>
      <c r="D1276" s="2">
        <v>7.24</v>
      </c>
      <c r="E1276" s="2">
        <v>2.15</v>
      </c>
    </row>
    <row r="1277" spans="1:5" x14ac:dyDescent="0.35">
      <c r="A1277" s="1" t="s">
        <v>423</v>
      </c>
      <c r="B1277" s="2">
        <v>29</v>
      </c>
      <c r="C1277" s="2">
        <v>4.67</v>
      </c>
      <c r="D1277" s="2">
        <v>1.92</v>
      </c>
      <c r="E1277" s="2">
        <v>6.31</v>
      </c>
    </row>
    <row r="1278" spans="1:5" x14ac:dyDescent="0.35">
      <c r="A1278" s="1" t="s">
        <v>440</v>
      </c>
      <c r="B1278" s="2">
        <v>29</v>
      </c>
      <c r="C1278" s="2">
        <v>6.81</v>
      </c>
      <c r="D1278" s="2">
        <v>1.85</v>
      </c>
      <c r="E1278" s="2">
        <v>7.53</v>
      </c>
    </row>
    <row r="1279" spans="1:5" x14ac:dyDescent="0.35">
      <c r="A1279" s="1" t="s">
        <v>457</v>
      </c>
      <c r="B1279" s="2">
        <v>29</v>
      </c>
      <c r="C1279" s="2">
        <v>7.93</v>
      </c>
      <c r="D1279" s="2">
        <v>2.89</v>
      </c>
      <c r="E1279" s="2">
        <v>8.52</v>
      </c>
    </row>
    <row r="1280" spans="1:5" x14ac:dyDescent="0.35">
      <c r="A1280" s="1" t="s">
        <v>474</v>
      </c>
      <c r="B1280" s="2">
        <v>29</v>
      </c>
      <c r="C1280" s="2">
        <v>2.82</v>
      </c>
      <c r="D1280" s="2">
        <v>2.04</v>
      </c>
      <c r="E1280" s="2">
        <v>2.91</v>
      </c>
    </row>
    <row r="1281" spans="1:5" x14ac:dyDescent="0.35">
      <c r="A1281" s="1" t="s">
        <v>491</v>
      </c>
      <c r="B1281" s="2">
        <v>29</v>
      </c>
      <c r="C1281" s="2">
        <v>1.88</v>
      </c>
      <c r="D1281" s="2">
        <v>6.79</v>
      </c>
      <c r="E1281" s="2">
        <v>8.3000000000000007</v>
      </c>
    </row>
    <row r="1282" spans="1:5" x14ac:dyDescent="0.35">
      <c r="A1282" s="1" t="s">
        <v>508</v>
      </c>
      <c r="B1282" s="2">
        <v>29</v>
      </c>
      <c r="C1282" s="2">
        <v>8.5399999999999991</v>
      </c>
      <c r="D1282" s="2">
        <v>4.0199999999999996</v>
      </c>
      <c r="E1282" s="2">
        <v>2.34</v>
      </c>
    </row>
    <row r="1283" spans="1:5" x14ac:dyDescent="0.35">
      <c r="A1283" s="1" t="s">
        <v>525</v>
      </c>
      <c r="B1283" s="2">
        <v>29</v>
      </c>
      <c r="C1283" s="2">
        <v>6.39</v>
      </c>
      <c r="D1283" s="2">
        <v>7.64</v>
      </c>
      <c r="E1283" s="2">
        <v>4.43</v>
      </c>
    </row>
    <row r="1284" spans="1:5" x14ac:dyDescent="0.35">
      <c r="A1284" s="1" t="s">
        <v>542</v>
      </c>
      <c r="B1284" s="2">
        <v>29</v>
      </c>
      <c r="C1284" s="2">
        <v>7.33</v>
      </c>
      <c r="D1284" s="2">
        <v>3.81</v>
      </c>
      <c r="E1284" s="2">
        <v>8.76</v>
      </c>
    </row>
    <row r="1285" spans="1:5" x14ac:dyDescent="0.35">
      <c r="A1285" s="1" t="s">
        <v>559</v>
      </c>
      <c r="B1285" s="2">
        <v>29</v>
      </c>
      <c r="C1285" s="2">
        <v>1.01</v>
      </c>
      <c r="D1285" s="2">
        <v>6.34</v>
      </c>
      <c r="E1285" s="2">
        <v>5.76</v>
      </c>
    </row>
    <row r="1286" spans="1:5" x14ac:dyDescent="0.35">
      <c r="A1286" s="1" t="s">
        <v>576</v>
      </c>
      <c r="B1286" s="2">
        <v>29</v>
      </c>
      <c r="C1286" s="2">
        <v>6.4</v>
      </c>
      <c r="D1286" s="2">
        <v>7.84</v>
      </c>
      <c r="E1286" s="2">
        <v>4.3499999999999996</v>
      </c>
    </row>
    <row r="1287" spans="1:5" x14ac:dyDescent="0.35">
      <c r="A1287" s="1" t="s">
        <v>593</v>
      </c>
      <c r="B1287" s="2">
        <v>29</v>
      </c>
      <c r="C1287" s="2">
        <v>6.4</v>
      </c>
      <c r="D1287" s="2">
        <v>7.84</v>
      </c>
      <c r="E1287" s="2">
        <v>4.3499999999999996</v>
      </c>
    </row>
    <row r="1288" spans="1:5" x14ac:dyDescent="0.35">
      <c r="A1288" s="1" t="s">
        <v>610</v>
      </c>
      <c r="B1288" s="2">
        <v>29</v>
      </c>
      <c r="C1288" s="2">
        <v>6.4</v>
      </c>
      <c r="D1288" s="2">
        <v>7.84</v>
      </c>
      <c r="E1288" s="2">
        <v>4.3499999999999996</v>
      </c>
    </row>
    <row r="1289" spans="1:5" x14ac:dyDescent="0.35">
      <c r="A1289" s="1" t="s">
        <v>627</v>
      </c>
      <c r="B1289" s="2">
        <v>29</v>
      </c>
      <c r="C1289" s="2">
        <v>6.4</v>
      </c>
      <c r="D1289" s="2">
        <v>7.84</v>
      </c>
      <c r="E1289" s="2">
        <v>4.3499999999999996</v>
      </c>
    </row>
    <row r="1290" spans="1:5" x14ac:dyDescent="0.35">
      <c r="A1290" s="1" t="s">
        <v>644</v>
      </c>
      <c r="B1290" s="2">
        <v>29</v>
      </c>
      <c r="C1290" s="2">
        <v>6.4</v>
      </c>
      <c r="D1290" s="2">
        <v>7.84</v>
      </c>
      <c r="E1290" s="2">
        <v>4.3499999999999996</v>
      </c>
    </row>
    <row r="1291" spans="1:5" x14ac:dyDescent="0.35">
      <c r="A1291" s="1" t="s">
        <v>661</v>
      </c>
      <c r="B1291" s="2">
        <v>29</v>
      </c>
      <c r="C1291" s="2">
        <v>6.4</v>
      </c>
      <c r="D1291" s="2">
        <v>7.84</v>
      </c>
      <c r="E1291" s="2">
        <v>4.3499999999999996</v>
      </c>
    </row>
    <row r="1292" spans="1:5" x14ac:dyDescent="0.35">
      <c r="A1292" s="1" t="s">
        <v>678</v>
      </c>
      <c r="B1292" s="2">
        <v>29</v>
      </c>
      <c r="C1292" s="2">
        <v>6.4</v>
      </c>
      <c r="D1292" s="2">
        <v>7.84</v>
      </c>
      <c r="E1292" s="2">
        <v>4.3499999999999996</v>
      </c>
    </row>
    <row r="1293" spans="1:5" x14ac:dyDescent="0.35">
      <c r="A1293" s="1" t="s">
        <v>697</v>
      </c>
      <c r="B1293" s="2">
        <v>29</v>
      </c>
      <c r="C1293" s="2">
        <v>6.4</v>
      </c>
      <c r="D1293" s="2">
        <v>7.84</v>
      </c>
      <c r="E1293" s="2">
        <v>4.3499999999999996</v>
      </c>
    </row>
    <row r="1294" spans="1:5" x14ac:dyDescent="0.35">
      <c r="A1294" s="1" t="s">
        <v>716</v>
      </c>
      <c r="B1294" s="2">
        <v>29</v>
      </c>
      <c r="C1294" s="2">
        <v>6.4</v>
      </c>
      <c r="D1294" s="2">
        <v>7.84</v>
      </c>
      <c r="E1294" s="2">
        <v>4.3499999999999996</v>
      </c>
    </row>
    <row r="1295" spans="1:5" x14ac:dyDescent="0.35">
      <c r="A1295" s="1" t="s">
        <v>735</v>
      </c>
      <c r="B1295" s="2">
        <v>29</v>
      </c>
      <c r="C1295" s="2">
        <v>6.4</v>
      </c>
      <c r="D1295" s="2">
        <v>7.84</v>
      </c>
      <c r="E1295" s="2">
        <v>4.3499999999999996</v>
      </c>
    </row>
    <row r="1296" spans="1:5" x14ac:dyDescent="0.35">
      <c r="A1296" s="1" t="s">
        <v>757</v>
      </c>
      <c r="B1296" s="2">
        <v>29</v>
      </c>
      <c r="C1296" s="2">
        <v>6.4</v>
      </c>
      <c r="D1296" s="2">
        <v>7.84</v>
      </c>
      <c r="E1296" s="2">
        <v>4.3499999999999996</v>
      </c>
    </row>
    <row r="1297" spans="1:5" x14ac:dyDescent="0.35">
      <c r="A1297" s="1" t="s">
        <v>776</v>
      </c>
      <c r="B1297" s="2">
        <v>29</v>
      </c>
      <c r="C1297" s="2">
        <v>6.4</v>
      </c>
      <c r="D1297" s="2">
        <v>7.84</v>
      </c>
      <c r="E1297" s="2">
        <v>4.3499999999999996</v>
      </c>
    </row>
    <row r="1298" spans="1:5" x14ac:dyDescent="0.35">
      <c r="A1298" s="1" t="s">
        <v>795</v>
      </c>
      <c r="B1298" s="2">
        <v>29</v>
      </c>
      <c r="C1298" s="2">
        <v>5.87</v>
      </c>
      <c r="D1298" s="2">
        <v>6.23</v>
      </c>
      <c r="E1298" s="2">
        <v>7.84</v>
      </c>
    </row>
    <row r="1299" spans="1:5" x14ac:dyDescent="0.35">
      <c r="A1299" s="1" t="s">
        <v>817</v>
      </c>
      <c r="B1299" s="2">
        <v>29</v>
      </c>
      <c r="C1299" s="2">
        <v>9.81</v>
      </c>
      <c r="D1299" s="2">
        <v>0.56000000000000005</v>
      </c>
      <c r="E1299" s="2">
        <v>3.76</v>
      </c>
    </row>
    <row r="1300" spans="1:5" x14ac:dyDescent="0.35">
      <c r="A1300" s="1" t="s">
        <v>836</v>
      </c>
      <c r="B1300" s="2">
        <v>29</v>
      </c>
      <c r="C1300" s="2">
        <v>5.87</v>
      </c>
      <c r="D1300" s="2">
        <v>6.23</v>
      </c>
      <c r="E1300" s="2">
        <v>7.84</v>
      </c>
    </row>
    <row r="1301" spans="1:5" x14ac:dyDescent="0.35">
      <c r="A1301" s="1" t="s">
        <v>855</v>
      </c>
      <c r="B1301" s="2">
        <v>29</v>
      </c>
      <c r="C1301" s="2">
        <v>9.81</v>
      </c>
      <c r="D1301" s="2">
        <v>0.56000000000000005</v>
      </c>
      <c r="E1301" s="2">
        <v>3.76</v>
      </c>
    </row>
    <row r="1302" spans="1:5" x14ac:dyDescent="0.35">
      <c r="A1302" s="1" t="s">
        <v>877</v>
      </c>
      <c r="B1302" s="2">
        <v>29</v>
      </c>
      <c r="C1302" s="2">
        <v>5.87</v>
      </c>
      <c r="D1302" s="2">
        <v>6.23</v>
      </c>
      <c r="E1302" s="2">
        <v>7.84</v>
      </c>
    </row>
    <row r="1303" spans="1:5" x14ac:dyDescent="0.35">
      <c r="A1303" s="1" t="s">
        <v>896</v>
      </c>
      <c r="B1303" s="2">
        <v>29</v>
      </c>
      <c r="C1303" s="2">
        <v>9.81</v>
      </c>
      <c r="D1303" s="2">
        <v>0.56000000000000005</v>
      </c>
      <c r="E1303" s="2">
        <v>3.76</v>
      </c>
    </row>
    <row r="1304" spans="1:5" x14ac:dyDescent="0.35">
      <c r="A1304" s="1" t="s">
        <v>915</v>
      </c>
      <c r="B1304" s="2">
        <v>29</v>
      </c>
      <c r="C1304" s="2">
        <v>5.87</v>
      </c>
      <c r="D1304" s="2">
        <v>6.23</v>
      </c>
      <c r="E1304" s="2">
        <v>7.84</v>
      </c>
    </row>
    <row r="1305" spans="1:5" x14ac:dyDescent="0.35">
      <c r="A1305" s="1" t="s">
        <v>932</v>
      </c>
      <c r="B1305" s="2">
        <v>29</v>
      </c>
      <c r="C1305" s="2">
        <v>9.81</v>
      </c>
      <c r="D1305" s="2">
        <v>0.56000000000000005</v>
      </c>
      <c r="E1305" s="2">
        <v>3.76</v>
      </c>
    </row>
    <row r="1306" spans="1:5" x14ac:dyDescent="0.35">
      <c r="A1306" s="1" t="s">
        <v>949</v>
      </c>
      <c r="B1306" s="2">
        <v>29</v>
      </c>
      <c r="C1306" s="2">
        <v>5.87</v>
      </c>
      <c r="D1306" s="2">
        <v>6.23</v>
      </c>
      <c r="E1306" s="2">
        <v>7.84</v>
      </c>
    </row>
    <row r="1307" spans="1:5" x14ac:dyDescent="0.35">
      <c r="A1307" s="1" t="s">
        <v>966</v>
      </c>
      <c r="B1307" s="2">
        <v>29</v>
      </c>
      <c r="C1307" s="2">
        <v>9.81</v>
      </c>
      <c r="D1307" s="2">
        <v>0.56000000000000005</v>
      </c>
      <c r="E1307" s="2">
        <v>3.76</v>
      </c>
    </row>
    <row r="1308" spans="1:5" x14ac:dyDescent="0.35">
      <c r="A1308" s="1" t="s">
        <v>983</v>
      </c>
      <c r="B1308" s="2">
        <v>29</v>
      </c>
      <c r="C1308" s="2">
        <v>5.87</v>
      </c>
      <c r="D1308" s="2">
        <v>6.23</v>
      </c>
      <c r="E1308" s="2">
        <v>7.84</v>
      </c>
    </row>
    <row r="1309" spans="1:5" x14ac:dyDescent="0.35">
      <c r="A1309" s="1" t="s">
        <v>1000</v>
      </c>
      <c r="B1309" s="2">
        <v>29</v>
      </c>
      <c r="C1309" s="2">
        <v>9.81</v>
      </c>
      <c r="D1309" s="2">
        <v>0.56000000000000005</v>
      </c>
      <c r="E1309" s="2">
        <v>3.76</v>
      </c>
    </row>
    <row r="1310" spans="1:5" x14ac:dyDescent="0.35">
      <c r="A1310" s="1" t="s">
        <v>1017</v>
      </c>
      <c r="B1310" s="2">
        <v>29</v>
      </c>
      <c r="C1310" s="2">
        <v>5.87</v>
      </c>
      <c r="D1310" s="2">
        <v>6.23</v>
      </c>
      <c r="E1310" s="2">
        <v>7.84</v>
      </c>
    </row>
    <row r="1311" spans="1:5" x14ac:dyDescent="0.35">
      <c r="A1311" s="1" t="s">
        <v>1034</v>
      </c>
      <c r="B1311" s="2">
        <v>29</v>
      </c>
      <c r="C1311" s="2">
        <v>9.81</v>
      </c>
      <c r="D1311" s="2">
        <v>0.56000000000000005</v>
      </c>
      <c r="E1311" s="2">
        <v>3.76</v>
      </c>
    </row>
    <row r="1312" spans="1:5" x14ac:dyDescent="0.35">
      <c r="A1312" s="1" t="s">
        <v>1045</v>
      </c>
      <c r="B1312" s="2">
        <v>29</v>
      </c>
      <c r="C1312" s="2">
        <v>5.87</v>
      </c>
      <c r="D1312" s="2">
        <v>6.23</v>
      </c>
      <c r="E1312" s="2">
        <v>7.84</v>
      </c>
    </row>
    <row r="1313" spans="1:5" x14ac:dyDescent="0.35">
      <c r="A1313" s="1" t="s">
        <v>1062</v>
      </c>
      <c r="B1313" s="2">
        <v>29</v>
      </c>
      <c r="C1313" s="2">
        <v>9.81</v>
      </c>
      <c r="D1313" s="2">
        <v>0.56000000000000005</v>
      </c>
      <c r="E1313" s="2">
        <v>3.76</v>
      </c>
    </row>
    <row r="1314" spans="1:5" x14ac:dyDescent="0.35">
      <c r="A1314" s="1" t="s">
        <v>1079</v>
      </c>
      <c r="B1314" s="2">
        <v>29</v>
      </c>
      <c r="C1314" s="2">
        <v>5.87</v>
      </c>
      <c r="D1314" s="2">
        <v>6.23</v>
      </c>
      <c r="E1314" s="2">
        <v>7.84</v>
      </c>
    </row>
    <row r="1315" spans="1:5" x14ac:dyDescent="0.35">
      <c r="A1315" s="1" t="s">
        <v>1096</v>
      </c>
      <c r="B1315" s="2">
        <v>29</v>
      </c>
      <c r="C1315" s="2">
        <v>9.81</v>
      </c>
      <c r="D1315" s="2">
        <v>0.56000000000000005</v>
      </c>
      <c r="E1315" s="2">
        <v>3.76</v>
      </c>
    </row>
    <row r="1316" spans="1:5" x14ac:dyDescent="0.35">
      <c r="A1316" s="1" t="s">
        <v>1114</v>
      </c>
      <c r="B1316" s="2">
        <v>29</v>
      </c>
      <c r="C1316" s="2">
        <v>5.87</v>
      </c>
      <c r="D1316" s="2">
        <v>6.23</v>
      </c>
      <c r="E1316" s="2">
        <v>7.84</v>
      </c>
    </row>
    <row r="1317" spans="1:5" x14ac:dyDescent="0.35">
      <c r="A1317" s="1" t="s">
        <v>1131</v>
      </c>
      <c r="B1317" s="2">
        <v>29</v>
      </c>
      <c r="C1317" s="2">
        <v>9.81</v>
      </c>
      <c r="D1317" s="2">
        <v>0.56000000000000005</v>
      </c>
      <c r="E1317" s="2">
        <v>3.76</v>
      </c>
    </row>
    <row r="1318" spans="1:5" x14ac:dyDescent="0.35">
      <c r="A1318" s="1" t="s">
        <v>1148</v>
      </c>
      <c r="B1318" s="2">
        <v>29</v>
      </c>
      <c r="C1318" s="2">
        <v>5.87</v>
      </c>
      <c r="D1318" s="2">
        <v>6.23</v>
      </c>
      <c r="E1318" s="2">
        <v>7.84</v>
      </c>
    </row>
    <row r="1319" spans="1:5" x14ac:dyDescent="0.35">
      <c r="A1319" s="1" t="s">
        <v>1165</v>
      </c>
      <c r="B1319" s="2">
        <v>29</v>
      </c>
      <c r="C1319" s="2">
        <v>9.81</v>
      </c>
      <c r="D1319" s="2">
        <v>0.56000000000000005</v>
      </c>
      <c r="E1319" s="2">
        <v>3.76</v>
      </c>
    </row>
    <row r="1320" spans="1:5" x14ac:dyDescent="0.35">
      <c r="A1320" s="1" t="s">
        <v>1182</v>
      </c>
      <c r="B1320" s="2">
        <v>29</v>
      </c>
      <c r="C1320" s="2">
        <v>5.87</v>
      </c>
      <c r="D1320" s="2">
        <v>6.23</v>
      </c>
      <c r="E1320" s="2">
        <v>7.84</v>
      </c>
    </row>
    <row r="1321" spans="1:5" x14ac:dyDescent="0.35">
      <c r="A1321" s="1" t="s">
        <v>1199</v>
      </c>
      <c r="B1321" s="2">
        <v>29</v>
      </c>
      <c r="C1321" s="2">
        <v>9.81</v>
      </c>
      <c r="D1321" s="2">
        <v>0.56000000000000005</v>
      </c>
      <c r="E1321" s="2">
        <v>3.76</v>
      </c>
    </row>
    <row r="1322" spans="1:5" x14ac:dyDescent="0.35">
      <c r="A1322" s="1" t="s">
        <v>1216</v>
      </c>
      <c r="B1322" s="2">
        <v>29</v>
      </c>
      <c r="C1322" s="2">
        <v>5.59</v>
      </c>
      <c r="D1322" s="2">
        <v>2.52</v>
      </c>
      <c r="E1322" s="2">
        <v>5.3</v>
      </c>
    </row>
    <row r="1323" spans="1:5" x14ac:dyDescent="0.35">
      <c r="A1323" s="1" t="s">
        <v>1233</v>
      </c>
      <c r="B1323" s="2">
        <v>29</v>
      </c>
      <c r="C1323" s="2">
        <v>5.59</v>
      </c>
      <c r="D1323" s="2">
        <v>2.52</v>
      </c>
      <c r="E1323" s="2">
        <v>5.3</v>
      </c>
    </row>
    <row r="1324" spans="1:5" x14ac:dyDescent="0.35">
      <c r="A1324" s="1" t="s">
        <v>1250</v>
      </c>
      <c r="B1324" s="2">
        <v>29</v>
      </c>
      <c r="C1324" s="2">
        <v>5.59</v>
      </c>
      <c r="D1324" s="2">
        <v>2.52</v>
      </c>
      <c r="E1324" s="2">
        <v>5.3</v>
      </c>
    </row>
    <row r="1325" spans="1:5" x14ac:dyDescent="0.35">
      <c r="A1325" s="1" t="s">
        <v>1267</v>
      </c>
      <c r="B1325" s="2">
        <v>29</v>
      </c>
      <c r="C1325" s="2">
        <v>5.59</v>
      </c>
      <c r="D1325" s="2">
        <v>2.52</v>
      </c>
      <c r="E1325" s="2">
        <v>5.3</v>
      </c>
    </row>
    <row r="1326" spans="1:5" x14ac:dyDescent="0.35">
      <c r="A1326" s="1" t="s">
        <v>1284</v>
      </c>
      <c r="B1326" s="2">
        <v>29</v>
      </c>
      <c r="C1326" s="2">
        <v>5.59</v>
      </c>
      <c r="D1326" s="2">
        <v>2.52</v>
      </c>
      <c r="E1326" s="2">
        <v>5.3</v>
      </c>
    </row>
    <row r="1327" spans="1:5" x14ac:dyDescent="0.35">
      <c r="A1327" s="1" t="s">
        <v>1301</v>
      </c>
      <c r="B1327" s="2">
        <v>29</v>
      </c>
      <c r="C1327" s="2">
        <v>5.59</v>
      </c>
      <c r="D1327" s="2">
        <v>2.52</v>
      </c>
      <c r="E1327" s="2">
        <v>5.3</v>
      </c>
    </row>
    <row r="1328" spans="1:5" x14ac:dyDescent="0.35">
      <c r="A1328" s="1" t="s">
        <v>1318</v>
      </c>
      <c r="B1328" s="2">
        <v>29</v>
      </c>
      <c r="C1328" s="2">
        <v>5.59</v>
      </c>
      <c r="D1328" s="2">
        <v>2.52</v>
      </c>
      <c r="E1328" s="2">
        <v>5.3</v>
      </c>
    </row>
    <row r="1329" spans="1:5" x14ac:dyDescent="0.35">
      <c r="A1329" s="1" t="s">
        <v>1335</v>
      </c>
      <c r="B1329" s="2">
        <v>29</v>
      </c>
      <c r="C1329" s="2">
        <v>5.59</v>
      </c>
      <c r="D1329" s="2">
        <v>2.52</v>
      </c>
      <c r="E1329" s="2">
        <v>5.3</v>
      </c>
    </row>
    <row r="1330" spans="1:5" x14ac:dyDescent="0.35">
      <c r="A1330" s="1" t="s">
        <v>1352</v>
      </c>
      <c r="B1330" s="2">
        <v>29</v>
      </c>
      <c r="C1330" s="2">
        <v>5.59</v>
      </c>
      <c r="D1330" s="2">
        <v>2.52</v>
      </c>
      <c r="E1330" s="2">
        <v>5.3</v>
      </c>
    </row>
    <row r="1331" spans="1:5" x14ac:dyDescent="0.35">
      <c r="A1331" s="1" t="s">
        <v>1369</v>
      </c>
      <c r="B1331" s="2">
        <v>29</v>
      </c>
      <c r="C1331" s="2">
        <v>5.59</v>
      </c>
      <c r="D1331" s="2">
        <v>2.52</v>
      </c>
      <c r="E1331" s="2">
        <v>5.3</v>
      </c>
    </row>
    <row r="1332" spans="1:5" x14ac:dyDescent="0.35">
      <c r="A1332" s="1" t="s">
        <v>1386</v>
      </c>
      <c r="B1332" s="2">
        <v>29</v>
      </c>
      <c r="C1332" s="2">
        <v>5.59</v>
      </c>
      <c r="D1332" s="2">
        <v>2.52</v>
      </c>
      <c r="E1332" s="2">
        <v>5.3</v>
      </c>
    </row>
    <row r="1333" spans="1:5" x14ac:dyDescent="0.35">
      <c r="A1333" s="1" t="s">
        <v>1403</v>
      </c>
      <c r="B1333" s="2">
        <v>29</v>
      </c>
      <c r="C1333" s="2">
        <v>5.59</v>
      </c>
      <c r="D1333" s="2">
        <v>2.52</v>
      </c>
      <c r="E1333" s="2">
        <v>5.3</v>
      </c>
    </row>
    <row r="1334" spans="1:5" x14ac:dyDescent="0.35">
      <c r="A1334" s="1" t="s">
        <v>1420</v>
      </c>
      <c r="B1334" s="2">
        <v>29</v>
      </c>
      <c r="C1334" s="2">
        <v>7.99</v>
      </c>
      <c r="D1334" s="2">
        <v>9.2799999999999994</v>
      </c>
      <c r="E1334" s="2">
        <v>8.9499999999999993</v>
      </c>
    </row>
    <row r="1335" spans="1:5" x14ac:dyDescent="0.35">
      <c r="A1335" s="1" t="s">
        <v>1437</v>
      </c>
      <c r="B1335" s="2">
        <v>29</v>
      </c>
      <c r="C1335" s="2">
        <v>5.23</v>
      </c>
      <c r="D1335" s="2">
        <v>2.88</v>
      </c>
      <c r="E1335" s="2">
        <v>1.87</v>
      </c>
    </row>
    <row r="1336" spans="1:5" x14ac:dyDescent="0.35">
      <c r="A1336" s="1" t="s">
        <v>1454</v>
      </c>
      <c r="B1336" s="2">
        <v>29</v>
      </c>
      <c r="C1336" s="2">
        <v>0.54</v>
      </c>
      <c r="D1336" s="2">
        <v>3.68</v>
      </c>
      <c r="E1336" s="2">
        <v>8.42</v>
      </c>
    </row>
    <row r="1337" spans="1:5" x14ac:dyDescent="0.35">
      <c r="A1337" s="1" t="s">
        <v>1473</v>
      </c>
      <c r="B1337" s="2">
        <v>29</v>
      </c>
      <c r="C1337" s="2">
        <v>7.99</v>
      </c>
      <c r="D1337" s="2">
        <v>9.2799999999999994</v>
      </c>
      <c r="E1337" s="2">
        <v>8.9499999999999993</v>
      </c>
    </row>
    <row r="1338" spans="1:5" x14ac:dyDescent="0.35">
      <c r="A1338" s="1" t="s">
        <v>1492</v>
      </c>
      <c r="B1338" s="2">
        <v>29</v>
      </c>
      <c r="C1338" s="2">
        <v>5.23</v>
      </c>
      <c r="D1338" s="2">
        <v>2.88</v>
      </c>
      <c r="E1338" s="2">
        <v>1.87</v>
      </c>
    </row>
    <row r="1339" spans="1:5" x14ac:dyDescent="0.35">
      <c r="A1339" s="1" t="s">
        <v>1511</v>
      </c>
      <c r="B1339" s="2">
        <v>29</v>
      </c>
      <c r="C1339" s="2">
        <v>0.54</v>
      </c>
      <c r="D1339" s="2">
        <v>3.68</v>
      </c>
      <c r="E1339" s="2">
        <v>8.42</v>
      </c>
    </row>
    <row r="1340" spans="1:5" x14ac:dyDescent="0.35">
      <c r="A1340" s="1" t="s">
        <v>1533</v>
      </c>
      <c r="B1340" s="2">
        <v>29</v>
      </c>
      <c r="C1340" s="2">
        <v>7.99</v>
      </c>
      <c r="D1340" s="2">
        <v>9.2799999999999994</v>
      </c>
      <c r="E1340" s="2">
        <v>8.9499999999999993</v>
      </c>
    </row>
    <row r="1341" spans="1:5" x14ac:dyDescent="0.35">
      <c r="A1341" s="1" t="s">
        <v>1552</v>
      </c>
      <c r="B1341" s="2">
        <v>29</v>
      </c>
      <c r="C1341" s="2">
        <v>5.23</v>
      </c>
      <c r="D1341" s="2">
        <v>2.88</v>
      </c>
      <c r="E1341" s="2">
        <v>1.87</v>
      </c>
    </row>
    <row r="1342" spans="1:5" x14ac:dyDescent="0.35">
      <c r="A1342" s="1" t="s">
        <v>1571</v>
      </c>
      <c r="B1342" s="2">
        <v>29</v>
      </c>
      <c r="C1342" s="2">
        <v>0.54</v>
      </c>
      <c r="D1342" s="2">
        <v>3.68</v>
      </c>
      <c r="E1342" s="2">
        <v>8.42</v>
      </c>
    </row>
    <row r="1343" spans="1:5" x14ac:dyDescent="0.35">
      <c r="A1343" s="1" t="s">
        <v>1593</v>
      </c>
      <c r="B1343" s="2">
        <v>29</v>
      </c>
      <c r="C1343" s="2">
        <v>7.99</v>
      </c>
      <c r="D1343" s="2">
        <v>9.2799999999999994</v>
      </c>
      <c r="E1343" s="2">
        <v>8.9499999999999993</v>
      </c>
    </row>
    <row r="1344" spans="1:5" x14ac:dyDescent="0.35">
      <c r="A1344" s="1" t="s">
        <v>1612</v>
      </c>
      <c r="B1344" s="2">
        <v>29</v>
      </c>
      <c r="C1344" s="2">
        <v>5.23</v>
      </c>
      <c r="D1344" s="2">
        <v>2.88</v>
      </c>
      <c r="E1344" s="2">
        <v>1.87</v>
      </c>
    </row>
    <row r="1345" spans="1:5" x14ac:dyDescent="0.35">
      <c r="A1345" s="1" t="s">
        <v>1631</v>
      </c>
      <c r="B1345" s="2">
        <v>29</v>
      </c>
      <c r="C1345" s="2">
        <v>0.54</v>
      </c>
      <c r="D1345" s="2">
        <v>3.68</v>
      </c>
      <c r="E1345" s="2">
        <v>8.42</v>
      </c>
    </row>
    <row r="1346" spans="1:5" x14ac:dyDescent="0.35">
      <c r="A1346" s="1" t="s">
        <v>1653</v>
      </c>
      <c r="B1346" s="2">
        <v>29</v>
      </c>
      <c r="C1346" s="2">
        <v>7.99</v>
      </c>
      <c r="D1346" s="2">
        <v>9.2799999999999994</v>
      </c>
      <c r="E1346" s="2">
        <v>8.9499999999999993</v>
      </c>
    </row>
    <row r="1347" spans="1:5" x14ac:dyDescent="0.35">
      <c r="A1347" s="1" t="s">
        <v>1672</v>
      </c>
      <c r="B1347" s="2">
        <v>29</v>
      </c>
      <c r="C1347" s="2">
        <v>5.23</v>
      </c>
      <c r="D1347" s="2">
        <v>2.88</v>
      </c>
      <c r="E1347" s="2">
        <v>1.87</v>
      </c>
    </row>
    <row r="1348" spans="1:5" x14ac:dyDescent="0.35">
      <c r="A1348" s="1" t="s">
        <v>1691</v>
      </c>
      <c r="B1348" s="2">
        <v>29</v>
      </c>
      <c r="C1348" s="2">
        <v>0.54</v>
      </c>
      <c r="D1348" s="2">
        <v>3.68</v>
      </c>
      <c r="E1348" s="2">
        <v>8.42</v>
      </c>
    </row>
    <row r="1349" spans="1:5" x14ac:dyDescent="0.35">
      <c r="A1349" s="1" t="s">
        <v>1708</v>
      </c>
      <c r="B1349" s="2">
        <v>29</v>
      </c>
      <c r="C1349" s="2">
        <v>7.99</v>
      </c>
      <c r="D1349" s="2">
        <v>9.2799999999999994</v>
      </c>
      <c r="E1349" s="2">
        <v>8.9499999999999993</v>
      </c>
    </row>
    <row r="1350" spans="1:5" x14ac:dyDescent="0.35">
      <c r="A1350" s="1" t="s">
        <v>1725</v>
      </c>
      <c r="B1350" s="2">
        <v>29</v>
      </c>
      <c r="C1350" s="2">
        <v>5.23</v>
      </c>
      <c r="D1350" s="2">
        <v>2.88</v>
      </c>
      <c r="E1350" s="2">
        <v>1.87</v>
      </c>
    </row>
    <row r="1351" spans="1:5" x14ac:dyDescent="0.35">
      <c r="A1351" s="1" t="s">
        <v>1742</v>
      </c>
      <c r="B1351" s="2">
        <v>29</v>
      </c>
      <c r="C1351" s="2">
        <v>0.54</v>
      </c>
      <c r="D1351" s="2">
        <v>3.68</v>
      </c>
      <c r="E1351" s="2">
        <v>8.42</v>
      </c>
    </row>
    <row r="1352" spans="1:5" x14ac:dyDescent="0.35">
      <c r="A1352" s="1" t="s">
        <v>1759</v>
      </c>
      <c r="B1352" s="2">
        <v>29</v>
      </c>
      <c r="C1352" s="2">
        <v>7.99</v>
      </c>
      <c r="D1352" s="2">
        <v>9.2799999999999994</v>
      </c>
      <c r="E1352" s="2">
        <v>8.9499999999999993</v>
      </c>
    </row>
    <row r="1353" spans="1:5" x14ac:dyDescent="0.35">
      <c r="A1353" s="1" t="s">
        <v>1776</v>
      </c>
      <c r="B1353" s="2">
        <v>29</v>
      </c>
      <c r="C1353" s="2">
        <v>5.23</v>
      </c>
      <c r="D1353" s="2">
        <v>2.88</v>
      </c>
      <c r="E1353" s="2">
        <v>1.87</v>
      </c>
    </row>
    <row r="1354" spans="1:5" x14ac:dyDescent="0.35">
      <c r="A1354" s="1" t="s">
        <v>1793</v>
      </c>
      <c r="B1354" s="2">
        <v>29</v>
      </c>
      <c r="C1354" s="2">
        <v>0.54</v>
      </c>
      <c r="D1354" s="2">
        <v>3.68</v>
      </c>
      <c r="E1354" s="2">
        <v>8.42</v>
      </c>
    </row>
    <row r="1355" spans="1:5" x14ac:dyDescent="0.35">
      <c r="A1355" s="1" t="s">
        <v>1810</v>
      </c>
      <c r="B1355" s="2">
        <v>29</v>
      </c>
      <c r="C1355" s="2">
        <v>7.99</v>
      </c>
      <c r="D1355" s="2">
        <v>9.2799999999999994</v>
      </c>
      <c r="E1355" s="2">
        <v>8.9499999999999993</v>
      </c>
    </row>
    <row r="1356" spans="1:5" x14ac:dyDescent="0.35">
      <c r="A1356" s="1" t="s">
        <v>1821</v>
      </c>
      <c r="B1356" s="2">
        <v>29</v>
      </c>
      <c r="C1356" s="2">
        <v>5.23</v>
      </c>
      <c r="D1356" s="2">
        <v>2.88</v>
      </c>
      <c r="E1356" s="2">
        <v>1.87</v>
      </c>
    </row>
    <row r="1357" spans="1:5" x14ac:dyDescent="0.35">
      <c r="A1357" s="1" t="s">
        <v>1838</v>
      </c>
      <c r="B1357" s="2">
        <v>29</v>
      </c>
      <c r="C1357" s="2">
        <v>0.54</v>
      </c>
      <c r="D1357" s="2">
        <v>3.68</v>
      </c>
      <c r="E1357" s="2">
        <v>8.42</v>
      </c>
    </row>
    <row r="1358" spans="1:5" x14ac:dyDescent="0.35">
      <c r="A1358" s="1" t="s">
        <v>1855</v>
      </c>
      <c r="B1358" s="2">
        <v>29</v>
      </c>
      <c r="C1358" s="2">
        <v>7.99</v>
      </c>
      <c r="D1358" s="2">
        <v>9.2799999999999994</v>
      </c>
      <c r="E1358" s="2">
        <v>8.9499999999999993</v>
      </c>
    </row>
    <row r="1359" spans="1:5" x14ac:dyDescent="0.35">
      <c r="A1359" s="1" t="s">
        <v>1872</v>
      </c>
      <c r="B1359" s="2">
        <v>29</v>
      </c>
      <c r="C1359" s="2">
        <v>5.23</v>
      </c>
      <c r="D1359" s="2">
        <v>2.88</v>
      </c>
      <c r="E1359" s="2">
        <v>1.87</v>
      </c>
    </row>
    <row r="1360" spans="1:5" x14ac:dyDescent="0.35">
      <c r="A1360" s="1" t="s">
        <v>1890</v>
      </c>
      <c r="B1360" s="2">
        <v>29</v>
      </c>
      <c r="C1360" s="2">
        <v>0.54</v>
      </c>
      <c r="D1360" s="2">
        <v>3.68</v>
      </c>
      <c r="E1360" s="2">
        <v>8.42</v>
      </c>
    </row>
    <row r="1361" spans="1:5" x14ac:dyDescent="0.35">
      <c r="A1361" s="1" t="s">
        <v>1907</v>
      </c>
      <c r="B1361" s="2">
        <v>29</v>
      </c>
      <c r="C1361" s="2">
        <v>7.99</v>
      </c>
      <c r="D1361" s="2">
        <v>9.2799999999999994</v>
      </c>
      <c r="E1361" s="2">
        <v>8.9499999999999993</v>
      </c>
    </row>
    <row r="1362" spans="1:5" x14ac:dyDescent="0.35">
      <c r="A1362" s="1" t="s">
        <v>1924</v>
      </c>
      <c r="B1362" s="2">
        <v>29</v>
      </c>
      <c r="C1362" s="2">
        <v>5.23</v>
      </c>
      <c r="D1362" s="2">
        <v>2.88</v>
      </c>
      <c r="E1362" s="2">
        <v>1.87</v>
      </c>
    </row>
    <row r="1363" spans="1:5" x14ac:dyDescent="0.35">
      <c r="A1363" s="1" t="s">
        <v>1941</v>
      </c>
      <c r="B1363" s="2">
        <v>29</v>
      </c>
      <c r="C1363" s="2">
        <v>0.54</v>
      </c>
      <c r="D1363" s="2">
        <v>3.68</v>
      </c>
      <c r="E1363" s="2">
        <v>8.42</v>
      </c>
    </row>
    <row r="1364" spans="1:5" x14ac:dyDescent="0.35">
      <c r="A1364" s="1" t="s">
        <v>1958</v>
      </c>
      <c r="B1364" s="2">
        <v>29</v>
      </c>
      <c r="C1364" s="2">
        <v>7.99</v>
      </c>
      <c r="D1364" s="2">
        <v>9.2799999999999994</v>
      </c>
      <c r="E1364" s="2">
        <v>8.9499999999999993</v>
      </c>
    </row>
    <row r="1365" spans="1:5" x14ac:dyDescent="0.35">
      <c r="A1365" s="1" t="s">
        <v>1975</v>
      </c>
      <c r="B1365" s="2">
        <v>29</v>
      </c>
      <c r="C1365" s="2">
        <v>5.23</v>
      </c>
      <c r="D1365" s="2">
        <v>2.88</v>
      </c>
      <c r="E1365" s="2">
        <v>1.87</v>
      </c>
    </row>
    <row r="1366" spans="1:5" x14ac:dyDescent="0.35">
      <c r="A1366" s="1" t="s">
        <v>1992</v>
      </c>
      <c r="B1366" s="2">
        <v>29</v>
      </c>
      <c r="C1366" s="2">
        <v>0.54</v>
      </c>
      <c r="D1366" s="2">
        <v>3.68</v>
      </c>
      <c r="E1366" s="2">
        <v>8.42</v>
      </c>
    </row>
    <row r="1367" spans="1:5" x14ac:dyDescent="0.35">
      <c r="A1367" s="1" t="s">
        <v>2009</v>
      </c>
      <c r="B1367" s="2">
        <v>29</v>
      </c>
      <c r="C1367" s="2">
        <v>7.99</v>
      </c>
      <c r="D1367" s="2">
        <v>9.2799999999999994</v>
      </c>
      <c r="E1367" s="2">
        <v>8.9499999999999993</v>
      </c>
    </row>
    <row r="1368" spans="1:5" x14ac:dyDescent="0.35">
      <c r="A1368" s="1" t="s">
        <v>2026</v>
      </c>
      <c r="B1368" s="2">
        <v>29</v>
      </c>
      <c r="C1368" s="2">
        <v>5.23</v>
      </c>
      <c r="D1368" s="2">
        <v>2.88</v>
      </c>
      <c r="E1368" s="2">
        <v>1.87</v>
      </c>
    </row>
    <row r="1369" spans="1:5" x14ac:dyDescent="0.35">
      <c r="A1369" s="1" t="s">
        <v>2043</v>
      </c>
      <c r="B1369" s="2">
        <v>29</v>
      </c>
      <c r="C1369" s="2">
        <v>0.54</v>
      </c>
      <c r="D1369" s="2">
        <v>3.68</v>
      </c>
      <c r="E1369" s="2">
        <v>8.42</v>
      </c>
    </row>
    <row r="1370" spans="1:5" x14ac:dyDescent="0.35">
      <c r="A1370" s="1" t="s">
        <v>2060</v>
      </c>
      <c r="B1370" s="2">
        <v>29</v>
      </c>
      <c r="C1370" s="2">
        <v>2</v>
      </c>
      <c r="D1370" s="2">
        <v>9.7200000000000006</v>
      </c>
      <c r="E1370" s="2">
        <v>3.26</v>
      </c>
    </row>
    <row r="1371" spans="1:5" x14ac:dyDescent="0.35">
      <c r="A1371" s="1" t="s">
        <v>2077</v>
      </c>
      <c r="B1371" s="2">
        <v>29</v>
      </c>
      <c r="C1371" s="2">
        <v>2</v>
      </c>
      <c r="D1371" s="2">
        <v>9.7200000000000006</v>
      </c>
      <c r="E1371" s="2">
        <v>3.26</v>
      </c>
    </row>
    <row r="1372" spans="1:5" x14ac:dyDescent="0.35">
      <c r="A1372" s="1" t="s">
        <v>2094</v>
      </c>
      <c r="B1372" s="2">
        <v>29</v>
      </c>
      <c r="C1372" s="2">
        <v>2</v>
      </c>
      <c r="D1372" s="2">
        <v>9.7200000000000006</v>
      </c>
      <c r="E1372" s="2">
        <v>3.26</v>
      </c>
    </row>
    <row r="1373" spans="1:5" x14ac:dyDescent="0.35">
      <c r="A1373" s="1" t="s">
        <v>2111</v>
      </c>
      <c r="B1373" s="2">
        <v>29</v>
      </c>
      <c r="C1373" s="2">
        <v>2</v>
      </c>
      <c r="D1373" s="2">
        <v>9.7200000000000006</v>
      </c>
      <c r="E1373" s="2">
        <v>3.26</v>
      </c>
    </row>
    <row r="1374" spans="1:5" x14ac:dyDescent="0.35">
      <c r="A1374" s="1" t="s">
        <v>2128</v>
      </c>
      <c r="B1374" s="2">
        <v>29</v>
      </c>
      <c r="C1374" s="2">
        <v>2</v>
      </c>
      <c r="D1374" s="2">
        <v>9.7200000000000006</v>
      </c>
      <c r="E1374" s="2">
        <v>3.26</v>
      </c>
    </row>
    <row r="1375" spans="1:5" x14ac:dyDescent="0.35">
      <c r="A1375" s="1" t="s">
        <v>2145</v>
      </c>
      <c r="B1375" s="2">
        <v>29</v>
      </c>
      <c r="C1375" s="2">
        <v>2</v>
      </c>
      <c r="D1375" s="2">
        <v>9.7200000000000006</v>
      </c>
      <c r="E1375" s="2">
        <v>3.26</v>
      </c>
    </row>
    <row r="1376" spans="1:5" x14ac:dyDescent="0.35">
      <c r="A1376" s="1" t="s">
        <v>2162</v>
      </c>
      <c r="B1376" s="2">
        <v>29</v>
      </c>
      <c r="C1376" s="2">
        <v>2</v>
      </c>
      <c r="D1376" s="2">
        <v>9.7200000000000006</v>
      </c>
      <c r="E1376" s="2">
        <v>3.26</v>
      </c>
    </row>
    <row r="1377" spans="1:5" x14ac:dyDescent="0.35">
      <c r="A1377" s="1" t="s">
        <v>2179</v>
      </c>
      <c r="B1377" s="2">
        <v>29</v>
      </c>
      <c r="C1377" s="2">
        <v>2</v>
      </c>
      <c r="D1377" s="2">
        <v>9.7200000000000006</v>
      </c>
      <c r="E1377" s="2">
        <v>3.26</v>
      </c>
    </row>
    <row r="1378" spans="1:5" x14ac:dyDescent="0.35">
      <c r="A1378" s="1" t="s">
        <v>2196</v>
      </c>
      <c r="B1378" s="2">
        <v>29</v>
      </c>
      <c r="C1378" s="2">
        <v>2</v>
      </c>
      <c r="D1378" s="2">
        <v>9.7200000000000006</v>
      </c>
      <c r="E1378" s="2">
        <v>3.26</v>
      </c>
    </row>
    <row r="1379" spans="1:5" x14ac:dyDescent="0.35">
      <c r="A1379" s="1" t="s">
        <v>2213</v>
      </c>
      <c r="B1379" s="2">
        <v>29</v>
      </c>
      <c r="C1379" s="2">
        <v>2</v>
      </c>
      <c r="D1379" s="2">
        <v>9.7200000000000006</v>
      </c>
      <c r="E1379" s="2">
        <v>3.26</v>
      </c>
    </row>
    <row r="1380" spans="1:5" x14ac:dyDescent="0.35">
      <c r="A1380" s="1" t="s">
        <v>2230</v>
      </c>
      <c r="B1380" s="2">
        <v>29</v>
      </c>
      <c r="C1380" s="2">
        <v>2</v>
      </c>
      <c r="D1380" s="2">
        <v>9.7200000000000006</v>
      </c>
      <c r="E1380" s="2">
        <v>3.26</v>
      </c>
    </row>
    <row r="1381" spans="1:5" x14ac:dyDescent="0.35">
      <c r="A1381" s="1" t="s">
        <v>2249</v>
      </c>
      <c r="B1381" s="2">
        <v>29</v>
      </c>
      <c r="C1381" s="2">
        <v>2</v>
      </c>
      <c r="D1381" s="2">
        <v>9.7200000000000006</v>
      </c>
      <c r="E1381" s="2">
        <v>3.26</v>
      </c>
    </row>
    <row r="1382" spans="1:5" x14ac:dyDescent="0.35">
      <c r="A1382" s="1" t="s">
        <v>2268</v>
      </c>
      <c r="B1382" s="2">
        <v>29</v>
      </c>
      <c r="C1382" s="2">
        <v>1.62</v>
      </c>
      <c r="D1382" s="2">
        <v>7.12</v>
      </c>
      <c r="E1382" s="2">
        <v>1.1000000000000001</v>
      </c>
    </row>
    <row r="1383" spans="1:5" x14ac:dyDescent="0.35">
      <c r="A1383" s="1" t="s">
        <v>2287</v>
      </c>
      <c r="B1383" s="2">
        <v>29</v>
      </c>
      <c r="C1383" s="2">
        <v>6.72</v>
      </c>
      <c r="D1383" s="2">
        <v>1.57</v>
      </c>
      <c r="E1383" s="2">
        <v>0.68</v>
      </c>
    </row>
    <row r="1384" spans="1:5" x14ac:dyDescent="0.35">
      <c r="A1384" s="1" t="s">
        <v>2309</v>
      </c>
      <c r="B1384" s="2">
        <v>29</v>
      </c>
      <c r="C1384" s="2">
        <v>9.16</v>
      </c>
      <c r="D1384" s="2">
        <v>1.29</v>
      </c>
      <c r="E1384" s="2">
        <v>3.88</v>
      </c>
    </row>
    <row r="1385" spans="1:5" x14ac:dyDescent="0.35">
      <c r="A1385" s="1" t="s">
        <v>2328</v>
      </c>
      <c r="B1385" s="2">
        <v>29</v>
      </c>
      <c r="C1385" s="2">
        <v>6.8</v>
      </c>
      <c r="D1385" s="2">
        <v>1.79</v>
      </c>
      <c r="E1385" s="2">
        <v>0.7</v>
      </c>
    </row>
    <row r="1386" spans="1:5" x14ac:dyDescent="0.35">
      <c r="A1386" s="1" t="s">
        <v>2347</v>
      </c>
      <c r="B1386" s="2">
        <v>29</v>
      </c>
      <c r="C1386" s="2">
        <v>7.46</v>
      </c>
      <c r="D1386" s="2">
        <v>4.3600000000000003</v>
      </c>
      <c r="E1386" s="2">
        <v>5.36</v>
      </c>
    </row>
    <row r="1387" spans="1:5" x14ac:dyDescent="0.35">
      <c r="A1387" s="1" t="s">
        <v>2369</v>
      </c>
      <c r="B1387" s="2">
        <v>29</v>
      </c>
      <c r="C1387" s="2">
        <v>9.6</v>
      </c>
      <c r="D1387" s="2">
        <v>1.23</v>
      </c>
      <c r="E1387" s="2">
        <v>1.25</v>
      </c>
    </row>
    <row r="1388" spans="1:5" x14ac:dyDescent="0.35">
      <c r="A1388" s="1" t="s">
        <v>2388</v>
      </c>
      <c r="B1388" s="2">
        <v>29</v>
      </c>
      <c r="C1388" s="2">
        <v>5.53</v>
      </c>
      <c r="D1388" s="2">
        <v>4.01</v>
      </c>
      <c r="E1388" s="2">
        <v>5.24</v>
      </c>
    </row>
    <row r="1389" spans="1:5" x14ac:dyDescent="0.35">
      <c r="A1389" s="1" t="s">
        <v>2407</v>
      </c>
      <c r="B1389" s="2">
        <v>29</v>
      </c>
      <c r="C1389" s="2">
        <v>8.09</v>
      </c>
      <c r="D1389" s="2">
        <v>2.2400000000000002</v>
      </c>
      <c r="E1389" s="2">
        <v>7.84</v>
      </c>
    </row>
    <row r="1390" spans="1:5" x14ac:dyDescent="0.35">
      <c r="A1390" s="1" t="s">
        <v>277</v>
      </c>
      <c r="B1390" s="2">
        <v>10</v>
      </c>
      <c r="C1390" s="2">
        <v>5.42</v>
      </c>
      <c r="D1390" s="2">
        <v>7.24</v>
      </c>
      <c r="E1390" s="2">
        <v>2.15</v>
      </c>
    </row>
    <row r="1391" spans="1:5" x14ac:dyDescent="0.35">
      <c r="A1391" s="1" t="s">
        <v>294</v>
      </c>
      <c r="B1391" s="2">
        <v>10</v>
      </c>
      <c r="C1391" s="2">
        <v>4.67</v>
      </c>
      <c r="D1391" s="2">
        <v>1.92</v>
      </c>
      <c r="E1391" s="2">
        <v>6.31</v>
      </c>
    </row>
    <row r="1392" spans="1:5" x14ac:dyDescent="0.35">
      <c r="A1392" s="1" t="s">
        <v>311</v>
      </c>
      <c r="B1392" s="2">
        <v>10</v>
      </c>
      <c r="C1392" s="2">
        <v>6.81</v>
      </c>
      <c r="D1392" s="2">
        <v>1.85</v>
      </c>
      <c r="E1392" s="2">
        <v>7.53</v>
      </c>
    </row>
    <row r="1393" spans="1:5" x14ac:dyDescent="0.35">
      <c r="A1393" s="1" t="s">
        <v>328</v>
      </c>
      <c r="B1393" s="2">
        <v>10</v>
      </c>
      <c r="C1393" s="2">
        <v>7.93</v>
      </c>
      <c r="D1393" s="2">
        <v>2.89</v>
      </c>
      <c r="E1393" s="2">
        <v>8.52</v>
      </c>
    </row>
    <row r="1394" spans="1:5" x14ac:dyDescent="0.35">
      <c r="A1394" s="1" t="s">
        <v>329</v>
      </c>
      <c r="B1394" s="2">
        <v>10</v>
      </c>
      <c r="C1394" s="2">
        <v>2.82</v>
      </c>
      <c r="D1394" s="2">
        <v>2.04</v>
      </c>
      <c r="E1394" s="2">
        <v>2.91</v>
      </c>
    </row>
    <row r="1395" spans="1:5" x14ac:dyDescent="0.35">
      <c r="A1395" s="1" t="s">
        <v>346</v>
      </c>
      <c r="B1395" s="2">
        <v>10</v>
      </c>
      <c r="C1395" s="2">
        <v>1.88</v>
      </c>
      <c r="D1395" s="2">
        <v>6.79</v>
      </c>
      <c r="E1395" s="2">
        <v>8.3000000000000007</v>
      </c>
    </row>
    <row r="1396" spans="1:5" x14ac:dyDescent="0.35">
      <c r="A1396" s="1" t="s">
        <v>363</v>
      </c>
      <c r="B1396" s="2">
        <v>10</v>
      </c>
      <c r="C1396" s="2">
        <v>8.5399999999999991</v>
      </c>
      <c r="D1396" s="2">
        <v>4.0199999999999996</v>
      </c>
      <c r="E1396" s="2">
        <v>2.34</v>
      </c>
    </row>
    <row r="1397" spans="1:5" x14ac:dyDescent="0.35">
      <c r="A1397" s="1" t="s">
        <v>380</v>
      </c>
      <c r="B1397" s="2">
        <v>10</v>
      </c>
      <c r="C1397" s="2">
        <v>6.39</v>
      </c>
      <c r="D1397" s="2">
        <v>7.64</v>
      </c>
      <c r="E1397" s="2">
        <v>4.43</v>
      </c>
    </row>
    <row r="1398" spans="1:5" x14ac:dyDescent="0.35">
      <c r="A1398" s="1" t="s">
        <v>397</v>
      </c>
      <c r="B1398" s="2">
        <v>10</v>
      </c>
      <c r="C1398" s="2">
        <v>7.33</v>
      </c>
      <c r="D1398" s="2">
        <v>3.81</v>
      </c>
      <c r="E1398" s="2">
        <v>8.76</v>
      </c>
    </row>
    <row r="1399" spans="1:5" x14ac:dyDescent="0.35">
      <c r="A1399" s="1" t="s">
        <v>414</v>
      </c>
      <c r="B1399" s="2">
        <v>10</v>
      </c>
      <c r="C1399" s="2">
        <v>1.01</v>
      </c>
      <c r="D1399" s="2">
        <v>6.34</v>
      </c>
      <c r="E1399" s="2">
        <v>5.76</v>
      </c>
    </row>
    <row r="1400" spans="1:5" x14ac:dyDescent="0.35">
      <c r="A1400" s="1" t="s">
        <v>431</v>
      </c>
      <c r="B1400" s="2">
        <v>10</v>
      </c>
      <c r="C1400" s="2">
        <v>6.44</v>
      </c>
      <c r="D1400" s="2">
        <v>3.97</v>
      </c>
      <c r="E1400" s="2">
        <v>0.49</v>
      </c>
    </row>
    <row r="1401" spans="1:5" x14ac:dyDescent="0.35">
      <c r="A1401" s="1" t="s">
        <v>448</v>
      </c>
      <c r="B1401" s="2">
        <v>10</v>
      </c>
      <c r="C1401" s="2">
        <v>6.44</v>
      </c>
      <c r="D1401" s="2">
        <v>3.97</v>
      </c>
      <c r="E1401" s="2">
        <v>0.49</v>
      </c>
    </row>
    <row r="1402" spans="1:5" x14ac:dyDescent="0.35">
      <c r="A1402" s="1" t="s">
        <v>465</v>
      </c>
      <c r="B1402" s="2">
        <v>12</v>
      </c>
      <c r="C1402" s="2">
        <v>8.99</v>
      </c>
      <c r="D1402" s="2">
        <v>5.57</v>
      </c>
      <c r="E1402" s="2">
        <v>7.74</v>
      </c>
    </row>
    <row r="1403" spans="1:5" x14ac:dyDescent="0.35">
      <c r="A1403" s="1" t="s">
        <v>482</v>
      </c>
      <c r="B1403" s="2">
        <v>12</v>
      </c>
      <c r="C1403" s="2">
        <v>8.99</v>
      </c>
      <c r="D1403" s="2">
        <v>5.57</v>
      </c>
      <c r="E1403" s="2">
        <v>7.74</v>
      </c>
    </row>
    <row r="1404" spans="1:5" x14ac:dyDescent="0.35">
      <c r="A1404" s="1" t="s">
        <v>499</v>
      </c>
      <c r="B1404" s="2">
        <v>12</v>
      </c>
      <c r="C1404" s="2">
        <v>8.99</v>
      </c>
      <c r="D1404" s="2">
        <v>5.57</v>
      </c>
      <c r="E1404" s="2">
        <v>7.74</v>
      </c>
    </row>
    <row r="1405" spans="1:5" x14ac:dyDescent="0.35">
      <c r="A1405" s="1" t="s">
        <v>516</v>
      </c>
      <c r="B1405" s="2">
        <v>12</v>
      </c>
      <c r="C1405" s="2">
        <v>8.99</v>
      </c>
      <c r="D1405" s="2">
        <v>5.57</v>
      </c>
      <c r="E1405" s="2">
        <v>7.74</v>
      </c>
    </row>
    <row r="1406" spans="1:5" x14ac:dyDescent="0.35">
      <c r="A1406" s="1" t="s">
        <v>533</v>
      </c>
      <c r="B1406" s="2">
        <v>12</v>
      </c>
      <c r="C1406" s="2">
        <v>8.99</v>
      </c>
      <c r="D1406" s="2">
        <v>5.57</v>
      </c>
      <c r="E1406" s="2">
        <v>7.74</v>
      </c>
    </row>
    <row r="1407" spans="1:5" x14ac:dyDescent="0.35">
      <c r="A1407" s="1" t="s">
        <v>550</v>
      </c>
      <c r="B1407" s="2">
        <v>12</v>
      </c>
      <c r="C1407" s="2">
        <v>8.99</v>
      </c>
      <c r="D1407" s="2">
        <v>5.57</v>
      </c>
      <c r="E1407" s="2">
        <v>7.74</v>
      </c>
    </row>
    <row r="1408" spans="1:5" x14ac:dyDescent="0.35">
      <c r="A1408" s="1" t="s">
        <v>567</v>
      </c>
      <c r="B1408" s="2">
        <v>12</v>
      </c>
      <c r="C1408" s="2">
        <v>8.99</v>
      </c>
      <c r="D1408" s="2">
        <v>5.57</v>
      </c>
      <c r="E1408" s="2">
        <v>7.74</v>
      </c>
    </row>
    <row r="1409" spans="1:5" x14ac:dyDescent="0.35">
      <c r="A1409" s="1" t="s">
        <v>584</v>
      </c>
      <c r="B1409" s="2">
        <v>12</v>
      </c>
      <c r="C1409" s="2">
        <v>8.99</v>
      </c>
      <c r="D1409" s="2">
        <v>5.57</v>
      </c>
      <c r="E1409" s="2">
        <v>7.74</v>
      </c>
    </row>
    <row r="1410" spans="1:5" x14ac:dyDescent="0.35">
      <c r="A1410" s="1" t="s">
        <v>601</v>
      </c>
      <c r="B1410" s="2">
        <v>12</v>
      </c>
      <c r="C1410" s="2">
        <v>8.99</v>
      </c>
      <c r="D1410" s="2">
        <v>5.57</v>
      </c>
      <c r="E1410" s="2">
        <v>7.74</v>
      </c>
    </row>
    <row r="1411" spans="1:5" x14ac:dyDescent="0.35">
      <c r="A1411" s="1" t="s">
        <v>618</v>
      </c>
      <c r="B1411" s="2">
        <v>12</v>
      </c>
      <c r="C1411" s="2">
        <v>8.99</v>
      </c>
      <c r="D1411" s="2">
        <v>5.57</v>
      </c>
      <c r="E1411" s="2">
        <v>7.74</v>
      </c>
    </row>
    <row r="1412" spans="1:5" x14ac:dyDescent="0.35">
      <c r="A1412" s="1" t="s">
        <v>635</v>
      </c>
      <c r="B1412" s="2">
        <v>12</v>
      </c>
      <c r="C1412" s="2">
        <v>8.99</v>
      </c>
      <c r="D1412" s="2">
        <v>5.57</v>
      </c>
      <c r="E1412" s="2">
        <v>7.74</v>
      </c>
    </row>
    <row r="1413" spans="1:5" x14ac:dyDescent="0.35">
      <c r="A1413" s="1" t="s">
        <v>652</v>
      </c>
      <c r="B1413" s="2">
        <v>12</v>
      </c>
      <c r="C1413" s="2">
        <v>8.99</v>
      </c>
      <c r="D1413" s="2">
        <v>5.57</v>
      </c>
      <c r="E1413" s="2">
        <v>7.74</v>
      </c>
    </row>
    <row r="1414" spans="1:5" x14ac:dyDescent="0.35">
      <c r="A1414" s="1" t="s">
        <v>669</v>
      </c>
      <c r="B1414" s="2">
        <v>12</v>
      </c>
      <c r="C1414" s="2">
        <v>1.83</v>
      </c>
      <c r="D1414" s="2">
        <v>5.94</v>
      </c>
      <c r="E1414" s="2">
        <v>5.6</v>
      </c>
    </row>
    <row r="1415" spans="1:5" x14ac:dyDescent="0.35">
      <c r="A1415" s="1" t="s">
        <v>688</v>
      </c>
      <c r="B1415" s="2">
        <v>12</v>
      </c>
      <c r="C1415" s="2">
        <v>4.04</v>
      </c>
      <c r="D1415" s="2">
        <v>2.88</v>
      </c>
      <c r="E1415" s="2">
        <v>2.4300000000000002</v>
      </c>
    </row>
    <row r="1416" spans="1:5" x14ac:dyDescent="0.35">
      <c r="A1416" s="1" t="s">
        <v>707</v>
      </c>
      <c r="B1416" s="2">
        <v>12</v>
      </c>
      <c r="C1416" s="2">
        <v>9.85</v>
      </c>
      <c r="D1416" s="2">
        <v>2.02</v>
      </c>
      <c r="E1416" s="2">
        <v>3.36</v>
      </c>
    </row>
    <row r="1417" spans="1:5" x14ac:dyDescent="0.35">
      <c r="A1417" s="1" t="s">
        <v>726</v>
      </c>
      <c r="B1417" s="2">
        <v>12</v>
      </c>
      <c r="C1417" s="2">
        <v>7.33</v>
      </c>
      <c r="D1417" s="2">
        <v>3.81</v>
      </c>
      <c r="E1417" s="2">
        <v>8.76</v>
      </c>
    </row>
    <row r="1418" spans="1:5" x14ac:dyDescent="0.35">
      <c r="A1418" s="1" t="s">
        <v>748</v>
      </c>
      <c r="B1418" s="2">
        <v>12</v>
      </c>
      <c r="C1418" s="2">
        <v>8.09</v>
      </c>
      <c r="D1418" s="2">
        <v>5.29</v>
      </c>
      <c r="E1418" s="2">
        <v>0.76</v>
      </c>
    </row>
    <row r="1419" spans="1:5" x14ac:dyDescent="0.35">
      <c r="A1419" s="1" t="s">
        <v>767</v>
      </c>
      <c r="B1419" s="2">
        <v>12</v>
      </c>
      <c r="C1419" s="2">
        <v>0.01</v>
      </c>
      <c r="D1419" s="2">
        <v>7.9</v>
      </c>
      <c r="E1419" s="2">
        <v>2.35</v>
      </c>
    </row>
    <row r="1420" spans="1:5" x14ac:dyDescent="0.35">
      <c r="A1420" s="1" t="s">
        <v>786</v>
      </c>
      <c r="B1420" s="2">
        <v>12</v>
      </c>
      <c r="C1420" s="2">
        <v>2.77</v>
      </c>
      <c r="D1420" s="2">
        <v>2.74</v>
      </c>
      <c r="E1420" s="2">
        <v>9.5</v>
      </c>
    </row>
    <row r="1421" spans="1:5" x14ac:dyDescent="0.35">
      <c r="A1421" s="1" t="s">
        <v>808</v>
      </c>
      <c r="B1421" s="2">
        <v>12</v>
      </c>
      <c r="C1421" s="2">
        <v>6.27</v>
      </c>
      <c r="D1421" s="2">
        <v>8.24</v>
      </c>
      <c r="E1421" s="2">
        <v>2.78</v>
      </c>
    </row>
    <row r="1422" spans="1:5" x14ac:dyDescent="0.35">
      <c r="A1422" s="1" t="s">
        <v>827</v>
      </c>
      <c r="B1422" s="2">
        <v>12</v>
      </c>
      <c r="C1422" s="2">
        <v>2.08</v>
      </c>
      <c r="D1422" s="2">
        <v>8.2100000000000009</v>
      </c>
      <c r="E1422" s="2">
        <v>9.24</v>
      </c>
    </row>
    <row r="1423" spans="1:5" x14ac:dyDescent="0.35">
      <c r="A1423" s="1" t="s">
        <v>846</v>
      </c>
      <c r="B1423" s="2">
        <v>12</v>
      </c>
      <c r="C1423" s="2">
        <v>6.27</v>
      </c>
      <c r="D1423" s="2">
        <v>6.89</v>
      </c>
      <c r="E1423" s="2">
        <v>3.68</v>
      </c>
    </row>
    <row r="1424" spans="1:5" x14ac:dyDescent="0.35">
      <c r="A1424" s="1" t="s">
        <v>868</v>
      </c>
      <c r="B1424" s="2">
        <v>12</v>
      </c>
      <c r="C1424" s="2">
        <v>9.25</v>
      </c>
      <c r="D1424" s="2">
        <v>8.0299999999999994</v>
      </c>
      <c r="E1424" s="2">
        <v>7.83</v>
      </c>
    </row>
    <row r="1425" spans="1:5" x14ac:dyDescent="0.35">
      <c r="A1425" s="1" t="s">
        <v>887</v>
      </c>
      <c r="B1425" s="2">
        <v>12</v>
      </c>
      <c r="C1425" s="2">
        <v>8.5</v>
      </c>
      <c r="D1425" s="2">
        <v>1.4</v>
      </c>
      <c r="E1425" s="2">
        <v>2.66</v>
      </c>
    </row>
    <row r="1426" spans="1:5" x14ac:dyDescent="0.35">
      <c r="A1426" s="1" t="s">
        <v>906</v>
      </c>
      <c r="B1426" s="2">
        <v>13</v>
      </c>
      <c r="C1426" s="2">
        <v>3.16</v>
      </c>
      <c r="D1426" s="2">
        <v>9.89</v>
      </c>
      <c r="E1426" s="2">
        <v>2.54</v>
      </c>
    </row>
    <row r="1427" spans="1:5" x14ac:dyDescent="0.35">
      <c r="A1427" s="1" t="s">
        <v>923</v>
      </c>
      <c r="B1427" s="2">
        <v>13</v>
      </c>
      <c r="C1427" s="2">
        <v>0.69</v>
      </c>
      <c r="D1427" s="2">
        <v>7.12</v>
      </c>
      <c r="E1427" s="2">
        <v>7.32</v>
      </c>
    </row>
    <row r="1428" spans="1:5" x14ac:dyDescent="0.35">
      <c r="A1428" s="1" t="s">
        <v>940</v>
      </c>
      <c r="B1428" s="2">
        <v>13</v>
      </c>
      <c r="C1428" s="2">
        <v>1.62</v>
      </c>
      <c r="D1428" s="2">
        <v>7.12</v>
      </c>
      <c r="E1428" s="2">
        <v>1.1000000000000001</v>
      </c>
    </row>
    <row r="1429" spans="1:5" x14ac:dyDescent="0.35">
      <c r="A1429" s="1" t="s">
        <v>957</v>
      </c>
      <c r="B1429" s="2">
        <v>13</v>
      </c>
      <c r="C1429" s="2">
        <v>6.72</v>
      </c>
      <c r="D1429" s="2">
        <v>1.57</v>
      </c>
      <c r="E1429" s="2">
        <v>0.68</v>
      </c>
    </row>
    <row r="1430" spans="1:5" x14ac:dyDescent="0.35">
      <c r="A1430" s="1" t="s">
        <v>974</v>
      </c>
      <c r="B1430" s="2">
        <v>13</v>
      </c>
      <c r="C1430" s="2">
        <v>9.16</v>
      </c>
      <c r="D1430" s="2">
        <v>1.29</v>
      </c>
      <c r="E1430" s="2">
        <v>3.88</v>
      </c>
    </row>
    <row r="1431" spans="1:5" x14ac:dyDescent="0.35">
      <c r="A1431" s="1" t="s">
        <v>991</v>
      </c>
      <c r="B1431" s="2">
        <v>13</v>
      </c>
      <c r="C1431" s="2">
        <v>6.63</v>
      </c>
      <c r="D1431" s="2">
        <v>0.23</v>
      </c>
      <c r="E1431" s="2">
        <v>7.87</v>
      </c>
    </row>
    <row r="1432" spans="1:5" x14ac:dyDescent="0.35">
      <c r="A1432" s="1" t="s">
        <v>1008</v>
      </c>
      <c r="B1432" s="2">
        <v>13</v>
      </c>
      <c r="C1432" s="2">
        <v>6.4</v>
      </c>
      <c r="D1432" s="2">
        <v>7.84</v>
      </c>
      <c r="E1432" s="2">
        <v>4.3499999999999996</v>
      </c>
    </row>
    <row r="1433" spans="1:5" x14ac:dyDescent="0.35">
      <c r="A1433" s="1" t="s">
        <v>1025</v>
      </c>
      <c r="B1433" s="2">
        <v>13</v>
      </c>
      <c r="C1433" s="2">
        <v>6.4</v>
      </c>
      <c r="D1433" s="2">
        <v>7.84</v>
      </c>
      <c r="E1433" s="2">
        <v>4.3499999999999996</v>
      </c>
    </row>
    <row r="1434" spans="1:5" x14ac:dyDescent="0.35">
      <c r="A1434" s="1" t="s">
        <v>1053</v>
      </c>
      <c r="B1434" s="2">
        <v>13</v>
      </c>
      <c r="C1434" s="2">
        <v>6.4</v>
      </c>
      <c r="D1434" s="2">
        <v>7.84</v>
      </c>
      <c r="E1434" s="2">
        <v>4.3499999999999996</v>
      </c>
    </row>
    <row r="1435" spans="1:5" x14ac:dyDescent="0.35">
      <c r="A1435" s="1" t="s">
        <v>1070</v>
      </c>
      <c r="B1435" s="2">
        <v>13</v>
      </c>
      <c r="C1435" s="2">
        <v>6.4</v>
      </c>
      <c r="D1435" s="2">
        <v>7.84</v>
      </c>
      <c r="E1435" s="2">
        <v>4.3499999999999996</v>
      </c>
    </row>
    <row r="1436" spans="1:5" x14ac:dyDescent="0.35">
      <c r="A1436" s="1" t="s">
        <v>1087</v>
      </c>
      <c r="B1436" s="2">
        <v>13</v>
      </c>
      <c r="C1436" s="2">
        <v>6.4</v>
      </c>
      <c r="D1436" s="2">
        <v>7.84</v>
      </c>
      <c r="E1436" s="2">
        <v>4.3499999999999996</v>
      </c>
    </row>
    <row r="1437" spans="1:5" x14ac:dyDescent="0.35">
      <c r="A1437" s="1" t="s">
        <v>1104</v>
      </c>
      <c r="B1437" s="2">
        <v>13</v>
      </c>
      <c r="C1437" s="2">
        <v>6.4</v>
      </c>
      <c r="D1437" s="2">
        <v>7.84</v>
      </c>
      <c r="E1437" s="2">
        <v>4.3499999999999996</v>
      </c>
    </row>
    <row r="1438" spans="1:5" x14ac:dyDescent="0.35">
      <c r="A1438" s="1" t="s">
        <v>1105</v>
      </c>
      <c r="B1438" s="2">
        <v>14</v>
      </c>
      <c r="C1438" s="2">
        <v>6.4</v>
      </c>
      <c r="D1438" s="2">
        <v>7.84</v>
      </c>
      <c r="E1438" s="2">
        <v>4.3499999999999996</v>
      </c>
    </row>
    <row r="1439" spans="1:5" x14ac:dyDescent="0.35">
      <c r="A1439" s="1" t="s">
        <v>1122</v>
      </c>
      <c r="B1439" s="2">
        <v>14</v>
      </c>
      <c r="C1439" s="2">
        <v>6.4</v>
      </c>
      <c r="D1439" s="2">
        <v>7.84</v>
      </c>
      <c r="E1439" s="2">
        <v>4.3499999999999996</v>
      </c>
    </row>
    <row r="1440" spans="1:5" x14ac:dyDescent="0.35">
      <c r="A1440" s="1" t="s">
        <v>1139</v>
      </c>
      <c r="B1440" s="2">
        <v>14</v>
      </c>
      <c r="C1440" s="2">
        <v>6.4</v>
      </c>
      <c r="D1440" s="2">
        <v>7.84</v>
      </c>
      <c r="E1440" s="2">
        <v>4.3499999999999996</v>
      </c>
    </row>
    <row r="1441" spans="1:5" x14ac:dyDescent="0.35">
      <c r="A1441" s="1" t="s">
        <v>1156</v>
      </c>
      <c r="B1441" s="2">
        <v>14</v>
      </c>
      <c r="C1441" s="2">
        <v>6.4</v>
      </c>
      <c r="D1441" s="2">
        <v>7.84</v>
      </c>
      <c r="E1441" s="2">
        <v>4.3499999999999996</v>
      </c>
    </row>
    <row r="1442" spans="1:5" x14ac:dyDescent="0.35">
      <c r="A1442" s="1" t="s">
        <v>1173</v>
      </c>
      <c r="B1442" s="2">
        <v>14</v>
      </c>
      <c r="C1442" s="2">
        <v>6.4</v>
      </c>
      <c r="D1442" s="2">
        <v>7.84</v>
      </c>
      <c r="E1442" s="2">
        <v>4.3499999999999996</v>
      </c>
    </row>
    <row r="1443" spans="1:5" x14ac:dyDescent="0.35">
      <c r="A1443" s="1" t="s">
        <v>1190</v>
      </c>
      <c r="B1443" s="2">
        <v>14</v>
      </c>
      <c r="C1443" s="2">
        <v>6.4</v>
      </c>
      <c r="D1443" s="2">
        <v>7.84</v>
      </c>
      <c r="E1443" s="2">
        <v>4.3499999999999996</v>
      </c>
    </row>
    <row r="1444" spans="1:5" x14ac:dyDescent="0.35">
      <c r="A1444" s="1" t="s">
        <v>1207</v>
      </c>
      <c r="B1444" s="2">
        <v>14</v>
      </c>
      <c r="C1444" s="2">
        <v>5.87</v>
      </c>
      <c r="D1444" s="2">
        <v>6.23</v>
      </c>
      <c r="E1444" s="2">
        <v>7.84</v>
      </c>
    </row>
    <row r="1445" spans="1:5" x14ac:dyDescent="0.35">
      <c r="A1445" s="1" t="s">
        <v>1224</v>
      </c>
      <c r="B1445" s="2">
        <v>14</v>
      </c>
      <c r="C1445" s="2">
        <v>9.81</v>
      </c>
      <c r="D1445" s="2">
        <v>0.56000000000000005</v>
      </c>
      <c r="E1445" s="2">
        <v>3.76</v>
      </c>
    </row>
    <row r="1446" spans="1:5" x14ac:dyDescent="0.35">
      <c r="A1446" s="1" t="s">
        <v>1241</v>
      </c>
      <c r="B1446" s="2">
        <v>14</v>
      </c>
      <c r="C1446" s="2">
        <v>5.87</v>
      </c>
      <c r="D1446" s="2">
        <v>6.23</v>
      </c>
      <c r="E1446" s="2">
        <v>7.84</v>
      </c>
    </row>
    <row r="1447" spans="1:5" x14ac:dyDescent="0.35">
      <c r="A1447" s="1" t="s">
        <v>1258</v>
      </c>
      <c r="B1447" s="2">
        <v>14</v>
      </c>
      <c r="C1447" s="2">
        <v>9.81</v>
      </c>
      <c r="D1447" s="2">
        <v>0.56000000000000005</v>
      </c>
      <c r="E1447" s="2">
        <v>3.76</v>
      </c>
    </row>
    <row r="1448" spans="1:5" x14ac:dyDescent="0.35">
      <c r="A1448" s="1" t="s">
        <v>1275</v>
      </c>
      <c r="B1448" s="2">
        <v>14</v>
      </c>
      <c r="C1448" s="2">
        <v>5.87</v>
      </c>
      <c r="D1448" s="2">
        <v>6.23</v>
      </c>
      <c r="E1448" s="2">
        <v>7.84</v>
      </c>
    </row>
    <row r="1449" spans="1:5" x14ac:dyDescent="0.35">
      <c r="A1449" s="1" t="s">
        <v>1292</v>
      </c>
      <c r="B1449" s="2">
        <v>14</v>
      </c>
      <c r="C1449" s="2">
        <v>9.81</v>
      </c>
      <c r="D1449" s="2">
        <v>0.56000000000000005</v>
      </c>
      <c r="E1449" s="2">
        <v>3.76</v>
      </c>
    </row>
    <row r="1450" spans="1:5" x14ac:dyDescent="0.35">
      <c r="A1450" s="1" t="s">
        <v>1309</v>
      </c>
      <c r="B1450" s="2">
        <v>14</v>
      </c>
      <c r="C1450" s="2">
        <v>5.87</v>
      </c>
      <c r="D1450" s="2">
        <v>6.23</v>
      </c>
      <c r="E1450" s="2">
        <v>7.84</v>
      </c>
    </row>
    <row r="1451" spans="1:5" x14ac:dyDescent="0.35">
      <c r="A1451" s="1" t="s">
        <v>1326</v>
      </c>
      <c r="B1451" s="2">
        <v>14</v>
      </c>
      <c r="C1451" s="2">
        <v>9.81</v>
      </c>
      <c r="D1451" s="2">
        <v>0.56000000000000005</v>
      </c>
      <c r="E1451" s="2">
        <v>3.76</v>
      </c>
    </row>
    <row r="1452" spans="1:5" x14ac:dyDescent="0.35">
      <c r="A1452" s="1" t="s">
        <v>1343</v>
      </c>
      <c r="B1452" s="2">
        <v>14</v>
      </c>
      <c r="C1452" s="2">
        <v>5.87</v>
      </c>
      <c r="D1452" s="2">
        <v>6.23</v>
      </c>
      <c r="E1452" s="2">
        <v>7.84</v>
      </c>
    </row>
    <row r="1453" spans="1:5" x14ac:dyDescent="0.35">
      <c r="A1453" s="1" t="s">
        <v>1360</v>
      </c>
      <c r="B1453" s="2">
        <v>14</v>
      </c>
      <c r="C1453" s="2">
        <v>9.81</v>
      </c>
      <c r="D1453" s="2">
        <v>0.56000000000000005</v>
      </c>
      <c r="E1453" s="2">
        <v>3.76</v>
      </c>
    </row>
    <row r="1454" spans="1:5" x14ac:dyDescent="0.35">
      <c r="A1454" s="1" t="s">
        <v>1377</v>
      </c>
      <c r="B1454" s="2">
        <v>14</v>
      </c>
      <c r="C1454" s="2">
        <v>5.87</v>
      </c>
      <c r="D1454" s="2">
        <v>6.23</v>
      </c>
      <c r="E1454" s="2">
        <v>7.84</v>
      </c>
    </row>
    <row r="1455" spans="1:5" x14ac:dyDescent="0.35">
      <c r="A1455" s="1" t="s">
        <v>1394</v>
      </c>
      <c r="B1455" s="2">
        <v>14</v>
      </c>
      <c r="C1455" s="2">
        <v>9.81</v>
      </c>
      <c r="D1455" s="2">
        <v>0.56000000000000005</v>
      </c>
      <c r="E1455" s="2">
        <v>3.76</v>
      </c>
    </row>
    <row r="1456" spans="1:5" x14ac:dyDescent="0.35">
      <c r="A1456" s="1" t="s">
        <v>1411</v>
      </c>
      <c r="B1456" s="2">
        <v>14</v>
      </c>
      <c r="C1456" s="2">
        <v>5.87</v>
      </c>
      <c r="D1456" s="2">
        <v>6.23</v>
      </c>
      <c r="E1456" s="2">
        <v>7.84</v>
      </c>
    </row>
    <row r="1457" spans="1:5" x14ac:dyDescent="0.35">
      <c r="A1457" s="1" t="s">
        <v>1428</v>
      </c>
      <c r="B1457" s="2">
        <v>14</v>
      </c>
      <c r="C1457" s="2">
        <v>9.81</v>
      </c>
      <c r="D1457" s="2">
        <v>0.56000000000000005</v>
      </c>
      <c r="E1457" s="2">
        <v>3.76</v>
      </c>
    </row>
    <row r="1458" spans="1:5" x14ac:dyDescent="0.35">
      <c r="A1458" s="1" t="s">
        <v>1445</v>
      </c>
      <c r="B1458" s="2">
        <v>14</v>
      </c>
      <c r="C1458" s="2">
        <v>5.87</v>
      </c>
      <c r="D1458" s="2">
        <v>6.23</v>
      </c>
      <c r="E1458" s="2">
        <v>7.84</v>
      </c>
    </row>
    <row r="1459" spans="1:5" x14ac:dyDescent="0.35">
      <c r="A1459" s="1" t="s">
        <v>1464</v>
      </c>
      <c r="B1459" s="2">
        <v>14</v>
      </c>
      <c r="C1459" s="2">
        <v>9.81</v>
      </c>
      <c r="D1459" s="2">
        <v>0.56000000000000005</v>
      </c>
      <c r="E1459" s="2">
        <v>3.76</v>
      </c>
    </row>
    <row r="1460" spans="1:5" x14ac:dyDescent="0.35">
      <c r="A1460" s="1" t="s">
        <v>1483</v>
      </c>
      <c r="B1460" s="2">
        <v>14</v>
      </c>
      <c r="C1460" s="2">
        <v>5.87</v>
      </c>
      <c r="D1460" s="2">
        <v>6.23</v>
      </c>
      <c r="E1460" s="2">
        <v>7.84</v>
      </c>
    </row>
    <row r="1461" spans="1:5" x14ac:dyDescent="0.35">
      <c r="A1461" s="1" t="s">
        <v>1502</v>
      </c>
      <c r="B1461" s="2">
        <v>14</v>
      </c>
      <c r="C1461" s="2">
        <v>9.81</v>
      </c>
      <c r="D1461" s="2">
        <v>0.56000000000000005</v>
      </c>
      <c r="E1461" s="2">
        <v>3.76</v>
      </c>
    </row>
    <row r="1462" spans="1:5" x14ac:dyDescent="0.35">
      <c r="A1462" s="1" t="s">
        <v>1524</v>
      </c>
      <c r="B1462" s="2">
        <v>14</v>
      </c>
      <c r="C1462" s="2">
        <v>5.87</v>
      </c>
      <c r="D1462" s="2">
        <v>6.23</v>
      </c>
      <c r="E1462" s="2">
        <v>7.84</v>
      </c>
    </row>
    <row r="1463" spans="1:5" x14ac:dyDescent="0.35">
      <c r="A1463" s="1" t="s">
        <v>1543</v>
      </c>
      <c r="B1463" s="2">
        <v>14</v>
      </c>
      <c r="C1463" s="2">
        <v>9.81</v>
      </c>
      <c r="D1463" s="2">
        <v>0.56000000000000005</v>
      </c>
      <c r="E1463" s="2">
        <v>3.76</v>
      </c>
    </row>
    <row r="1464" spans="1:5" x14ac:dyDescent="0.35">
      <c r="A1464" s="1" t="s">
        <v>1562</v>
      </c>
      <c r="B1464" s="2">
        <v>14</v>
      </c>
      <c r="C1464" s="2">
        <v>5.87</v>
      </c>
      <c r="D1464" s="2">
        <v>6.23</v>
      </c>
      <c r="E1464" s="2">
        <v>7.84</v>
      </c>
    </row>
    <row r="1465" spans="1:5" x14ac:dyDescent="0.35">
      <c r="A1465" s="1" t="s">
        <v>1584</v>
      </c>
      <c r="B1465" s="2">
        <v>14</v>
      </c>
      <c r="C1465" s="2">
        <v>9.81</v>
      </c>
      <c r="D1465" s="2">
        <v>0.56000000000000005</v>
      </c>
      <c r="E1465" s="2">
        <v>3.76</v>
      </c>
    </row>
    <row r="1466" spans="1:5" x14ac:dyDescent="0.35">
      <c r="A1466" s="1" t="s">
        <v>1603</v>
      </c>
      <c r="B1466" s="2">
        <v>14</v>
      </c>
      <c r="C1466" s="2">
        <v>5.87</v>
      </c>
      <c r="D1466" s="2">
        <v>6.23</v>
      </c>
      <c r="E1466" s="2">
        <v>7.84</v>
      </c>
    </row>
    <row r="1467" spans="1:5" x14ac:dyDescent="0.35">
      <c r="A1467" s="1" t="s">
        <v>1622</v>
      </c>
      <c r="B1467" s="2">
        <v>14</v>
      </c>
      <c r="C1467" s="2">
        <v>9.81</v>
      </c>
      <c r="D1467" s="2">
        <v>0.56000000000000005</v>
      </c>
      <c r="E1467" s="2">
        <v>3.76</v>
      </c>
    </row>
    <row r="1468" spans="1:5" x14ac:dyDescent="0.35">
      <c r="A1468" s="1" t="s">
        <v>1644</v>
      </c>
      <c r="B1468" s="2">
        <v>14</v>
      </c>
      <c r="C1468" s="2">
        <v>5.59</v>
      </c>
      <c r="D1468" s="2">
        <v>2.52</v>
      </c>
      <c r="E1468" s="2">
        <v>5.3</v>
      </c>
    </row>
    <row r="1469" spans="1:5" x14ac:dyDescent="0.35">
      <c r="A1469" s="1" t="s">
        <v>1663</v>
      </c>
      <c r="B1469" s="2">
        <v>14</v>
      </c>
      <c r="C1469" s="2">
        <v>5.59</v>
      </c>
      <c r="D1469" s="2">
        <v>2.52</v>
      </c>
      <c r="E1469" s="2">
        <v>5.3</v>
      </c>
    </row>
    <row r="1470" spans="1:5" x14ac:dyDescent="0.35">
      <c r="A1470" s="1" t="s">
        <v>1682</v>
      </c>
      <c r="B1470" s="2">
        <v>14</v>
      </c>
      <c r="C1470" s="2">
        <v>5.59</v>
      </c>
      <c r="D1470" s="2">
        <v>2.52</v>
      </c>
      <c r="E1470" s="2">
        <v>5.3</v>
      </c>
    </row>
    <row r="1471" spans="1:5" x14ac:dyDescent="0.35">
      <c r="A1471" s="1" t="s">
        <v>1699</v>
      </c>
      <c r="B1471" s="2">
        <v>14</v>
      </c>
      <c r="C1471" s="2">
        <v>5.59</v>
      </c>
      <c r="D1471" s="2">
        <v>2.52</v>
      </c>
      <c r="E1471" s="2">
        <v>5.3</v>
      </c>
    </row>
    <row r="1472" spans="1:5" x14ac:dyDescent="0.35">
      <c r="A1472" s="1" t="s">
        <v>1716</v>
      </c>
      <c r="B1472" s="2">
        <v>14</v>
      </c>
      <c r="C1472" s="2">
        <v>5.59</v>
      </c>
      <c r="D1472" s="2">
        <v>2.52</v>
      </c>
      <c r="E1472" s="2">
        <v>5.3</v>
      </c>
    </row>
    <row r="1473" spans="1:5" x14ac:dyDescent="0.35">
      <c r="A1473" s="1" t="s">
        <v>1733</v>
      </c>
      <c r="B1473" s="2">
        <v>14</v>
      </c>
      <c r="C1473" s="2">
        <v>5.59</v>
      </c>
      <c r="D1473" s="2">
        <v>2.52</v>
      </c>
      <c r="E1473" s="2">
        <v>5.3</v>
      </c>
    </row>
    <row r="1474" spans="1:5" x14ac:dyDescent="0.35">
      <c r="A1474" s="1" t="s">
        <v>1750</v>
      </c>
      <c r="B1474" s="2">
        <v>15</v>
      </c>
      <c r="C1474" s="2">
        <v>5.59</v>
      </c>
      <c r="D1474" s="2">
        <v>2.52</v>
      </c>
      <c r="E1474" s="2">
        <v>5.3</v>
      </c>
    </row>
    <row r="1475" spans="1:5" x14ac:dyDescent="0.35">
      <c r="A1475" s="1" t="s">
        <v>1767</v>
      </c>
      <c r="B1475" s="2">
        <v>15</v>
      </c>
      <c r="C1475" s="2">
        <v>5.59</v>
      </c>
      <c r="D1475" s="2">
        <v>2.52</v>
      </c>
      <c r="E1475" s="2">
        <v>5.3</v>
      </c>
    </row>
    <row r="1476" spans="1:5" x14ac:dyDescent="0.35">
      <c r="A1476" s="1" t="s">
        <v>1784</v>
      </c>
      <c r="B1476" s="2">
        <v>15</v>
      </c>
      <c r="C1476" s="2">
        <v>5.59</v>
      </c>
      <c r="D1476" s="2">
        <v>2.52</v>
      </c>
      <c r="E1476" s="2">
        <v>5.3</v>
      </c>
    </row>
    <row r="1477" spans="1:5" x14ac:dyDescent="0.35">
      <c r="A1477" s="1" t="s">
        <v>1801</v>
      </c>
      <c r="B1477" s="2">
        <v>15</v>
      </c>
      <c r="C1477" s="2">
        <v>5.59</v>
      </c>
      <c r="D1477" s="2">
        <v>2.52</v>
      </c>
      <c r="E1477" s="2">
        <v>5.3</v>
      </c>
    </row>
    <row r="1478" spans="1:5" x14ac:dyDescent="0.35">
      <c r="A1478" s="1" t="s">
        <v>1829</v>
      </c>
      <c r="B1478" s="2">
        <v>15</v>
      </c>
      <c r="C1478" s="2">
        <v>5.59</v>
      </c>
      <c r="D1478" s="2">
        <v>2.52</v>
      </c>
      <c r="E1478" s="2">
        <v>5.3</v>
      </c>
    </row>
    <row r="1479" spans="1:5" x14ac:dyDescent="0.35">
      <c r="A1479" s="1" t="s">
        <v>1846</v>
      </c>
      <c r="B1479" s="2">
        <v>15</v>
      </c>
      <c r="C1479" s="2">
        <v>5.59</v>
      </c>
      <c r="D1479" s="2">
        <v>2.52</v>
      </c>
      <c r="E1479" s="2">
        <v>5.3</v>
      </c>
    </row>
    <row r="1480" spans="1:5" x14ac:dyDescent="0.35">
      <c r="A1480" s="1" t="s">
        <v>1863</v>
      </c>
      <c r="B1480" s="2">
        <v>15</v>
      </c>
      <c r="C1480" s="2">
        <v>7.99</v>
      </c>
      <c r="D1480" s="2">
        <v>9.2799999999999994</v>
      </c>
      <c r="E1480" s="2">
        <v>8.9499999999999993</v>
      </c>
    </row>
    <row r="1481" spans="1:5" x14ac:dyDescent="0.35">
      <c r="A1481" s="1" t="s">
        <v>1880</v>
      </c>
      <c r="B1481" s="2">
        <v>15</v>
      </c>
      <c r="C1481" s="2">
        <v>5.23</v>
      </c>
      <c r="D1481" s="2">
        <v>2.88</v>
      </c>
      <c r="E1481" s="2">
        <v>1.87</v>
      </c>
    </row>
    <row r="1482" spans="1:5" x14ac:dyDescent="0.35">
      <c r="A1482" s="1" t="s">
        <v>1881</v>
      </c>
      <c r="B1482" s="2">
        <v>15</v>
      </c>
      <c r="C1482" s="2">
        <v>0.54</v>
      </c>
      <c r="D1482" s="2">
        <v>3.68</v>
      </c>
      <c r="E1482" s="2">
        <v>8.42</v>
      </c>
    </row>
    <row r="1483" spans="1:5" x14ac:dyDescent="0.35">
      <c r="A1483" s="1" t="s">
        <v>1898</v>
      </c>
      <c r="B1483" s="2">
        <v>15</v>
      </c>
      <c r="C1483" s="2">
        <v>7.99</v>
      </c>
      <c r="D1483" s="2">
        <v>9.2799999999999994</v>
      </c>
      <c r="E1483" s="2">
        <v>8.9499999999999993</v>
      </c>
    </row>
    <row r="1484" spans="1:5" x14ac:dyDescent="0.35">
      <c r="A1484" s="1" t="s">
        <v>1915</v>
      </c>
      <c r="B1484" s="2">
        <v>15</v>
      </c>
      <c r="C1484" s="2">
        <v>5.23</v>
      </c>
      <c r="D1484" s="2">
        <v>2.88</v>
      </c>
      <c r="E1484" s="2">
        <v>1.87</v>
      </c>
    </row>
    <row r="1485" spans="1:5" x14ac:dyDescent="0.35">
      <c r="A1485" s="1" t="s">
        <v>1932</v>
      </c>
      <c r="B1485" s="2">
        <v>15</v>
      </c>
      <c r="C1485" s="2">
        <v>0.54</v>
      </c>
      <c r="D1485" s="2">
        <v>3.68</v>
      </c>
      <c r="E1485" s="2">
        <v>8.42</v>
      </c>
    </row>
    <row r="1486" spans="1:5" x14ac:dyDescent="0.35">
      <c r="A1486" s="1" t="s">
        <v>1949</v>
      </c>
      <c r="B1486" s="2">
        <v>15</v>
      </c>
      <c r="C1486" s="2">
        <v>7.99</v>
      </c>
      <c r="D1486" s="2">
        <v>9.2799999999999994</v>
      </c>
      <c r="E1486" s="2">
        <v>8.9499999999999993</v>
      </c>
    </row>
    <row r="1487" spans="1:5" x14ac:dyDescent="0.35">
      <c r="A1487" s="1" t="s">
        <v>1966</v>
      </c>
      <c r="B1487" s="2">
        <v>15</v>
      </c>
      <c r="C1487" s="2">
        <v>5.23</v>
      </c>
      <c r="D1487" s="2">
        <v>2.88</v>
      </c>
      <c r="E1487" s="2">
        <v>1.87</v>
      </c>
    </row>
    <row r="1488" spans="1:5" x14ac:dyDescent="0.35">
      <c r="A1488" s="1" t="s">
        <v>1983</v>
      </c>
      <c r="B1488" s="2">
        <v>15</v>
      </c>
      <c r="C1488" s="2">
        <v>0.54</v>
      </c>
      <c r="D1488" s="2">
        <v>3.68</v>
      </c>
      <c r="E1488" s="2">
        <v>8.42</v>
      </c>
    </row>
    <row r="1489" spans="1:5" x14ac:dyDescent="0.35">
      <c r="A1489" s="1" t="s">
        <v>2000</v>
      </c>
      <c r="B1489" s="2">
        <v>15</v>
      </c>
      <c r="C1489" s="2">
        <v>7.99</v>
      </c>
      <c r="D1489" s="2">
        <v>9.2799999999999994</v>
      </c>
      <c r="E1489" s="2">
        <v>8.9499999999999993</v>
      </c>
    </row>
    <row r="1490" spans="1:5" x14ac:dyDescent="0.35">
      <c r="A1490" s="1" t="s">
        <v>2017</v>
      </c>
      <c r="B1490" s="2">
        <v>15</v>
      </c>
      <c r="C1490" s="2">
        <v>5.23</v>
      </c>
      <c r="D1490" s="2">
        <v>2.88</v>
      </c>
      <c r="E1490" s="2">
        <v>1.87</v>
      </c>
    </row>
    <row r="1491" spans="1:5" x14ac:dyDescent="0.35">
      <c r="A1491" s="1" t="s">
        <v>2034</v>
      </c>
      <c r="B1491" s="2">
        <v>15</v>
      </c>
      <c r="C1491" s="2">
        <v>0.54</v>
      </c>
      <c r="D1491" s="2">
        <v>3.68</v>
      </c>
      <c r="E1491" s="2">
        <v>8.42</v>
      </c>
    </row>
    <row r="1492" spans="1:5" x14ac:dyDescent="0.35">
      <c r="A1492" s="1" t="s">
        <v>2051</v>
      </c>
      <c r="B1492" s="2">
        <v>15</v>
      </c>
      <c r="C1492" s="2">
        <v>7.99</v>
      </c>
      <c r="D1492" s="2">
        <v>9.2799999999999994</v>
      </c>
      <c r="E1492" s="2">
        <v>8.9499999999999993</v>
      </c>
    </row>
    <row r="1493" spans="1:5" x14ac:dyDescent="0.35">
      <c r="A1493" s="1" t="s">
        <v>2068</v>
      </c>
      <c r="B1493" s="2">
        <v>15</v>
      </c>
      <c r="C1493" s="2">
        <v>5.23</v>
      </c>
      <c r="D1493" s="2">
        <v>2.88</v>
      </c>
      <c r="E1493" s="2">
        <v>1.87</v>
      </c>
    </row>
    <row r="1494" spans="1:5" x14ac:dyDescent="0.35">
      <c r="A1494" s="1" t="s">
        <v>2085</v>
      </c>
      <c r="B1494" s="2">
        <v>15</v>
      </c>
      <c r="C1494" s="2">
        <v>0.54</v>
      </c>
      <c r="D1494" s="2">
        <v>3.68</v>
      </c>
      <c r="E1494" s="2">
        <v>8.42</v>
      </c>
    </row>
    <row r="1495" spans="1:5" x14ac:dyDescent="0.35">
      <c r="A1495" s="1" t="s">
        <v>2102</v>
      </c>
      <c r="B1495" s="2">
        <v>15</v>
      </c>
      <c r="C1495" s="2">
        <v>7.99</v>
      </c>
      <c r="D1495" s="2">
        <v>9.2799999999999994</v>
      </c>
      <c r="E1495" s="2">
        <v>8.9499999999999993</v>
      </c>
    </row>
    <row r="1496" spans="1:5" x14ac:dyDescent="0.35">
      <c r="A1496" s="1" t="s">
        <v>2119</v>
      </c>
      <c r="B1496" s="2">
        <v>15</v>
      </c>
      <c r="C1496" s="2">
        <v>5.23</v>
      </c>
      <c r="D1496" s="2">
        <v>2.88</v>
      </c>
      <c r="E1496" s="2">
        <v>1.87</v>
      </c>
    </row>
    <row r="1497" spans="1:5" x14ac:dyDescent="0.35">
      <c r="A1497" s="1" t="s">
        <v>2136</v>
      </c>
      <c r="B1497" s="2">
        <v>15</v>
      </c>
      <c r="C1497" s="2">
        <v>0.54</v>
      </c>
      <c r="D1497" s="2">
        <v>3.68</v>
      </c>
      <c r="E1497" s="2">
        <v>8.42</v>
      </c>
    </row>
    <row r="1498" spans="1:5" x14ac:dyDescent="0.35">
      <c r="A1498" s="1" t="s">
        <v>2153</v>
      </c>
      <c r="B1498" s="2">
        <v>15</v>
      </c>
      <c r="C1498" s="2">
        <v>7.99</v>
      </c>
      <c r="D1498" s="2">
        <v>9.2799999999999994</v>
      </c>
      <c r="E1498" s="2">
        <v>8.9499999999999993</v>
      </c>
    </row>
    <row r="1499" spans="1:5" x14ac:dyDescent="0.35">
      <c r="A1499" s="1" t="s">
        <v>2170</v>
      </c>
      <c r="B1499" s="2">
        <v>15</v>
      </c>
      <c r="C1499" s="2">
        <v>5.23</v>
      </c>
      <c r="D1499" s="2">
        <v>2.88</v>
      </c>
      <c r="E1499" s="2">
        <v>1.87</v>
      </c>
    </row>
    <row r="1500" spans="1:5" x14ac:dyDescent="0.35">
      <c r="A1500" s="1" t="s">
        <v>2187</v>
      </c>
      <c r="B1500" s="2">
        <v>15</v>
      </c>
      <c r="C1500" s="2">
        <v>0.54</v>
      </c>
      <c r="D1500" s="2">
        <v>3.68</v>
      </c>
      <c r="E1500" s="2">
        <v>8.42</v>
      </c>
    </row>
    <row r="1501" spans="1:5" x14ac:dyDescent="0.35">
      <c r="A1501" s="1" t="s">
        <v>2204</v>
      </c>
      <c r="B1501" s="2">
        <v>15</v>
      </c>
      <c r="C1501" s="2">
        <v>7.99</v>
      </c>
      <c r="D1501" s="2">
        <v>9.2799999999999994</v>
      </c>
      <c r="E1501" s="2">
        <v>8.9499999999999993</v>
      </c>
    </row>
    <row r="1502" spans="1:5" x14ac:dyDescent="0.35">
      <c r="A1502" s="1" t="s">
        <v>2221</v>
      </c>
      <c r="B1502" s="2">
        <v>15</v>
      </c>
      <c r="C1502" s="2">
        <v>5.23</v>
      </c>
      <c r="D1502" s="2">
        <v>2.88</v>
      </c>
      <c r="E1502" s="2">
        <v>1.87</v>
      </c>
    </row>
    <row r="1503" spans="1:5" x14ac:dyDescent="0.35">
      <c r="A1503" s="1" t="s">
        <v>2240</v>
      </c>
      <c r="B1503" s="2">
        <v>15</v>
      </c>
      <c r="C1503" s="2">
        <v>0.54</v>
      </c>
      <c r="D1503" s="2">
        <v>3.68</v>
      </c>
      <c r="E1503" s="2">
        <v>8.42</v>
      </c>
    </row>
    <row r="1504" spans="1:5" x14ac:dyDescent="0.35">
      <c r="A1504" s="1" t="s">
        <v>2259</v>
      </c>
      <c r="B1504" s="2">
        <v>15</v>
      </c>
      <c r="C1504" s="2">
        <v>7.99</v>
      </c>
      <c r="D1504" s="2">
        <v>9.2799999999999994</v>
      </c>
      <c r="E1504" s="2">
        <v>8.9499999999999993</v>
      </c>
    </row>
    <row r="1505" spans="1:5" x14ac:dyDescent="0.35">
      <c r="A1505" s="1" t="s">
        <v>2278</v>
      </c>
      <c r="B1505" s="2">
        <v>15</v>
      </c>
      <c r="C1505" s="2">
        <v>5.23</v>
      </c>
      <c r="D1505" s="2">
        <v>2.88</v>
      </c>
      <c r="E1505" s="2">
        <v>1.87</v>
      </c>
    </row>
    <row r="1506" spans="1:5" x14ac:dyDescent="0.35">
      <c r="A1506" s="1" t="s">
        <v>2300</v>
      </c>
      <c r="B1506" s="2">
        <v>15</v>
      </c>
      <c r="C1506" s="2">
        <v>0.54</v>
      </c>
      <c r="D1506" s="2">
        <v>3.68</v>
      </c>
      <c r="E1506" s="2">
        <v>8.42</v>
      </c>
    </row>
    <row r="1507" spans="1:5" x14ac:dyDescent="0.35">
      <c r="A1507" s="1" t="s">
        <v>2319</v>
      </c>
      <c r="B1507" s="2">
        <v>15</v>
      </c>
      <c r="C1507" s="2">
        <v>7.99</v>
      </c>
      <c r="D1507" s="2">
        <v>9.2799999999999994</v>
      </c>
      <c r="E1507" s="2">
        <v>8.9499999999999993</v>
      </c>
    </row>
    <row r="1508" spans="1:5" x14ac:dyDescent="0.35">
      <c r="A1508" s="1" t="s">
        <v>2338</v>
      </c>
      <c r="B1508" s="2">
        <v>15</v>
      </c>
      <c r="C1508" s="2">
        <v>5.23</v>
      </c>
      <c r="D1508" s="2">
        <v>2.88</v>
      </c>
      <c r="E1508" s="2">
        <v>1.87</v>
      </c>
    </row>
    <row r="1509" spans="1:5" x14ac:dyDescent="0.35">
      <c r="A1509" s="1" t="s">
        <v>2360</v>
      </c>
      <c r="B1509" s="2">
        <v>15</v>
      </c>
      <c r="C1509" s="2">
        <v>0.54</v>
      </c>
      <c r="D1509" s="2">
        <v>3.68</v>
      </c>
      <c r="E1509" s="2">
        <v>8.42</v>
      </c>
    </row>
    <row r="1510" spans="1:5" x14ac:dyDescent="0.35">
      <c r="A1510" s="1" t="s">
        <v>2379</v>
      </c>
      <c r="B1510" s="2">
        <v>15</v>
      </c>
      <c r="C1510" s="2">
        <v>7.99</v>
      </c>
      <c r="D1510" s="2">
        <v>9.2799999999999994</v>
      </c>
      <c r="E1510" s="2">
        <v>8.9499999999999993</v>
      </c>
    </row>
    <row r="1511" spans="1:5" x14ac:dyDescent="0.35">
      <c r="A1511" s="1" t="s">
        <v>2398</v>
      </c>
      <c r="B1511" s="2">
        <v>15</v>
      </c>
      <c r="C1511" s="2">
        <v>5.23</v>
      </c>
      <c r="D1511" s="2">
        <v>2.88</v>
      </c>
      <c r="E1511" s="2">
        <v>1.87</v>
      </c>
    </row>
    <row r="1512" spans="1:5" x14ac:dyDescent="0.35">
      <c r="A1512" s="1" t="s">
        <v>2420</v>
      </c>
      <c r="B1512" s="2">
        <v>15</v>
      </c>
      <c r="C1512" s="2">
        <v>0.54</v>
      </c>
      <c r="D1512" s="2">
        <v>3.68</v>
      </c>
      <c r="E1512" s="2">
        <v>8.42</v>
      </c>
    </row>
    <row r="1513" spans="1:5" x14ac:dyDescent="0.35">
      <c r="A1513" s="1" t="s">
        <v>275</v>
      </c>
      <c r="B1513" s="2">
        <v>15</v>
      </c>
      <c r="C1513" s="2">
        <v>7.99</v>
      </c>
      <c r="D1513" s="2">
        <v>9.2799999999999994</v>
      </c>
      <c r="E1513" s="2">
        <v>8.9499999999999993</v>
      </c>
    </row>
    <row r="1514" spans="1:5" x14ac:dyDescent="0.35">
      <c r="A1514" s="1" t="s">
        <v>292</v>
      </c>
      <c r="B1514" s="2">
        <v>15</v>
      </c>
      <c r="C1514" s="2">
        <v>5.23</v>
      </c>
      <c r="D1514" s="2">
        <v>2.88</v>
      </c>
      <c r="E1514" s="2">
        <v>1.87</v>
      </c>
    </row>
    <row r="1515" spans="1:5" x14ac:dyDescent="0.35">
      <c r="A1515" s="1" t="s">
        <v>309</v>
      </c>
      <c r="B1515" s="2">
        <v>15</v>
      </c>
      <c r="C1515" s="2">
        <v>0.54</v>
      </c>
      <c r="D1515" s="2">
        <v>3.68</v>
      </c>
      <c r="E1515" s="2">
        <v>8.42</v>
      </c>
    </row>
    <row r="1516" spans="1:5" x14ac:dyDescent="0.35">
      <c r="A1516" s="1" t="s">
        <v>326</v>
      </c>
      <c r="B1516" s="2">
        <v>15</v>
      </c>
      <c r="C1516" s="2">
        <v>2</v>
      </c>
      <c r="D1516" s="2">
        <v>9.7200000000000006</v>
      </c>
      <c r="E1516" s="2">
        <v>3.26</v>
      </c>
    </row>
    <row r="1517" spans="1:5" x14ac:dyDescent="0.35">
      <c r="A1517" s="1" t="s">
        <v>344</v>
      </c>
      <c r="B1517" s="2">
        <v>15</v>
      </c>
      <c r="C1517" s="2">
        <v>2</v>
      </c>
      <c r="D1517" s="2">
        <v>9.7200000000000006</v>
      </c>
      <c r="E1517" s="2">
        <v>3.26</v>
      </c>
    </row>
    <row r="1518" spans="1:5" x14ac:dyDescent="0.35">
      <c r="A1518" s="1" t="s">
        <v>361</v>
      </c>
      <c r="B1518" s="2">
        <v>15</v>
      </c>
      <c r="C1518" s="2">
        <v>2</v>
      </c>
      <c r="D1518" s="2">
        <v>9.7200000000000006</v>
      </c>
      <c r="E1518" s="2">
        <v>3.26</v>
      </c>
    </row>
    <row r="1519" spans="1:5" x14ac:dyDescent="0.35">
      <c r="A1519" s="1" t="s">
        <v>378</v>
      </c>
      <c r="B1519" s="2">
        <v>15</v>
      </c>
      <c r="C1519" s="2">
        <v>2</v>
      </c>
      <c r="D1519" s="2">
        <v>9.7200000000000006</v>
      </c>
      <c r="E1519" s="2">
        <v>3.26</v>
      </c>
    </row>
    <row r="1520" spans="1:5" x14ac:dyDescent="0.35">
      <c r="A1520" s="1" t="s">
        <v>395</v>
      </c>
      <c r="B1520" s="2">
        <v>15</v>
      </c>
      <c r="C1520" s="2">
        <v>2</v>
      </c>
      <c r="D1520" s="2">
        <v>9.7200000000000006</v>
      </c>
      <c r="E1520" s="2">
        <v>3.26</v>
      </c>
    </row>
    <row r="1521" spans="1:5" x14ac:dyDescent="0.35">
      <c r="A1521" s="1" t="s">
        <v>412</v>
      </c>
      <c r="B1521" s="2">
        <v>15</v>
      </c>
      <c r="C1521" s="2">
        <v>2</v>
      </c>
      <c r="D1521" s="2">
        <v>9.7200000000000006</v>
      </c>
      <c r="E1521" s="2">
        <v>3.26</v>
      </c>
    </row>
    <row r="1522" spans="1:5" x14ac:dyDescent="0.35">
      <c r="A1522" s="1" t="s">
        <v>429</v>
      </c>
      <c r="B1522" s="2">
        <v>15</v>
      </c>
      <c r="C1522" s="2">
        <v>2</v>
      </c>
      <c r="D1522" s="2">
        <v>9.7200000000000006</v>
      </c>
      <c r="E1522" s="2">
        <v>3.26</v>
      </c>
    </row>
    <row r="1523" spans="1:5" x14ac:dyDescent="0.35">
      <c r="A1523" s="1" t="s">
        <v>446</v>
      </c>
      <c r="B1523" s="2">
        <v>15</v>
      </c>
      <c r="C1523" s="2">
        <v>2</v>
      </c>
      <c r="D1523" s="2">
        <v>9.7200000000000006</v>
      </c>
      <c r="E1523" s="2">
        <v>3.26</v>
      </c>
    </row>
    <row r="1524" spans="1:5" x14ac:dyDescent="0.35">
      <c r="A1524" s="1" t="s">
        <v>463</v>
      </c>
      <c r="B1524" s="2">
        <v>15</v>
      </c>
      <c r="C1524" s="2">
        <v>2</v>
      </c>
      <c r="D1524" s="2">
        <v>9.7200000000000006</v>
      </c>
      <c r="E1524" s="2">
        <v>3.26</v>
      </c>
    </row>
    <row r="1525" spans="1:5" x14ac:dyDescent="0.35">
      <c r="A1525" s="1" t="s">
        <v>480</v>
      </c>
      <c r="B1525" s="2">
        <v>15</v>
      </c>
      <c r="C1525" s="2">
        <v>2</v>
      </c>
      <c r="D1525" s="2">
        <v>9.7200000000000006</v>
      </c>
      <c r="E1525" s="2">
        <v>3.26</v>
      </c>
    </row>
    <row r="1526" spans="1:5" x14ac:dyDescent="0.35">
      <c r="A1526" s="1" t="s">
        <v>497</v>
      </c>
      <c r="B1526" s="2">
        <v>15</v>
      </c>
      <c r="C1526" s="2">
        <v>2</v>
      </c>
      <c r="D1526" s="2">
        <v>9.7200000000000006</v>
      </c>
      <c r="E1526" s="2">
        <v>3.26</v>
      </c>
    </row>
    <row r="1527" spans="1:5" x14ac:dyDescent="0.35">
      <c r="A1527" s="1" t="s">
        <v>514</v>
      </c>
      <c r="B1527" s="2">
        <v>15</v>
      </c>
      <c r="C1527" s="2">
        <v>2</v>
      </c>
      <c r="D1527" s="2">
        <v>9.7200000000000006</v>
      </c>
      <c r="E1527" s="2">
        <v>3.26</v>
      </c>
    </row>
    <row r="1528" spans="1:5" x14ac:dyDescent="0.35">
      <c r="A1528" s="1" t="s">
        <v>531</v>
      </c>
      <c r="B1528" s="2">
        <v>15</v>
      </c>
      <c r="C1528" s="2">
        <v>1.62</v>
      </c>
      <c r="D1528" s="2">
        <v>7.12</v>
      </c>
      <c r="E1528" s="2">
        <v>1.1000000000000001</v>
      </c>
    </row>
    <row r="1529" spans="1:5" x14ac:dyDescent="0.35">
      <c r="A1529" s="1" t="s">
        <v>548</v>
      </c>
      <c r="B1529" s="2">
        <v>15</v>
      </c>
      <c r="C1529" s="2">
        <v>6.72</v>
      </c>
      <c r="D1529" s="2">
        <v>1.57</v>
      </c>
      <c r="E1529" s="2">
        <v>0.68</v>
      </c>
    </row>
    <row r="1530" spans="1:5" x14ac:dyDescent="0.35">
      <c r="A1530" s="1" t="s">
        <v>565</v>
      </c>
      <c r="B1530" s="2">
        <v>15</v>
      </c>
      <c r="C1530" s="2">
        <v>9.16</v>
      </c>
      <c r="D1530" s="2">
        <v>1.29</v>
      </c>
      <c r="E1530" s="2">
        <v>3.88</v>
      </c>
    </row>
    <row r="1531" spans="1:5" x14ac:dyDescent="0.35">
      <c r="A1531" s="1" t="s">
        <v>582</v>
      </c>
      <c r="B1531" s="2">
        <v>15</v>
      </c>
      <c r="C1531" s="2">
        <v>6.8</v>
      </c>
      <c r="D1531" s="2">
        <v>1.79</v>
      </c>
      <c r="E1531" s="2">
        <v>0.7</v>
      </c>
    </row>
    <row r="1532" spans="1:5" x14ac:dyDescent="0.35">
      <c r="A1532" s="1" t="s">
        <v>599</v>
      </c>
      <c r="B1532" s="2">
        <v>15</v>
      </c>
      <c r="C1532" s="2">
        <v>7.46</v>
      </c>
      <c r="D1532" s="2">
        <v>4.3600000000000003</v>
      </c>
      <c r="E1532" s="2">
        <v>5.36</v>
      </c>
    </row>
    <row r="1533" spans="1:5" x14ac:dyDescent="0.35">
      <c r="A1533" s="1" t="s">
        <v>616</v>
      </c>
      <c r="B1533" s="2">
        <v>15</v>
      </c>
      <c r="C1533" s="2">
        <v>9.6</v>
      </c>
      <c r="D1533" s="2">
        <v>1.23</v>
      </c>
      <c r="E1533" s="2">
        <v>1.25</v>
      </c>
    </row>
    <row r="1534" spans="1:5" x14ac:dyDescent="0.35">
      <c r="A1534" s="1" t="s">
        <v>633</v>
      </c>
      <c r="B1534" s="2">
        <v>15</v>
      </c>
      <c r="C1534" s="2">
        <v>5.53</v>
      </c>
      <c r="D1534" s="2">
        <v>4.01</v>
      </c>
      <c r="E1534" s="2">
        <v>5.24</v>
      </c>
    </row>
    <row r="1535" spans="1:5" x14ac:dyDescent="0.35">
      <c r="A1535" s="1" t="s">
        <v>650</v>
      </c>
      <c r="B1535" s="2">
        <v>15</v>
      </c>
      <c r="C1535" s="2">
        <v>8.09</v>
      </c>
      <c r="D1535" s="2">
        <v>2.2400000000000002</v>
      </c>
      <c r="E1535" s="2">
        <v>7.84</v>
      </c>
    </row>
    <row r="1536" spans="1:5" x14ac:dyDescent="0.35">
      <c r="A1536" s="1" t="s">
        <v>667</v>
      </c>
      <c r="B1536" s="2">
        <v>15</v>
      </c>
      <c r="C1536" s="2">
        <v>5.42</v>
      </c>
      <c r="D1536" s="2">
        <v>7.24</v>
      </c>
      <c r="E1536" s="2">
        <v>2.15</v>
      </c>
    </row>
    <row r="1537" spans="1:5" x14ac:dyDescent="0.35">
      <c r="A1537" s="1" t="s">
        <v>684</v>
      </c>
      <c r="B1537" s="2">
        <v>15</v>
      </c>
      <c r="C1537" s="2">
        <v>4.67</v>
      </c>
      <c r="D1537" s="2">
        <v>1.92</v>
      </c>
      <c r="E1537" s="2">
        <v>6.31</v>
      </c>
    </row>
    <row r="1538" spans="1:5" x14ac:dyDescent="0.35">
      <c r="A1538" s="1" t="s">
        <v>686</v>
      </c>
      <c r="B1538" s="2">
        <v>15</v>
      </c>
      <c r="C1538" s="2">
        <v>6.81</v>
      </c>
      <c r="D1538" s="2">
        <v>1.85</v>
      </c>
      <c r="E1538" s="2">
        <v>7.53</v>
      </c>
    </row>
    <row r="1539" spans="1:5" x14ac:dyDescent="0.35">
      <c r="A1539" s="1" t="s">
        <v>703</v>
      </c>
      <c r="B1539" s="2">
        <v>15</v>
      </c>
      <c r="C1539" s="2">
        <v>7.93</v>
      </c>
      <c r="D1539" s="2">
        <v>2.89</v>
      </c>
      <c r="E1539" s="2">
        <v>8.52</v>
      </c>
    </row>
    <row r="1540" spans="1:5" x14ac:dyDescent="0.35">
      <c r="A1540" s="1" t="s">
        <v>705</v>
      </c>
      <c r="B1540" s="2">
        <v>15</v>
      </c>
      <c r="C1540" s="2">
        <v>2.82</v>
      </c>
      <c r="D1540" s="2">
        <v>2.04</v>
      </c>
      <c r="E1540" s="2">
        <v>2.91</v>
      </c>
    </row>
    <row r="1541" spans="1:5" x14ac:dyDescent="0.35">
      <c r="A1541" s="1" t="s">
        <v>722</v>
      </c>
      <c r="B1541" s="2">
        <v>15</v>
      </c>
      <c r="C1541" s="2">
        <v>1.88</v>
      </c>
      <c r="D1541" s="2">
        <v>6.79</v>
      </c>
      <c r="E1541" s="2">
        <v>8.3000000000000007</v>
      </c>
    </row>
    <row r="1542" spans="1:5" x14ac:dyDescent="0.35">
      <c r="A1542" s="1" t="s">
        <v>724</v>
      </c>
      <c r="B1542" s="2">
        <v>15</v>
      </c>
      <c r="C1542" s="2">
        <v>8.5399999999999991</v>
      </c>
      <c r="D1542" s="2">
        <v>4.0199999999999996</v>
      </c>
      <c r="E1542" s="2">
        <v>2.34</v>
      </c>
    </row>
    <row r="1543" spans="1:5" x14ac:dyDescent="0.35">
      <c r="A1543" s="1" t="s">
        <v>741</v>
      </c>
      <c r="B1543" s="2">
        <v>15</v>
      </c>
      <c r="C1543" s="2">
        <v>6.39</v>
      </c>
      <c r="D1543" s="2">
        <v>7.64</v>
      </c>
      <c r="E1543" s="2">
        <v>4.43</v>
      </c>
    </row>
    <row r="1544" spans="1:5" x14ac:dyDescent="0.35">
      <c r="A1544" s="1" t="s">
        <v>744</v>
      </c>
      <c r="B1544" s="2">
        <v>15</v>
      </c>
      <c r="C1544" s="2">
        <v>7.33</v>
      </c>
      <c r="D1544" s="2">
        <v>3.81</v>
      </c>
      <c r="E1544" s="2">
        <v>8.76</v>
      </c>
    </row>
    <row r="1545" spans="1:5" x14ac:dyDescent="0.35">
      <c r="A1545" s="1" t="s">
        <v>746</v>
      </c>
      <c r="B1545" s="2">
        <v>15</v>
      </c>
      <c r="C1545" s="2">
        <v>1.01</v>
      </c>
      <c r="D1545" s="2">
        <v>6.34</v>
      </c>
      <c r="E1545" s="2">
        <v>5.76</v>
      </c>
    </row>
    <row r="1546" spans="1:5" x14ac:dyDescent="0.35">
      <c r="A1546" s="1" t="s">
        <v>763</v>
      </c>
      <c r="B1546" s="2">
        <v>15</v>
      </c>
      <c r="C1546" s="2">
        <v>8.57</v>
      </c>
      <c r="D1546" s="2">
        <v>8.41</v>
      </c>
      <c r="E1546" s="2">
        <v>4.04</v>
      </c>
    </row>
    <row r="1547" spans="1:5" x14ac:dyDescent="0.35">
      <c r="A1547" s="1" t="s">
        <v>765</v>
      </c>
      <c r="B1547" s="2">
        <v>15</v>
      </c>
      <c r="C1547" s="2">
        <v>8.57</v>
      </c>
      <c r="D1547" s="2">
        <v>8.41</v>
      </c>
      <c r="E1547" s="2">
        <v>4.04</v>
      </c>
    </row>
    <row r="1548" spans="1:5" x14ac:dyDescent="0.35">
      <c r="A1548" s="1" t="s">
        <v>782</v>
      </c>
      <c r="B1548" s="2">
        <v>15</v>
      </c>
      <c r="C1548" s="2">
        <v>7.58</v>
      </c>
      <c r="D1548" s="2">
        <v>3.53</v>
      </c>
      <c r="E1548" s="2">
        <v>0.81</v>
      </c>
    </row>
    <row r="1549" spans="1:5" x14ac:dyDescent="0.35">
      <c r="A1549" s="1" t="s">
        <v>784</v>
      </c>
      <c r="B1549" s="2">
        <v>15</v>
      </c>
      <c r="C1549" s="2">
        <v>7.58</v>
      </c>
      <c r="D1549" s="2">
        <v>3.53</v>
      </c>
      <c r="E1549" s="2">
        <v>0.81</v>
      </c>
    </row>
    <row r="1550" spans="1:5" x14ac:dyDescent="0.35">
      <c r="A1550" s="1" t="s">
        <v>801</v>
      </c>
      <c r="B1550" s="2">
        <v>15</v>
      </c>
      <c r="C1550" s="2">
        <v>7.58</v>
      </c>
      <c r="D1550" s="2">
        <v>3.53</v>
      </c>
      <c r="E1550" s="2">
        <v>0.81</v>
      </c>
    </row>
    <row r="1551" spans="1:5" x14ac:dyDescent="0.35">
      <c r="A1551" s="1" t="s">
        <v>804</v>
      </c>
      <c r="B1551" s="2">
        <v>15</v>
      </c>
      <c r="C1551" s="2">
        <v>7.58</v>
      </c>
      <c r="D1551" s="2">
        <v>3.53</v>
      </c>
      <c r="E1551" s="2">
        <v>0.81</v>
      </c>
    </row>
    <row r="1552" spans="1:5" x14ac:dyDescent="0.35">
      <c r="A1552" s="1" t="s">
        <v>806</v>
      </c>
      <c r="B1552" s="2">
        <v>15</v>
      </c>
      <c r="C1552" s="2">
        <v>7.58</v>
      </c>
      <c r="D1552" s="2">
        <v>3.53</v>
      </c>
      <c r="E1552" s="2">
        <v>0.81</v>
      </c>
    </row>
    <row r="1553" spans="1:5" x14ac:dyDescent="0.35">
      <c r="A1553" s="1" t="s">
        <v>823</v>
      </c>
      <c r="B1553" s="2">
        <v>15</v>
      </c>
      <c r="C1553" s="2">
        <v>7.58</v>
      </c>
      <c r="D1553" s="2">
        <v>3.53</v>
      </c>
      <c r="E1553" s="2">
        <v>0.81</v>
      </c>
    </row>
    <row r="1554" spans="1:5" x14ac:dyDescent="0.35">
      <c r="A1554" s="1" t="s">
        <v>825</v>
      </c>
      <c r="B1554" s="2">
        <v>15</v>
      </c>
      <c r="C1554" s="2">
        <v>7.58</v>
      </c>
      <c r="D1554" s="2">
        <v>3.53</v>
      </c>
      <c r="E1554" s="2">
        <v>0.81</v>
      </c>
    </row>
    <row r="1555" spans="1:5" x14ac:dyDescent="0.35">
      <c r="A1555" s="1" t="s">
        <v>842</v>
      </c>
      <c r="B1555" s="2">
        <v>15</v>
      </c>
      <c r="C1555" s="2">
        <v>7.58</v>
      </c>
      <c r="D1555" s="2">
        <v>3.53</v>
      </c>
      <c r="E1555" s="2">
        <v>0.81</v>
      </c>
    </row>
    <row r="1556" spans="1:5" x14ac:dyDescent="0.35">
      <c r="A1556" s="1" t="s">
        <v>844</v>
      </c>
      <c r="B1556" s="2">
        <v>15</v>
      </c>
      <c r="C1556" s="2">
        <v>7.58</v>
      </c>
      <c r="D1556" s="2">
        <v>3.53</v>
      </c>
      <c r="E1556" s="2">
        <v>0.81</v>
      </c>
    </row>
    <row r="1557" spans="1:5" x14ac:dyDescent="0.35">
      <c r="A1557" s="1" t="s">
        <v>861</v>
      </c>
      <c r="B1557" s="2">
        <v>15</v>
      </c>
      <c r="C1557" s="2">
        <v>7.58</v>
      </c>
      <c r="D1557" s="2">
        <v>3.53</v>
      </c>
      <c r="E1557" s="2">
        <v>0.81</v>
      </c>
    </row>
    <row r="1558" spans="1:5" x14ac:dyDescent="0.35">
      <c r="A1558" s="1" t="s">
        <v>864</v>
      </c>
      <c r="B1558" s="2">
        <v>15</v>
      </c>
      <c r="C1558" s="2">
        <v>7.58</v>
      </c>
      <c r="D1558" s="2">
        <v>3.53</v>
      </c>
      <c r="E1558" s="2">
        <v>0.81</v>
      </c>
    </row>
    <row r="1559" spans="1:5" x14ac:dyDescent="0.35">
      <c r="A1559" s="1" t="s">
        <v>866</v>
      </c>
      <c r="B1559" s="2">
        <v>15</v>
      </c>
      <c r="C1559" s="2">
        <v>7.58</v>
      </c>
      <c r="D1559" s="2">
        <v>3.53</v>
      </c>
      <c r="E1559" s="2">
        <v>0.81</v>
      </c>
    </row>
    <row r="1560" spans="1:5" x14ac:dyDescent="0.35">
      <c r="A1560" s="1" t="s">
        <v>883</v>
      </c>
      <c r="B1560" s="2">
        <v>15</v>
      </c>
      <c r="C1560" s="2">
        <v>3.55</v>
      </c>
      <c r="D1560" s="2">
        <v>4.2300000000000004</v>
      </c>
      <c r="E1560" s="2">
        <v>5.15</v>
      </c>
    </row>
    <row r="1561" spans="1:5" x14ac:dyDescent="0.35">
      <c r="A1561" s="1" t="s">
        <v>885</v>
      </c>
      <c r="B1561" s="2">
        <v>15</v>
      </c>
      <c r="C1561" s="2">
        <v>1.95</v>
      </c>
      <c r="D1561" s="2">
        <v>4.91</v>
      </c>
      <c r="E1561" s="2">
        <v>0.74</v>
      </c>
    </row>
    <row r="1562" spans="1:5" x14ac:dyDescent="0.35">
      <c r="A1562" s="1" t="s">
        <v>902</v>
      </c>
      <c r="B1562" s="2">
        <v>15</v>
      </c>
      <c r="C1562" s="2">
        <v>8.5399999999999991</v>
      </c>
      <c r="D1562" s="2">
        <v>4.0199999999999996</v>
      </c>
      <c r="E1562" s="2">
        <v>2.34</v>
      </c>
    </row>
    <row r="1563" spans="1:5" x14ac:dyDescent="0.35">
      <c r="A1563" s="1" t="s">
        <v>904</v>
      </c>
      <c r="B1563" s="2">
        <v>15</v>
      </c>
      <c r="C1563" s="2">
        <v>7.67</v>
      </c>
      <c r="D1563" s="2">
        <v>1.74</v>
      </c>
      <c r="E1563" s="2">
        <v>1.36</v>
      </c>
    </row>
    <row r="1564" spans="1:5" x14ac:dyDescent="0.35">
      <c r="A1564" s="1" t="s">
        <v>921</v>
      </c>
      <c r="B1564" s="2">
        <v>15</v>
      </c>
      <c r="C1564" s="2">
        <v>9.16</v>
      </c>
      <c r="D1564" s="2">
        <v>1.29</v>
      </c>
      <c r="E1564" s="2">
        <v>3.88</v>
      </c>
    </row>
    <row r="1565" spans="1:5" x14ac:dyDescent="0.35">
      <c r="A1565" s="1" t="s">
        <v>938</v>
      </c>
      <c r="B1565" s="2">
        <v>15</v>
      </c>
      <c r="C1565" s="2">
        <v>6.81</v>
      </c>
      <c r="D1565" s="2">
        <v>1.85</v>
      </c>
      <c r="E1565" s="2">
        <v>7.53</v>
      </c>
    </row>
    <row r="1566" spans="1:5" x14ac:dyDescent="0.35">
      <c r="A1566" s="1" t="s">
        <v>955</v>
      </c>
      <c r="B1566" s="2">
        <v>15</v>
      </c>
      <c r="C1566" s="2">
        <v>2.2999999999999998</v>
      </c>
      <c r="D1566" s="2">
        <v>8.08</v>
      </c>
      <c r="E1566" s="2">
        <v>4.4000000000000004</v>
      </c>
    </row>
    <row r="1567" spans="1:5" x14ac:dyDescent="0.35">
      <c r="A1567" s="1" t="s">
        <v>972</v>
      </c>
      <c r="B1567" s="2">
        <v>15</v>
      </c>
      <c r="C1567" s="2">
        <v>2.82</v>
      </c>
      <c r="D1567" s="2">
        <v>2.04</v>
      </c>
      <c r="E1567" s="2">
        <v>2.91</v>
      </c>
    </row>
    <row r="1568" spans="1:5" x14ac:dyDescent="0.35">
      <c r="A1568" s="1" t="s">
        <v>989</v>
      </c>
      <c r="B1568" s="2">
        <v>15</v>
      </c>
      <c r="C1568" s="2">
        <v>1.88</v>
      </c>
      <c r="D1568" s="2">
        <v>6.79</v>
      </c>
      <c r="E1568" s="2">
        <v>8.3000000000000007</v>
      </c>
    </row>
    <row r="1569" spans="1:5" x14ac:dyDescent="0.35">
      <c r="A1569" s="1" t="s">
        <v>1006</v>
      </c>
      <c r="B1569" s="2">
        <v>15</v>
      </c>
      <c r="C1569" s="2">
        <v>9.8000000000000007</v>
      </c>
      <c r="D1569" s="2">
        <v>0.97</v>
      </c>
      <c r="E1569" s="2">
        <v>0.26</v>
      </c>
    </row>
    <row r="1570" spans="1:5" x14ac:dyDescent="0.35">
      <c r="A1570" s="1" t="s">
        <v>1023</v>
      </c>
      <c r="B1570" s="2">
        <v>15</v>
      </c>
      <c r="C1570" s="2">
        <v>6.39</v>
      </c>
      <c r="D1570" s="2">
        <v>7.64</v>
      </c>
      <c r="E1570" s="2">
        <v>4.43</v>
      </c>
    </row>
    <row r="1571" spans="1:5" x14ac:dyDescent="0.35">
      <c r="A1571" s="1" t="s">
        <v>1051</v>
      </c>
      <c r="B1571" s="2">
        <v>15</v>
      </c>
      <c r="C1571" s="2">
        <v>5.4</v>
      </c>
      <c r="D1571" s="2">
        <v>8.1</v>
      </c>
      <c r="E1571" s="2">
        <v>9.11</v>
      </c>
    </row>
    <row r="1572" spans="1:5" x14ac:dyDescent="0.35">
      <c r="A1572" s="1" t="s">
        <v>1068</v>
      </c>
      <c r="B1572" s="2">
        <v>15</v>
      </c>
      <c r="C1572" s="2">
        <v>1.01</v>
      </c>
      <c r="D1572" s="2">
        <v>6.34</v>
      </c>
      <c r="E1572" s="2">
        <v>5.76</v>
      </c>
    </row>
    <row r="1573" spans="1:5" x14ac:dyDescent="0.35">
      <c r="A1573" s="1" t="s">
        <v>1085</v>
      </c>
      <c r="B1573" s="2">
        <v>15</v>
      </c>
      <c r="C1573" s="2">
        <v>3.57</v>
      </c>
      <c r="D1573" s="2">
        <v>1.78</v>
      </c>
      <c r="E1573" s="2">
        <v>6.5</v>
      </c>
    </row>
    <row r="1574" spans="1:5" x14ac:dyDescent="0.35">
      <c r="A1574" s="1" t="s">
        <v>1102</v>
      </c>
      <c r="B1574" s="2">
        <v>15</v>
      </c>
      <c r="C1574" s="2">
        <v>1.47</v>
      </c>
      <c r="D1574" s="2">
        <v>9.8000000000000007</v>
      </c>
      <c r="E1574" s="2">
        <v>5.95</v>
      </c>
    </row>
    <row r="1575" spans="1:5" x14ac:dyDescent="0.35">
      <c r="A1575" s="1" t="s">
        <v>1120</v>
      </c>
      <c r="B1575" s="2">
        <v>15</v>
      </c>
      <c r="C1575" s="2">
        <v>1.83</v>
      </c>
      <c r="D1575" s="2">
        <v>5.94</v>
      </c>
      <c r="E1575" s="2">
        <v>5.6</v>
      </c>
    </row>
    <row r="1576" spans="1:5" x14ac:dyDescent="0.35">
      <c r="A1576" s="1" t="s">
        <v>1137</v>
      </c>
      <c r="B1576" s="2">
        <v>15</v>
      </c>
      <c r="C1576" s="2">
        <v>4.04</v>
      </c>
      <c r="D1576" s="2">
        <v>2.88</v>
      </c>
      <c r="E1576" s="2">
        <v>2.4300000000000002</v>
      </c>
    </row>
    <row r="1577" spans="1:5" x14ac:dyDescent="0.35">
      <c r="A1577" s="1" t="s">
        <v>1154</v>
      </c>
      <c r="B1577" s="2">
        <v>15</v>
      </c>
      <c r="C1577" s="2">
        <v>9.85</v>
      </c>
      <c r="D1577" s="2">
        <v>2.02</v>
      </c>
      <c r="E1577" s="2">
        <v>3.36</v>
      </c>
    </row>
    <row r="1578" spans="1:5" x14ac:dyDescent="0.35">
      <c r="A1578" s="1" t="s">
        <v>1171</v>
      </c>
      <c r="B1578" s="2">
        <v>15</v>
      </c>
      <c r="C1578" s="2">
        <v>6.8</v>
      </c>
      <c r="D1578" s="2">
        <v>1.79</v>
      </c>
      <c r="E1578" s="2">
        <v>0.7</v>
      </c>
    </row>
    <row r="1579" spans="1:5" x14ac:dyDescent="0.35">
      <c r="A1579" s="1" t="s">
        <v>1188</v>
      </c>
      <c r="B1579" s="2">
        <v>15</v>
      </c>
      <c r="C1579" s="2">
        <v>1.83</v>
      </c>
      <c r="D1579" s="2">
        <v>5.94</v>
      </c>
      <c r="E1579" s="2">
        <v>5.6</v>
      </c>
    </row>
    <row r="1580" spans="1:5" x14ac:dyDescent="0.35">
      <c r="A1580" s="1" t="s">
        <v>1205</v>
      </c>
      <c r="B1580" s="2">
        <v>15</v>
      </c>
      <c r="C1580" s="2">
        <v>4.04</v>
      </c>
      <c r="D1580" s="2">
        <v>2.88</v>
      </c>
      <c r="E1580" s="2">
        <v>2.4300000000000002</v>
      </c>
    </row>
    <row r="1581" spans="1:5" x14ac:dyDescent="0.35">
      <c r="A1581" s="1" t="s">
        <v>1222</v>
      </c>
      <c r="B1581" s="2">
        <v>15</v>
      </c>
      <c r="C1581" s="2">
        <v>9.85</v>
      </c>
      <c r="D1581" s="2">
        <v>2.02</v>
      </c>
      <c r="E1581" s="2">
        <v>3.36</v>
      </c>
    </row>
    <row r="1582" spans="1:5" x14ac:dyDescent="0.35">
      <c r="A1582" s="1" t="s">
        <v>1239</v>
      </c>
      <c r="B1582" s="2">
        <v>15</v>
      </c>
      <c r="C1582" s="2">
        <v>7.33</v>
      </c>
      <c r="D1582" s="2">
        <v>3.81</v>
      </c>
      <c r="E1582" s="2">
        <v>8.76</v>
      </c>
    </row>
    <row r="1583" spans="1:5" x14ac:dyDescent="0.35">
      <c r="A1583" s="1" t="s">
        <v>1256</v>
      </c>
      <c r="B1583" s="2">
        <v>15</v>
      </c>
      <c r="C1583" s="2">
        <v>8.09</v>
      </c>
      <c r="D1583" s="2">
        <v>5.29</v>
      </c>
      <c r="E1583" s="2">
        <v>0.76</v>
      </c>
    </row>
    <row r="1584" spans="1:5" x14ac:dyDescent="0.35">
      <c r="A1584" s="1" t="s">
        <v>1273</v>
      </c>
      <c r="B1584" s="2">
        <v>15</v>
      </c>
      <c r="C1584" s="2">
        <v>0.01</v>
      </c>
      <c r="D1584" s="2">
        <v>7.9</v>
      </c>
      <c r="E1584" s="2">
        <v>2.35</v>
      </c>
    </row>
    <row r="1585" spans="1:5" x14ac:dyDescent="0.35">
      <c r="A1585" s="1" t="s">
        <v>1290</v>
      </c>
      <c r="B1585" s="2">
        <v>15</v>
      </c>
      <c r="C1585" s="2">
        <v>2.77</v>
      </c>
      <c r="D1585" s="2">
        <v>2.74</v>
      </c>
      <c r="E1585" s="2">
        <v>9.5</v>
      </c>
    </row>
    <row r="1586" spans="1:5" x14ac:dyDescent="0.35">
      <c r="A1586" s="1" t="s">
        <v>1307</v>
      </c>
      <c r="B1586" s="2">
        <v>15</v>
      </c>
      <c r="C1586" s="2">
        <v>6.27</v>
      </c>
      <c r="D1586" s="2">
        <v>8.24</v>
      </c>
      <c r="E1586" s="2">
        <v>2.78</v>
      </c>
    </row>
    <row r="1587" spans="1:5" x14ac:dyDescent="0.35">
      <c r="A1587" s="1" t="s">
        <v>1324</v>
      </c>
      <c r="B1587" s="2">
        <v>15</v>
      </c>
      <c r="C1587" s="2">
        <v>2.08</v>
      </c>
      <c r="D1587" s="2">
        <v>8.2100000000000009</v>
      </c>
      <c r="E1587" s="2">
        <v>9.24</v>
      </c>
    </row>
    <row r="1588" spans="1:5" x14ac:dyDescent="0.35">
      <c r="A1588" s="1" t="s">
        <v>1341</v>
      </c>
      <c r="B1588" s="2">
        <v>15</v>
      </c>
      <c r="C1588" s="2">
        <v>6.27</v>
      </c>
      <c r="D1588" s="2">
        <v>6.89</v>
      </c>
      <c r="E1588" s="2">
        <v>3.68</v>
      </c>
    </row>
    <row r="1589" spans="1:5" x14ac:dyDescent="0.35">
      <c r="A1589" s="1" t="s">
        <v>1358</v>
      </c>
      <c r="B1589" s="2">
        <v>15</v>
      </c>
      <c r="C1589" s="2">
        <v>9.25</v>
      </c>
      <c r="D1589" s="2">
        <v>8.0299999999999994</v>
      </c>
      <c r="E1589" s="2">
        <v>7.83</v>
      </c>
    </row>
    <row r="1590" spans="1:5" x14ac:dyDescent="0.35">
      <c r="A1590" s="1" t="s">
        <v>1375</v>
      </c>
      <c r="B1590" s="2">
        <v>15</v>
      </c>
      <c r="C1590" s="2">
        <v>8.5</v>
      </c>
      <c r="D1590" s="2">
        <v>1.4</v>
      </c>
      <c r="E1590" s="2">
        <v>2.66</v>
      </c>
    </row>
    <row r="1591" spans="1:5" x14ac:dyDescent="0.35">
      <c r="A1591" s="1" t="s">
        <v>1392</v>
      </c>
      <c r="B1591" s="2">
        <v>15</v>
      </c>
      <c r="C1591" s="2">
        <v>3.16</v>
      </c>
      <c r="D1591" s="2">
        <v>9.89</v>
      </c>
      <c r="E1591" s="2">
        <v>2.54</v>
      </c>
    </row>
    <row r="1592" spans="1:5" x14ac:dyDescent="0.35">
      <c r="A1592" s="1" t="s">
        <v>1409</v>
      </c>
      <c r="B1592" s="2">
        <v>15</v>
      </c>
      <c r="C1592" s="2">
        <v>0.69</v>
      </c>
      <c r="D1592" s="2">
        <v>7.12</v>
      </c>
      <c r="E1592" s="2">
        <v>7.32</v>
      </c>
    </row>
    <row r="1593" spans="1:5" x14ac:dyDescent="0.35">
      <c r="A1593" s="1" t="s">
        <v>1426</v>
      </c>
      <c r="B1593" s="2">
        <v>15</v>
      </c>
      <c r="C1593" s="2">
        <v>1.62</v>
      </c>
      <c r="D1593" s="2">
        <v>7.12</v>
      </c>
      <c r="E1593" s="2">
        <v>1.1000000000000001</v>
      </c>
    </row>
    <row r="1594" spans="1:5" x14ac:dyDescent="0.35">
      <c r="A1594" s="1" t="s">
        <v>1443</v>
      </c>
      <c r="B1594" s="2">
        <v>15</v>
      </c>
      <c r="C1594" s="2">
        <v>6.72</v>
      </c>
      <c r="D1594" s="2">
        <v>1.57</v>
      </c>
      <c r="E1594" s="2">
        <v>0.68</v>
      </c>
    </row>
    <row r="1595" spans="1:5" x14ac:dyDescent="0.35">
      <c r="A1595" s="1" t="s">
        <v>1460</v>
      </c>
      <c r="B1595" s="2">
        <v>15</v>
      </c>
      <c r="C1595" s="2">
        <v>9.16</v>
      </c>
      <c r="D1595" s="2">
        <v>1.29</v>
      </c>
      <c r="E1595" s="2">
        <v>3.88</v>
      </c>
    </row>
    <row r="1596" spans="1:5" x14ac:dyDescent="0.35">
      <c r="A1596" s="1" t="s">
        <v>1462</v>
      </c>
      <c r="B1596" s="2">
        <v>15</v>
      </c>
      <c r="C1596" s="2">
        <v>6.63</v>
      </c>
      <c r="D1596" s="2">
        <v>0.23</v>
      </c>
      <c r="E1596" s="2">
        <v>7.87</v>
      </c>
    </row>
    <row r="1597" spans="1:5" x14ac:dyDescent="0.35">
      <c r="A1597" s="1" t="s">
        <v>1479</v>
      </c>
      <c r="B1597" s="2">
        <v>15</v>
      </c>
      <c r="C1597" s="2">
        <v>6.4</v>
      </c>
      <c r="D1597" s="2">
        <v>7.84</v>
      </c>
      <c r="E1597" s="2">
        <v>4.3499999999999996</v>
      </c>
    </row>
    <row r="1598" spans="1:5" x14ac:dyDescent="0.35">
      <c r="A1598" s="1" t="s">
        <v>1481</v>
      </c>
      <c r="B1598" s="2">
        <v>15</v>
      </c>
      <c r="C1598" s="2">
        <v>6.4</v>
      </c>
      <c r="D1598" s="2">
        <v>7.84</v>
      </c>
      <c r="E1598" s="2">
        <v>4.3499999999999996</v>
      </c>
    </row>
    <row r="1599" spans="1:5" x14ac:dyDescent="0.35">
      <c r="A1599" s="1" t="s">
        <v>1498</v>
      </c>
      <c r="B1599" s="2">
        <v>15</v>
      </c>
      <c r="C1599" s="2">
        <v>6.4</v>
      </c>
      <c r="D1599" s="2">
        <v>7.84</v>
      </c>
      <c r="E1599" s="2">
        <v>4.3499999999999996</v>
      </c>
    </row>
    <row r="1600" spans="1:5" x14ac:dyDescent="0.35">
      <c r="A1600" s="1" t="s">
        <v>1500</v>
      </c>
      <c r="B1600" s="2">
        <v>15</v>
      </c>
      <c r="C1600" s="2">
        <v>6.4</v>
      </c>
      <c r="D1600" s="2">
        <v>7.84</v>
      </c>
      <c r="E1600" s="2">
        <v>4.3499999999999996</v>
      </c>
    </row>
    <row r="1601" spans="1:5" x14ac:dyDescent="0.35">
      <c r="A1601" s="1" t="s">
        <v>1517</v>
      </c>
      <c r="B1601" s="2">
        <v>15</v>
      </c>
      <c r="C1601" s="2">
        <v>6.4</v>
      </c>
      <c r="D1601" s="2">
        <v>7.84</v>
      </c>
      <c r="E1601" s="2">
        <v>4.3499999999999996</v>
      </c>
    </row>
    <row r="1602" spans="1:5" x14ac:dyDescent="0.35">
      <c r="A1602" s="1" t="s">
        <v>1520</v>
      </c>
      <c r="B1602" s="2">
        <v>15</v>
      </c>
      <c r="C1602" s="2">
        <v>6.4</v>
      </c>
      <c r="D1602" s="2">
        <v>7.84</v>
      </c>
      <c r="E1602" s="2">
        <v>4.3499999999999996</v>
      </c>
    </row>
    <row r="1603" spans="1:5" x14ac:dyDescent="0.35">
      <c r="A1603" s="1" t="s">
        <v>1522</v>
      </c>
      <c r="B1603" s="2">
        <v>15</v>
      </c>
      <c r="C1603" s="2">
        <v>6.4</v>
      </c>
      <c r="D1603" s="2">
        <v>7.84</v>
      </c>
      <c r="E1603" s="2">
        <v>4.3499999999999996</v>
      </c>
    </row>
    <row r="1604" spans="1:5" x14ac:dyDescent="0.35">
      <c r="A1604" s="1" t="s">
        <v>1539</v>
      </c>
      <c r="B1604" s="2">
        <v>15</v>
      </c>
      <c r="C1604" s="2">
        <v>6.4</v>
      </c>
      <c r="D1604" s="2">
        <v>7.84</v>
      </c>
      <c r="E1604" s="2">
        <v>4.3499999999999996</v>
      </c>
    </row>
    <row r="1605" spans="1:5" x14ac:dyDescent="0.35">
      <c r="A1605" s="1" t="s">
        <v>1541</v>
      </c>
      <c r="B1605" s="2">
        <v>15</v>
      </c>
      <c r="C1605" s="2">
        <v>6.4</v>
      </c>
      <c r="D1605" s="2">
        <v>7.84</v>
      </c>
      <c r="E1605" s="2">
        <v>4.3499999999999996</v>
      </c>
    </row>
    <row r="1606" spans="1:5" x14ac:dyDescent="0.35">
      <c r="A1606" s="1" t="s">
        <v>1558</v>
      </c>
      <c r="B1606" s="2">
        <v>15</v>
      </c>
      <c r="C1606" s="2">
        <v>6.4</v>
      </c>
      <c r="D1606" s="2">
        <v>7.84</v>
      </c>
      <c r="E1606" s="2">
        <v>4.3499999999999996</v>
      </c>
    </row>
    <row r="1607" spans="1:5" x14ac:dyDescent="0.35">
      <c r="A1607" s="1" t="s">
        <v>1560</v>
      </c>
      <c r="B1607" s="2">
        <v>15</v>
      </c>
      <c r="C1607" s="2">
        <v>6.4</v>
      </c>
      <c r="D1607" s="2">
        <v>7.84</v>
      </c>
      <c r="E1607" s="2">
        <v>4.3499999999999996</v>
      </c>
    </row>
    <row r="1608" spans="1:5" x14ac:dyDescent="0.35">
      <c r="A1608" s="1" t="s">
        <v>1577</v>
      </c>
      <c r="B1608" s="2">
        <v>16</v>
      </c>
      <c r="C1608" s="2">
        <v>6.4</v>
      </c>
      <c r="D1608" s="2">
        <v>7.84</v>
      </c>
      <c r="E1608" s="2">
        <v>4.3499999999999996</v>
      </c>
    </row>
    <row r="1609" spans="1:5" x14ac:dyDescent="0.35">
      <c r="A1609" s="1" t="s">
        <v>1580</v>
      </c>
      <c r="B1609" s="2">
        <v>16</v>
      </c>
      <c r="C1609" s="2">
        <v>5.87</v>
      </c>
      <c r="D1609" s="2">
        <v>6.23</v>
      </c>
      <c r="E1609" s="2">
        <v>7.84</v>
      </c>
    </row>
    <row r="1610" spans="1:5" x14ac:dyDescent="0.35">
      <c r="A1610" s="1" t="s">
        <v>1582</v>
      </c>
      <c r="B1610" s="2">
        <v>16</v>
      </c>
      <c r="C1610" s="2">
        <v>9.81</v>
      </c>
      <c r="D1610" s="2">
        <v>0.56000000000000005</v>
      </c>
      <c r="E1610" s="2">
        <v>3.76</v>
      </c>
    </row>
    <row r="1611" spans="1:5" x14ac:dyDescent="0.35">
      <c r="A1611" s="1" t="s">
        <v>1599</v>
      </c>
      <c r="B1611" s="2">
        <v>16</v>
      </c>
      <c r="C1611" s="2">
        <v>5.87</v>
      </c>
      <c r="D1611" s="2">
        <v>6.23</v>
      </c>
      <c r="E1611" s="2">
        <v>7.84</v>
      </c>
    </row>
    <row r="1612" spans="1:5" x14ac:dyDescent="0.35">
      <c r="A1612" s="1" t="s">
        <v>1601</v>
      </c>
      <c r="B1612" s="2">
        <v>16</v>
      </c>
      <c r="C1612" s="2">
        <v>9.81</v>
      </c>
      <c r="D1612" s="2">
        <v>0.56000000000000005</v>
      </c>
      <c r="E1612" s="2">
        <v>3.76</v>
      </c>
    </row>
    <row r="1613" spans="1:5" x14ac:dyDescent="0.35">
      <c r="A1613" s="1" t="s">
        <v>1618</v>
      </c>
      <c r="B1613" s="2">
        <v>16</v>
      </c>
      <c r="C1613" s="2">
        <v>5.87</v>
      </c>
      <c r="D1613" s="2">
        <v>6.23</v>
      </c>
      <c r="E1613" s="2">
        <v>7.84</v>
      </c>
    </row>
    <row r="1614" spans="1:5" x14ac:dyDescent="0.35">
      <c r="A1614" s="1" t="s">
        <v>1620</v>
      </c>
      <c r="B1614" s="2">
        <v>16</v>
      </c>
      <c r="C1614" s="2">
        <v>9.81</v>
      </c>
      <c r="D1614" s="2">
        <v>0.56000000000000005</v>
      </c>
      <c r="E1614" s="2">
        <v>3.76</v>
      </c>
    </row>
    <row r="1615" spans="1:5" x14ac:dyDescent="0.35">
      <c r="A1615" s="1" t="s">
        <v>1637</v>
      </c>
      <c r="B1615" s="2">
        <v>16</v>
      </c>
      <c r="C1615" s="2">
        <v>5.87</v>
      </c>
      <c r="D1615" s="2">
        <v>6.23</v>
      </c>
      <c r="E1615" s="2">
        <v>7.84</v>
      </c>
    </row>
    <row r="1616" spans="1:5" x14ac:dyDescent="0.35">
      <c r="A1616" s="1" t="s">
        <v>1640</v>
      </c>
      <c r="B1616" s="2">
        <v>16</v>
      </c>
      <c r="C1616" s="2">
        <v>9.81</v>
      </c>
      <c r="D1616" s="2">
        <v>0.56000000000000005</v>
      </c>
      <c r="E1616" s="2">
        <v>3.76</v>
      </c>
    </row>
    <row r="1617" spans="1:5" x14ac:dyDescent="0.35">
      <c r="A1617" s="1" t="s">
        <v>1642</v>
      </c>
      <c r="B1617" s="2">
        <v>16</v>
      </c>
      <c r="C1617" s="2">
        <v>5.87</v>
      </c>
      <c r="D1617" s="2">
        <v>6.23</v>
      </c>
      <c r="E1617" s="2">
        <v>7.84</v>
      </c>
    </row>
    <row r="1618" spans="1:5" x14ac:dyDescent="0.35">
      <c r="A1618" s="1" t="s">
        <v>1659</v>
      </c>
      <c r="B1618" s="2">
        <v>16</v>
      </c>
      <c r="C1618" s="2">
        <v>9.81</v>
      </c>
      <c r="D1618" s="2">
        <v>0.56000000000000005</v>
      </c>
      <c r="E1618" s="2">
        <v>3.76</v>
      </c>
    </row>
    <row r="1619" spans="1:5" x14ac:dyDescent="0.35">
      <c r="A1619" s="1" t="s">
        <v>1661</v>
      </c>
      <c r="B1619" s="2">
        <v>16</v>
      </c>
      <c r="C1619" s="2">
        <v>5.87</v>
      </c>
      <c r="D1619" s="2">
        <v>6.23</v>
      </c>
      <c r="E1619" s="2">
        <v>7.84</v>
      </c>
    </row>
    <row r="1620" spans="1:5" x14ac:dyDescent="0.35">
      <c r="A1620" s="1" t="s">
        <v>1678</v>
      </c>
      <c r="B1620" s="2">
        <v>17</v>
      </c>
      <c r="C1620" s="2">
        <v>9.81</v>
      </c>
      <c r="D1620" s="2">
        <v>0.56000000000000005</v>
      </c>
      <c r="E1620" s="2">
        <v>3.76</v>
      </c>
    </row>
    <row r="1621" spans="1:5" x14ac:dyDescent="0.35">
      <c r="A1621" s="1" t="s">
        <v>1680</v>
      </c>
      <c r="B1621" s="2">
        <v>17</v>
      </c>
      <c r="C1621" s="2">
        <v>5.87</v>
      </c>
      <c r="D1621" s="2">
        <v>6.23</v>
      </c>
      <c r="E1621" s="2">
        <v>7.84</v>
      </c>
    </row>
    <row r="1622" spans="1:5" x14ac:dyDescent="0.35">
      <c r="A1622" s="1" t="s">
        <v>1697</v>
      </c>
      <c r="B1622" s="2">
        <v>17</v>
      </c>
      <c r="C1622" s="2">
        <v>9.81</v>
      </c>
      <c r="D1622" s="2">
        <v>0.56000000000000005</v>
      </c>
      <c r="E1622" s="2">
        <v>3.76</v>
      </c>
    </row>
    <row r="1623" spans="1:5" x14ac:dyDescent="0.35">
      <c r="A1623" s="1" t="s">
        <v>1714</v>
      </c>
      <c r="B1623" s="2">
        <v>17</v>
      </c>
      <c r="C1623" s="2">
        <v>5.87</v>
      </c>
      <c r="D1623" s="2">
        <v>6.23</v>
      </c>
      <c r="E1623" s="2">
        <v>7.84</v>
      </c>
    </row>
    <row r="1624" spans="1:5" x14ac:dyDescent="0.35">
      <c r="A1624" s="1" t="s">
        <v>1731</v>
      </c>
      <c r="B1624" s="2">
        <v>17</v>
      </c>
      <c r="C1624" s="2">
        <v>9.81</v>
      </c>
      <c r="D1624" s="2">
        <v>0.56000000000000005</v>
      </c>
      <c r="E1624" s="2">
        <v>3.76</v>
      </c>
    </row>
    <row r="1625" spans="1:5" x14ac:dyDescent="0.35">
      <c r="A1625" s="1" t="s">
        <v>1748</v>
      </c>
      <c r="B1625" s="2">
        <v>17</v>
      </c>
      <c r="C1625" s="2">
        <v>5.87</v>
      </c>
      <c r="D1625" s="2">
        <v>6.23</v>
      </c>
      <c r="E1625" s="2">
        <v>7.84</v>
      </c>
    </row>
    <row r="1626" spans="1:5" x14ac:dyDescent="0.35">
      <c r="A1626" s="1" t="s">
        <v>1765</v>
      </c>
      <c r="B1626" s="2">
        <v>17</v>
      </c>
      <c r="C1626" s="2">
        <v>9.81</v>
      </c>
      <c r="D1626" s="2">
        <v>0.56000000000000005</v>
      </c>
      <c r="E1626" s="2">
        <v>3.76</v>
      </c>
    </row>
    <row r="1627" spans="1:5" x14ac:dyDescent="0.35">
      <c r="A1627" s="1" t="s">
        <v>1782</v>
      </c>
      <c r="B1627" s="2">
        <v>17</v>
      </c>
      <c r="C1627" s="2">
        <v>5.87</v>
      </c>
      <c r="D1627" s="2">
        <v>6.23</v>
      </c>
      <c r="E1627" s="2">
        <v>7.84</v>
      </c>
    </row>
    <row r="1628" spans="1:5" x14ac:dyDescent="0.35">
      <c r="A1628" s="1" t="s">
        <v>1799</v>
      </c>
      <c r="B1628" s="2">
        <v>17</v>
      </c>
      <c r="C1628" s="2">
        <v>9.81</v>
      </c>
      <c r="D1628" s="2">
        <v>0.56000000000000005</v>
      </c>
      <c r="E1628" s="2">
        <v>3.76</v>
      </c>
    </row>
    <row r="1629" spans="1:5" x14ac:dyDescent="0.35">
      <c r="A1629" s="1" t="s">
        <v>1827</v>
      </c>
      <c r="B1629" s="2">
        <v>17</v>
      </c>
      <c r="C1629" s="2">
        <v>5.87</v>
      </c>
      <c r="D1629" s="2">
        <v>6.23</v>
      </c>
      <c r="E1629" s="2">
        <v>7.84</v>
      </c>
    </row>
    <row r="1630" spans="1:5" x14ac:dyDescent="0.35">
      <c r="A1630" s="1" t="s">
        <v>1844</v>
      </c>
      <c r="B1630" s="2">
        <v>17</v>
      </c>
      <c r="C1630" s="2">
        <v>9.81</v>
      </c>
      <c r="D1630" s="2">
        <v>0.56000000000000005</v>
      </c>
      <c r="E1630" s="2">
        <v>3.76</v>
      </c>
    </row>
    <row r="1631" spans="1:5" x14ac:dyDescent="0.35">
      <c r="A1631" s="1" t="s">
        <v>1861</v>
      </c>
      <c r="B1631" s="2">
        <v>17</v>
      </c>
      <c r="C1631" s="2">
        <v>5.87</v>
      </c>
      <c r="D1631" s="2">
        <v>6.23</v>
      </c>
      <c r="E1631" s="2">
        <v>7.84</v>
      </c>
    </row>
    <row r="1632" spans="1:5" x14ac:dyDescent="0.35">
      <c r="A1632" s="1" t="s">
        <v>1878</v>
      </c>
      <c r="B1632" s="2">
        <v>17</v>
      </c>
      <c r="C1632" s="2">
        <v>9.81</v>
      </c>
      <c r="D1632" s="2">
        <v>0.56000000000000005</v>
      </c>
      <c r="E1632" s="2">
        <v>3.76</v>
      </c>
    </row>
    <row r="1633" spans="1:5" x14ac:dyDescent="0.35">
      <c r="A1633" s="1" t="s">
        <v>1896</v>
      </c>
      <c r="B1633" s="2">
        <v>17</v>
      </c>
      <c r="C1633" s="2">
        <v>5.59</v>
      </c>
      <c r="D1633" s="2">
        <v>2.52</v>
      </c>
      <c r="E1633" s="2">
        <v>5.3</v>
      </c>
    </row>
    <row r="1634" spans="1:5" x14ac:dyDescent="0.35">
      <c r="A1634" s="1" t="s">
        <v>1913</v>
      </c>
      <c r="B1634" s="2">
        <v>17</v>
      </c>
      <c r="C1634" s="2">
        <v>5.59</v>
      </c>
      <c r="D1634" s="2">
        <v>2.52</v>
      </c>
      <c r="E1634" s="2">
        <v>5.3</v>
      </c>
    </row>
    <row r="1635" spans="1:5" x14ac:dyDescent="0.35">
      <c r="A1635" s="1" t="s">
        <v>1930</v>
      </c>
      <c r="B1635" s="2">
        <v>17</v>
      </c>
      <c r="C1635" s="2">
        <v>5.59</v>
      </c>
      <c r="D1635" s="2">
        <v>2.52</v>
      </c>
      <c r="E1635" s="2">
        <v>5.3</v>
      </c>
    </row>
    <row r="1636" spans="1:5" x14ac:dyDescent="0.35">
      <c r="A1636" s="1" t="s">
        <v>1947</v>
      </c>
      <c r="B1636" s="2">
        <v>17</v>
      </c>
      <c r="C1636" s="2">
        <v>5.59</v>
      </c>
      <c r="D1636" s="2">
        <v>2.52</v>
      </c>
      <c r="E1636" s="2">
        <v>5.3</v>
      </c>
    </row>
    <row r="1637" spans="1:5" x14ac:dyDescent="0.35">
      <c r="A1637" s="1" t="s">
        <v>1964</v>
      </c>
      <c r="B1637" s="2">
        <v>17</v>
      </c>
      <c r="C1637" s="2">
        <v>5.59</v>
      </c>
      <c r="D1637" s="2">
        <v>2.52</v>
      </c>
      <c r="E1637" s="2">
        <v>5.3</v>
      </c>
    </row>
    <row r="1638" spans="1:5" x14ac:dyDescent="0.35">
      <c r="A1638" s="1" t="s">
        <v>1981</v>
      </c>
      <c r="B1638" s="2">
        <v>17</v>
      </c>
      <c r="C1638" s="2">
        <v>5.59</v>
      </c>
      <c r="D1638" s="2">
        <v>2.52</v>
      </c>
      <c r="E1638" s="2">
        <v>5.3</v>
      </c>
    </row>
    <row r="1639" spans="1:5" x14ac:dyDescent="0.35">
      <c r="A1639" s="1" t="s">
        <v>1998</v>
      </c>
      <c r="B1639" s="2">
        <v>17</v>
      </c>
      <c r="C1639" s="2">
        <v>5.59</v>
      </c>
      <c r="D1639" s="2">
        <v>2.52</v>
      </c>
      <c r="E1639" s="2">
        <v>5.3</v>
      </c>
    </row>
    <row r="1640" spans="1:5" x14ac:dyDescent="0.35">
      <c r="A1640" s="1" t="s">
        <v>2015</v>
      </c>
      <c r="B1640" s="2">
        <v>17</v>
      </c>
      <c r="C1640" s="2">
        <v>5.59</v>
      </c>
      <c r="D1640" s="2">
        <v>2.52</v>
      </c>
      <c r="E1640" s="2">
        <v>5.3</v>
      </c>
    </row>
    <row r="1641" spans="1:5" x14ac:dyDescent="0.35">
      <c r="A1641" s="1" t="s">
        <v>2032</v>
      </c>
      <c r="B1641" s="2">
        <v>17</v>
      </c>
      <c r="C1641" s="2">
        <v>5.59</v>
      </c>
      <c r="D1641" s="2">
        <v>2.52</v>
      </c>
      <c r="E1641" s="2">
        <v>5.3</v>
      </c>
    </row>
    <row r="1642" spans="1:5" x14ac:dyDescent="0.35">
      <c r="A1642" s="1" t="s">
        <v>2049</v>
      </c>
      <c r="B1642" s="2">
        <v>17</v>
      </c>
      <c r="C1642" s="2">
        <v>5.59</v>
      </c>
      <c r="D1642" s="2">
        <v>2.52</v>
      </c>
      <c r="E1642" s="2">
        <v>5.3</v>
      </c>
    </row>
    <row r="1643" spans="1:5" x14ac:dyDescent="0.35">
      <c r="A1643" s="1" t="s">
        <v>2066</v>
      </c>
      <c r="B1643" s="2">
        <v>17</v>
      </c>
      <c r="C1643" s="2">
        <v>5.59</v>
      </c>
      <c r="D1643" s="2">
        <v>2.52</v>
      </c>
      <c r="E1643" s="2">
        <v>5.3</v>
      </c>
    </row>
    <row r="1644" spans="1:5" x14ac:dyDescent="0.35">
      <c r="A1644" s="1" t="s">
        <v>2083</v>
      </c>
      <c r="B1644" s="2">
        <v>17</v>
      </c>
      <c r="C1644" s="2">
        <v>5.59</v>
      </c>
      <c r="D1644" s="2">
        <v>2.52</v>
      </c>
      <c r="E1644" s="2">
        <v>5.3</v>
      </c>
    </row>
    <row r="1645" spans="1:5" x14ac:dyDescent="0.35">
      <c r="A1645" s="1" t="s">
        <v>2100</v>
      </c>
      <c r="B1645" s="2">
        <v>17</v>
      </c>
      <c r="C1645" s="2">
        <v>7.99</v>
      </c>
      <c r="D1645" s="2">
        <v>9.2799999999999994</v>
      </c>
      <c r="E1645" s="2">
        <v>8.9499999999999993</v>
      </c>
    </row>
    <row r="1646" spans="1:5" x14ac:dyDescent="0.35">
      <c r="A1646" s="1" t="s">
        <v>2117</v>
      </c>
      <c r="B1646" s="2">
        <v>17</v>
      </c>
      <c r="C1646" s="2">
        <v>5.23</v>
      </c>
      <c r="D1646" s="2">
        <v>2.88</v>
      </c>
      <c r="E1646" s="2">
        <v>1.87</v>
      </c>
    </row>
    <row r="1647" spans="1:5" x14ac:dyDescent="0.35">
      <c r="A1647" s="1" t="s">
        <v>2134</v>
      </c>
      <c r="B1647" s="2">
        <v>17</v>
      </c>
      <c r="C1647" s="2">
        <v>0.54</v>
      </c>
      <c r="D1647" s="2">
        <v>3.68</v>
      </c>
      <c r="E1647" s="2">
        <v>8.42</v>
      </c>
    </row>
    <row r="1648" spans="1:5" x14ac:dyDescent="0.35">
      <c r="A1648" s="1" t="s">
        <v>2151</v>
      </c>
      <c r="B1648" s="2">
        <v>17</v>
      </c>
      <c r="C1648" s="2">
        <v>7.99</v>
      </c>
      <c r="D1648" s="2">
        <v>9.2799999999999994</v>
      </c>
      <c r="E1648" s="2">
        <v>8.9499999999999993</v>
      </c>
    </row>
    <row r="1649" spans="1:5" x14ac:dyDescent="0.35">
      <c r="A1649" s="1" t="s">
        <v>2168</v>
      </c>
      <c r="B1649" s="2">
        <v>17</v>
      </c>
      <c r="C1649" s="2">
        <v>5.23</v>
      </c>
      <c r="D1649" s="2">
        <v>2.88</v>
      </c>
      <c r="E1649" s="2">
        <v>1.87</v>
      </c>
    </row>
    <row r="1650" spans="1:5" x14ac:dyDescent="0.35">
      <c r="A1650" s="1" t="s">
        <v>2185</v>
      </c>
      <c r="B1650" s="2">
        <v>17</v>
      </c>
      <c r="C1650" s="2">
        <v>0.54</v>
      </c>
      <c r="D1650" s="2">
        <v>3.68</v>
      </c>
      <c r="E1650" s="2">
        <v>8.42</v>
      </c>
    </row>
    <row r="1651" spans="1:5" x14ac:dyDescent="0.35">
      <c r="A1651" s="1" t="s">
        <v>2202</v>
      </c>
      <c r="B1651" s="2">
        <v>17</v>
      </c>
      <c r="C1651" s="2">
        <v>7.99</v>
      </c>
      <c r="D1651" s="2">
        <v>9.2799999999999994</v>
      </c>
      <c r="E1651" s="2">
        <v>8.9499999999999993</v>
      </c>
    </row>
    <row r="1652" spans="1:5" x14ac:dyDescent="0.35">
      <c r="A1652" s="1" t="s">
        <v>2219</v>
      </c>
      <c r="B1652" s="2">
        <v>17</v>
      </c>
      <c r="C1652" s="2">
        <v>5.23</v>
      </c>
      <c r="D1652" s="2">
        <v>2.88</v>
      </c>
      <c r="E1652" s="2">
        <v>1.87</v>
      </c>
    </row>
    <row r="1653" spans="1:5" x14ac:dyDescent="0.35">
      <c r="A1653" s="1" t="s">
        <v>2236</v>
      </c>
      <c r="B1653" s="2">
        <v>17</v>
      </c>
      <c r="C1653" s="2">
        <v>0.54</v>
      </c>
      <c r="D1653" s="2">
        <v>3.68</v>
      </c>
      <c r="E1653" s="2">
        <v>8.42</v>
      </c>
    </row>
    <row r="1654" spans="1:5" x14ac:dyDescent="0.35">
      <c r="A1654" s="1" t="s">
        <v>2238</v>
      </c>
      <c r="B1654" s="2">
        <v>17</v>
      </c>
      <c r="C1654" s="2">
        <v>7.99</v>
      </c>
      <c r="D1654" s="2">
        <v>9.2799999999999994</v>
      </c>
      <c r="E1654" s="2">
        <v>8.9499999999999993</v>
      </c>
    </row>
    <row r="1655" spans="1:5" x14ac:dyDescent="0.35">
      <c r="A1655" s="1" t="s">
        <v>2255</v>
      </c>
      <c r="B1655" s="2">
        <v>17</v>
      </c>
      <c r="C1655" s="2">
        <v>5.23</v>
      </c>
      <c r="D1655" s="2">
        <v>2.88</v>
      </c>
      <c r="E1655" s="2">
        <v>1.87</v>
      </c>
    </row>
    <row r="1656" spans="1:5" x14ac:dyDescent="0.35">
      <c r="A1656" s="1" t="s">
        <v>2257</v>
      </c>
      <c r="B1656" s="2">
        <v>17</v>
      </c>
      <c r="C1656" s="2">
        <v>0.54</v>
      </c>
      <c r="D1656" s="2">
        <v>3.68</v>
      </c>
      <c r="E1656" s="2">
        <v>8.42</v>
      </c>
    </row>
    <row r="1657" spans="1:5" x14ac:dyDescent="0.35">
      <c r="A1657" s="1" t="s">
        <v>2274</v>
      </c>
      <c r="B1657" s="2">
        <v>17</v>
      </c>
      <c r="C1657" s="2">
        <v>7.99</v>
      </c>
      <c r="D1657" s="2">
        <v>9.2799999999999994</v>
      </c>
      <c r="E1657" s="2">
        <v>8.9499999999999993</v>
      </c>
    </row>
    <row r="1658" spans="1:5" x14ac:dyDescent="0.35">
      <c r="A1658" s="1" t="s">
        <v>2276</v>
      </c>
      <c r="B1658" s="2">
        <v>17</v>
      </c>
      <c r="C1658" s="2">
        <v>5.23</v>
      </c>
      <c r="D1658" s="2">
        <v>2.88</v>
      </c>
      <c r="E1658" s="2">
        <v>1.87</v>
      </c>
    </row>
    <row r="1659" spans="1:5" x14ac:dyDescent="0.35">
      <c r="A1659" s="1" t="s">
        <v>2293</v>
      </c>
      <c r="B1659" s="2">
        <v>17</v>
      </c>
      <c r="C1659" s="2">
        <v>0.54</v>
      </c>
      <c r="D1659" s="2">
        <v>3.68</v>
      </c>
      <c r="E1659" s="2">
        <v>8.42</v>
      </c>
    </row>
    <row r="1660" spans="1:5" x14ac:dyDescent="0.35">
      <c r="A1660" s="1" t="s">
        <v>2296</v>
      </c>
      <c r="B1660" s="2">
        <v>17</v>
      </c>
      <c r="C1660" s="2">
        <v>7.99</v>
      </c>
      <c r="D1660" s="2">
        <v>9.2799999999999994</v>
      </c>
      <c r="E1660" s="2">
        <v>8.9499999999999993</v>
      </c>
    </row>
    <row r="1661" spans="1:5" x14ac:dyDescent="0.35">
      <c r="A1661" s="1" t="s">
        <v>2298</v>
      </c>
      <c r="B1661" s="2">
        <v>17</v>
      </c>
      <c r="C1661" s="2">
        <v>5.23</v>
      </c>
      <c r="D1661" s="2">
        <v>2.88</v>
      </c>
      <c r="E1661" s="2">
        <v>1.87</v>
      </c>
    </row>
    <row r="1662" spans="1:5" x14ac:dyDescent="0.35">
      <c r="A1662" s="1" t="s">
        <v>2315</v>
      </c>
      <c r="B1662" s="2">
        <v>17</v>
      </c>
      <c r="C1662" s="2">
        <v>0.54</v>
      </c>
      <c r="D1662" s="2">
        <v>3.68</v>
      </c>
      <c r="E1662" s="2">
        <v>8.42</v>
      </c>
    </row>
    <row r="1663" spans="1:5" x14ac:dyDescent="0.35">
      <c r="A1663" s="1" t="s">
        <v>2317</v>
      </c>
      <c r="B1663" s="2">
        <v>17</v>
      </c>
      <c r="C1663" s="2">
        <v>7.99</v>
      </c>
      <c r="D1663" s="2">
        <v>9.2799999999999994</v>
      </c>
      <c r="E1663" s="2">
        <v>8.9499999999999993</v>
      </c>
    </row>
    <row r="1664" spans="1:5" x14ac:dyDescent="0.35">
      <c r="A1664" s="1" t="s">
        <v>2334</v>
      </c>
      <c r="B1664" s="2">
        <v>17</v>
      </c>
      <c r="C1664" s="2">
        <v>5.23</v>
      </c>
      <c r="D1664" s="2">
        <v>2.88</v>
      </c>
      <c r="E1664" s="2">
        <v>1.87</v>
      </c>
    </row>
    <row r="1665" spans="1:5" x14ac:dyDescent="0.35">
      <c r="A1665" s="1" t="s">
        <v>2336</v>
      </c>
      <c r="B1665" s="2">
        <v>17</v>
      </c>
      <c r="C1665" s="2">
        <v>0.54</v>
      </c>
      <c r="D1665" s="2">
        <v>3.68</v>
      </c>
      <c r="E1665" s="2">
        <v>8.42</v>
      </c>
    </row>
    <row r="1666" spans="1:5" x14ac:dyDescent="0.35">
      <c r="A1666" s="1" t="s">
        <v>2353</v>
      </c>
      <c r="B1666" s="2">
        <v>17</v>
      </c>
      <c r="C1666" s="2">
        <v>7.99</v>
      </c>
      <c r="D1666" s="2">
        <v>9.2799999999999994</v>
      </c>
      <c r="E1666" s="2">
        <v>8.9499999999999993</v>
      </c>
    </row>
    <row r="1667" spans="1:5" x14ac:dyDescent="0.35">
      <c r="A1667" s="1" t="s">
        <v>2356</v>
      </c>
      <c r="B1667" s="2">
        <v>17</v>
      </c>
      <c r="C1667" s="2">
        <v>5.23</v>
      </c>
      <c r="D1667" s="2">
        <v>2.88</v>
      </c>
      <c r="E1667" s="2">
        <v>1.87</v>
      </c>
    </row>
    <row r="1668" spans="1:5" x14ac:dyDescent="0.35">
      <c r="A1668" s="1" t="s">
        <v>2358</v>
      </c>
      <c r="B1668" s="2">
        <v>17</v>
      </c>
      <c r="C1668" s="2">
        <v>0.54</v>
      </c>
      <c r="D1668" s="2">
        <v>3.68</v>
      </c>
      <c r="E1668" s="2">
        <v>8.42</v>
      </c>
    </row>
    <row r="1669" spans="1:5" x14ac:dyDescent="0.35">
      <c r="A1669" s="1" t="s">
        <v>2375</v>
      </c>
      <c r="B1669" s="2">
        <v>17</v>
      </c>
      <c r="C1669" s="2">
        <v>7.99</v>
      </c>
      <c r="D1669" s="2">
        <v>9.2799999999999994</v>
      </c>
      <c r="E1669" s="2">
        <v>8.9499999999999993</v>
      </c>
    </row>
    <row r="1670" spans="1:5" x14ac:dyDescent="0.35">
      <c r="A1670" s="1" t="s">
        <v>2377</v>
      </c>
      <c r="B1670" s="2">
        <v>17</v>
      </c>
      <c r="C1670" s="2">
        <v>5.23</v>
      </c>
      <c r="D1670" s="2">
        <v>2.88</v>
      </c>
      <c r="E1670" s="2">
        <v>1.87</v>
      </c>
    </row>
    <row r="1671" spans="1:5" x14ac:dyDescent="0.35">
      <c r="A1671" s="1" t="s">
        <v>2394</v>
      </c>
      <c r="B1671" s="2">
        <v>17</v>
      </c>
      <c r="C1671" s="2">
        <v>0.54</v>
      </c>
      <c r="D1671" s="2">
        <v>3.68</v>
      </c>
      <c r="E1671" s="2">
        <v>8.42</v>
      </c>
    </row>
    <row r="1672" spans="1:5" x14ac:dyDescent="0.35">
      <c r="A1672" s="1" t="s">
        <v>2396</v>
      </c>
      <c r="B1672" s="2">
        <v>17</v>
      </c>
      <c r="C1672" s="2">
        <v>7.99</v>
      </c>
      <c r="D1672" s="2">
        <v>9.2799999999999994</v>
      </c>
      <c r="E1672" s="2">
        <v>8.9499999999999993</v>
      </c>
    </row>
    <row r="1673" spans="1:5" x14ac:dyDescent="0.35">
      <c r="A1673" s="1" t="s">
        <v>2413</v>
      </c>
      <c r="B1673" s="2">
        <v>17</v>
      </c>
      <c r="C1673" s="2">
        <v>5.23</v>
      </c>
      <c r="D1673" s="2">
        <v>2.88</v>
      </c>
      <c r="E1673" s="2">
        <v>1.87</v>
      </c>
    </row>
    <row r="1674" spans="1:5" x14ac:dyDescent="0.35">
      <c r="A1674" s="1" t="s">
        <v>2416</v>
      </c>
      <c r="B1674" s="2">
        <v>17</v>
      </c>
      <c r="C1674" s="2">
        <v>0.54</v>
      </c>
      <c r="D1674" s="2">
        <v>3.68</v>
      </c>
      <c r="E1674" s="2">
        <v>8.42</v>
      </c>
    </row>
    <row r="1675" spans="1:5" x14ac:dyDescent="0.35">
      <c r="A1675" s="1" t="s">
        <v>2418</v>
      </c>
      <c r="B1675" s="2">
        <v>17</v>
      </c>
      <c r="C1675" s="2">
        <v>7.99</v>
      </c>
      <c r="D1675" s="2">
        <v>9.2799999999999994</v>
      </c>
      <c r="E1675" s="2">
        <v>8.9499999999999993</v>
      </c>
    </row>
    <row r="1676" spans="1:5" x14ac:dyDescent="0.35">
      <c r="A1676" s="1" t="s">
        <v>272</v>
      </c>
      <c r="B1676" s="2">
        <v>17</v>
      </c>
      <c r="C1676" s="2">
        <v>5.23</v>
      </c>
      <c r="D1676" s="2">
        <v>2.88</v>
      </c>
      <c r="E1676" s="2">
        <v>1.87</v>
      </c>
    </row>
    <row r="1677" spans="1:5" x14ac:dyDescent="0.35">
      <c r="A1677" s="1" t="s">
        <v>289</v>
      </c>
      <c r="B1677" s="2">
        <v>17</v>
      </c>
      <c r="C1677" s="2">
        <v>0.54</v>
      </c>
      <c r="D1677" s="2">
        <v>3.68</v>
      </c>
      <c r="E1677" s="2">
        <v>8.42</v>
      </c>
    </row>
    <row r="1678" spans="1:5" x14ac:dyDescent="0.35">
      <c r="A1678" s="1" t="s">
        <v>306</v>
      </c>
      <c r="B1678" s="2">
        <v>17</v>
      </c>
      <c r="C1678" s="2">
        <v>7.99</v>
      </c>
      <c r="D1678" s="2">
        <v>9.2799999999999994</v>
      </c>
      <c r="E1678" s="2">
        <v>8.9499999999999993</v>
      </c>
    </row>
    <row r="1679" spans="1:5" x14ac:dyDescent="0.35">
      <c r="A1679" s="1" t="s">
        <v>323</v>
      </c>
      <c r="B1679" s="2">
        <v>17</v>
      </c>
      <c r="C1679" s="2">
        <v>5.23</v>
      </c>
      <c r="D1679" s="2">
        <v>2.88</v>
      </c>
      <c r="E1679" s="2">
        <v>1.87</v>
      </c>
    </row>
    <row r="1680" spans="1:5" x14ac:dyDescent="0.35">
      <c r="A1680" s="1" t="s">
        <v>341</v>
      </c>
      <c r="B1680" s="2">
        <v>17</v>
      </c>
      <c r="C1680" s="2">
        <v>0.54</v>
      </c>
      <c r="D1680" s="2">
        <v>3.68</v>
      </c>
      <c r="E1680" s="2">
        <v>8.42</v>
      </c>
    </row>
    <row r="1681" spans="1:5" x14ac:dyDescent="0.35">
      <c r="A1681" s="1" t="s">
        <v>358</v>
      </c>
      <c r="B1681" s="2">
        <v>17</v>
      </c>
      <c r="C1681" s="2">
        <v>2</v>
      </c>
      <c r="D1681" s="2">
        <v>9.7200000000000006</v>
      </c>
      <c r="E1681" s="2">
        <v>3.26</v>
      </c>
    </row>
    <row r="1682" spans="1:5" x14ac:dyDescent="0.35">
      <c r="A1682" s="1" t="s">
        <v>375</v>
      </c>
      <c r="B1682" s="2">
        <v>17</v>
      </c>
      <c r="C1682" s="2">
        <v>2</v>
      </c>
      <c r="D1682" s="2">
        <v>9.7200000000000006</v>
      </c>
      <c r="E1682" s="2">
        <v>3.26</v>
      </c>
    </row>
    <row r="1683" spans="1:5" x14ac:dyDescent="0.35">
      <c r="A1683" s="1" t="s">
        <v>392</v>
      </c>
      <c r="B1683" s="2">
        <v>17</v>
      </c>
      <c r="C1683" s="2">
        <v>2</v>
      </c>
      <c r="D1683" s="2">
        <v>9.7200000000000006</v>
      </c>
      <c r="E1683" s="2">
        <v>3.26</v>
      </c>
    </row>
    <row r="1684" spans="1:5" x14ac:dyDescent="0.35">
      <c r="A1684" s="1" t="s">
        <v>409</v>
      </c>
      <c r="B1684" s="2">
        <v>17</v>
      </c>
      <c r="C1684" s="2">
        <v>2</v>
      </c>
      <c r="D1684" s="2">
        <v>9.7200000000000006</v>
      </c>
      <c r="E1684" s="2">
        <v>3.26</v>
      </c>
    </row>
    <row r="1685" spans="1:5" x14ac:dyDescent="0.35">
      <c r="A1685" s="1" t="s">
        <v>426</v>
      </c>
      <c r="B1685" s="2">
        <v>17</v>
      </c>
      <c r="C1685" s="2">
        <v>2</v>
      </c>
      <c r="D1685" s="2">
        <v>9.7200000000000006</v>
      </c>
      <c r="E1685" s="2">
        <v>3.26</v>
      </c>
    </row>
    <row r="1686" spans="1:5" x14ac:dyDescent="0.35">
      <c r="A1686" s="1" t="s">
        <v>443</v>
      </c>
      <c r="B1686" s="2">
        <v>17</v>
      </c>
      <c r="C1686" s="2">
        <v>2</v>
      </c>
      <c r="D1686" s="2">
        <v>9.7200000000000006</v>
      </c>
      <c r="E1686" s="2">
        <v>3.26</v>
      </c>
    </row>
    <row r="1687" spans="1:5" x14ac:dyDescent="0.35">
      <c r="A1687" s="1" t="s">
        <v>460</v>
      </c>
      <c r="B1687" s="2">
        <v>17</v>
      </c>
      <c r="C1687" s="2">
        <v>2</v>
      </c>
      <c r="D1687" s="2">
        <v>9.7200000000000006</v>
      </c>
      <c r="E1687" s="2">
        <v>3.26</v>
      </c>
    </row>
    <row r="1688" spans="1:5" x14ac:dyDescent="0.35">
      <c r="A1688" s="1" t="s">
        <v>477</v>
      </c>
      <c r="B1688" s="2">
        <v>17</v>
      </c>
      <c r="C1688" s="2">
        <v>2</v>
      </c>
      <c r="D1688" s="2">
        <v>9.7200000000000006</v>
      </c>
      <c r="E1688" s="2">
        <v>3.26</v>
      </c>
    </row>
    <row r="1689" spans="1:5" x14ac:dyDescent="0.35">
      <c r="A1689" s="1" t="s">
        <v>494</v>
      </c>
      <c r="B1689" s="2">
        <v>17</v>
      </c>
      <c r="C1689" s="2">
        <v>2</v>
      </c>
      <c r="D1689" s="2">
        <v>9.7200000000000006</v>
      </c>
      <c r="E1689" s="2">
        <v>3.26</v>
      </c>
    </row>
    <row r="1690" spans="1:5" x14ac:dyDescent="0.35">
      <c r="A1690" s="1" t="s">
        <v>511</v>
      </c>
      <c r="B1690" s="2">
        <v>17</v>
      </c>
      <c r="C1690" s="2">
        <v>2</v>
      </c>
      <c r="D1690" s="2">
        <v>9.7200000000000006</v>
      </c>
      <c r="E1690" s="2">
        <v>3.26</v>
      </c>
    </row>
    <row r="1691" spans="1:5" x14ac:dyDescent="0.35">
      <c r="A1691" s="1" t="s">
        <v>528</v>
      </c>
      <c r="B1691" s="2">
        <v>17</v>
      </c>
      <c r="C1691" s="2">
        <v>2</v>
      </c>
      <c r="D1691" s="2">
        <v>9.7200000000000006</v>
      </c>
      <c r="E1691" s="2">
        <v>3.26</v>
      </c>
    </row>
    <row r="1692" spans="1:5" x14ac:dyDescent="0.35">
      <c r="A1692" s="1" t="s">
        <v>545</v>
      </c>
      <c r="B1692" s="2">
        <v>17</v>
      </c>
      <c r="C1692" s="2">
        <v>2</v>
      </c>
      <c r="D1692" s="2">
        <v>9.7200000000000006</v>
      </c>
      <c r="E1692" s="2">
        <v>3.26</v>
      </c>
    </row>
    <row r="1693" spans="1:5" x14ac:dyDescent="0.35">
      <c r="A1693" s="1" t="s">
        <v>562</v>
      </c>
      <c r="B1693" s="2">
        <v>17</v>
      </c>
      <c r="C1693" s="2">
        <v>1.62</v>
      </c>
      <c r="D1693" s="2">
        <v>7.12</v>
      </c>
      <c r="E1693" s="2">
        <v>1.1000000000000001</v>
      </c>
    </row>
    <row r="1694" spans="1:5" x14ac:dyDescent="0.35">
      <c r="A1694" s="1" t="s">
        <v>579</v>
      </c>
      <c r="B1694" s="2">
        <v>17</v>
      </c>
      <c r="C1694" s="2">
        <v>6.72</v>
      </c>
      <c r="D1694" s="2">
        <v>1.57</v>
      </c>
      <c r="E1694" s="2">
        <v>0.68</v>
      </c>
    </row>
    <row r="1695" spans="1:5" x14ac:dyDescent="0.35">
      <c r="A1695" s="1" t="s">
        <v>596</v>
      </c>
      <c r="B1695" s="2">
        <v>17</v>
      </c>
      <c r="C1695" s="2">
        <v>9.16</v>
      </c>
      <c r="D1695" s="2">
        <v>1.29</v>
      </c>
      <c r="E1695" s="2">
        <v>3.88</v>
      </c>
    </row>
    <row r="1696" spans="1:5" x14ac:dyDescent="0.35">
      <c r="A1696" s="1" t="s">
        <v>613</v>
      </c>
      <c r="B1696" s="2">
        <v>17</v>
      </c>
      <c r="C1696" s="2">
        <v>6.8</v>
      </c>
      <c r="D1696" s="2">
        <v>1.79</v>
      </c>
      <c r="E1696" s="2">
        <v>0.7</v>
      </c>
    </row>
    <row r="1697" spans="1:5" x14ac:dyDescent="0.35">
      <c r="A1697" s="1" t="s">
        <v>630</v>
      </c>
      <c r="B1697" s="2">
        <v>17</v>
      </c>
      <c r="C1697" s="2">
        <v>7.46</v>
      </c>
      <c r="D1697" s="2">
        <v>4.3600000000000003</v>
      </c>
      <c r="E1697" s="2">
        <v>5.36</v>
      </c>
    </row>
    <row r="1698" spans="1:5" x14ac:dyDescent="0.35">
      <c r="A1698" s="1" t="s">
        <v>647</v>
      </c>
      <c r="B1698" s="2">
        <v>17</v>
      </c>
      <c r="C1698" s="2">
        <v>9.6</v>
      </c>
      <c r="D1698" s="2">
        <v>1.23</v>
      </c>
      <c r="E1698" s="2">
        <v>1.25</v>
      </c>
    </row>
    <row r="1699" spans="1:5" x14ac:dyDescent="0.35">
      <c r="A1699" s="1" t="s">
        <v>664</v>
      </c>
      <c r="B1699" s="2">
        <v>17</v>
      </c>
      <c r="C1699" s="2">
        <v>5.53</v>
      </c>
      <c r="D1699" s="2">
        <v>4.01</v>
      </c>
      <c r="E1699" s="2">
        <v>5.24</v>
      </c>
    </row>
    <row r="1700" spans="1:5" x14ac:dyDescent="0.35">
      <c r="A1700" s="1" t="s">
        <v>681</v>
      </c>
      <c r="B1700" s="2">
        <v>17</v>
      </c>
      <c r="C1700" s="2">
        <v>8.09</v>
      </c>
      <c r="D1700" s="2">
        <v>2.2400000000000002</v>
      </c>
      <c r="E1700" s="2">
        <v>7.84</v>
      </c>
    </row>
    <row r="1701" spans="1:5" x14ac:dyDescent="0.35">
      <c r="A1701" s="1" t="s">
        <v>700</v>
      </c>
      <c r="B1701" s="2">
        <v>17</v>
      </c>
      <c r="C1701" s="2">
        <v>5.42</v>
      </c>
      <c r="D1701" s="2">
        <v>7.24</v>
      </c>
      <c r="E1701" s="2">
        <v>2.15</v>
      </c>
    </row>
    <row r="1702" spans="1:5" x14ac:dyDescent="0.35">
      <c r="A1702" s="1" t="s">
        <v>719</v>
      </c>
      <c r="B1702" s="2">
        <v>17</v>
      </c>
      <c r="C1702" s="2">
        <v>4.67</v>
      </c>
      <c r="D1702" s="2">
        <v>1.92</v>
      </c>
      <c r="E1702" s="2">
        <v>6.31</v>
      </c>
    </row>
    <row r="1703" spans="1:5" x14ac:dyDescent="0.35">
      <c r="A1703" s="1" t="s">
        <v>738</v>
      </c>
      <c r="B1703" s="2">
        <v>17</v>
      </c>
      <c r="C1703" s="2">
        <v>6.81</v>
      </c>
      <c r="D1703" s="2">
        <v>1.85</v>
      </c>
      <c r="E1703" s="2">
        <v>7.53</v>
      </c>
    </row>
    <row r="1704" spans="1:5" x14ac:dyDescent="0.35">
      <c r="A1704" s="1" t="s">
        <v>760</v>
      </c>
      <c r="B1704" s="2">
        <v>17</v>
      </c>
      <c r="C1704" s="2">
        <v>7.93</v>
      </c>
      <c r="D1704" s="2">
        <v>2.89</v>
      </c>
      <c r="E1704" s="2">
        <v>8.52</v>
      </c>
    </row>
    <row r="1705" spans="1:5" x14ac:dyDescent="0.35">
      <c r="A1705" s="1" t="s">
        <v>779</v>
      </c>
      <c r="B1705" s="2">
        <v>17</v>
      </c>
      <c r="C1705" s="2">
        <v>2.82</v>
      </c>
      <c r="D1705" s="2">
        <v>2.04</v>
      </c>
      <c r="E1705" s="2">
        <v>2.91</v>
      </c>
    </row>
    <row r="1706" spans="1:5" x14ac:dyDescent="0.35">
      <c r="A1706" s="1" t="s">
        <v>798</v>
      </c>
      <c r="B1706" s="2">
        <v>17</v>
      </c>
      <c r="C1706" s="2">
        <v>1.88</v>
      </c>
      <c r="D1706" s="2">
        <v>6.79</v>
      </c>
      <c r="E1706" s="2">
        <v>8.3000000000000007</v>
      </c>
    </row>
    <row r="1707" spans="1:5" x14ac:dyDescent="0.35">
      <c r="A1707" s="1" t="s">
        <v>820</v>
      </c>
      <c r="B1707" s="2">
        <v>17</v>
      </c>
      <c r="C1707" s="2">
        <v>8.5399999999999991</v>
      </c>
      <c r="D1707" s="2">
        <v>4.0199999999999996</v>
      </c>
      <c r="E1707" s="2">
        <v>2.34</v>
      </c>
    </row>
    <row r="1708" spans="1:5" x14ac:dyDescent="0.35">
      <c r="A1708" s="1" t="s">
        <v>839</v>
      </c>
      <c r="B1708" s="2">
        <v>17</v>
      </c>
      <c r="C1708" s="2">
        <v>6.39</v>
      </c>
      <c r="D1708" s="2">
        <v>7.64</v>
      </c>
      <c r="E1708" s="2">
        <v>4.43</v>
      </c>
    </row>
    <row r="1709" spans="1:5" x14ac:dyDescent="0.35">
      <c r="A1709" s="1" t="s">
        <v>858</v>
      </c>
      <c r="B1709" s="2">
        <v>17</v>
      </c>
      <c r="C1709" s="2">
        <v>7.33</v>
      </c>
      <c r="D1709" s="2">
        <v>3.81</v>
      </c>
      <c r="E1709" s="2">
        <v>8.76</v>
      </c>
    </row>
    <row r="1710" spans="1:5" x14ac:dyDescent="0.35">
      <c r="A1710" s="1" t="s">
        <v>880</v>
      </c>
      <c r="B1710" s="2">
        <v>17</v>
      </c>
      <c r="C1710" s="2">
        <v>1.01</v>
      </c>
      <c r="D1710" s="2">
        <v>6.34</v>
      </c>
      <c r="E1710" s="2">
        <v>5.76</v>
      </c>
    </row>
    <row r="1711" spans="1:5" x14ac:dyDescent="0.35">
      <c r="A1711" s="1" t="s">
        <v>899</v>
      </c>
      <c r="B1711" s="2">
        <v>17</v>
      </c>
      <c r="C1711" s="2">
        <v>8.57</v>
      </c>
      <c r="D1711" s="2">
        <v>8.41</v>
      </c>
      <c r="E1711" s="2">
        <v>4.04</v>
      </c>
    </row>
    <row r="1712" spans="1:5" x14ac:dyDescent="0.35">
      <c r="A1712" s="1" t="s">
        <v>918</v>
      </c>
      <c r="B1712" s="2">
        <v>17</v>
      </c>
      <c r="C1712" s="2">
        <v>8.57</v>
      </c>
      <c r="D1712" s="2">
        <v>8.41</v>
      </c>
      <c r="E1712" s="2">
        <v>4.04</v>
      </c>
    </row>
    <row r="1713" spans="1:5" x14ac:dyDescent="0.35">
      <c r="A1713" s="1" t="s">
        <v>935</v>
      </c>
      <c r="B1713" s="2">
        <v>17</v>
      </c>
      <c r="C1713" s="2">
        <v>7.58</v>
      </c>
      <c r="D1713" s="2">
        <v>3.53</v>
      </c>
      <c r="E1713" s="2">
        <v>0.81</v>
      </c>
    </row>
    <row r="1714" spans="1:5" x14ac:dyDescent="0.35">
      <c r="A1714" s="1" t="s">
        <v>952</v>
      </c>
      <c r="B1714" s="2">
        <v>17</v>
      </c>
      <c r="C1714" s="2">
        <v>7.58</v>
      </c>
      <c r="D1714" s="2">
        <v>3.53</v>
      </c>
      <c r="E1714" s="2">
        <v>0.81</v>
      </c>
    </row>
    <row r="1715" spans="1:5" x14ac:dyDescent="0.35">
      <c r="A1715" s="1" t="s">
        <v>969</v>
      </c>
      <c r="B1715" s="2">
        <v>17</v>
      </c>
      <c r="C1715" s="2">
        <v>7.58</v>
      </c>
      <c r="D1715" s="2">
        <v>3.53</v>
      </c>
      <c r="E1715" s="2">
        <v>0.81</v>
      </c>
    </row>
    <row r="1716" spans="1:5" x14ac:dyDescent="0.35">
      <c r="A1716" s="1" t="s">
        <v>986</v>
      </c>
      <c r="B1716" s="2">
        <v>17</v>
      </c>
      <c r="C1716" s="2">
        <v>7.58</v>
      </c>
      <c r="D1716" s="2">
        <v>3.53</v>
      </c>
      <c r="E1716" s="2">
        <v>0.81</v>
      </c>
    </row>
    <row r="1717" spans="1:5" x14ac:dyDescent="0.35">
      <c r="A1717" s="1" t="s">
        <v>1003</v>
      </c>
      <c r="B1717" s="2">
        <v>17</v>
      </c>
      <c r="C1717" s="2">
        <v>7.58</v>
      </c>
      <c r="D1717" s="2">
        <v>3.53</v>
      </c>
      <c r="E1717" s="2">
        <v>0.81</v>
      </c>
    </row>
    <row r="1718" spans="1:5" x14ac:dyDescent="0.35">
      <c r="A1718" s="1" t="s">
        <v>1020</v>
      </c>
      <c r="B1718" s="2">
        <v>17</v>
      </c>
      <c r="C1718" s="2">
        <v>7.58</v>
      </c>
      <c r="D1718" s="2">
        <v>3.53</v>
      </c>
      <c r="E1718" s="2">
        <v>0.81</v>
      </c>
    </row>
    <row r="1719" spans="1:5" x14ac:dyDescent="0.35">
      <c r="A1719" s="1" t="s">
        <v>1048</v>
      </c>
      <c r="B1719" s="2">
        <v>17</v>
      </c>
      <c r="C1719" s="2">
        <v>7.58</v>
      </c>
      <c r="D1719" s="2">
        <v>3.53</v>
      </c>
      <c r="E1719" s="2">
        <v>0.81</v>
      </c>
    </row>
    <row r="1720" spans="1:5" x14ac:dyDescent="0.35">
      <c r="A1720" s="1" t="s">
        <v>1065</v>
      </c>
      <c r="B1720" s="2">
        <v>17</v>
      </c>
      <c r="C1720" s="2">
        <v>7.58</v>
      </c>
      <c r="D1720" s="2">
        <v>3.53</v>
      </c>
      <c r="E1720" s="2">
        <v>0.81</v>
      </c>
    </row>
    <row r="1721" spans="1:5" x14ac:dyDescent="0.35">
      <c r="A1721" s="1" t="s">
        <v>1082</v>
      </c>
      <c r="B1721" s="2">
        <v>17</v>
      </c>
      <c r="C1721" s="2">
        <v>7.58</v>
      </c>
      <c r="D1721" s="2">
        <v>3.53</v>
      </c>
      <c r="E1721" s="2">
        <v>0.81</v>
      </c>
    </row>
    <row r="1722" spans="1:5" x14ac:dyDescent="0.35">
      <c r="A1722" s="1" t="s">
        <v>1099</v>
      </c>
      <c r="B1722" s="2">
        <v>17</v>
      </c>
      <c r="C1722" s="2">
        <v>7.58</v>
      </c>
      <c r="D1722" s="2">
        <v>3.53</v>
      </c>
      <c r="E1722" s="2">
        <v>0.81</v>
      </c>
    </row>
    <row r="1723" spans="1:5" x14ac:dyDescent="0.35">
      <c r="A1723" s="1" t="s">
        <v>1117</v>
      </c>
      <c r="B1723" s="2">
        <v>17</v>
      </c>
      <c r="C1723" s="2">
        <v>7.58</v>
      </c>
      <c r="D1723" s="2">
        <v>3.53</v>
      </c>
      <c r="E1723" s="2">
        <v>0.81</v>
      </c>
    </row>
    <row r="1724" spans="1:5" x14ac:dyDescent="0.35">
      <c r="A1724" s="1" t="s">
        <v>1134</v>
      </c>
      <c r="B1724" s="2">
        <v>17</v>
      </c>
      <c r="C1724" s="2">
        <v>7.58</v>
      </c>
      <c r="D1724" s="2">
        <v>3.53</v>
      </c>
      <c r="E1724" s="2">
        <v>0.81</v>
      </c>
    </row>
    <row r="1725" spans="1:5" x14ac:dyDescent="0.35">
      <c r="A1725" s="1" t="s">
        <v>1151</v>
      </c>
      <c r="B1725" s="2">
        <v>17</v>
      </c>
      <c r="C1725" s="2">
        <v>3.55</v>
      </c>
      <c r="D1725" s="2">
        <v>4.2300000000000004</v>
      </c>
      <c r="E1725" s="2">
        <v>5.15</v>
      </c>
    </row>
    <row r="1726" spans="1:5" x14ac:dyDescent="0.35">
      <c r="A1726" s="1" t="s">
        <v>1168</v>
      </c>
      <c r="B1726" s="2">
        <v>17</v>
      </c>
      <c r="C1726" s="2">
        <v>1.95</v>
      </c>
      <c r="D1726" s="2">
        <v>4.91</v>
      </c>
      <c r="E1726" s="2">
        <v>0.74</v>
      </c>
    </row>
    <row r="1727" spans="1:5" x14ac:dyDescent="0.35">
      <c r="A1727" s="1" t="s">
        <v>1185</v>
      </c>
      <c r="B1727" s="2">
        <v>17</v>
      </c>
      <c r="C1727" s="2">
        <v>8.5399999999999991</v>
      </c>
      <c r="D1727" s="2">
        <v>4.0199999999999996</v>
      </c>
      <c r="E1727" s="2">
        <v>2.34</v>
      </c>
    </row>
    <row r="1728" spans="1:5" x14ac:dyDescent="0.35">
      <c r="A1728" s="1" t="s">
        <v>1202</v>
      </c>
      <c r="B1728" s="2">
        <v>17</v>
      </c>
      <c r="C1728" s="2">
        <v>7.67</v>
      </c>
      <c r="D1728" s="2">
        <v>1.74</v>
      </c>
      <c r="E1728" s="2">
        <v>1.36</v>
      </c>
    </row>
    <row r="1729" spans="1:5" x14ac:dyDescent="0.35">
      <c r="A1729" s="1" t="s">
        <v>1219</v>
      </c>
      <c r="B1729" s="2">
        <v>17</v>
      </c>
      <c r="C1729" s="2">
        <v>9.16</v>
      </c>
      <c r="D1729" s="2">
        <v>1.29</v>
      </c>
      <c r="E1729" s="2">
        <v>3.88</v>
      </c>
    </row>
    <row r="1730" spans="1:5" x14ac:dyDescent="0.35">
      <c r="A1730" s="1" t="s">
        <v>1236</v>
      </c>
      <c r="B1730" s="2">
        <v>17</v>
      </c>
      <c r="C1730" s="2">
        <v>6.81</v>
      </c>
      <c r="D1730" s="2">
        <v>1.85</v>
      </c>
      <c r="E1730" s="2">
        <v>7.53</v>
      </c>
    </row>
    <row r="1731" spans="1:5" x14ac:dyDescent="0.35">
      <c r="A1731" s="1" t="s">
        <v>1253</v>
      </c>
      <c r="B1731" s="2">
        <v>17</v>
      </c>
      <c r="C1731" s="2">
        <v>2.2999999999999998</v>
      </c>
      <c r="D1731" s="2">
        <v>8.08</v>
      </c>
      <c r="E1731" s="2">
        <v>4.4000000000000004</v>
      </c>
    </row>
    <row r="1732" spans="1:5" x14ac:dyDescent="0.35">
      <c r="A1732" s="1" t="s">
        <v>1270</v>
      </c>
      <c r="B1732" s="2">
        <v>17</v>
      </c>
      <c r="C1732" s="2">
        <v>2.82</v>
      </c>
      <c r="D1732" s="2">
        <v>2.04</v>
      </c>
      <c r="E1732" s="2">
        <v>2.91</v>
      </c>
    </row>
    <row r="1733" spans="1:5" x14ac:dyDescent="0.35">
      <c r="A1733" s="1" t="s">
        <v>1287</v>
      </c>
      <c r="B1733" s="2">
        <v>17</v>
      </c>
      <c r="C1733" s="2">
        <v>1.88</v>
      </c>
      <c r="D1733" s="2">
        <v>6.79</v>
      </c>
      <c r="E1733" s="2">
        <v>8.3000000000000007</v>
      </c>
    </row>
    <row r="1734" spans="1:5" x14ac:dyDescent="0.35">
      <c r="A1734" s="1" t="s">
        <v>1304</v>
      </c>
      <c r="B1734" s="2">
        <v>17</v>
      </c>
      <c r="C1734" s="2">
        <v>9.8000000000000007</v>
      </c>
      <c r="D1734" s="2">
        <v>0.97</v>
      </c>
      <c r="E1734" s="2">
        <v>0.26</v>
      </c>
    </row>
    <row r="1735" spans="1:5" x14ac:dyDescent="0.35">
      <c r="A1735" s="1" t="s">
        <v>1321</v>
      </c>
      <c r="B1735" s="2">
        <v>17</v>
      </c>
      <c r="C1735" s="2">
        <v>6.39</v>
      </c>
      <c r="D1735" s="2">
        <v>7.64</v>
      </c>
      <c r="E1735" s="2">
        <v>4.43</v>
      </c>
    </row>
    <row r="1736" spans="1:5" x14ac:dyDescent="0.35">
      <c r="A1736" s="1" t="s">
        <v>1338</v>
      </c>
      <c r="B1736" s="2">
        <v>17</v>
      </c>
      <c r="C1736" s="2">
        <v>5.4</v>
      </c>
      <c r="D1736" s="2">
        <v>8.1</v>
      </c>
      <c r="E1736" s="2">
        <v>9.11</v>
      </c>
    </row>
    <row r="1737" spans="1:5" x14ac:dyDescent="0.35">
      <c r="A1737" s="1" t="s">
        <v>1355</v>
      </c>
      <c r="B1737" s="2">
        <v>17</v>
      </c>
      <c r="C1737" s="2">
        <v>1.01</v>
      </c>
      <c r="D1737" s="2">
        <v>6.34</v>
      </c>
      <c r="E1737" s="2">
        <v>5.76</v>
      </c>
    </row>
    <row r="1738" spans="1:5" x14ac:dyDescent="0.35">
      <c r="A1738" s="1" t="s">
        <v>1372</v>
      </c>
      <c r="B1738" s="2">
        <v>17</v>
      </c>
      <c r="C1738" s="2">
        <v>3.57</v>
      </c>
      <c r="D1738" s="2">
        <v>1.78</v>
      </c>
      <c r="E1738" s="2">
        <v>6.5</v>
      </c>
    </row>
    <row r="1739" spans="1:5" x14ac:dyDescent="0.35">
      <c r="A1739" s="1" t="s">
        <v>1389</v>
      </c>
      <c r="B1739" s="2">
        <v>17</v>
      </c>
      <c r="C1739" s="2">
        <v>1.47</v>
      </c>
      <c r="D1739" s="2">
        <v>9.8000000000000007</v>
      </c>
      <c r="E1739" s="2">
        <v>5.95</v>
      </c>
    </row>
    <row r="1740" spans="1:5" x14ac:dyDescent="0.35">
      <c r="A1740" s="1" t="s">
        <v>1406</v>
      </c>
      <c r="B1740" s="2">
        <v>17</v>
      </c>
      <c r="C1740" s="2">
        <v>1.83</v>
      </c>
      <c r="D1740" s="2">
        <v>5.94</v>
      </c>
      <c r="E1740" s="2">
        <v>5.6</v>
      </c>
    </row>
    <row r="1741" spans="1:5" x14ac:dyDescent="0.35">
      <c r="A1741" s="1" t="s">
        <v>1423</v>
      </c>
      <c r="B1741" s="2">
        <v>17</v>
      </c>
      <c r="C1741" s="2">
        <v>4.04</v>
      </c>
      <c r="D1741" s="2">
        <v>2.88</v>
      </c>
      <c r="E1741" s="2">
        <v>2.4300000000000002</v>
      </c>
    </row>
    <row r="1742" spans="1:5" x14ac:dyDescent="0.35">
      <c r="A1742" s="1" t="s">
        <v>1440</v>
      </c>
      <c r="B1742" s="2">
        <v>17</v>
      </c>
      <c r="C1742" s="2">
        <v>9.85</v>
      </c>
      <c r="D1742" s="2">
        <v>2.02</v>
      </c>
      <c r="E1742" s="2">
        <v>3.36</v>
      </c>
    </row>
    <row r="1743" spans="1:5" x14ac:dyDescent="0.35">
      <c r="A1743" s="1" t="s">
        <v>1457</v>
      </c>
      <c r="B1743" s="2">
        <v>17</v>
      </c>
      <c r="C1743" s="2">
        <v>6.8</v>
      </c>
      <c r="D1743" s="2">
        <v>1.79</v>
      </c>
      <c r="E1743" s="2">
        <v>0.7</v>
      </c>
    </row>
    <row r="1744" spans="1:5" x14ac:dyDescent="0.35">
      <c r="A1744" s="1" t="s">
        <v>1476</v>
      </c>
      <c r="B1744" s="2">
        <v>17</v>
      </c>
      <c r="C1744" s="2">
        <v>8.09</v>
      </c>
      <c r="D1744" s="2">
        <v>2.2400000000000002</v>
      </c>
      <c r="E1744" s="2">
        <v>7.84</v>
      </c>
    </row>
    <row r="1745" spans="1:5" x14ac:dyDescent="0.35">
      <c r="A1745" s="1" t="s">
        <v>1495</v>
      </c>
      <c r="B1745" s="2">
        <v>17</v>
      </c>
      <c r="C1745" s="2">
        <v>7.93</v>
      </c>
      <c r="D1745" s="2">
        <v>2.89</v>
      </c>
      <c r="E1745" s="2">
        <v>8.52</v>
      </c>
    </row>
    <row r="1746" spans="1:5" x14ac:dyDescent="0.35">
      <c r="A1746" s="1" t="s">
        <v>1514</v>
      </c>
      <c r="B1746" s="2">
        <v>17</v>
      </c>
      <c r="C1746" s="2">
        <v>5.42</v>
      </c>
      <c r="D1746" s="2">
        <v>7.24</v>
      </c>
      <c r="E1746" s="2">
        <v>2.15</v>
      </c>
    </row>
    <row r="1747" spans="1:5" x14ac:dyDescent="0.35">
      <c r="A1747" s="1" t="s">
        <v>1536</v>
      </c>
      <c r="B1747" s="2">
        <v>17</v>
      </c>
      <c r="C1747" s="2">
        <v>3.55</v>
      </c>
      <c r="D1747" s="2">
        <v>4.2300000000000004</v>
      </c>
      <c r="E1747" s="2">
        <v>5.15</v>
      </c>
    </row>
    <row r="1748" spans="1:5" x14ac:dyDescent="0.35">
      <c r="A1748" s="1" t="s">
        <v>1555</v>
      </c>
      <c r="B1748" s="2">
        <v>17</v>
      </c>
      <c r="C1748" s="2">
        <v>4.67</v>
      </c>
      <c r="D1748" s="2">
        <v>1.92</v>
      </c>
      <c r="E1748" s="2">
        <v>6.31</v>
      </c>
    </row>
    <row r="1749" spans="1:5" x14ac:dyDescent="0.35">
      <c r="A1749" s="1" t="s">
        <v>1574</v>
      </c>
      <c r="B1749" s="2">
        <v>17</v>
      </c>
      <c r="C1749" s="2">
        <v>1.95</v>
      </c>
      <c r="D1749" s="2">
        <v>4.91</v>
      </c>
      <c r="E1749" s="2">
        <v>0.74</v>
      </c>
    </row>
    <row r="1750" spans="1:5" x14ac:dyDescent="0.35">
      <c r="A1750" s="1" t="s">
        <v>1596</v>
      </c>
      <c r="B1750" s="2">
        <v>17</v>
      </c>
      <c r="C1750" s="2">
        <v>6.81</v>
      </c>
      <c r="D1750" s="2">
        <v>1.85</v>
      </c>
      <c r="E1750" s="2">
        <v>7.53</v>
      </c>
    </row>
    <row r="1751" spans="1:5" x14ac:dyDescent="0.35">
      <c r="A1751" s="1" t="s">
        <v>1615</v>
      </c>
      <c r="B1751" s="2">
        <v>17</v>
      </c>
      <c r="C1751" s="2">
        <v>8.5399999999999991</v>
      </c>
      <c r="D1751" s="2">
        <v>4.0199999999999996</v>
      </c>
      <c r="E1751" s="2">
        <v>2.34</v>
      </c>
    </row>
    <row r="1752" spans="1:5" x14ac:dyDescent="0.35">
      <c r="A1752" s="1" t="s">
        <v>1634</v>
      </c>
      <c r="B1752" s="2">
        <v>17</v>
      </c>
      <c r="C1752" s="2">
        <v>7.93</v>
      </c>
      <c r="D1752" s="2">
        <v>2.89</v>
      </c>
      <c r="E1752" s="2">
        <v>8.52</v>
      </c>
    </row>
    <row r="1753" spans="1:5" x14ac:dyDescent="0.35">
      <c r="A1753" s="1" t="s">
        <v>1656</v>
      </c>
      <c r="B1753" s="2">
        <v>17</v>
      </c>
      <c r="C1753" s="2">
        <v>7.67</v>
      </c>
      <c r="D1753" s="2">
        <v>1.74</v>
      </c>
      <c r="E1753" s="2">
        <v>1.36</v>
      </c>
    </row>
    <row r="1754" spans="1:5" x14ac:dyDescent="0.35">
      <c r="A1754" s="1" t="s">
        <v>1675</v>
      </c>
      <c r="B1754" s="2">
        <v>18</v>
      </c>
      <c r="C1754" s="2">
        <v>2.82</v>
      </c>
      <c r="D1754" s="2">
        <v>2.04</v>
      </c>
      <c r="E1754" s="2">
        <v>2.91</v>
      </c>
    </row>
    <row r="1755" spans="1:5" x14ac:dyDescent="0.35">
      <c r="A1755" s="1" t="s">
        <v>1694</v>
      </c>
      <c r="B1755" s="2">
        <v>18</v>
      </c>
      <c r="C1755" s="2">
        <v>7.33</v>
      </c>
      <c r="D1755" s="2">
        <v>3.81</v>
      </c>
      <c r="E1755" s="2">
        <v>8.76</v>
      </c>
    </row>
    <row r="1756" spans="1:5" x14ac:dyDescent="0.35">
      <c r="A1756" s="1" t="s">
        <v>1711</v>
      </c>
      <c r="B1756" s="2">
        <v>18</v>
      </c>
      <c r="C1756" s="2">
        <v>1.88</v>
      </c>
      <c r="D1756" s="2">
        <v>6.79</v>
      </c>
      <c r="E1756" s="2">
        <v>8.3000000000000007</v>
      </c>
    </row>
    <row r="1757" spans="1:5" x14ac:dyDescent="0.35">
      <c r="A1757" s="1" t="s">
        <v>1728</v>
      </c>
      <c r="B1757" s="2">
        <v>18</v>
      </c>
      <c r="C1757" s="2">
        <v>6.4</v>
      </c>
      <c r="D1757" s="2">
        <v>7.84</v>
      </c>
      <c r="E1757" s="2">
        <v>4.3499999999999996</v>
      </c>
    </row>
    <row r="1758" spans="1:5" x14ac:dyDescent="0.35">
      <c r="A1758" s="1" t="s">
        <v>1745</v>
      </c>
      <c r="B1758" s="2">
        <v>18</v>
      </c>
      <c r="C1758" s="2">
        <v>6.4</v>
      </c>
      <c r="D1758" s="2">
        <v>7.84</v>
      </c>
      <c r="E1758" s="2">
        <v>4.3499999999999996</v>
      </c>
    </row>
    <row r="1759" spans="1:5" x14ac:dyDescent="0.35">
      <c r="A1759" s="1" t="s">
        <v>1762</v>
      </c>
      <c r="B1759" s="2">
        <v>18</v>
      </c>
      <c r="C1759" s="2">
        <v>6.4</v>
      </c>
      <c r="D1759" s="2">
        <v>7.84</v>
      </c>
      <c r="E1759" s="2">
        <v>4.3499999999999996</v>
      </c>
    </row>
    <row r="1760" spans="1:5" x14ac:dyDescent="0.35">
      <c r="A1760" s="1" t="s">
        <v>1779</v>
      </c>
      <c r="B1760" s="2">
        <v>18</v>
      </c>
      <c r="C1760" s="2">
        <v>6.4</v>
      </c>
      <c r="D1760" s="2">
        <v>7.84</v>
      </c>
      <c r="E1760" s="2">
        <v>4.3499999999999996</v>
      </c>
    </row>
    <row r="1761" spans="1:5" x14ac:dyDescent="0.35">
      <c r="A1761" s="1" t="s">
        <v>1796</v>
      </c>
      <c r="B1761" s="2">
        <v>18</v>
      </c>
      <c r="C1761" s="2">
        <v>6.4</v>
      </c>
      <c r="D1761" s="2">
        <v>7.84</v>
      </c>
      <c r="E1761" s="2">
        <v>4.3499999999999996</v>
      </c>
    </row>
    <row r="1762" spans="1:5" x14ac:dyDescent="0.35">
      <c r="A1762" s="1" t="s">
        <v>1824</v>
      </c>
      <c r="B1762" s="2">
        <v>18</v>
      </c>
      <c r="C1762" s="2">
        <v>6.4</v>
      </c>
      <c r="D1762" s="2">
        <v>7.84</v>
      </c>
      <c r="E1762" s="2">
        <v>4.3499999999999996</v>
      </c>
    </row>
    <row r="1763" spans="1:5" x14ac:dyDescent="0.35">
      <c r="A1763" s="1" t="s">
        <v>1841</v>
      </c>
      <c r="B1763" s="2">
        <v>18</v>
      </c>
      <c r="C1763" s="2">
        <v>6.4</v>
      </c>
      <c r="D1763" s="2">
        <v>7.84</v>
      </c>
      <c r="E1763" s="2">
        <v>4.3499999999999996</v>
      </c>
    </row>
    <row r="1764" spans="1:5" x14ac:dyDescent="0.35">
      <c r="A1764" s="1" t="s">
        <v>1858</v>
      </c>
      <c r="B1764" s="2">
        <v>18</v>
      </c>
      <c r="C1764" s="2">
        <v>6.4</v>
      </c>
      <c r="D1764" s="2">
        <v>7.84</v>
      </c>
      <c r="E1764" s="2">
        <v>4.3499999999999996</v>
      </c>
    </row>
    <row r="1765" spans="1:5" x14ac:dyDescent="0.35">
      <c r="A1765" s="1" t="s">
        <v>1875</v>
      </c>
      <c r="B1765" s="2">
        <v>18</v>
      </c>
      <c r="C1765" s="2">
        <v>6.4</v>
      </c>
      <c r="D1765" s="2">
        <v>7.84</v>
      </c>
      <c r="E1765" s="2">
        <v>4.3499999999999996</v>
      </c>
    </row>
    <row r="1766" spans="1:5" x14ac:dyDescent="0.35">
      <c r="A1766" s="1" t="s">
        <v>1893</v>
      </c>
      <c r="B1766" s="2">
        <v>19</v>
      </c>
      <c r="C1766" s="2">
        <v>6.4</v>
      </c>
      <c r="D1766" s="2">
        <v>7.84</v>
      </c>
      <c r="E1766" s="2">
        <v>4.3499999999999996</v>
      </c>
    </row>
    <row r="1767" spans="1:5" x14ac:dyDescent="0.35">
      <c r="A1767" s="1" t="s">
        <v>1910</v>
      </c>
      <c r="B1767" s="2">
        <v>19</v>
      </c>
      <c r="C1767" s="2">
        <v>6.4</v>
      </c>
      <c r="D1767" s="2">
        <v>7.84</v>
      </c>
      <c r="E1767" s="2">
        <v>4.3499999999999996</v>
      </c>
    </row>
    <row r="1768" spans="1:5" x14ac:dyDescent="0.35">
      <c r="A1768" s="1" t="s">
        <v>1927</v>
      </c>
      <c r="B1768" s="2">
        <v>19</v>
      </c>
      <c r="C1768" s="2">
        <v>6.4</v>
      </c>
      <c r="D1768" s="2">
        <v>7.84</v>
      </c>
      <c r="E1768" s="2">
        <v>4.3499999999999996</v>
      </c>
    </row>
    <row r="1769" spans="1:5" x14ac:dyDescent="0.35">
      <c r="A1769" s="1" t="s">
        <v>1944</v>
      </c>
      <c r="B1769" s="2">
        <v>19</v>
      </c>
      <c r="C1769" s="2">
        <v>5.87</v>
      </c>
      <c r="D1769" s="2">
        <v>6.23</v>
      </c>
      <c r="E1769" s="2">
        <v>7.84</v>
      </c>
    </row>
    <row r="1770" spans="1:5" x14ac:dyDescent="0.35">
      <c r="A1770" s="1" t="s">
        <v>1961</v>
      </c>
      <c r="B1770" s="2">
        <v>19</v>
      </c>
      <c r="C1770" s="2">
        <v>9.81</v>
      </c>
      <c r="D1770" s="2">
        <v>0.56000000000000005</v>
      </c>
      <c r="E1770" s="2">
        <v>3.76</v>
      </c>
    </row>
    <row r="1771" spans="1:5" x14ac:dyDescent="0.35">
      <c r="A1771" s="1" t="s">
        <v>1978</v>
      </c>
      <c r="B1771" s="2">
        <v>19</v>
      </c>
      <c r="C1771" s="2">
        <v>5.87</v>
      </c>
      <c r="D1771" s="2">
        <v>6.23</v>
      </c>
      <c r="E1771" s="2">
        <v>7.84</v>
      </c>
    </row>
    <row r="1772" spans="1:5" x14ac:dyDescent="0.35">
      <c r="A1772" s="1" t="s">
        <v>1995</v>
      </c>
      <c r="B1772" s="2">
        <v>19</v>
      </c>
      <c r="C1772" s="2">
        <v>9.81</v>
      </c>
      <c r="D1772" s="2">
        <v>0.56000000000000005</v>
      </c>
      <c r="E1772" s="2">
        <v>3.76</v>
      </c>
    </row>
    <row r="1773" spans="1:5" x14ac:dyDescent="0.35">
      <c r="A1773" s="1" t="s">
        <v>2012</v>
      </c>
      <c r="B1773" s="2">
        <v>19</v>
      </c>
      <c r="C1773" s="2">
        <v>5.87</v>
      </c>
      <c r="D1773" s="2">
        <v>6.23</v>
      </c>
      <c r="E1773" s="2">
        <v>7.84</v>
      </c>
    </row>
    <row r="1774" spans="1:5" x14ac:dyDescent="0.35">
      <c r="A1774" s="1" t="s">
        <v>2029</v>
      </c>
      <c r="B1774" s="2">
        <v>19</v>
      </c>
      <c r="C1774" s="2">
        <v>9.81</v>
      </c>
      <c r="D1774" s="2">
        <v>0.56000000000000005</v>
      </c>
      <c r="E1774" s="2">
        <v>3.76</v>
      </c>
    </row>
    <row r="1775" spans="1:5" x14ac:dyDescent="0.35">
      <c r="A1775" s="1" t="s">
        <v>2046</v>
      </c>
      <c r="B1775" s="2">
        <v>19</v>
      </c>
      <c r="C1775" s="2">
        <v>5.87</v>
      </c>
      <c r="D1775" s="2">
        <v>6.23</v>
      </c>
      <c r="E1775" s="2">
        <v>7.84</v>
      </c>
    </row>
    <row r="1776" spans="1:5" x14ac:dyDescent="0.35">
      <c r="A1776" s="1" t="s">
        <v>2063</v>
      </c>
      <c r="B1776" s="2">
        <v>19</v>
      </c>
      <c r="C1776" s="2">
        <v>9.81</v>
      </c>
      <c r="D1776" s="2">
        <v>0.56000000000000005</v>
      </c>
      <c r="E1776" s="2">
        <v>3.76</v>
      </c>
    </row>
    <row r="1777" spans="1:5" x14ac:dyDescent="0.35">
      <c r="A1777" s="1" t="s">
        <v>2080</v>
      </c>
      <c r="B1777" s="2">
        <v>19</v>
      </c>
      <c r="C1777" s="2">
        <v>5.87</v>
      </c>
      <c r="D1777" s="2">
        <v>6.23</v>
      </c>
      <c r="E1777" s="2">
        <v>7.84</v>
      </c>
    </row>
    <row r="1778" spans="1:5" x14ac:dyDescent="0.35">
      <c r="A1778" s="1" t="s">
        <v>2097</v>
      </c>
      <c r="B1778" s="2">
        <v>19</v>
      </c>
      <c r="C1778" s="2">
        <v>9.81</v>
      </c>
      <c r="D1778" s="2">
        <v>0.56000000000000005</v>
      </c>
      <c r="E1778" s="2">
        <v>3.76</v>
      </c>
    </row>
    <row r="1779" spans="1:5" x14ac:dyDescent="0.35">
      <c r="A1779" s="1" t="s">
        <v>2114</v>
      </c>
      <c r="B1779" s="2">
        <v>19</v>
      </c>
      <c r="C1779" s="2">
        <v>5.87</v>
      </c>
      <c r="D1779" s="2">
        <v>6.23</v>
      </c>
      <c r="E1779" s="2">
        <v>7.84</v>
      </c>
    </row>
    <row r="1780" spans="1:5" x14ac:dyDescent="0.35">
      <c r="A1780" s="1" t="s">
        <v>2131</v>
      </c>
      <c r="B1780" s="2">
        <v>19</v>
      </c>
      <c r="C1780" s="2">
        <v>9.81</v>
      </c>
      <c r="D1780" s="2">
        <v>0.56000000000000005</v>
      </c>
      <c r="E1780" s="2">
        <v>3.76</v>
      </c>
    </row>
    <row r="1781" spans="1:5" x14ac:dyDescent="0.35">
      <c r="A1781" s="1" t="s">
        <v>2148</v>
      </c>
      <c r="B1781" s="2">
        <v>19</v>
      </c>
      <c r="C1781" s="2">
        <v>5.87</v>
      </c>
      <c r="D1781" s="2">
        <v>6.23</v>
      </c>
      <c r="E1781" s="2">
        <v>7.84</v>
      </c>
    </row>
    <row r="1782" spans="1:5" x14ac:dyDescent="0.35">
      <c r="A1782" s="1" t="s">
        <v>2165</v>
      </c>
      <c r="B1782" s="2">
        <v>19</v>
      </c>
      <c r="C1782" s="2">
        <v>9.81</v>
      </c>
      <c r="D1782" s="2">
        <v>0.56000000000000005</v>
      </c>
      <c r="E1782" s="2">
        <v>3.76</v>
      </c>
    </row>
    <row r="1783" spans="1:5" x14ac:dyDescent="0.35">
      <c r="A1783" s="1" t="s">
        <v>2182</v>
      </c>
      <c r="B1783" s="2">
        <v>19</v>
      </c>
      <c r="C1783" s="2">
        <v>5.87</v>
      </c>
      <c r="D1783" s="2">
        <v>6.23</v>
      </c>
      <c r="E1783" s="2">
        <v>7.84</v>
      </c>
    </row>
    <row r="1784" spans="1:5" x14ac:dyDescent="0.35">
      <c r="A1784" s="1" t="s">
        <v>2199</v>
      </c>
      <c r="B1784" s="2">
        <v>19</v>
      </c>
      <c r="C1784" s="2">
        <v>9.81</v>
      </c>
      <c r="D1784" s="2">
        <v>0.56000000000000005</v>
      </c>
      <c r="E1784" s="2">
        <v>3.76</v>
      </c>
    </row>
    <row r="1785" spans="1:5" x14ac:dyDescent="0.35">
      <c r="A1785" s="1" t="s">
        <v>2216</v>
      </c>
      <c r="B1785" s="2">
        <v>19</v>
      </c>
      <c r="C1785" s="2">
        <v>5.87</v>
      </c>
      <c r="D1785" s="2">
        <v>6.23</v>
      </c>
      <c r="E1785" s="2">
        <v>7.84</v>
      </c>
    </row>
    <row r="1786" spans="1:5" x14ac:dyDescent="0.35">
      <c r="A1786" s="1" t="s">
        <v>2233</v>
      </c>
      <c r="B1786" s="2">
        <v>19</v>
      </c>
      <c r="C1786" s="2">
        <v>9.81</v>
      </c>
      <c r="D1786" s="2">
        <v>0.56000000000000005</v>
      </c>
      <c r="E1786" s="2">
        <v>3.76</v>
      </c>
    </row>
    <row r="1787" spans="1:5" x14ac:dyDescent="0.35">
      <c r="A1787" s="1" t="s">
        <v>2252</v>
      </c>
      <c r="B1787" s="2">
        <v>19</v>
      </c>
      <c r="C1787" s="2">
        <v>5.87</v>
      </c>
      <c r="D1787" s="2">
        <v>6.23</v>
      </c>
      <c r="E1787" s="2">
        <v>7.84</v>
      </c>
    </row>
    <row r="1788" spans="1:5" x14ac:dyDescent="0.35">
      <c r="A1788" s="1" t="s">
        <v>2271</v>
      </c>
      <c r="B1788" s="2">
        <v>19</v>
      </c>
      <c r="C1788" s="2">
        <v>9.81</v>
      </c>
      <c r="D1788" s="2">
        <v>0.56000000000000005</v>
      </c>
      <c r="E1788" s="2">
        <v>3.76</v>
      </c>
    </row>
    <row r="1789" spans="1:5" x14ac:dyDescent="0.35">
      <c r="A1789" s="1" t="s">
        <v>2290</v>
      </c>
      <c r="B1789" s="2">
        <v>19</v>
      </c>
      <c r="C1789" s="2">
        <v>5.87</v>
      </c>
      <c r="D1789" s="2">
        <v>6.23</v>
      </c>
      <c r="E1789" s="2">
        <v>7.84</v>
      </c>
    </row>
    <row r="1790" spans="1:5" x14ac:dyDescent="0.35">
      <c r="A1790" s="1" t="s">
        <v>2312</v>
      </c>
      <c r="B1790" s="2">
        <v>19</v>
      </c>
      <c r="C1790" s="2">
        <v>9.81</v>
      </c>
      <c r="D1790" s="2">
        <v>0.56000000000000005</v>
      </c>
      <c r="E1790" s="2">
        <v>3.76</v>
      </c>
    </row>
    <row r="1791" spans="1:5" x14ac:dyDescent="0.35">
      <c r="A1791" s="1" t="s">
        <v>2331</v>
      </c>
      <c r="B1791" s="2">
        <v>19</v>
      </c>
      <c r="C1791" s="2">
        <v>5.87</v>
      </c>
      <c r="D1791" s="2">
        <v>6.23</v>
      </c>
      <c r="E1791" s="2">
        <v>7.84</v>
      </c>
    </row>
    <row r="1792" spans="1:5" x14ac:dyDescent="0.35">
      <c r="A1792" s="1" t="s">
        <v>2350</v>
      </c>
      <c r="B1792" s="2">
        <v>19</v>
      </c>
      <c r="C1792" s="2">
        <v>9.81</v>
      </c>
      <c r="D1792" s="2">
        <v>0.56000000000000005</v>
      </c>
      <c r="E1792" s="2">
        <v>3.76</v>
      </c>
    </row>
    <row r="1793" spans="1:5" x14ac:dyDescent="0.35">
      <c r="A1793" s="1" t="s">
        <v>2372</v>
      </c>
      <c r="B1793" s="2">
        <v>19</v>
      </c>
      <c r="C1793" s="2">
        <v>5.59</v>
      </c>
      <c r="D1793" s="2">
        <v>2.52</v>
      </c>
      <c r="E1793" s="2">
        <v>5.3</v>
      </c>
    </row>
    <row r="1794" spans="1:5" x14ac:dyDescent="0.35">
      <c r="A1794" s="1" t="s">
        <v>2391</v>
      </c>
      <c r="B1794" s="2">
        <v>19</v>
      </c>
      <c r="C1794" s="2">
        <v>5.59</v>
      </c>
      <c r="D1794" s="2">
        <v>2.52</v>
      </c>
      <c r="E1794" s="2">
        <v>5.3</v>
      </c>
    </row>
    <row r="1795" spans="1:5" x14ac:dyDescent="0.35">
      <c r="A1795" s="1" t="s">
        <v>2410</v>
      </c>
      <c r="B1795" s="2">
        <v>19</v>
      </c>
      <c r="C1795" s="2">
        <v>5.59</v>
      </c>
      <c r="D1795" s="2">
        <v>2.52</v>
      </c>
      <c r="E1795" s="2">
        <v>5.3</v>
      </c>
    </row>
    <row r="1796" spans="1:5" x14ac:dyDescent="0.35">
      <c r="A1796" s="1" t="s">
        <v>268</v>
      </c>
      <c r="B1796" s="2">
        <v>19</v>
      </c>
      <c r="C1796" s="2">
        <v>5.59</v>
      </c>
      <c r="D1796" s="2">
        <v>2.52</v>
      </c>
      <c r="E1796" s="2">
        <v>5.3</v>
      </c>
    </row>
    <row r="1797" spans="1:5" x14ac:dyDescent="0.35">
      <c r="A1797" s="1" t="s">
        <v>285</v>
      </c>
      <c r="B1797" s="2">
        <v>19</v>
      </c>
      <c r="C1797" s="2">
        <v>5.59</v>
      </c>
      <c r="D1797" s="2">
        <v>2.52</v>
      </c>
      <c r="E1797" s="2">
        <v>5.3</v>
      </c>
    </row>
    <row r="1798" spans="1:5" x14ac:dyDescent="0.35">
      <c r="A1798" s="1" t="s">
        <v>302</v>
      </c>
      <c r="B1798" s="2">
        <v>19</v>
      </c>
      <c r="C1798" s="2">
        <v>5.59</v>
      </c>
      <c r="D1798" s="2">
        <v>2.52</v>
      </c>
      <c r="E1798" s="2">
        <v>5.3</v>
      </c>
    </row>
    <row r="1799" spans="1:5" x14ac:dyDescent="0.35">
      <c r="A1799" s="1" t="s">
        <v>319</v>
      </c>
      <c r="B1799" s="2">
        <v>19</v>
      </c>
      <c r="C1799" s="2">
        <v>5.59</v>
      </c>
      <c r="D1799" s="2">
        <v>2.52</v>
      </c>
      <c r="E1799" s="2">
        <v>5.3</v>
      </c>
    </row>
    <row r="1800" spans="1:5" x14ac:dyDescent="0.35">
      <c r="A1800" s="1" t="s">
        <v>337</v>
      </c>
      <c r="B1800" s="2">
        <v>19</v>
      </c>
      <c r="C1800" s="2">
        <v>5.59</v>
      </c>
      <c r="D1800" s="2">
        <v>2.52</v>
      </c>
      <c r="E1800" s="2">
        <v>5.3</v>
      </c>
    </row>
    <row r="1801" spans="1:5" x14ac:dyDescent="0.35">
      <c r="A1801" s="1" t="s">
        <v>354</v>
      </c>
      <c r="B1801" s="2">
        <v>19</v>
      </c>
      <c r="C1801" s="2">
        <v>5.59</v>
      </c>
      <c r="D1801" s="2">
        <v>2.52</v>
      </c>
      <c r="E1801" s="2">
        <v>5.3</v>
      </c>
    </row>
    <row r="1802" spans="1:5" x14ac:dyDescent="0.35">
      <c r="A1802" s="1" t="s">
        <v>371</v>
      </c>
      <c r="B1802" s="2">
        <v>19</v>
      </c>
      <c r="C1802" s="2">
        <v>5.59</v>
      </c>
      <c r="D1802" s="2">
        <v>2.52</v>
      </c>
      <c r="E1802" s="2">
        <v>5.3</v>
      </c>
    </row>
    <row r="1803" spans="1:5" x14ac:dyDescent="0.35">
      <c r="A1803" s="1" t="s">
        <v>388</v>
      </c>
      <c r="B1803" s="2">
        <v>19</v>
      </c>
      <c r="C1803" s="2">
        <v>5.59</v>
      </c>
      <c r="D1803" s="2">
        <v>2.52</v>
      </c>
      <c r="E1803" s="2">
        <v>5.3</v>
      </c>
    </row>
    <row r="1804" spans="1:5" x14ac:dyDescent="0.35">
      <c r="A1804" s="1" t="s">
        <v>405</v>
      </c>
      <c r="B1804" s="2">
        <v>19</v>
      </c>
      <c r="C1804" s="2">
        <v>5.59</v>
      </c>
      <c r="D1804" s="2">
        <v>2.52</v>
      </c>
      <c r="E1804" s="2">
        <v>5.3</v>
      </c>
    </row>
    <row r="1805" spans="1:5" x14ac:dyDescent="0.35">
      <c r="A1805" s="1" t="s">
        <v>422</v>
      </c>
      <c r="B1805" s="2">
        <v>19</v>
      </c>
      <c r="C1805" s="2">
        <v>7.99</v>
      </c>
      <c r="D1805" s="2">
        <v>9.2799999999999994</v>
      </c>
      <c r="E1805" s="2">
        <v>8.9499999999999993</v>
      </c>
    </row>
    <row r="1806" spans="1:5" x14ac:dyDescent="0.35">
      <c r="A1806" s="1" t="s">
        <v>439</v>
      </c>
      <c r="B1806" s="2">
        <v>19</v>
      </c>
      <c r="C1806" s="2">
        <v>5.23</v>
      </c>
      <c r="D1806" s="2">
        <v>2.88</v>
      </c>
      <c r="E1806" s="2">
        <v>1.87</v>
      </c>
    </row>
    <row r="1807" spans="1:5" x14ac:dyDescent="0.35">
      <c r="A1807" s="1" t="s">
        <v>456</v>
      </c>
      <c r="B1807" s="2">
        <v>19</v>
      </c>
      <c r="C1807" s="2">
        <v>0.54</v>
      </c>
      <c r="D1807" s="2">
        <v>3.68</v>
      </c>
      <c r="E1807" s="2">
        <v>8.42</v>
      </c>
    </row>
    <row r="1808" spans="1:5" x14ac:dyDescent="0.35">
      <c r="A1808" s="1" t="s">
        <v>473</v>
      </c>
      <c r="B1808" s="2">
        <v>19</v>
      </c>
      <c r="C1808" s="2">
        <v>7.99</v>
      </c>
      <c r="D1808" s="2">
        <v>9.2799999999999994</v>
      </c>
      <c r="E1808" s="2">
        <v>8.9499999999999993</v>
      </c>
    </row>
    <row r="1809" spans="1:5" x14ac:dyDescent="0.35">
      <c r="A1809" s="1" t="s">
        <v>490</v>
      </c>
      <c r="B1809" s="2">
        <v>19</v>
      </c>
      <c r="C1809" s="2">
        <v>5.23</v>
      </c>
      <c r="D1809" s="2">
        <v>2.88</v>
      </c>
      <c r="E1809" s="2">
        <v>1.87</v>
      </c>
    </row>
    <row r="1810" spans="1:5" x14ac:dyDescent="0.35">
      <c r="A1810" s="1" t="s">
        <v>507</v>
      </c>
      <c r="B1810" s="2">
        <v>19</v>
      </c>
      <c r="C1810" s="2">
        <v>0.54</v>
      </c>
      <c r="D1810" s="2">
        <v>3.68</v>
      </c>
      <c r="E1810" s="2">
        <v>8.42</v>
      </c>
    </row>
    <row r="1811" spans="1:5" x14ac:dyDescent="0.35">
      <c r="A1811" s="1" t="s">
        <v>524</v>
      </c>
      <c r="B1811" s="2">
        <v>19</v>
      </c>
      <c r="C1811" s="2">
        <v>7.99</v>
      </c>
      <c r="D1811" s="2">
        <v>9.2799999999999994</v>
      </c>
      <c r="E1811" s="2">
        <v>8.9499999999999993</v>
      </c>
    </row>
    <row r="1812" spans="1:5" x14ac:dyDescent="0.35">
      <c r="A1812" s="1" t="s">
        <v>541</v>
      </c>
      <c r="B1812" s="2">
        <v>19</v>
      </c>
      <c r="C1812" s="2">
        <v>5.23</v>
      </c>
      <c r="D1812" s="2">
        <v>2.88</v>
      </c>
      <c r="E1812" s="2">
        <v>1.87</v>
      </c>
    </row>
    <row r="1813" spans="1:5" x14ac:dyDescent="0.35">
      <c r="A1813" s="1" t="s">
        <v>558</v>
      </c>
      <c r="B1813" s="2">
        <v>19</v>
      </c>
      <c r="C1813" s="2">
        <v>0.54</v>
      </c>
      <c r="D1813" s="2">
        <v>3.68</v>
      </c>
      <c r="E1813" s="2">
        <v>8.42</v>
      </c>
    </row>
    <row r="1814" spans="1:5" x14ac:dyDescent="0.35">
      <c r="A1814" s="1" t="s">
        <v>575</v>
      </c>
      <c r="B1814" s="2">
        <v>19</v>
      </c>
      <c r="C1814" s="2">
        <v>7.99</v>
      </c>
      <c r="D1814" s="2">
        <v>9.2799999999999994</v>
      </c>
      <c r="E1814" s="2">
        <v>8.9499999999999993</v>
      </c>
    </row>
    <row r="1815" spans="1:5" x14ac:dyDescent="0.35">
      <c r="A1815" s="1" t="s">
        <v>592</v>
      </c>
      <c r="B1815" s="2">
        <v>19</v>
      </c>
      <c r="C1815" s="2">
        <v>5.23</v>
      </c>
      <c r="D1815" s="2">
        <v>2.88</v>
      </c>
      <c r="E1815" s="2">
        <v>1.87</v>
      </c>
    </row>
    <row r="1816" spans="1:5" x14ac:dyDescent="0.35">
      <c r="A1816" s="1" t="s">
        <v>609</v>
      </c>
      <c r="B1816" s="2">
        <v>19</v>
      </c>
      <c r="C1816" s="2">
        <v>0.54</v>
      </c>
      <c r="D1816" s="2">
        <v>3.68</v>
      </c>
      <c r="E1816" s="2">
        <v>8.42</v>
      </c>
    </row>
    <row r="1817" spans="1:5" x14ac:dyDescent="0.35">
      <c r="A1817" s="1" t="s">
        <v>626</v>
      </c>
      <c r="B1817" s="2">
        <v>19</v>
      </c>
      <c r="C1817" s="2">
        <v>7.99</v>
      </c>
      <c r="D1817" s="2">
        <v>9.2799999999999994</v>
      </c>
      <c r="E1817" s="2">
        <v>8.9499999999999993</v>
      </c>
    </row>
    <row r="1818" spans="1:5" x14ac:dyDescent="0.35">
      <c r="A1818" s="1" t="s">
        <v>643</v>
      </c>
      <c r="B1818" s="2">
        <v>19</v>
      </c>
      <c r="C1818" s="2">
        <v>5.23</v>
      </c>
      <c r="D1818" s="2">
        <v>2.88</v>
      </c>
      <c r="E1818" s="2">
        <v>1.87</v>
      </c>
    </row>
    <row r="1819" spans="1:5" x14ac:dyDescent="0.35">
      <c r="A1819" s="1" t="s">
        <v>660</v>
      </c>
      <c r="B1819" s="2">
        <v>19</v>
      </c>
      <c r="C1819" s="2">
        <v>0.54</v>
      </c>
      <c r="D1819" s="2">
        <v>3.68</v>
      </c>
      <c r="E1819" s="2">
        <v>8.42</v>
      </c>
    </row>
    <row r="1820" spans="1:5" x14ac:dyDescent="0.35">
      <c r="A1820" s="1" t="s">
        <v>677</v>
      </c>
      <c r="B1820" s="2">
        <v>19</v>
      </c>
      <c r="C1820" s="2">
        <v>7.99</v>
      </c>
      <c r="D1820" s="2">
        <v>9.2799999999999994</v>
      </c>
      <c r="E1820" s="2">
        <v>8.9499999999999993</v>
      </c>
    </row>
    <row r="1821" spans="1:5" x14ac:dyDescent="0.35">
      <c r="A1821" s="1" t="s">
        <v>696</v>
      </c>
      <c r="B1821" s="2">
        <v>19</v>
      </c>
      <c r="C1821" s="2">
        <v>5.23</v>
      </c>
      <c r="D1821" s="2">
        <v>2.88</v>
      </c>
      <c r="E1821" s="2">
        <v>1.87</v>
      </c>
    </row>
    <row r="1822" spans="1:5" x14ac:dyDescent="0.35">
      <c r="A1822" s="1" t="s">
        <v>715</v>
      </c>
      <c r="B1822" s="2">
        <v>19</v>
      </c>
      <c r="C1822" s="2">
        <v>0.54</v>
      </c>
      <c r="D1822" s="2">
        <v>3.68</v>
      </c>
      <c r="E1822" s="2">
        <v>8.42</v>
      </c>
    </row>
    <row r="1823" spans="1:5" x14ac:dyDescent="0.35">
      <c r="A1823" s="1" t="s">
        <v>734</v>
      </c>
      <c r="B1823" s="2">
        <v>19</v>
      </c>
      <c r="C1823" s="2">
        <v>7.99</v>
      </c>
      <c r="D1823" s="2">
        <v>9.2799999999999994</v>
      </c>
      <c r="E1823" s="2">
        <v>8.9499999999999993</v>
      </c>
    </row>
    <row r="1824" spans="1:5" x14ac:dyDescent="0.35">
      <c r="A1824" s="1" t="s">
        <v>756</v>
      </c>
      <c r="B1824" s="2">
        <v>19</v>
      </c>
      <c r="C1824" s="2">
        <v>5.23</v>
      </c>
      <c r="D1824" s="2">
        <v>2.88</v>
      </c>
      <c r="E1824" s="2">
        <v>1.87</v>
      </c>
    </row>
    <row r="1825" spans="1:5" x14ac:dyDescent="0.35">
      <c r="A1825" s="1" t="s">
        <v>775</v>
      </c>
      <c r="B1825" s="2">
        <v>19</v>
      </c>
      <c r="C1825" s="2">
        <v>0.54</v>
      </c>
      <c r="D1825" s="2">
        <v>3.68</v>
      </c>
      <c r="E1825" s="2">
        <v>8.42</v>
      </c>
    </row>
    <row r="1826" spans="1:5" x14ac:dyDescent="0.35">
      <c r="A1826" s="1" t="s">
        <v>794</v>
      </c>
      <c r="B1826" s="2">
        <v>19</v>
      </c>
      <c r="C1826" s="2">
        <v>7.99</v>
      </c>
      <c r="D1826" s="2">
        <v>9.2799999999999994</v>
      </c>
      <c r="E1826" s="2">
        <v>8.9499999999999993</v>
      </c>
    </row>
    <row r="1827" spans="1:5" x14ac:dyDescent="0.35">
      <c r="A1827" s="1" t="s">
        <v>816</v>
      </c>
      <c r="B1827" s="2">
        <v>19</v>
      </c>
      <c r="C1827" s="2">
        <v>5.23</v>
      </c>
      <c r="D1827" s="2">
        <v>2.88</v>
      </c>
      <c r="E1827" s="2">
        <v>1.87</v>
      </c>
    </row>
    <row r="1828" spans="1:5" x14ac:dyDescent="0.35">
      <c r="A1828" s="1" t="s">
        <v>835</v>
      </c>
      <c r="B1828" s="2">
        <v>19</v>
      </c>
      <c r="C1828" s="2">
        <v>0.54</v>
      </c>
      <c r="D1828" s="2">
        <v>3.68</v>
      </c>
      <c r="E1828" s="2">
        <v>8.42</v>
      </c>
    </row>
    <row r="1829" spans="1:5" x14ac:dyDescent="0.35">
      <c r="A1829" s="1" t="s">
        <v>854</v>
      </c>
      <c r="B1829" s="2">
        <v>19</v>
      </c>
      <c r="C1829" s="2">
        <v>7.99</v>
      </c>
      <c r="D1829" s="2">
        <v>9.2799999999999994</v>
      </c>
      <c r="E1829" s="2">
        <v>8.9499999999999993</v>
      </c>
    </row>
    <row r="1830" spans="1:5" x14ac:dyDescent="0.35">
      <c r="A1830" s="1" t="s">
        <v>876</v>
      </c>
      <c r="B1830" s="2">
        <v>19</v>
      </c>
      <c r="C1830" s="2">
        <v>5.23</v>
      </c>
      <c r="D1830" s="2">
        <v>2.88</v>
      </c>
      <c r="E1830" s="2">
        <v>1.87</v>
      </c>
    </row>
    <row r="1831" spans="1:5" x14ac:dyDescent="0.35">
      <c r="A1831" s="1" t="s">
        <v>895</v>
      </c>
      <c r="B1831" s="2">
        <v>19</v>
      </c>
      <c r="C1831" s="2">
        <v>0.54</v>
      </c>
      <c r="D1831" s="2">
        <v>3.68</v>
      </c>
      <c r="E1831" s="2">
        <v>8.42</v>
      </c>
    </row>
    <row r="1832" spans="1:5" x14ac:dyDescent="0.35">
      <c r="A1832" s="1" t="s">
        <v>914</v>
      </c>
      <c r="B1832" s="2">
        <v>19</v>
      </c>
      <c r="C1832" s="2">
        <v>7.99</v>
      </c>
      <c r="D1832" s="2">
        <v>9.2799999999999994</v>
      </c>
      <c r="E1832" s="2">
        <v>8.9499999999999993</v>
      </c>
    </row>
    <row r="1833" spans="1:5" x14ac:dyDescent="0.35">
      <c r="A1833" s="1" t="s">
        <v>931</v>
      </c>
      <c r="B1833" s="2">
        <v>19</v>
      </c>
      <c r="C1833" s="2">
        <v>5.23</v>
      </c>
      <c r="D1833" s="2">
        <v>2.88</v>
      </c>
      <c r="E1833" s="2">
        <v>1.87</v>
      </c>
    </row>
    <row r="1834" spans="1:5" x14ac:dyDescent="0.35">
      <c r="A1834" s="1" t="s">
        <v>948</v>
      </c>
      <c r="B1834" s="2">
        <v>19</v>
      </c>
      <c r="C1834" s="2">
        <v>0.54</v>
      </c>
      <c r="D1834" s="2">
        <v>3.68</v>
      </c>
      <c r="E1834" s="2">
        <v>8.42</v>
      </c>
    </row>
    <row r="1835" spans="1:5" x14ac:dyDescent="0.35">
      <c r="A1835" s="1" t="s">
        <v>965</v>
      </c>
      <c r="B1835" s="2">
        <v>19</v>
      </c>
      <c r="C1835" s="2">
        <v>7.99</v>
      </c>
      <c r="D1835" s="2">
        <v>9.2799999999999994</v>
      </c>
      <c r="E1835" s="2">
        <v>8.9499999999999993</v>
      </c>
    </row>
    <row r="1836" spans="1:5" x14ac:dyDescent="0.35">
      <c r="A1836" s="1" t="s">
        <v>982</v>
      </c>
      <c r="B1836" s="2">
        <v>19</v>
      </c>
      <c r="C1836" s="2">
        <v>5.23</v>
      </c>
      <c r="D1836" s="2">
        <v>2.88</v>
      </c>
      <c r="E1836" s="2">
        <v>1.87</v>
      </c>
    </row>
    <row r="1837" spans="1:5" x14ac:dyDescent="0.35">
      <c r="A1837" s="1" t="s">
        <v>999</v>
      </c>
      <c r="B1837" s="2">
        <v>19</v>
      </c>
      <c r="C1837" s="2">
        <v>0.54</v>
      </c>
      <c r="D1837" s="2">
        <v>3.68</v>
      </c>
      <c r="E1837" s="2">
        <v>8.42</v>
      </c>
    </row>
    <row r="1838" spans="1:5" x14ac:dyDescent="0.35">
      <c r="A1838" s="1" t="s">
        <v>1016</v>
      </c>
      <c r="B1838" s="2">
        <v>19</v>
      </c>
      <c r="C1838" s="2">
        <v>7.99</v>
      </c>
      <c r="D1838" s="2">
        <v>9.2799999999999994</v>
      </c>
      <c r="E1838" s="2">
        <v>8.9499999999999993</v>
      </c>
    </row>
    <row r="1839" spans="1:5" x14ac:dyDescent="0.35">
      <c r="A1839" s="1" t="s">
        <v>1033</v>
      </c>
      <c r="B1839" s="2">
        <v>19</v>
      </c>
      <c r="C1839" s="2">
        <v>5.23</v>
      </c>
      <c r="D1839" s="2">
        <v>2.88</v>
      </c>
      <c r="E1839" s="2">
        <v>1.87</v>
      </c>
    </row>
    <row r="1840" spans="1:5" x14ac:dyDescent="0.35">
      <c r="A1840" s="1" t="s">
        <v>1044</v>
      </c>
      <c r="B1840" s="2">
        <v>19</v>
      </c>
      <c r="C1840" s="2">
        <v>0.54</v>
      </c>
      <c r="D1840" s="2">
        <v>3.68</v>
      </c>
      <c r="E1840" s="2">
        <v>8.42</v>
      </c>
    </row>
    <row r="1841" spans="1:5" x14ac:dyDescent="0.35">
      <c r="A1841" s="1" t="s">
        <v>1061</v>
      </c>
      <c r="B1841" s="2">
        <v>19</v>
      </c>
      <c r="C1841" s="2">
        <v>2</v>
      </c>
      <c r="D1841" s="2">
        <v>9.7200000000000006</v>
      </c>
      <c r="E1841" s="2">
        <v>3.26</v>
      </c>
    </row>
    <row r="1842" spans="1:5" x14ac:dyDescent="0.35">
      <c r="A1842" s="1" t="s">
        <v>1078</v>
      </c>
      <c r="B1842" s="2">
        <v>19</v>
      </c>
      <c r="C1842" s="2">
        <v>2</v>
      </c>
      <c r="D1842" s="2">
        <v>9.7200000000000006</v>
      </c>
      <c r="E1842" s="2">
        <v>3.26</v>
      </c>
    </row>
    <row r="1843" spans="1:5" x14ac:dyDescent="0.35">
      <c r="A1843" s="1" t="s">
        <v>1095</v>
      </c>
      <c r="B1843" s="2">
        <v>19</v>
      </c>
      <c r="C1843" s="2">
        <v>2</v>
      </c>
      <c r="D1843" s="2">
        <v>9.7200000000000006</v>
      </c>
      <c r="E1843" s="2">
        <v>3.26</v>
      </c>
    </row>
    <row r="1844" spans="1:5" x14ac:dyDescent="0.35">
      <c r="A1844" s="1" t="s">
        <v>1113</v>
      </c>
      <c r="B1844" s="2">
        <v>19</v>
      </c>
      <c r="C1844" s="2">
        <v>2</v>
      </c>
      <c r="D1844" s="2">
        <v>9.7200000000000006</v>
      </c>
      <c r="E1844" s="2">
        <v>3.26</v>
      </c>
    </row>
    <row r="1845" spans="1:5" x14ac:dyDescent="0.35">
      <c r="A1845" s="1" t="s">
        <v>1130</v>
      </c>
      <c r="B1845" s="2">
        <v>19</v>
      </c>
      <c r="C1845" s="2">
        <v>2</v>
      </c>
      <c r="D1845" s="2">
        <v>9.7200000000000006</v>
      </c>
      <c r="E1845" s="2">
        <v>3.26</v>
      </c>
    </row>
    <row r="1846" spans="1:5" x14ac:dyDescent="0.35">
      <c r="A1846" s="1" t="s">
        <v>1147</v>
      </c>
      <c r="B1846" s="2">
        <v>19</v>
      </c>
      <c r="C1846" s="2">
        <v>2</v>
      </c>
      <c r="D1846" s="2">
        <v>9.7200000000000006</v>
      </c>
      <c r="E1846" s="2">
        <v>3.26</v>
      </c>
    </row>
    <row r="1847" spans="1:5" x14ac:dyDescent="0.35">
      <c r="A1847" s="1" t="s">
        <v>1164</v>
      </c>
      <c r="B1847" s="2">
        <v>19</v>
      </c>
      <c r="C1847" s="2">
        <v>2</v>
      </c>
      <c r="D1847" s="2">
        <v>9.7200000000000006</v>
      </c>
      <c r="E1847" s="2">
        <v>3.26</v>
      </c>
    </row>
    <row r="1848" spans="1:5" x14ac:dyDescent="0.35">
      <c r="A1848" s="1" t="s">
        <v>1181</v>
      </c>
      <c r="B1848" s="2">
        <v>19</v>
      </c>
      <c r="C1848" s="2">
        <v>2</v>
      </c>
      <c r="D1848" s="2">
        <v>9.7200000000000006</v>
      </c>
      <c r="E1848" s="2">
        <v>3.26</v>
      </c>
    </row>
    <row r="1849" spans="1:5" x14ac:dyDescent="0.35">
      <c r="A1849" s="1" t="s">
        <v>1198</v>
      </c>
      <c r="B1849" s="2">
        <v>19</v>
      </c>
      <c r="C1849" s="2">
        <v>2</v>
      </c>
      <c r="D1849" s="2">
        <v>9.7200000000000006</v>
      </c>
      <c r="E1849" s="2">
        <v>3.26</v>
      </c>
    </row>
    <row r="1850" spans="1:5" x14ac:dyDescent="0.35">
      <c r="A1850" s="1" t="s">
        <v>1215</v>
      </c>
      <c r="B1850" s="2">
        <v>19</v>
      </c>
      <c r="C1850" s="2">
        <v>2</v>
      </c>
      <c r="D1850" s="2">
        <v>9.7200000000000006</v>
      </c>
      <c r="E1850" s="2">
        <v>3.26</v>
      </c>
    </row>
    <row r="1851" spans="1:5" x14ac:dyDescent="0.35">
      <c r="A1851" s="1" t="s">
        <v>1232</v>
      </c>
      <c r="B1851" s="2">
        <v>19</v>
      </c>
      <c r="C1851" s="2">
        <v>2</v>
      </c>
      <c r="D1851" s="2">
        <v>9.7200000000000006</v>
      </c>
      <c r="E1851" s="2">
        <v>3.26</v>
      </c>
    </row>
    <row r="1852" spans="1:5" x14ac:dyDescent="0.35">
      <c r="A1852" s="1" t="s">
        <v>1249</v>
      </c>
      <c r="B1852" s="2">
        <v>19</v>
      </c>
      <c r="C1852" s="2">
        <v>2</v>
      </c>
      <c r="D1852" s="2">
        <v>9.7200000000000006</v>
      </c>
      <c r="E1852" s="2">
        <v>3.26</v>
      </c>
    </row>
    <row r="1853" spans="1:5" x14ac:dyDescent="0.35">
      <c r="A1853" s="1" t="s">
        <v>1266</v>
      </c>
      <c r="B1853" s="2">
        <v>19</v>
      </c>
      <c r="C1853" s="2">
        <v>1.62</v>
      </c>
      <c r="D1853" s="2">
        <v>7.12</v>
      </c>
      <c r="E1853" s="2">
        <v>1.1000000000000001</v>
      </c>
    </row>
    <row r="1854" spans="1:5" x14ac:dyDescent="0.35">
      <c r="A1854" s="1" t="s">
        <v>1283</v>
      </c>
      <c r="B1854" s="2">
        <v>19</v>
      </c>
      <c r="C1854" s="2">
        <v>6.72</v>
      </c>
      <c r="D1854" s="2">
        <v>1.57</v>
      </c>
      <c r="E1854" s="2">
        <v>0.68</v>
      </c>
    </row>
    <row r="1855" spans="1:5" x14ac:dyDescent="0.35">
      <c r="A1855" s="1" t="s">
        <v>1300</v>
      </c>
      <c r="B1855" s="2">
        <v>19</v>
      </c>
      <c r="C1855" s="2">
        <v>9.16</v>
      </c>
      <c r="D1855" s="2">
        <v>1.29</v>
      </c>
      <c r="E1855" s="2">
        <v>3.88</v>
      </c>
    </row>
    <row r="1856" spans="1:5" x14ac:dyDescent="0.35">
      <c r="A1856" s="1" t="s">
        <v>1317</v>
      </c>
      <c r="B1856" s="2">
        <v>19</v>
      </c>
      <c r="C1856" s="2">
        <v>6.8</v>
      </c>
      <c r="D1856" s="2">
        <v>1.79</v>
      </c>
      <c r="E1856" s="2">
        <v>0.7</v>
      </c>
    </row>
    <row r="1857" spans="1:5" x14ac:dyDescent="0.35">
      <c r="A1857" s="1" t="s">
        <v>1334</v>
      </c>
      <c r="B1857" s="2">
        <v>19</v>
      </c>
      <c r="C1857" s="2">
        <v>7.46</v>
      </c>
      <c r="D1857" s="2">
        <v>4.3600000000000003</v>
      </c>
      <c r="E1857" s="2">
        <v>5.36</v>
      </c>
    </row>
    <row r="1858" spans="1:5" x14ac:dyDescent="0.35">
      <c r="A1858" s="1" t="s">
        <v>1351</v>
      </c>
      <c r="B1858" s="2">
        <v>19</v>
      </c>
      <c r="C1858" s="2">
        <v>9.6</v>
      </c>
      <c r="D1858" s="2">
        <v>1.23</v>
      </c>
      <c r="E1858" s="2">
        <v>1.25</v>
      </c>
    </row>
    <row r="1859" spans="1:5" x14ac:dyDescent="0.35">
      <c r="A1859" s="1" t="s">
        <v>1368</v>
      </c>
      <c r="B1859" s="2">
        <v>19</v>
      </c>
      <c r="C1859" s="2">
        <v>5.53</v>
      </c>
      <c r="D1859" s="2">
        <v>4.01</v>
      </c>
      <c r="E1859" s="2">
        <v>5.24</v>
      </c>
    </row>
    <row r="1860" spans="1:5" x14ac:dyDescent="0.35">
      <c r="A1860" s="1" t="s">
        <v>1385</v>
      </c>
      <c r="B1860" s="2">
        <v>19</v>
      </c>
      <c r="C1860" s="2">
        <v>8.09</v>
      </c>
      <c r="D1860" s="2">
        <v>2.2400000000000002</v>
      </c>
      <c r="E1860" s="2">
        <v>7.84</v>
      </c>
    </row>
    <row r="1861" spans="1:5" x14ac:dyDescent="0.35">
      <c r="A1861" s="1" t="s">
        <v>1402</v>
      </c>
      <c r="B1861" s="2">
        <v>19</v>
      </c>
      <c r="C1861" s="2">
        <v>5.42</v>
      </c>
      <c r="D1861" s="2">
        <v>7.24</v>
      </c>
      <c r="E1861" s="2">
        <v>2.15</v>
      </c>
    </row>
    <row r="1862" spans="1:5" x14ac:dyDescent="0.35">
      <c r="A1862" s="1" t="s">
        <v>1419</v>
      </c>
      <c r="B1862" s="2">
        <v>19</v>
      </c>
      <c r="C1862" s="2">
        <v>4.67</v>
      </c>
      <c r="D1862" s="2">
        <v>1.92</v>
      </c>
      <c r="E1862" s="2">
        <v>6.31</v>
      </c>
    </row>
    <row r="1863" spans="1:5" x14ac:dyDescent="0.35">
      <c r="A1863" s="1" t="s">
        <v>1436</v>
      </c>
      <c r="B1863" s="2">
        <v>19</v>
      </c>
      <c r="C1863" s="2">
        <v>6.81</v>
      </c>
      <c r="D1863" s="2">
        <v>1.85</v>
      </c>
      <c r="E1863" s="2">
        <v>7.53</v>
      </c>
    </row>
    <row r="1864" spans="1:5" x14ac:dyDescent="0.35">
      <c r="A1864" s="1" t="s">
        <v>1453</v>
      </c>
      <c r="B1864" s="2">
        <v>19</v>
      </c>
      <c r="C1864" s="2">
        <v>7.93</v>
      </c>
      <c r="D1864" s="2">
        <v>2.89</v>
      </c>
      <c r="E1864" s="2">
        <v>8.52</v>
      </c>
    </row>
    <row r="1865" spans="1:5" x14ac:dyDescent="0.35">
      <c r="A1865" s="1" t="s">
        <v>1472</v>
      </c>
      <c r="B1865" s="2">
        <v>19</v>
      </c>
      <c r="C1865" s="2">
        <v>2.82</v>
      </c>
      <c r="D1865" s="2">
        <v>2.04</v>
      </c>
      <c r="E1865" s="2">
        <v>2.91</v>
      </c>
    </row>
    <row r="1866" spans="1:5" x14ac:dyDescent="0.35">
      <c r="A1866" s="1" t="s">
        <v>1491</v>
      </c>
      <c r="B1866" s="2">
        <v>19</v>
      </c>
      <c r="C1866" s="2">
        <v>1.88</v>
      </c>
      <c r="D1866" s="2">
        <v>6.79</v>
      </c>
      <c r="E1866" s="2">
        <v>8.3000000000000007</v>
      </c>
    </row>
    <row r="1867" spans="1:5" x14ac:dyDescent="0.35">
      <c r="A1867" s="1" t="s">
        <v>1510</v>
      </c>
      <c r="B1867" s="2">
        <v>19</v>
      </c>
      <c r="C1867" s="2">
        <v>8.5399999999999991</v>
      </c>
      <c r="D1867" s="2">
        <v>4.0199999999999996</v>
      </c>
      <c r="E1867" s="2">
        <v>2.34</v>
      </c>
    </row>
    <row r="1868" spans="1:5" x14ac:dyDescent="0.35">
      <c r="A1868" s="1" t="s">
        <v>1532</v>
      </c>
      <c r="B1868" s="2">
        <v>19</v>
      </c>
      <c r="C1868" s="2">
        <v>6.39</v>
      </c>
      <c r="D1868" s="2">
        <v>7.64</v>
      </c>
      <c r="E1868" s="2">
        <v>4.43</v>
      </c>
    </row>
    <row r="1869" spans="1:5" x14ac:dyDescent="0.35">
      <c r="A1869" s="1" t="s">
        <v>1551</v>
      </c>
      <c r="B1869" s="2">
        <v>19</v>
      </c>
      <c r="C1869" s="2">
        <v>7.33</v>
      </c>
      <c r="D1869" s="2">
        <v>3.81</v>
      </c>
      <c r="E1869" s="2">
        <v>8.76</v>
      </c>
    </row>
    <row r="1870" spans="1:5" x14ac:dyDescent="0.35">
      <c r="A1870" s="1" t="s">
        <v>1570</v>
      </c>
      <c r="B1870" s="2">
        <v>19</v>
      </c>
      <c r="C1870" s="2">
        <v>1.01</v>
      </c>
      <c r="D1870" s="2">
        <v>6.34</v>
      </c>
      <c r="E1870" s="2">
        <v>5.76</v>
      </c>
    </row>
    <row r="1871" spans="1:5" x14ac:dyDescent="0.35">
      <c r="A1871" s="1" t="s">
        <v>1592</v>
      </c>
      <c r="B1871" s="2">
        <v>19</v>
      </c>
      <c r="C1871" s="2">
        <v>6.4</v>
      </c>
      <c r="D1871" s="2">
        <v>7.84</v>
      </c>
      <c r="E1871" s="2">
        <v>4.3499999999999996</v>
      </c>
    </row>
    <row r="1872" spans="1:5" x14ac:dyDescent="0.35">
      <c r="A1872" s="1" t="s">
        <v>1611</v>
      </c>
      <c r="B1872" s="2">
        <v>19</v>
      </c>
      <c r="C1872" s="2">
        <v>6.4</v>
      </c>
      <c r="D1872" s="2">
        <v>7.84</v>
      </c>
      <c r="E1872" s="2">
        <v>4.3499999999999996</v>
      </c>
    </row>
    <row r="1873" spans="1:5" x14ac:dyDescent="0.35">
      <c r="A1873" s="1" t="s">
        <v>1630</v>
      </c>
      <c r="B1873" s="2">
        <v>19</v>
      </c>
      <c r="C1873" s="2">
        <v>6.4</v>
      </c>
      <c r="D1873" s="2">
        <v>7.84</v>
      </c>
      <c r="E1873" s="2">
        <v>4.3499999999999996</v>
      </c>
    </row>
    <row r="1874" spans="1:5" x14ac:dyDescent="0.35">
      <c r="A1874" s="1" t="s">
        <v>1652</v>
      </c>
      <c r="B1874" s="2">
        <v>19</v>
      </c>
      <c r="C1874" s="2">
        <v>6.4</v>
      </c>
      <c r="D1874" s="2">
        <v>7.84</v>
      </c>
      <c r="E1874" s="2">
        <v>4.3499999999999996</v>
      </c>
    </row>
    <row r="1875" spans="1:5" x14ac:dyDescent="0.35">
      <c r="A1875" s="1" t="s">
        <v>1671</v>
      </c>
      <c r="B1875" s="2">
        <v>19</v>
      </c>
      <c r="C1875" s="2">
        <v>6.4</v>
      </c>
      <c r="D1875" s="2">
        <v>7.84</v>
      </c>
      <c r="E1875" s="2">
        <v>4.3499999999999996</v>
      </c>
    </row>
    <row r="1876" spans="1:5" x14ac:dyDescent="0.35">
      <c r="A1876" s="1" t="s">
        <v>1690</v>
      </c>
      <c r="B1876" s="2">
        <v>19</v>
      </c>
      <c r="C1876" s="2">
        <v>6.4</v>
      </c>
      <c r="D1876" s="2">
        <v>7.84</v>
      </c>
      <c r="E1876" s="2">
        <v>4.3499999999999996</v>
      </c>
    </row>
    <row r="1877" spans="1:5" x14ac:dyDescent="0.35">
      <c r="A1877" s="1" t="s">
        <v>1707</v>
      </c>
      <c r="B1877" s="2">
        <v>19</v>
      </c>
      <c r="C1877" s="2">
        <v>6.4</v>
      </c>
      <c r="D1877" s="2">
        <v>7.84</v>
      </c>
      <c r="E1877" s="2">
        <v>4.3499999999999996</v>
      </c>
    </row>
    <row r="1878" spans="1:5" x14ac:dyDescent="0.35">
      <c r="A1878" s="1" t="s">
        <v>1724</v>
      </c>
      <c r="B1878" s="2">
        <v>19</v>
      </c>
      <c r="C1878" s="2">
        <v>6.4</v>
      </c>
      <c r="D1878" s="2">
        <v>7.84</v>
      </c>
      <c r="E1878" s="2">
        <v>4.3499999999999996</v>
      </c>
    </row>
    <row r="1879" spans="1:5" x14ac:dyDescent="0.35">
      <c r="A1879" s="1" t="s">
        <v>1741</v>
      </c>
      <c r="B1879" s="2">
        <v>19</v>
      </c>
      <c r="C1879" s="2">
        <v>6.4</v>
      </c>
      <c r="D1879" s="2">
        <v>7.84</v>
      </c>
      <c r="E1879" s="2">
        <v>4.3499999999999996</v>
      </c>
    </row>
    <row r="1880" spans="1:5" x14ac:dyDescent="0.35">
      <c r="A1880" s="1" t="s">
        <v>1758</v>
      </c>
      <c r="B1880" s="2">
        <v>19</v>
      </c>
      <c r="C1880" s="2">
        <v>6.4</v>
      </c>
      <c r="D1880" s="2">
        <v>7.84</v>
      </c>
      <c r="E1880" s="2">
        <v>4.3499999999999996</v>
      </c>
    </row>
    <row r="1881" spans="1:5" x14ac:dyDescent="0.35">
      <c r="A1881" s="1" t="s">
        <v>1775</v>
      </c>
      <c r="B1881" s="2">
        <v>19</v>
      </c>
      <c r="C1881" s="2">
        <v>6.4</v>
      </c>
      <c r="D1881" s="2">
        <v>7.84</v>
      </c>
      <c r="E1881" s="2">
        <v>4.3499999999999996</v>
      </c>
    </row>
    <row r="1882" spans="1:5" x14ac:dyDescent="0.35">
      <c r="A1882" s="1" t="s">
        <v>1792</v>
      </c>
      <c r="B1882" s="2">
        <v>19</v>
      </c>
      <c r="C1882" s="2">
        <v>6.4</v>
      </c>
      <c r="D1882" s="2">
        <v>7.84</v>
      </c>
      <c r="E1882" s="2">
        <v>4.3499999999999996</v>
      </c>
    </row>
    <row r="1883" spans="1:5" x14ac:dyDescent="0.35">
      <c r="A1883" s="1" t="s">
        <v>1809</v>
      </c>
      <c r="B1883" s="2">
        <v>19</v>
      </c>
      <c r="C1883" s="2">
        <v>5.87</v>
      </c>
      <c r="D1883" s="2">
        <v>6.23</v>
      </c>
      <c r="E1883" s="2">
        <v>7.84</v>
      </c>
    </row>
    <row r="1884" spans="1:5" x14ac:dyDescent="0.35">
      <c r="A1884" s="1" t="s">
        <v>1820</v>
      </c>
      <c r="B1884" s="2">
        <v>19</v>
      </c>
      <c r="C1884" s="2">
        <v>9.81</v>
      </c>
      <c r="D1884" s="2">
        <v>0.56000000000000005</v>
      </c>
      <c r="E1884" s="2">
        <v>3.76</v>
      </c>
    </row>
    <row r="1885" spans="1:5" x14ac:dyDescent="0.35">
      <c r="A1885" s="1" t="s">
        <v>1837</v>
      </c>
      <c r="B1885" s="2">
        <v>19</v>
      </c>
      <c r="C1885" s="2">
        <v>5.87</v>
      </c>
      <c r="D1885" s="2">
        <v>6.23</v>
      </c>
      <c r="E1885" s="2">
        <v>7.84</v>
      </c>
    </row>
    <row r="1886" spans="1:5" x14ac:dyDescent="0.35">
      <c r="A1886" s="1" t="s">
        <v>1854</v>
      </c>
      <c r="B1886" s="2">
        <v>19</v>
      </c>
      <c r="C1886" s="2">
        <v>9.81</v>
      </c>
      <c r="D1886" s="2">
        <v>0.56000000000000005</v>
      </c>
      <c r="E1886" s="2">
        <v>3.76</v>
      </c>
    </row>
    <row r="1887" spans="1:5" x14ac:dyDescent="0.35">
      <c r="A1887" s="1" t="s">
        <v>1871</v>
      </c>
      <c r="B1887" s="2">
        <v>19</v>
      </c>
      <c r="C1887" s="2">
        <v>5.87</v>
      </c>
      <c r="D1887" s="2">
        <v>6.23</v>
      </c>
      <c r="E1887" s="2">
        <v>7.84</v>
      </c>
    </row>
    <row r="1888" spans="1:5" x14ac:dyDescent="0.35">
      <c r="A1888" s="1" t="s">
        <v>1889</v>
      </c>
      <c r="B1888" s="2">
        <v>19</v>
      </c>
      <c r="C1888" s="2">
        <v>9.81</v>
      </c>
      <c r="D1888" s="2">
        <v>0.56000000000000005</v>
      </c>
      <c r="E1888" s="2">
        <v>3.76</v>
      </c>
    </row>
    <row r="1889" spans="1:5" x14ac:dyDescent="0.35">
      <c r="A1889" s="1" t="s">
        <v>1906</v>
      </c>
      <c r="B1889" s="2">
        <v>19</v>
      </c>
      <c r="C1889" s="2">
        <v>5.87</v>
      </c>
      <c r="D1889" s="2">
        <v>6.23</v>
      </c>
      <c r="E1889" s="2">
        <v>7.84</v>
      </c>
    </row>
    <row r="1890" spans="1:5" x14ac:dyDescent="0.35">
      <c r="A1890" s="1" t="s">
        <v>1923</v>
      </c>
      <c r="B1890" s="2">
        <v>19</v>
      </c>
      <c r="C1890" s="2">
        <v>9.81</v>
      </c>
      <c r="D1890" s="2">
        <v>0.56000000000000005</v>
      </c>
      <c r="E1890" s="2">
        <v>3.76</v>
      </c>
    </row>
    <row r="1891" spans="1:5" x14ac:dyDescent="0.35">
      <c r="A1891" s="1" t="s">
        <v>1940</v>
      </c>
      <c r="B1891" s="2">
        <v>19</v>
      </c>
      <c r="C1891" s="2">
        <v>5.87</v>
      </c>
      <c r="D1891" s="2">
        <v>6.23</v>
      </c>
      <c r="E1891" s="2">
        <v>7.84</v>
      </c>
    </row>
    <row r="1892" spans="1:5" x14ac:dyDescent="0.35">
      <c r="A1892" s="1" t="s">
        <v>1957</v>
      </c>
      <c r="B1892" s="2">
        <v>19</v>
      </c>
      <c r="C1892" s="2">
        <v>9.81</v>
      </c>
      <c r="D1892" s="2">
        <v>0.56000000000000005</v>
      </c>
      <c r="E1892" s="2">
        <v>3.76</v>
      </c>
    </row>
    <row r="1893" spans="1:5" x14ac:dyDescent="0.35">
      <c r="A1893" s="1" t="s">
        <v>1974</v>
      </c>
      <c r="B1893" s="2">
        <v>19</v>
      </c>
      <c r="C1893" s="2">
        <v>5.87</v>
      </c>
      <c r="D1893" s="2">
        <v>6.23</v>
      </c>
      <c r="E1893" s="2">
        <v>7.84</v>
      </c>
    </row>
    <row r="1894" spans="1:5" x14ac:dyDescent="0.35">
      <c r="A1894" s="1" t="s">
        <v>1991</v>
      </c>
      <c r="B1894" s="2">
        <v>19</v>
      </c>
      <c r="C1894" s="2">
        <v>9.81</v>
      </c>
      <c r="D1894" s="2">
        <v>0.56000000000000005</v>
      </c>
      <c r="E1894" s="2">
        <v>3.76</v>
      </c>
    </row>
    <row r="1895" spans="1:5" x14ac:dyDescent="0.35">
      <c r="A1895" s="1" t="s">
        <v>2008</v>
      </c>
      <c r="B1895" s="2">
        <v>19</v>
      </c>
      <c r="C1895" s="2">
        <v>5.87</v>
      </c>
      <c r="D1895" s="2">
        <v>6.23</v>
      </c>
      <c r="E1895" s="2">
        <v>7.84</v>
      </c>
    </row>
    <row r="1896" spans="1:5" x14ac:dyDescent="0.35">
      <c r="A1896" s="1" t="s">
        <v>2025</v>
      </c>
      <c r="B1896" s="2">
        <v>19</v>
      </c>
      <c r="C1896" s="2">
        <v>9.81</v>
      </c>
      <c r="D1896" s="2">
        <v>0.56000000000000005</v>
      </c>
      <c r="E1896" s="2">
        <v>3.76</v>
      </c>
    </row>
    <row r="1897" spans="1:5" x14ac:dyDescent="0.35">
      <c r="A1897" s="1" t="s">
        <v>2042</v>
      </c>
      <c r="B1897" s="2">
        <v>19</v>
      </c>
      <c r="C1897" s="2">
        <v>5.87</v>
      </c>
      <c r="D1897" s="2">
        <v>6.23</v>
      </c>
      <c r="E1897" s="2">
        <v>7.84</v>
      </c>
    </row>
    <row r="1898" spans="1:5" x14ac:dyDescent="0.35">
      <c r="A1898" s="1" t="s">
        <v>2059</v>
      </c>
      <c r="B1898" s="2">
        <v>19</v>
      </c>
      <c r="C1898" s="2">
        <v>9.81</v>
      </c>
      <c r="D1898" s="2">
        <v>0.56000000000000005</v>
      </c>
      <c r="E1898" s="2">
        <v>3.76</v>
      </c>
    </row>
    <row r="1899" spans="1:5" x14ac:dyDescent="0.35">
      <c r="A1899" s="1" t="s">
        <v>2076</v>
      </c>
      <c r="B1899" s="2">
        <v>19</v>
      </c>
      <c r="C1899" s="2">
        <v>5.87</v>
      </c>
      <c r="D1899" s="2">
        <v>6.23</v>
      </c>
      <c r="E1899" s="2">
        <v>7.84</v>
      </c>
    </row>
    <row r="1900" spans="1:5" x14ac:dyDescent="0.35">
      <c r="A1900" s="1" t="s">
        <v>2093</v>
      </c>
      <c r="B1900" s="2">
        <v>19</v>
      </c>
      <c r="C1900" s="2">
        <v>9.81</v>
      </c>
      <c r="D1900" s="2">
        <v>0.56000000000000005</v>
      </c>
      <c r="E1900" s="2">
        <v>3.76</v>
      </c>
    </row>
    <row r="1901" spans="1:5" x14ac:dyDescent="0.35">
      <c r="A1901" s="1" t="s">
        <v>2110</v>
      </c>
      <c r="B1901" s="2">
        <v>20</v>
      </c>
      <c r="C1901" s="2">
        <v>5.87</v>
      </c>
      <c r="D1901" s="2">
        <v>6.23</v>
      </c>
      <c r="E1901" s="2">
        <v>7.84</v>
      </c>
    </row>
    <row r="1902" spans="1:5" x14ac:dyDescent="0.35">
      <c r="A1902" s="1" t="s">
        <v>2127</v>
      </c>
      <c r="B1902" s="2">
        <v>20</v>
      </c>
      <c r="C1902" s="2">
        <v>9.81</v>
      </c>
      <c r="D1902" s="2">
        <v>0.56000000000000005</v>
      </c>
      <c r="E1902" s="2">
        <v>3.76</v>
      </c>
    </row>
    <row r="1903" spans="1:5" x14ac:dyDescent="0.35">
      <c r="A1903" s="1" t="s">
        <v>2144</v>
      </c>
      <c r="B1903" s="2">
        <v>20</v>
      </c>
      <c r="C1903" s="2">
        <v>5.87</v>
      </c>
      <c r="D1903" s="2">
        <v>6.23</v>
      </c>
      <c r="E1903" s="2">
        <v>7.84</v>
      </c>
    </row>
    <row r="1904" spans="1:5" x14ac:dyDescent="0.35">
      <c r="A1904" s="1" t="s">
        <v>2161</v>
      </c>
      <c r="B1904" s="2">
        <v>20</v>
      </c>
      <c r="C1904" s="2">
        <v>9.81</v>
      </c>
      <c r="D1904" s="2">
        <v>0.56000000000000005</v>
      </c>
      <c r="E1904" s="2">
        <v>3.76</v>
      </c>
    </row>
    <row r="1905" spans="1:5" x14ac:dyDescent="0.35">
      <c r="A1905" s="1" t="s">
        <v>2178</v>
      </c>
      <c r="B1905" s="2">
        <v>20</v>
      </c>
      <c r="C1905" s="2">
        <v>5.87</v>
      </c>
      <c r="D1905" s="2">
        <v>6.23</v>
      </c>
      <c r="E1905" s="2">
        <v>7.84</v>
      </c>
    </row>
    <row r="1906" spans="1:5" x14ac:dyDescent="0.35">
      <c r="A1906" s="1" t="s">
        <v>2195</v>
      </c>
      <c r="B1906" s="2">
        <v>20</v>
      </c>
      <c r="C1906" s="2">
        <v>9.81</v>
      </c>
      <c r="D1906" s="2">
        <v>0.56000000000000005</v>
      </c>
      <c r="E1906" s="2">
        <v>3.76</v>
      </c>
    </row>
    <row r="1907" spans="1:5" x14ac:dyDescent="0.35">
      <c r="A1907" s="1" t="s">
        <v>2212</v>
      </c>
      <c r="B1907" s="2">
        <v>20</v>
      </c>
      <c r="C1907" s="2">
        <v>5.59</v>
      </c>
      <c r="D1907" s="2">
        <v>2.52</v>
      </c>
      <c r="E1907" s="2">
        <v>5.3</v>
      </c>
    </row>
    <row r="1908" spans="1:5" x14ac:dyDescent="0.35">
      <c r="A1908" s="1" t="s">
        <v>2229</v>
      </c>
      <c r="B1908" s="2">
        <v>20</v>
      </c>
      <c r="C1908" s="2">
        <v>5.59</v>
      </c>
      <c r="D1908" s="2">
        <v>2.52</v>
      </c>
      <c r="E1908" s="2">
        <v>5.3</v>
      </c>
    </row>
    <row r="1909" spans="1:5" x14ac:dyDescent="0.35">
      <c r="A1909" s="1" t="s">
        <v>2248</v>
      </c>
      <c r="B1909" s="2">
        <v>20</v>
      </c>
      <c r="C1909" s="2">
        <v>5.59</v>
      </c>
      <c r="D1909" s="2">
        <v>2.52</v>
      </c>
      <c r="E1909" s="2">
        <v>5.3</v>
      </c>
    </row>
    <row r="1910" spans="1:5" x14ac:dyDescent="0.35">
      <c r="A1910" s="1" t="s">
        <v>2267</v>
      </c>
      <c r="B1910" s="2">
        <v>20</v>
      </c>
      <c r="C1910" s="2">
        <v>5.59</v>
      </c>
      <c r="D1910" s="2">
        <v>2.52</v>
      </c>
      <c r="E1910" s="2">
        <v>5.3</v>
      </c>
    </row>
    <row r="1911" spans="1:5" x14ac:dyDescent="0.35">
      <c r="A1911" s="1" t="s">
        <v>2286</v>
      </c>
      <c r="B1911" s="2">
        <v>20</v>
      </c>
      <c r="C1911" s="2">
        <v>5.59</v>
      </c>
      <c r="D1911" s="2">
        <v>2.52</v>
      </c>
      <c r="E1911" s="2">
        <v>5.3</v>
      </c>
    </row>
    <row r="1912" spans="1:5" x14ac:dyDescent="0.35">
      <c r="A1912" s="1" t="s">
        <v>2308</v>
      </c>
      <c r="B1912" s="2">
        <v>20</v>
      </c>
      <c r="C1912" s="2">
        <v>5.59</v>
      </c>
      <c r="D1912" s="2">
        <v>2.52</v>
      </c>
      <c r="E1912" s="2">
        <v>5.3</v>
      </c>
    </row>
    <row r="1913" spans="1:5" x14ac:dyDescent="0.35">
      <c r="A1913" s="1" t="s">
        <v>2327</v>
      </c>
      <c r="B1913" s="2">
        <v>20</v>
      </c>
      <c r="C1913" s="2">
        <v>5.59</v>
      </c>
      <c r="D1913" s="2">
        <v>2.52</v>
      </c>
      <c r="E1913" s="2">
        <v>5.3</v>
      </c>
    </row>
    <row r="1914" spans="1:5" x14ac:dyDescent="0.35">
      <c r="A1914" s="1" t="s">
        <v>2346</v>
      </c>
      <c r="B1914" s="2">
        <v>20</v>
      </c>
      <c r="C1914" s="2">
        <v>5.59</v>
      </c>
      <c r="D1914" s="2">
        <v>2.52</v>
      </c>
      <c r="E1914" s="2">
        <v>5.3</v>
      </c>
    </row>
    <row r="1915" spans="1:5" x14ac:dyDescent="0.35">
      <c r="A1915" s="1" t="s">
        <v>2368</v>
      </c>
      <c r="B1915" s="2">
        <v>20</v>
      </c>
      <c r="C1915" s="2">
        <v>5.59</v>
      </c>
      <c r="D1915" s="2">
        <v>2.52</v>
      </c>
      <c r="E1915" s="2">
        <v>5.3</v>
      </c>
    </row>
    <row r="1916" spans="1:5" x14ac:dyDescent="0.35">
      <c r="A1916" s="1" t="s">
        <v>2387</v>
      </c>
      <c r="B1916" s="2">
        <v>20</v>
      </c>
      <c r="C1916" s="2">
        <v>5.59</v>
      </c>
      <c r="D1916" s="2">
        <v>2.52</v>
      </c>
      <c r="E1916" s="2">
        <v>5.3</v>
      </c>
    </row>
    <row r="1917" spans="1:5" x14ac:dyDescent="0.35">
      <c r="A1917" s="1" t="s">
        <v>2406</v>
      </c>
      <c r="B1917" s="2">
        <v>20</v>
      </c>
      <c r="C1917" s="2">
        <v>5.59</v>
      </c>
      <c r="D1917" s="2">
        <v>2.52</v>
      </c>
      <c r="E1917" s="2">
        <v>5.3</v>
      </c>
    </row>
    <row r="1918" spans="1:5" x14ac:dyDescent="0.35">
      <c r="A1918" s="1" t="s">
        <v>266</v>
      </c>
      <c r="B1918" s="2">
        <v>20</v>
      </c>
      <c r="C1918" s="2">
        <v>5.59</v>
      </c>
      <c r="D1918" s="2">
        <v>2.52</v>
      </c>
      <c r="E1918" s="2">
        <v>5.3</v>
      </c>
    </row>
    <row r="1919" spans="1:5" x14ac:dyDescent="0.35">
      <c r="A1919" s="1" t="s">
        <v>283</v>
      </c>
      <c r="B1919" s="2">
        <v>20</v>
      </c>
      <c r="C1919" s="2">
        <v>7.99</v>
      </c>
      <c r="D1919" s="2">
        <v>9.2799999999999994</v>
      </c>
      <c r="E1919" s="2">
        <v>8.9499999999999993</v>
      </c>
    </row>
    <row r="1920" spans="1:5" x14ac:dyDescent="0.35">
      <c r="A1920" s="1" t="s">
        <v>300</v>
      </c>
      <c r="B1920" s="2">
        <v>20</v>
      </c>
      <c r="C1920" s="2">
        <v>5.23</v>
      </c>
      <c r="D1920" s="2">
        <v>2.88</v>
      </c>
      <c r="E1920" s="2">
        <v>1.87</v>
      </c>
    </row>
    <row r="1921" spans="1:5" x14ac:dyDescent="0.35">
      <c r="A1921" s="1" t="s">
        <v>317</v>
      </c>
      <c r="B1921" s="2">
        <v>20</v>
      </c>
      <c r="C1921" s="2">
        <v>0.54</v>
      </c>
      <c r="D1921" s="2">
        <v>3.68</v>
      </c>
      <c r="E1921" s="2">
        <v>8.42</v>
      </c>
    </row>
    <row r="1922" spans="1:5" x14ac:dyDescent="0.35">
      <c r="A1922" s="1" t="s">
        <v>335</v>
      </c>
      <c r="B1922" s="2">
        <v>20</v>
      </c>
      <c r="C1922" s="2">
        <v>7.99</v>
      </c>
      <c r="D1922" s="2">
        <v>9.2799999999999994</v>
      </c>
      <c r="E1922" s="2">
        <v>8.9499999999999993</v>
      </c>
    </row>
    <row r="1923" spans="1:5" x14ac:dyDescent="0.35">
      <c r="A1923" s="1" t="s">
        <v>352</v>
      </c>
      <c r="B1923" s="2">
        <v>20</v>
      </c>
      <c r="C1923" s="2">
        <v>5.23</v>
      </c>
      <c r="D1923" s="2">
        <v>2.88</v>
      </c>
      <c r="E1923" s="2">
        <v>1.87</v>
      </c>
    </row>
    <row r="1924" spans="1:5" x14ac:dyDescent="0.35">
      <c r="A1924" s="1" t="s">
        <v>369</v>
      </c>
      <c r="B1924" s="2">
        <v>20</v>
      </c>
      <c r="C1924" s="2">
        <v>0.54</v>
      </c>
      <c r="D1924" s="2">
        <v>3.68</v>
      </c>
      <c r="E1924" s="2">
        <v>8.42</v>
      </c>
    </row>
    <row r="1925" spans="1:5" x14ac:dyDescent="0.35">
      <c r="A1925" s="1" t="s">
        <v>386</v>
      </c>
      <c r="B1925" s="2">
        <v>21</v>
      </c>
      <c r="C1925" s="2">
        <v>7.99</v>
      </c>
      <c r="D1925" s="2">
        <v>9.2799999999999994</v>
      </c>
      <c r="E1925" s="2">
        <v>8.9499999999999993</v>
      </c>
    </row>
    <row r="1926" spans="1:5" x14ac:dyDescent="0.35">
      <c r="A1926" s="1" t="s">
        <v>403</v>
      </c>
      <c r="B1926" s="2">
        <v>21</v>
      </c>
      <c r="C1926" s="2">
        <v>5.23</v>
      </c>
      <c r="D1926" s="2">
        <v>2.88</v>
      </c>
      <c r="E1926" s="2">
        <v>1.87</v>
      </c>
    </row>
    <row r="1927" spans="1:5" x14ac:dyDescent="0.35">
      <c r="A1927" s="1" t="s">
        <v>420</v>
      </c>
      <c r="B1927" s="2">
        <v>21</v>
      </c>
      <c r="C1927" s="2">
        <v>0.54</v>
      </c>
      <c r="D1927" s="2">
        <v>3.68</v>
      </c>
      <c r="E1927" s="2">
        <v>8.42</v>
      </c>
    </row>
    <row r="1928" spans="1:5" x14ac:dyDescent="0.35">
      <c r="A1928" s="1" t="s">
        <v>437</v>
      </c>
      <c r="B1928" s="2">
        <v>21</v>
      </c>
      <c r="C1928" s="2">
        <v>7.99</v>
      </c>
      <c r="D1928" s="2">
        <v>9.2799999999999994</v>
      </c>
      <c r="E1928" s="2">
        <v>8.9499999999999993</v>
      </c>
    </row>
    <row r="1929" spans="1:5" x14ac:dyDescent="0.35">
      <c r="A1929" s="1" t="s">
        <v>454</v>
      </c>
      <c r="B1929" s="2">
        <v>21</v>
      </c>
      <c r="C1929" s="2">
        <v>5.23</v>
      </c>
      <c r="D1929" s="2">
        <v>2.88</v>
      </c>
      <c r="E1929" s="2">
        <v>1.87</v>
      </c>
    </row>
    <row r="1930" spans="1:5" x14ac:dyDescent="0.35">
      <c r="A1930" s="1" t="s">
        <v>471</v>
      </c>
      <c r="B1930" s="2">
        <v>21</v>
      </c>
      <c r="C1930" s="2">
        <v>0.54</v>
      </c>
      <c r="D1930" s="2">
        <v>3.68</v>
      </c>
      <c r="E1930" s="2">
        <v>8.42</v>
      </c>
    </row>
    <row r="1931" spans="1:5" x14ac:dyDescent="0.35">
      <c r="A1931" s="1" t="s">
        <v>488</v>
      </c>
      <c r="B1931" s="2">
        <v>21</v>
      </c>
      <c r="C1931" s="2">
        <v>7.99</v>
      </c>
      <c r="D1931" s="2">
        <v>9.2799999999999994</v>
      </c>
      <c r="E1931" s="2">
        <v>8.9499999999999993</v>
      </c>
    </row>
    <row r="1932" spans="1:5" x14ac:dyDescent="0.35">
      <c r="A1932" s="1" t="s">
        <v>505</v>
      </c>
      <c r="B1932" s="2">
        <v>21</v>
      </c>
      <c r="C1932" s="2">
        <v>5.23</v>
      </c>
      <c r="D1932" s="2">
        <v>2.88</v>
      </c>
      <c r="E1932" s="2">
        <v>1.87</v>
      </c>
    </row>
    <row r="1933" spans="1:5" x14ac:dyDescent="0.35">
      <c r="A1933" s="1" t="s">
        <v>522</v>
      </c>
      <c r="B1933" s="2">
        <v>21</v>
      </c>
      <c r="C1933" s="2">
        <v>0.54</v>
      </c>
      <c r="D1933" s="2">
        <v>3.68</v>
      </c>
      <c r="E1933" s="2">
        <v>8.42</v>
      </c>
    </row>
    <row r="1934" spans="1:5" x14ac:dyDescent="0.35">
      <c r="A1934" s="1" t="s">
        <v>539</v>
      </c>
      <c r="B1934" s="2">
        <v>21</v>
      </c>
      <c r="C1934" s="2">
        <v>7.99</v>
      </c>
      <c r="D1934" s="2">
        <v>9.2799999999999994</v>
      </c>
      <c r="E1934" s="2">
        <v>8.9499999999999993</v>
      </c>
    </row>
    <row r="1935" spans="1:5" x14ac:dyDescent="0.35">
      <c r="A1935" s="1" t="s">
        <v>556</v>
      </c>
      <c r="B1935" s="2">
        <v>21</v>
      </c>
      <c r="C1935" s="2">
        <v>5.23</v>
      </c>
      <c r="D1935" s="2">
        <v>2.88</v>
      </c>
      <c r="E1935" s="2">
        <v>1.87</v>
      </c>
    </row>
    <row r="1936" spans="1:5" x14ac:dyDescent="0.35">
      <c r="A1936" s="1" t="s">
        <v>573</v>
      </c>
      <c r="B1936" s="2">
        <v>21</v>
      </c>
      <c r="C1936" s="2">
        <v>0.54</v>
      </c>
      <c r="D1936" s="2">
        <v>3.68</v>
      </c>
      <c r="E1936" s="2">
        <v>8.42</v>
      </c>
    </row>
    <row r="1937" spans="1:5" x14ac:dyDescent="0.35">
      <c r="A1937" s="1" t="s">
        <v>590</v>
      </c>
      <c r="B1937" s="2">
        <v>21</v>
      </c>
      <c r="C1937" s="2">
        <v>7.99</v>
      </c>
      <c r="D1937" s="2">
        <v>9.2799999999999994</v>
      </c>
      <c r="E1937" s="2">
        <v>8.9499999999999993</v>
      </c>
    </row>
    <row r="1938" spans="1:5" x14ac:dyDescent="0.35">
      <c r="A1938" s="1" t="s">
        <v>607</v>
      </c>
      <c r="B1938" s="2">
        <v>21</v>
      </c>
      <c r="C1938" s="2">
        <v>5.23</v>
      </c>
      <c r="D1938" s="2">
        <v>2.88</v>
      </c>
      <c r="E1938" s="2">
        <v>1.87</v>
      </c>
    </row>
    <row r="1939" spans="1:5" x14ac:dyDescent="0.35">
      <c r="A1939" s="1" t="s">
        <v>624</v>
      </c>
      <c r="B1939" s="2">
        <v>21</v>
      </c>
      <c r="C1939" s="2">
        <v>0.54</v>
      </c>
      <c r="D1939" s="2">
        <v>3.68</v>
      </c>
      <c r="E1939" s="2">
        <v>8.42</v>
      </c>
    </row>
    <row r="1940" spans="1:5" x14ac:dyDescent="0.35">
      <c r="A1940" s="1" t="s">
        <v>641</v>
      </c>
      <c r="B1940" s="2">
        <v>21</v>
      </c>
      <c r="C1940" s="2">
        <v>7.99</v>
      </c>
      <c r="D1940" s="2">
        <v>9.2799999999999994</v>
      </c>
      <c r="E1940" s="2">
        <v>8.9499999999999993</v>
      </c>
    </row>
    <row r="1941" spans="1:5" x14ac:dyDescent="0.35">
      <c r="A1941" s="1" t="s">
        <v>658</v>
      </c>
      <c r="B1941" s="2">
        <v>21</v>
      </c>
      <c r="C1941" s="2">
        <v>5.23</v>
      </c>
      <c r="D1941" s="2">
        <v>2.88</v>
      </c>
      <c r="E1941" s="2">
        <v>1.87</v>
      </c>
    </row>
    <row r="1942" spans="1:5" x14ac:dyDescent="0.35">
      <c r="A1942" s="1" t="s">
        <v>675</v>
      </c>
      <c r="B1942" s="2">
        <v>21</v>
      </c>
      <c r="C1942" s="2">
        <v>0.54</v>
      </c>
      <c r="D1942" s="2">
        <v>3.68</v>
      </c>
      <c r="E1942" s="2">
        <v>8.42</v>
      </c>
    </row>
    <row r="1943" spans="1:5" x14ac:dyDescent="0.35">
      <c r="A1943" s="1" t="s">
        <v>694</v>
      </c>
      <c r="B1943" s="2">
        <v>21</v>
      </c>
      <c r="C1943" s="2">
        <v>7.99</v>
      </c>
      <c r="D1943" s="2">
        <v>9.2799999999999994</v>
      </c>
      <c r="E1943" s="2">
        <v>8.9499999999999993</v>
      </c>
    </row>
    <row r="1944" spans="1:5" x14ac:dyDescent="0.35">
      <c r="A1944" s="1" t="s">
        <v>713</v>
      </c>
      <c r="B1944" s="2">
        <v>21</v>
      </c>
      <c r="C1944" s="2">
        <v>5.23</v>
      </c>
      <c r="D1944" s="2">
        <v>2.88</v>
      </c>
      <c r="E1944" s="2">
        <v>1.87</v>
      </c>
    </row>
    <row r="1945" spans="1:5" x14ac:dyDescent="0.35">
      <c r="A1945" s="1" t="s">
        <v>732</v>
      </c>
      <c r="B1945" s="2">
        <v>21</v>
      </c>
      <c r="C1945" s="2">
        <v>0.54</v>
      </c>
      <c r="D1945" s="2">
        <v>3.68</v>
      </c>
      <c r="E1945" s="2">
        <v>8.42</v>
      </c>
    </row>
    <row r="1946" spans="1:5" x14ac:dyDescent="0.35">
      <c r="A1946" s="1" t="s">
        <v>754</v>
      </c>
      <c r="B1946" s="2">
        <v>21</v>
      </c>
      <c r="C1946" s="2">
        <v>7.99</v>
      </c>
      <c r="D1946" s="2">
        <v>9.2799999999999994</v>
      </c>
      <c r="E1946" s="2">
        <v>8.9499999999999993</v>
      </c>
    </row>
    <row r="1947" spans="1:5" x14ac:dyDescent="0.35">
      <c r="A1947" s="1" t="s">
        <v>773</v>
      </c>
      <c r="B1947" s="2">
        <v>21</v>
      </c>
      <c r="C1947" s="2">
        <v>5.23</v>
      </c>
      <c r="D1947" s="2">
        <v>2.88</v>
      </c>
      <c r="E1947" s="2">
        <v>1.87</v>
      </c>
    </row>
    <row r="1948" spans="1:5" x14ac:dyDescent="0.35">
      <c r="A1948" s="1" t="s">
        <v>792</v>
      </c>
      <c r="B1948" s="2">
        <v>21</v>
      </c>
      <c r="C1948" s="2">
        <v>0.54</v>
      </c>
      <c r="D1948" s="2">
        <v>3.68</v>
      </c>
      <c r="E1948" s="2">
        <v>8.42</v>
      </c>
    </row>
    <row r="1949" spans="1:5" x14ac:dyDescent="0.35">
      <c r="A1949" s="1" t="s">
        <v>814</v>
      </c>
      <c r="B1949" s="2">
        <v>21</v>
      </c>
      <c r="C1949" s="2">
        <v>7.99</v>
      </c>
      <c r="D1949" s="2">
        <v>9.2799999999999994</v>
      </c>
      <c r="E1949" s="2">
        <v>8.9499999999999993</v>
      </c>
    </row>
    <row r="1950" spans="1:5" x14ac:dyDescent="0.35">
      <c r="A1950" s="1" t="s">
        <v>833</v>
      </c>
      <c r="B1950" s="2">
        <v>21</v>
      </c>
      <c r="C1950" s="2">
        <v>5.23</v>
      </c>
      <c r="D1950" s="2">
        <v>2.88</v>
      </c>
      <c r="E1950" s="2">
        <v>1.87</v>
      </c>
    </row>
    <row r="1951" spans="1:5" x14ac:dyDescent="0.35">
      <c r="A1951" s="1" t="s">
        <v>852</v>
      </c>
      <c r="B1951" s="2">
        <v>21</v>
      </c>
      <c r="C1951" s="2">
        <v>0.54</v>
      </c>
      <c r="D1951" s="2">
        <v>3.68</v>
      </c>
      <c r="E1951" s="2">
        <v>8.42</v>
      </c>
    </row>
    <row r="1952" spans="1:5" x14ac:dyDescent="0.35">
      <c r="A1952" s="1" t="s">
        <v>874</v>
      </c>
      <c r="B1952" s="2">
        <v>21</v>
      </c>
      <c r="C1952" s="2">
        <v>7.99</v>
      </c>
      <c r="D1952" s="2">
        <v>9.2799999999999994</v>
      </c>
      <c r="E1952" s="2">
        <v>8.9499999999999993</v>
      </c>
    </row>
    <row r="1953" spans="1:5" x14ac:dyDescent="0.35">
      <c r="A1953" s="1" t="s">
        <v>893</v>
      </c>
      <c r="B1953" s="2">
        <v>21</v>
      </c>
      <c r="C1953" s="2">
        <v>5.23</v>
      </c>
      <c r="D1953" s="2">
        <v>2.88</v>
      </c>
      <c r="E1953" s="2">
        <v>1.87</v>
      </c>
    </row>
    <row r="1954" spans="1:5" x14ac:dyDescent="0.35">
      <c r="A1954" s="1" t="s">
        <v>912</v>
      </c>
      <c r="B1954" s="2">
        <v>21</v>
      </c>
      <c r="C1954" s="2">
        <v>0.54</v>
      </c>
      <c r="D1954" s="2">
        <v>3.68</v>
      </c>
      <c r="E1954" s="2">
        <v>8.42</v>
      </c>
    </row>
    <row r="1955" spans="1:5" x14ac:dyDescent="0.35">
      <c r="A1955" s="1" t="s">
        <v>929</v>
      </c>
      <c r="B1955" s="2">
        <v>21</v>
      </c>
      <c r="C1955" s="2">
        <v>2</v>
      </c>
      <c r="D1955" s="2">
        <v>9.7200000000000006</v>
      </c>
      <c r="E1955" s="2">
        <v>3.26</v>
      </c>
    </row>
    <row r="1956" spans="1:5" x14ac:dyDescent="0.35">
      <c r="A1956" s="1" t="s">
        <v>946</v>
      </c>
      <c r="B1956" s="2">
        <v>21</v>
      </c>
      <c r="C1956" s="2">
        <v>2</v>
      </c>
      <c r="D1956" s="2">
        <v>9.7200000000000006</v>
      </c>
      <c r="E1956" s="2">
        <v>3.26</v>
      </c>
    </row>
    <row r="1957" spans="1:5" x14ac:dyDescent="0.35">
      <c r="A1957" s="1" t="s">
        <v>963</v>
      </c>
      <c r="B1957" s="2">
        <v>21</v>
      </c>
      <c r="C1957" s="2">
        <v>2</v>
      </c>
      <c r="D1957" s="2">
        <v>9.7200000000000006</v>
      </c>
      <c r="E1957" s="2">
        <v>3.26</v>
      </c>
    </row>
    <row r="1958" spans="1:5" x14ac:dyDescent="0.35">
      <c r="A1958" s="1" t="s">
        <v>980</v>
      </c>
      <c r="B1958" s="2">
        <v>21</v>
      </c>
      <c r="C1958" s="2">
        <v>2</v>
      </c>
      <c r="D1958" s="2">
        <v>9.7200000000000006</v>
      </c>
      <c r="E1958" s="2">
        <v>3.26</v>
      </c>
    </row>
    <row r="1959" spans="1:5" x14ac:dyDescent="0.35">
      <c r="A1959" s="1" t="s">
        <v>997</v>
      </c>
      <c r="B1959" s="2">
        <v>21</v>
      </c>
      <c r="C1959" s="2">
        <v>2</v>
      </c>
      <c r="D1959" s="2">
        <v>9.7200000000000006</v>
      </c>
      <c r="E1959" s="2">
        <v>3.26</v>
      </c>
    </row>
    <row r="1960" spans="1:5" x14ac:dyDescent="0.35">
      <c r="A1960" s="1" t="s">
        <v>1014</v>
      </c>
      <c r="B1960" s="2">
        <v>21</v>
      </c>
      <c r="C1960" s="2">
        <v>2</v>
      </c>
      <c r="D1960" s="2">
        <v>9.7200000000000006</v>
      </c>
      <c r="E1960" s="2">
        <v>3.26</v>
      </c>
    </row>
    <row r="1961" spans="1:5" x14ac:dyDescent="0.35">
      <c r="A1961" s="1" t="s">
        <v>1031</v>
      </c>
      <c r="B1961" s="2">
        <v>21</v>
      </c>
      <c r="C1961" s="2">
        <v>2</v>
      </c>
      <c r="D1961" s="2">
        <v>9.7200000000000006</v>
      </c>
      <c r="E1961" s="2">
        <v>3.26</v>
      </c>
    </row>
    <row r="1962" spans="1:5" x14ac:dyDescent="0.35">
      <c r="A1962" s="1" t="s">
        <v>1042</v>
      </c>
      <c r="B1962" s="2">
        <v>21</v>
      </c>
      <c r="C1962" s="2">
        <v>2</v>
      </c>
      <c r="D1962" s="2">
        <v>9.7200000000000006</v>
      </c>
      <c r="E1962" s="2">
        <v>3.26</v>
      </c>
    </row>
    <row r="1963" spans="1:5" x14ac:dyDescent="0.35">
      <c r="A1963" s="1" t="s">
        <v>1059</v>
      </c>
      <c r="B1963" s="2">
        <v>21</v>
      </c>
      <c r="C1963" s="2">
        <v>2</v>
      </c>
      <c r="D1963" s="2">
        <v>9.7200000000000006</v>
      </c>
      <c r="E1963" s="2">
        <v>3.26</v>
      </c>
    </row>
    <row r="1964" spans="1:5" x14ac:dyDescent="0.35">
      <c r="A1964" s="1" t="s">
        <v>1076</v>
      </c>
      <c r="B1964" s="2">
        <v>21</v>
      </c>
      <c r="C1964" s="2">
        <v>2</v>
      </c>
      <c r="D1964" s="2">
        <v>9.7200000000000006</v>
      </c>
      <c r="E1964" s="2">
        <v>3.26</v>
      </c>
    </row>
    <row r="1965" spans="1:5" x14ac:dyDescent="0.35">
      <c r="A1965" s="1" t="s">
        <v>1093</v>
      </c>
      <c r="B1965" s="2">
        <v>21</v>
      </c>
      <c r="C1965" s="2">
        <v>2</v>
      </c>
      <c r="D1965" s="2">
        <v>9.7200000000000006</v>
      </c>
      <c r="E1965" s="2">
        <v>3.26</v>
      </c>
    </row>
    <row r="1966" spans="1:5" x14ac:dyDescent="0.35">
      <c r="A1966" s="1" t="s">
        <v>1111</v>
      </c>
      <c r="B1966" s="2">
        <v>21</v>
      </c>
      <c r="C1966" s="2">
        <v>2</v>
      </c>
      <c r="D1966" s="2">
        <v>9.7200000000000006</v>
      </c>
      <c r="E1966" s="2">
        <v>3.26</v>
      </c>
    </row>
    <row r="1967" spans="1:5" x14ac:dyDescent="0.35">
      <c r="A1967" s="1" t="s">
        <v>1128</v>
      </c>
      <c r="B1967" s="2">
        <v>21</v>
      </c>
      <c r="C1967" s="2">
        <v>1.62</v>
      </c>
      <c r="D1967" s="2">
        <v>7.12</v>
      </c>
      <c r="E1967" s="2">
        <v>1.1000000000000001</v>
      </c>
    </row>
    <row r="1968" spans="1:5" x14ac:dyDescent="0.35">
      <c r="A1968" s="1" t="s">
        <v>1145</v>
      </c>
      <c r="B1968" s="2">
        <v>21</v>
      </c>
      <c r="C1968" s="2">
        <v>6.72</v>
      </c>
      <c r="D1968" s="2">
        <v>1.57</v>
      </c>
      <c r="E1968" s="2">
        <v>0.68</v>
      </c>
    </row>
    <row r="1969" spans="1:5" x14ac:dyDescent="0.35">
      <c r="A1969" s="1" t="s">
        <v>1162</v>
      </c>
      <c r="B1969" s="2">
        <v>21</v>
      </c>
      <c r="C1969" s="2">
        <v>9.16</v>
      </c>
      <c r="D1969" s="2">
        <v>1.29</v>
      </c>
      <c r="E1969" s="2">
        <v>3.88</v>
      </c>
    </row>
    <row r="1970" spans="1:5" x14ac:dyDescent="0.35">
      <c r="A1970" s="1" t="s">
        <v>1179</v>
      </c>
      <c r="B1970" s="2">
        <v>21</v>
      </c>
      <c r="C1970" s="2">
        <v>6.8</v>
      </c>
      <c r="D1970" s="2">
        <v>1.79</v>
      </c>
      <c r="E1970" s="2">
        <v>0.7</v>
      </c>
    </row>
    <row r="1971" spans="1:5" x14ac:dyDescent="0.35">
      <c r="A1971" s="1" t="s">
        <v>1196</v>
      </c>
      <c r="B1971" s="2">
        <v>21</v>
      </c>
      <c r="C1971" s="2">
        <v>7.46</v>
      </c>
      <c r="D1971" s="2">
        <v>4.3600000000000003</v>
      </c>
      <c r="E1971" s="2">
        <v>5.36</v>
      </c>
    </row>
    <row r="1972" spans="1:5" x14ac:dyDescent="0.35">
      <c r="A1972" s="1" t="s">
        <v>1213</v>
      </c>
      <c r="B1972" s="2">
        <v>21</v>
      </c>
      <c r="C1972" s="2">
        <v>9.6</v>
      </c>
      <c r="D1972" s="2">
        <v>1.23</v>
      </c>
      <c r="E1972" s="2">
        <v>1.25</v>
      </c>
    </row>
    <row r="1973" spans="1:5" x14ac:dyDescent="0.35">
      <c r="A1973" s="1" t="s">
        <v>1230</v>
      </c>
      <c r="B1973" s="2">
        <v>21</v>
      </c>
      <c r="C1973" s="2">
        <v>5.53</v>
      </c>
      <c r="D1973" s="2">
        <v>4.01</v>
      </c>
      <c r="E1973" s="2">
        <v>5.24</v>
      </c>
    </row>
    <row r="1974" spans="1:5" x14ac:dyDescent="0.35">
      <c r="A1974" s="1" t="s">
        <v>1247</v>
      </c>
      <c r="B1974" s="2">
        <v>21</v>
      </c>
      <c r="C1974" s="2">
        <v>8.09</v>
      </c>
      <c r="D1974" s="2">
        <v>2.2400000000000002</v>
      </c>
      <c r="E1974" s="2">
        <v>7.84</v>
      </c>
    </row>
    <row r="1975" spans="1:5" x14ac:dyDescent="0.35">
      <c r="A1975" s="1" t="s">
        <v>1264</v>
      </c>
      <c r="B1975" s="2">
        <v>21</v>
      </c>
      <c r="C1975" s="2">
        <v>5.42</v>
      </c>
      <c r="D1975" s="2">
        <v>7.24</v>
      </c>
      <c r="E1975" s="2">
        <v>2.15</v>
      </c>
    </row>
    <row r="1976" spans="1:5" x14ac:dyDescent="0.35">
      <c r="A1976" s="1" t="s">
        <v>1281</v>
      </c>
      <c r="B1976" s="2">
        <v>21</v>
      </c>
      <c r="C1976" s="2">
        <v>4.67</v>
      </c>
      <c r="D1976" s="2">
        <v>1.92</v>
      </c>
      <c r="E1976" s="2">
        <v>6.31</v>
      </c>
    </row>
    <row r="1977" spans="1:5" x14ac:dyDescent="0.35">
      <c r="A1977" s="1" t="s">
        <v>1298</v>
      </c>
      <c r="B1977" s="2">
        <v>21</v>
      </c>
      <c r="C1977" s="2">
        <v>6.81</v>
      </c>
      <c r="D1977" s="2">
        <v>1.85</v>
      </c>
      <c r="E1977" s="2">
        <v>7.53</v>
      </c>
    </row>
    <row r="1978" spans="1:5" x14ac:dyDescent="0.35">
      <c r="A1978" s="1" t="s">
        <v>1315</v>
      </c>
      <c r="B1978" s="2">
        <v>21</v>
      </c>
      <c r="C1978" s="2">
        <v>7.93</v>
      </c>
      <c r="D1978" s="2">
        <v>2.89</v>
      </c>
      <c r="E1978" s="2">
        <v>8.52</v>
      </c>
    </row>
    <row r="1979" spans="1:5" x14ac:dyDescent="0.35">
      <c r="A1979" s="1" t="s">
        <v>1332</v>
      </c>
      <c r="B1979" s="2">
        <v>21</v>
      </c>
      <c r="C1979" s="2">
        <v>2.82</v>
      </c>
      <c r="D1979" s="2">
        <v>2.04</v>
      </c>
      <c r="E1979" s="2">
        <v>2.91</v>
      </c>
    </row>
    <row r="1980" spans="1:5" x14ac:dyDescent="0.35">
      <c r="A1980" s="1" t="s">
        <v>1349</v>
      </c>
      <c r="B1980" s="2">
        <v>21</v>
      </c>
      <c r="C1980" s="2">
        <v>1.88</v>
      </c>
      <c r="D1980" s="2">
        <v>6.79</v>
      </c>
      <c r="E1980" s="2">
        <v>8.3000000000000007</v>
      </c>
    </row>
    <row r="1981" spans="1:5" x14ac:dyDescent="0.35">
      <c r="A1981" s="1" t="s">
        <v>1366</v>
      </c>
      <c r="B1981" s="2">
        <v>21</v>
      </c>
      <c r="C1981" s="2">
        <v>8.5399999999999991</v>
      </c>
      <c r="D1981" s="2">
        <v>4.0199999999999996</v>
      </c>
      <c r="E1981" s="2">
        <v>2.34</v>
      </c>
    </row>
    <row r="1982" spans="1:5" x14ac:dyDescent="0.35">
      <c r="A1982" s="1" t="s">
        <v>1383</v>
      </c>
      <c r="B1982" s="2">
        <v>21</v>
      </c>
      <c r="C1982" s="2">
        <v>6.39</v>
      </c>
      <c r="D1982" s="2">
        <v>7.64</v>
      </c>
      <c r="E1982" s="2">
        <v>4.43</v>
      </c>
    </row>
    <row r="1983" spans="1:5" x14ac:dyDescent="0.35">
      <c r="A1983" s="1" t="s">
        <v>1400</v>
      </c>
      <c r="B1983" s="2">
        <v>21</v>
      </c>
      <c r="C1983" s="2">
        <v>7.33</v>
      </c>
      <c r="D1983" s="2">
        <v>3.81</v>
      </c>
      <c r="E1983" s="2">
        <v>8.76</v>
      </c>
    </row>
    <row r="1984" spans="1:5" x14ac:dyDescent="0.35">
      <c r="A1984" s="1" t="s">
        <v>1417</v>
      </c>
      <c r="B1984" s="2">
        <v>21</v>
      </c>
      <c r="C1984" s="2">
        <v>1.01</v>
      </c>
      <c r="D1984" s="2">
        <v>6.34</v>
      </c>
      <c r="E1984" s="2">
        <v>5.76</v>
      </c>
    </row>
    <row r="1985" spans="1:5" x14ac:dyDescent="0.35">
      <c r="A1985" s="1" t="s">
        <v>1434</v>
      </c>
      <c r="B1985" s="2">
        <v>21</v>
      </c>
      <c r="C1985" s="2">
        <v>6.44</v>
      </c>
      <c r="D1985" s="2">
        <v>3.97</v>
      </c>
      <c r="E1985" s="2">
        <v>0.49</v>
      </c>
    </row>
    <row r="1986" spans="1:5" x14ac:dyDescent="0.35">
      <c r="A1986" s="1" t="s">
        <v>1451</v>
      </c>
      <c r="B1986" s="2">
        <v>21</v>
      </c>
      <c r="C1986" s="2">
        <v>6.44</v>
      </c>
      <c r="D1986" s="2">
        <v>3.97</v>
      </c>
      <c r="E1986" s="2">
        <v>0.49</v>
      </c>
    </row>
    <row r="1987" spans="1:5" x14ac:dyDescent="0.35">
      <c r="A1987" s="1" t="s">
        <v>1470</v>
      </c>
      <c r="B1987" s="2">
        <v>21</v>
      </c>
      <c r="C1987" s="2">
        <v>8.99</v>
      </c>
      <c r="D1987" s="2">
        <v>5.57</v>
      </c>
      <c r="E1987" s="2">
        <v>7.74</v>
      </c>
    </row>
    <row r="1988" spans="1:5" x14ac:dyDescent="0.35">
      <c r="A1988" s="1" t="s">
        <v>1489</v>
      </c>
      <c r="B1988" s="2">
        <v>21</v>
      </c>
      <c r="C1988" s="2">
        <v>8.99</v>
      </c>
      <c r="D1988" s="2">
        <v>5.57</v>
      </c>
      <c r="E1988" s="2">
        <v>7.74</v>
      </c>
    </row>
    <row r="1989" spans="1:5" x14ac:dyDescent="0.35">
      <c r="A1989" s="1" t="s">
        <v>1508</v>
      </c>
      <c r="B1989" s="2">
        <v>21</v>
      </c>
      <c r="C1989" s="2">
        <v>8.99</v>
      </c>
      <c r="D1989" s="2">
        <v>5.57</v>
      </c>
      <c r="E1989" s="2">
        <v>7.74</v>
      </c>
    </row>
    <row r="1990" spans="1:5" x14ac:dyDescent="0.35">
      <c r="A1990" s="1" t="s">
        <v>1530</v>
      </c>
      <c r="B1990" s="2">
        <v>21</v>
      </c>
      <c r="C1990" s="2">
        <v>8.99</v>
      </c>
      <c r="D1990" s="2">
        <v>5.57</v>
      </c>
      <c r="E1990" s="2">
        <v>7.74</v>
      </c>
    </row>
    <row r="1991" spans="1:5" x14ac:dyDescent="0.35">
      <c r="A1991" s="1" t="s">
        <v>1549</v>
      </c>
      <c r="B1991" s="2">
        <v>21</v>
      </c>
      <c r="C1991" s="2">
        <v>8.99</v>
      </c>
      <c r="D1991" s="2">
        <v>5.57</v>
      </c>
      <c r="E1991" s="2">
        <v>7.74</v>
      </c>
    </row>
    <row r="1992" spans="1:5" x14ac:dyDescent="0.35">
      <c r="A1992" s="1" t="s">
        <v>1568</v>
      </c>
      <c r="B1992" s="2">
        <v>21</v>
      </c>
      <c r="C1992" s="2">
        <v>8.99</v>
      </c>
      <c r="D1992" s="2">
        <v>5.57</v>
      </c>
      <c r="E1992" s="2">
        <v>7.74</v>
      </c>
    </row>
    <row r="1993" spans="1:5" x14ac:dyDescent="0.35">
      <c r="A1993" s="1" t="s">
        <v>1590</v>
      </c>
      <c r="B1993" s="2">
        <v>21</v>
      </c>
      <c r="C1993" s="2">
        <v>8.99</v>
      </c>
      <c r="D1993" s="2">
        <v>5.57</v>
      </c>
      <c r="E1993" s="2">
        <v>7.74</v>
      </c>
    </row>
    <row r="1994" spans="1:5" x14ac:dyDescent="0.35">
      <c r="A1994" s="1" t="s">
        <v>1609</v>
      </c>
      <c r="B1994" s="2">
        <v>21</v>
      </c>
      <c r="C1994" s="2">
        <v>8.99</v>
      </c>
      <c r="D1994" s="2">
        <v>5.57</v>
      </c>
      <c r="E1994" s="2">
        <v>7.74</v>
      </c>
    </row>
    <row r="1995" spans="1:5" x14ac:dyDescent="0.35">
      <c r="A1995" s="1" t="s">
        <v>1628</v>
      </c>
      <c r="B1995" s="2">
        <v>21</v>
      </c>
      <c r="C1995" s="2">
        <v>8.99</v>
      </c>
      <c r="D1995" s="2">
        <v>5.57</v>
      </c>
      <c r="E1995" s="2">
        <v>7.74</v>
      </c>
    </row>
    <row r="1996" spans="1:5" x14ac:dyDescent="0.35">
      <c r="A1996" s="1" t="s">
        <v>1650</v>
      </c>
      <c r="B1996" s="2">
        <v>21</v>
      </c>
      <c r="C1996" s="2">
        <v>8.99</v>
      </c>
      <c r="D1996" s="2">
        <v>5.57</v>
      </c>
      <c r="E1996" s="2">
        <v>7.74</v>
      </c>
    </row>
    <row r="1997" spans="1:5" x14ac:dyDescent="0.35">
      <c r="A1997" s="1" t="s">
        <v>1669</v>
      </c>
      <c r="B1997" s="2">
        <v>21</v>
      </c>
      <c r="C1997" s="2">
        <v>8.99</v>
      </c>
      <c r="D1997" s="2">
        <v>5.57</v>
      </c>
      <c r="E1997" s="2">
        <v>7.74</v>
      </c>
    </row>
    <row r="1998" spans="1:5" x14ac:dyDescent="0.35">
      <c r="A1998" s="1" t="s">
        <v>1688</v>
      </c>
      <c r="B1998" s="2">
        <v>21</v>
      </c>
      <c r="C1998" s="2">
        <v>8.99</v>
      </c>
      <c r="D1998" s="2">
        <v>5.57</v>
      </c>
      <c r="E1998" s="2">
        <v>7.74</v>
      </c>
    </row>
    <row r="1999" spans="1:5" x14ac:dyDescent="0.35">
      <c r="A1999" s="1" t="s">
        <v>1705</v>
      </c>
      <c r="B1999" s="2">
        <v>21</v>
      </c>
      <c r="C1999" s="2">
        <v>1.83</v>
      </c>
      <c r="D1999" s="2">
        <v>5.94</v>
      </c>
      <c r="E1999" s="2">
        <v>5.6</v>
      </c>
    </row>
    <row r="2000" spans="1:5" x14ac:dyDescent="0.35">
      <c r="A2000" s="1" t="s">
        <v>1722</v>
      </c>
      <c r="B2000" s="2">
        <v>21</v>
      </c>
      <c r="C2000" s="2">
        <v>4.04</v>
      </c>
      <c r="D2000" s="2">
        <v>2.88</v>
      </c>
      <c r="E2000" s="2">
        <v>2.4300000000000002</v>
      </c>
    </row>
    <row r="2001" spans="1:5" x14ac:dyDescent="0.35">
      <c r="A2001" s="1" t="s">
        <v>1739</v>
      </c>
      <c r="B2001" s="2">
        <v>21</v>
      </c>
      <c r="C2001" s="2">
        <v>9.85</v>
      </c>
      <c r="D2001" s="2">
        <v>2.02</v>
      </c>
      <c r="E2001" s="2">
        <v>3.36</v>
      </c>
    </row>
    <row r="2002" spans="1:5" x14ac:dyDescent="0.35">
      <c r="A2002" s="1" t="s">
        <v>1756</v>
      </c>
      <c r="B2002" s="2">
        <v>21</v>
      </c>
      <c r="C2002" s="2">
        <v>7.33</v>
      </c>
      <c r="D2002" s="2">
        <v>3.81</v>
      </c>
      <c r="E2002" s="2">
        <v>8.76</v>
      </c>
    </row>
    <row r="2003" spans="1:5" x14ac:dyDescent="0.35">
      <c r="A2003" s="1" t="s">
        <v>1773</v>
      </c>
      <c r="B2003" s="2">
        <v>21</v>
      </c>
      <c r="C2003" s="2">
        <v>8.09</v>
      </c>
      <c r="D2003" s="2">
        <v>5.29</v>
      </c>
      <c r="E2003" s="2">
        <v>0.76</v>
      </c>
    </row>
    <row r="2004" spans="1:5" x14ac:dyDescent="0.35">
      <c r="A2004" s="1" t="s">
        <v>1790</v>
      </c>
      <c r="B2004" s="2">
        <v>21</v>
      </c>
      <c r="C2004" s="2">
        <v>0.01</v>
      </c>
      <c r="D2004" s="2">
        <v>7.9</v>
      </c>
      <c r="E2004" s="2">
        <v>2.35</v>
      </c>
    </row>
    <row r="2005" spans="1:5" x14ac:dyDescent="0.35">
      <c r="A2005" s="1" t="s">
        <v>1807</v>
      </c>
      <c r="B2005" s="2">
        <v>21</v>
      </c>
      <c r="C2005" s="2">
        <v>2.77</v>
      </c>
      <c r="D2005" s="2">
        <v>2.74</v>
      </c>
      <c r="E2005" s="2">
        <v>9.5</v>
      </c>
    </row>
    <row r="2006" spans="1:5" x14ac:dyDescent="0.35">
      <c r="A2006" s="1" t="s">
        <v>1818</v>
      </c>
      <c r="B2006" s="2">
        <v>21</v>
      </c>
      <c r="C2006" s="2">
        <v>6.27</v>
      </c>
      <c r="D2006" s="2">
        <v>8.24</v>
      </c>
      <c r="E2006" s="2">
        <v>2.78</v>
      </c>
    </row>
    <row r="2007" spans="1:5" x14ac:dyDescent="0.35">
      <c r="A2007" s="1" t="s">
        <v>1835</v>
      </c>
      <c r="B2007" s="2">
        <v>21</v>
      </c>
      <c r="C2007" s="2">
        <v>2.08</v>
      </c>
      <c r="D2007" s="2">
        <v>8.2100000000000009</v>
      </c>
      <c r="E2007" s="2">
        <v>9.24</v>
      </c>
    </row>
    <row r="2008" spans="1:5" x14ac:dyDescent="0.35">
      <c r="A2008" s="1" t="s">
        <v>1852</v>
      </c>
      <c r="B2008" s="2">
        <v>21</v>
      </c>
      <c r="C2008" s="2">
        <v>6.27</v>
      </c>
      <c r="D2008" s="2">
        <v>6.89</v>
      </c>
      <c r="E2008" s="2">
        <v>3.68</v>
      </c>
    </row>
    <row r="2009" spans="1:5" x14ac:dyDescent="0.35">
      <c r="A2009" s="1" t="s">
        <v>1869</v>
      </c>
      <c r="B2009" s="2">
        <v>21</v>
      </c>
      <c r="C2009" s="2">
        <v>9.25</v>
      </c>
      <c r="D2009" s="2">
        <v>8.0299999999999994</v>
      </c>
      <c r="E2009" s="2">
        <v>7.83</v>
      </c>
    </row>
    <row r="2010" spans="1:5" x14ac:dyDescent="0.35">
      <c r="A2010" s="1" t="s">
        <v>1887</v>
      </c>
      <c r="B2010" s="2">
        <v>21</v>
      </c>
      <c r="C2010" s="2">
        <v>8.5</v>
      </c>
      <c r="D2010" s="2">
        <v>1.4</v>
      </c>
      <c r="E2010" s="2">
        <v>2.66</v>
      </c>
    </row>
    <row r="2011" spans="1:5" x14ac:dyDescent="0.35">
      <c r="A2011" s="1" t="s">
        <v>1904</v>
      </c>
      <c r="B2011" s="2">
        <v>21</v>
      </c>
      <c r="C2011" s="2">
        <v>3.16</v>
      </c>
      <c r="D2011" s="2">
        <v>9.89</v>
      </c>
      <c r="E2011" s="2">
        <v>2.54</v>
      </c>
    </row>
    <row r="2012" spans="1:5" x14ac:dyDescent="0.35">
      <c r="A2012" s="1" t="s">
        <v>1921</v>
      </c>
      <c r="B2012" s="2">
        <v>21</v>
      </c>
      <c r="C2012" s="2">
        <v>0.69</v>
      </c>
      <c r="D2012" s="2">
        <v>7.12</v>
      </c>
      <c r="E2012" s="2">
        <v>7.32</v>
      </c>
    </row>
    <row r="2013" spans="1:5" x14ac:dyDescent="0.35">
      <c r="A2013" s="1" t="s">
        <v>1938</v>
      </c>
      <c r="B2013" s="2">
        <v>21</v>
      </c>
      <c r="C2013" s="2">
        <v>1.62</v>
      </c>
      <c r="D2013" s="2">
        <v>7.12</v>
      </c>
      <c r="E2013" s="2">
        <v>1.1000000000000001</v>
      </c>
    </row>
    <row r="2014" spans="1:5" x14ac:dyDescent="0.35">
      <c r="A2014" s="1" t="s">
        <v>1955</v>
      </c>
      <c r="B2014" s="2">
        <v>21</v>
      </c>
      <c r="C2014" s="2">
        <v>6.72</v>
      </c>
      <c r="D2014" s="2">
        <v>1.57</v>
      </c>
      <c r="E2014" s="2">
        <v>0.68</v>
      </c>
    </row>
    <row r="2015" spans="1:5" x14ac:dyDescent="0.35">
      <c r="A2015" s="1" t="s">
        <v>1972</v>
      </c>
      <c r="B2015" s="2">
        <v>21</v>
      </c>
      <c r="C2015" s="2">
        <v>9.16</v>
      </c>
      <c r="D2015" s="2">
        <v>1.29</v>
      </c>
      <c r="E2015" s="2">
        <v>3.88</v>
      </c>
    </row>
    <row r="2016" spans="1:5" x14ac:dyDescent="0.35">
      <c r="A2016" s="1" t="s">
        <v>1989</v>
      </c>
      <c r="B2016" s="2">
        <v>21</v>
      </c>
      <c r="C2016" s="2">
        <v>6.63</v>
      </c>
      <c r="D2016" s="2">
        <v>0.23</v>
      </c>
      <c r="E2016" s="2">
        <v>7.87</v>
      </c>
    </row>
    <row r="2017" spans="1:5" x14ac:dyDescent="0.35">
      <c r="A2017" s="1" t="s">
        <v>2006</v>
      </c>
      <c r="B2017" s="2">
        <v>21</v>
      </c>
      <c r="C2017" s="2">
        <v>6.4</v>
      </c>
      <c r="D2017" s="2">
        <v>7.84</v>
      </c>
      <c r="E2017" s="2">
        <v>4.3499999999999996</v>
      </c>
    </row>
    <row r="2018" spans="1:5" x14ac:dyDescent="0.35">
      <c r="A2018" s="1" t="s">
        <v>2023</v>
      </c>
      <c r="B2018" s="2">
        <v>21</v>
      </c>
      <c r="C2018" s="2">
        <v>6.4</v>
      </c>
      <c r="D2018" s="2">
        <v>7.84</v>
      </c>
      <c r="E2018" s="2">
        <v>4.3499999999999996</v>
      </c>
    </row>
    <row r="2019" spans="1:5" x14ac:dyDescent="0.35">
      <c r="A2019" s="1" t="s">
        <v>2040</v>
      </c>
      <c r="B2019" s="2">
        <v>21</v>
      </c>
      <c r="C2019" s="2">
        <v>6.4</v>
      </c>
      <c r="D2019" s="2">
        <v>7.84</v>
      </c>
      <c r="E2019" s="2">
        <v>4.3499999999999996</v>
      </c>
    </row>
    <row r="2020" spans="1:5" x14ac:dyDescent="0.35">
      <c r="A2020" s="1" t="s">
        <v>2057</v>
      </c>
      <c r="B2020" s="2">
        <v>21</v>
      </c>
      <c r="C2020" s="2">
        <v>6.4</v>
      </c>
      <c r="D2020" s="2">
        <v>7.84</v>
      </c>
      <c r="E2020" s="2">
        <v>4.3499999999999996</v>
      </c>
    </row>
    <row r="2021" spans="1:5" x14ac:dyDescent="0.35">
      <c r="A2021" s="1" t="s">
        <v>2074</v>
      </c>
      <c r="B2021" s="2">
        <v>21</v>
      </c>
      <c r="C2021" s="2">
        <v>6.4</v>
      </c>
      <c r="D2021" s="2">
        <v>7.84</v>
      </c>
      <c r="E2021" s="2">
        <v>4.3499999999999996</v>
      </c>
    </row>
    <row r="2022" spans="1:5" x14ac:dyDescent="0.35">
      <c r="A2022" s="1" t="s">
        <v>2091</v>
      </c>
      <c r="B2022" s="2">
        <v>21</v>
      </c>
      <c r="C2022" s="2">
        <v>6.4</v>
      </c>
      <c r="D2022" s="2">
        <v>7.84</v>
      </c>
      <c r="E2022" s="2">
        <v>4.3499999999999996</v>
      </c>
    </row>
    <row r="2023" spans="1:5" x14ac:dyDescent="0.35">
      <c r="A2023" s="1" t="s">
        <v>2108</v>
      </c>
      <c r="B2023" s="2">
        <v>21</v>
      </c>
      <c r="C2023" s="2">
        <v>6.4</v>
      </c>
      <c r="D2023" s="2">
        <v>7.84</v>
      </c>
      <c r="E2023" s="2">
        <v>4.3499999999999996</v>
      </c>
    </row>
    <row r="2024" spans="1:5" x14ac:dyDescent="0.35">
      <c r="A2024" s="1" t="s">
        <v>2125</v>
      </c>
      <c r="B2024" s="2">
        <v>21</v>
      </c>
      <c r="C2024" s="2">
        <v>6.4</v>
      </c>
      <c r="D2024" s="2">
        <v>7.84</v>
      </c>
      <c r="E2024" s="2">
        <v>4.3499999999999996</v>
      </c>
    </row>
    <row r="2025" spans="1:5" x14ac:dyDescent="0.35">
      <c r="A2025" s="1" t="s">
        <v>2142</v>
      </c>
      <c r="B2025" s="2">
        <v>21</v>
      </c>
      <c r="C2025" s="2">
        <v>6.4</v>
      </c>
      <c r="D2025" s="2">
        <v>7.84</v>
      </c>
      <c r="E2025" s="2">
        <v>4.3499999999999996</v>
      </c>
    </row>
    <row r="2026" spans="1:5" x14ac:dyDescent="0.35">
      <c r="A2026" s="1" t="s">
        <v>2159</v>
      </c>
      <c r="B2026" s="2">
        <v>21</v>
      </c>
      <c r="C2026" s="2">
        <v>6.4</v>
      </c>
      <c r="D2026" s="2">
        <v>7.84</v>
      </c>
      <c r="E2026" s="2">
        <v>4.3499999999999996</v>
      </c>
    </row>
    <row r="2027" spans="1:5" x14ac:dyDescent="0.35">
      <c r="A2027" s="1" t="s">
        <v>2176</v>
      </c>
      <c r="B2027" s="2">
        <v>21</v>
      </c>
      <c r="C2027" s="2">
        <v>6.4</v>
      </c>
      <c r="D2027" s="2">
        <v>7.84</v>
      </c>
      <c r="E2027" s="2">
        <v>4.3499999999999996</v>
      </c>
    </row>
    <row r="2028" spans="1:5" x14ac:dyDescent="0.35">
      <c r="A2028" s="1" t="s">
        <v>2193</v>
      </c>
      <c r="B2028" s="2">
        <v>21</v>
      </c>
      <c r="C2028" s="2">
        <v>6.4</v>
      </c>
      <c r="D2028" s="2">
        <v>7.84</v>
      </c>
      <c r="E2028" s="2">
        <v>4.3499999999999996</v>
      </c>
    </row>
    <row r="2029" spans="1:5" x14ac:dyDescent="0.35">
      <c r="A2029" s="1" t="s">
        <v>2210</v>
      </c>
      <c r="B2029" s="2">
        <v>21</v>
      </c>
      <c r="C2029" s="2">
        <v>5.87</v>
      </c>
      <c r="D2029" s="2">
        <v>6.23</v>
      </c>
      <c r="E2029" s="2">
        <v>7.84</v>
      </c>
    </row>
    <row r="2030" spans="1:5" x14ac:dyDescent="0.35">
      <c r="A2030" s="1" t="s">
        <v>2227</v>
      </c>
      <c r="B2030" s="2">
        <v>21</v>
      </c>
      <c r="C2030" s="2">
        <v>9.81</v>
      </c>
      <c r="D2030" s="2">
        <v>0.56000000000000005</v>
      </c>
      <c r="E2030" s="2">
        <v>3.76</v>
      </c>
    </row>
    <row r="2031" spans="1:5" x14ac:dyDescent="0.35">
      <c r="A2031" s="1" t="s">
        <v>2246</v>
      </c>
      <c r="B2031" s="2">
        <v>21</v>
      </c>
      <c r="C2031" s="2">
        <v>5.87</v>
      </c>
      <c r="D2031" s="2">
        <v>6.23</v>
      </c>
      <c r="E2031" s="2">
        <v>7.84</v>
      </c>
    </row>
    <row r="2032" spans="1:5" x14ac:dyDescent="0.35">
      <c r="A2032" s="1" t="s">
        <v>2265</v>
      </c>
      <c r="B2032" s="2">
        <v>21</v>
      </c>
      <c r="C2032" s="2">
        <v>9.81</v>
      </c>
      <c r="D2032" s="2">
        <v>0.56000000000000005</v>
      </c>
      <c r="E2032" s="2">
        <v>3.76</v>
      </c>
    </row>
    <row r="2033" spans="1:5" x14ac:dyDescent="0.35">
      <c r="A2033" s="1" t="s">
        <v>2284</v>
      </c>
      <c r="B2033" s="2">
        <v>21</v>
      </c>
      <c r="C2033" s="2">
        <v>5.87</v>
      </c>
      <c r="D2033" s="2">
        <v>6.23</v>
      </c>
      <c r="E2033" s="2">
        <v>7.84</v>
      </c>
    </row>
    <row r="2034" spans="1:5" x14ac:dyDescent="0.35">
      <c r="A2034" s="1" t="s">
        <v>2306</v>
      </c>
      <c r="B2034" s="2">
        <v>21</v>
      </c>
      <c r="C2034" s="2">
        <v>9.81</v>
      </c>
      <c r="D2034" s="2">
        <v>0.56000000000000005</v>
      </c>
      <c r="E2034" s="2">
        <v>3.76</v>
      </c>
    </row>
    <row r="2035" spans="1:5" x14ac:dyDescent="0.35">
      <c r="A2035" s="1" t="s">
        <v>2325</v>
      </c>
      <c r="B2035" s="2">
        <v>21</v>
      </c>
      <c r="C2035" s="2">
        <v>5.87</v>
      </c>
      <c r="D2035" s="2">
        <v>6.23</v>
      </c>
      <c r="E2035" s="2">
        <v>7.84</v>
      </c>
    </row>
    <row r="2036" spans="1:5" x14ac:dyDescent="0.35">
      <c r="A2036" s="1" t="s">
        <v>2344</v>
      </c>
      <c r="B2036" s="2">
        <v>21</v>
      </c>
      <c r="C2036" s="2">
        <v>9.81</v>
      </c>
      <c r="D2036" s="2">
        <v>0.56000000000000005</v>
      </c>
      <c r="E2036" s="2">
        <v>3.76</v>
      </c>
    </row>
    <row r="2037" spans="1:5" x14ac:dyDescent="0.35">
      <c r="A2037" s="1" t="s">
        <v>2366</v>
      </c>
      <c r="B2037" s="2">
        <v>21</v>
      </c>
      <c r="C2037" s="2">
        <v>5.87</v>
      </c>
      <c r="D2037" s="2">
        <v>6.23</v>
      </c>
      <c r="E2037" s="2">
        <v>7.84</v>
      </c>
    </row>
    <row r="2038" spans="1:5" x14ac:dyDescent="0.35">
      <c r="A2038" s="1" t="s">
        <v>2385</v>
      </c>
      <c r="B2038" s="2">
        <v>21</v>
      </c>
      <c r="C2038" s="2">
        <v>9.81</v>
      </c>
      <c r="D2038" s="2">
        <v>0.56000000000000005</v>
      </c>
      <c r="E2038" s="2">
        <v>3.76</v>
      </c>
    </row>
    <row r="2039" spans="1:5" x14ac:dyDescent="0.35">
      <c r="A2039" s="1" t="s">
        <v>2404</v>
      </c>
      <c r="B2039" s="2">
        <v>21</v>
      </c>
      <c r="C2039" s="2">
        <v>5.87</v>
      </c>
      <c r="D2039" s="2">
        <v>6.23</v>
      </c>
      <c r="E2039" s="2">
        <v>7.84</v>
      </c>
    </row>
    <row r="2040" spans="1:5" x14ac:dyDescent="0.35">
      <c r="A2040" s="1" t="s">
        <v>271</v>
      </c>
      <c r="B2040" s="2">
        <v>21</v>
      </c>
      <c r="C2040" s="2">
        <v>9.81</v>
      </c>
      <c r="D2040" s="2">
        <v>0.56000000000000005</v>
      </c>
      <c r="E2040" s="2">
        <v>3.76</v>
      </c>
    </row>
    <row r="2041" spans="1:5" x14ac:dyDescent="0.35">
      <c r="A2041" s="1" t="s">
        <v>288</v>
      </c>
      <c r="B2041" s="2">
        <v>21</v>
      </c>
      <c r="C2041" s="2">
        <v>5.87</v>
      </c>
      <c r="D2041" s="2">
        <v>6.23</v>
      </c>
      <c r="E2041" s="2">
        <v>7.84</v>
      </c>
    </row>
    <row r="2042" spans="1:5" x14ac:dyDescent="0.35">
      <c r="A2042" s="1" t="s">
        <v>305</v>
      </c>
      <c r="B2042" s="2">
        <v>21</v>
      </c>
      <c r="C2042" s="2">
        <v>9.81</v>
      </c>
      <c r="D2042" s="2">
        <v>0.56000000000000005</v>
      </c>
      <c r="E2042" s="2">
        <v>3.76</v>
      </c>
    </row>
    <row r="2043" spans="1:5" x14ac:dyDescent="0.35">
      <c r="A2043" s="1" t="s">
        <v>322</v>
      </c>
      <c r="B2043" s="2">
        <v>21</v>
      </c>
      <c r="C2043" s="2">
        <v>5.87</v>
      </c>
      <c r="D2043" s="2">
        <v>6.23</v>
      </c>
      <c r="E2043" s="2">
        <v>7.84</v>
      </c>
    </row>
    <row r="2044" spans="1:5" x14ac:dyDescent="0.35">
      <c r="A2044" s="1" t="s">
        <v>340</v>
      </c>
      <c r="B2044" s="2">
        <v>21</v>
      </c>
      <c r="C2044" s="2">
        <v>9.81</v>
      </c>
      <c r="D2044" s="2">
        <v>0.56000000000000005</v>
      </c>
      <c r="E2044" s="2">
        <v>3.76</v>
      </c>
    </row>
    <row r="2045" spans="1:5" x14ac:dyDescent="0.35">
      <c r="A2045" s="1" t="s">
        <v>357</v>
      </c>
      <c r="B2045" s="2">
        <v>21</v>
      </c>
      <c r="C2045" s="2">
        <v>5.87</v>
      </c>
      <c r="D2045" s="2">
        <v>6.23</v>
      </c>
      <c r="E2045" s="2">
        <v>7.84</v>
      </c>
    </row>
    <row r="2046" spans="1:5" x14ac:dyDescent="0.35">
      <c r="A2046" s="1" t="s">
        <v>374</v>
      </c>
      <c r="B2046" s="2">
        <v>21</v>
      </c>
      <c r="C2046" s="2">
        <v>9.81</v>
      </c>
      <c r="D2046" s="2">
        <v>0.56000000000000005</v>
      </c>
      <c r="E2046" s="2">
        <v>3.76</v>
      </c>
    </row>
    <row r="2047" spans="1:5" x14ac:dyDescent="0.35">
      <c r="A2047" s="1" t="s">
        <v>391</v>
      </c>
      <c r="B2047" s="2">
        <v>21</v>
      </c>
      <c r="C2047" s="2">
        <v>5.87</v>
      </c>
      <c r="D2047" s="2">
        <v>6.23</v>
      </c>
      <c r="E2047" s="2">
        <v>7.84</v>
      </c>
    </row>
    <row r="2048" spans="1:5" x14ac:dyDescent="0.35">
      <c r="A2048" s="1" t="s">
        <v>408</v>
      </c>
      <c r="B2048" s="2">
        <v>21</v>
      </c>
      <c r="C2048" s="2">
        <v>9.81</v>
      </c>
      <c r="D2048" s="2">
        <v>0.56000000000000005</v>
      </c>
      <c r="E2048" s="2">
        <v>3.76</v>
      </c>
    </row>
    <row r="2049" spans="1:5" x14ac:dyDescent="0.35">
      <c r="A2049" s="1" t="s">
        <v>425</v>
      </c>
      <c r="B2049" s="2">
        <v>21</v>
      </c>
      <c r="C2049" s="2">
        <v>5.87</v>
      </c>
      <c r="D2049" s="2">
        <v>6.23</v>
      </c>
      <c r="E2049" s="2">
        <v>7.84</v>
      </c>
    </row>
    <row r="2050" spans="1:5" x14ac:dyDescent="0.35">
      <c r="A2050" s="1" t="s">
        <v>442</v>
      </c>
      <c r="B2050" s="2">
        <v>21</v>
      </c>
      <c r="C2050" s="2">
        <v>9.81</v>
      </c>
      <c r="D2050" s="2">
        <v>0.56000000000000005</v>
      </c>
      <c r="E2050" s="2">
        <v>3.76</v>
      </c>
    </row>
    <row r="2051" spans="1:5" x14ac:dyDescent="0.35">
      <c r="A2051" s="1" t="s">
        <v>459</v>
      </c>
      <c r="B2051" s="2">
        <v>21</v>
      </c>
      <c r="C2051" s="2">
        <v>5.87</v>
      </c>
      <c r="D2051" s="2">
        <v>6.23</v>
      </c>
      <c r="E2051" s="2">
        <v>7.84</v>
      </c>
    </row>
    <row r="2052" spans="1:5" x14ac:dyDescent="0.35">
      <c r="A2052" s="1" t="s">
        <v>476</v>
      </c>
      <c r="B2052" s="2">
        <v>21</v>
      </c>
      <c r="C2052" s="2">
        <v>9.81</v>
      </c>
      <c r="D2052" s="2">
        <v>0.56000000000000005</v>
      </c>
      <c r="E2052" s="2">
        <v>3.76</v>
      </c>
    </row>
    <row r="2053" spans="1:5" x14ac:dyDescent="0.35">
      <c r="A2053" s="1" t="s">
        <v>493</v>
      </c>
      <c r="B2053" s="2">
        <v>21</v>
      </c>
      <c r="C2053" s="2">
        <v>5.59</v>
      </c>
      <c r="D2053" s="2">
        <v>2.52</v>
      </c>
      <c r="E2053" s="2">
        <v>5.3</v>
      </c>
    </row>
    <row r="2054" spans="1:5" x14ac:dyDescent="0.35">
      <c r="A2054" s="1" t="s">
        <v>510</v>
      </c>
      <c r="B2054" s="2">
        <v>21</v>
      </c>
      <c r="C2054" s="2">
        <v>5.59</v>
      </c>
      <c r="D2054" s="2">
        <v>2.52</v>
      </c>
      <c r="E2054" s="2">
        <v>5.3</v>
      </c>
    </row>
    <row r="2055" spans="1:5" x14ac:dyDescent="0.35">
      <c r="A2055" s="1" t="s">
        <v>527</v>
      </c>
      <c r="B2055" s="2">
        <v>21</v>
      </c>
      <c r="C2055" s="2">
        <v>5.59</v>
      </c>
      <c r="D2055" s="2">
        <v>2.52</v>
      </c>
      <c r="E2055" s="2">
        <v>5.3</v>
      </c>
    </row>
    <row r="2056" spans="1:5" x14ac:dyDescent="0.35">
      <c r="A2056" s="1" t="s">
        <v>544</v>
      </c>
      <c r="B2056" s="2">
        <v>21</v>
      </c>
      <c r="C2056" s="2">
        <v>5.59</v>
      </c>
      <c r="D2056" s="2">
        <v>2.52</v>
      </c>
      <c r="E2056" s="2">
        <v>5.3</v>
      </c>
    </row>
    <row r="2057" spans="1:5" x14ac:dyDescent="0.35">
      <c r="A2057" s="1" t="s">
        <v>561</v>
      </c>
      <c r="B2057" s="2">
        <v>21</v>
      </c>
      <c r="C2057" s="2">
        <v>5.59</v>
      </c>
      <c r="D2057" s="2">
        <v>2.52</v>
      </c>
      <c r="E2057" s="2">
        <v>5.3</v>
      </c>
    </row>
    <row r="2058" spans="1:5" x14ac:dyDescent="0.35">
      <c r="A2058" s="1" t="s">
        <v>578</v>
      </c>
      <c r="B2058" s="2">
        <v>21</v>
      </c>
      <c r="C2058" s="2">
        <v>5.59</v>
      </c>
      <c r="D2058" s="2">
        <v>2.52</v>
      </c>
      <c r="E2058" s="2">
        <v>5.3</v>
      </c>
    </row>
    <row r="2059" spans="1:5" x14ac:dyDescent="0.35">
      <c r="A2059" s="1" t="s">
        <v>595</v>
      </c>
      <c r="B2059" s="2">
        <v>21</v>
      </c>
      <c r="C2059" s="2">
        <v>5.59</v>
      </c>
      <c r="D2059" s="2">
        <v>2.52</v>
      </c>
      <c r="E2059" s="2">
        <v>5.3</v>
      </c>
    </row>
    <row r="2060" spans="1:5" x14ac:dyDescent="0.35">
      <c r="A2060" s="1" t="s">
        <v>612</v>
      </c>
      <c r="B2060" s="2">
        <v>21</v>
      </c>
      <c r="C2060" s="2">
        <v>5.59</v>
      </c>
      <c r="D2060" s="2">
        <v>2.52</v>
      </c>
      <c r="E2060" s="2">
        <v>5.3</v>
      </c>
    </row>
    <row r="2061" spans="1:5" x14ac:dyDescent="0.35">
      <c r="A2061" s="1" t="s">
        <v>629</v>
      </c>
      <c r="B2061" s="2">
        <v>21</v>
      </c>
      <c r="C2061" s="2">
        <v>5.59</v>
      </c>
      <c r="D2061" s="2">
        <v>2.52</v>
      </c>
      <c r="E2061" s="2">
        <v>5.3</v>
      </c>
    </row>
    <row r="2062" spans="1:5" x14ac:dyDescent="0.35">
      <c r="A2062" s="1" t="s">
        <v>646</v>
      </c>
      <c r="B2062" s="2">
        <v>21</v>
      </c>
      <c r="C2062" s="2">
        <v>5.59</v>
      </c>
      <c r="D2062" s="2">
        <v>2.52</v>
      </c>
      <c r="E2062" s="2">
        <v>5.3</v>
      </c>
    </row>
    <row r="2063" spans="1:5" x14ac:dyDescent="0.35">
      <c r="A2063" s="1" t="s">
        <v>663</v>
      </c>
      <c r="B2063" s="2">
        <v>21</v>
      </c>
      <c r="C2063" s="2">
        <v>5.59</v>
      </c>
      <c r="D2063" s="2">
        <v>2.52</v>
      </c>
      <c r="E2063" s="2">
        <v>5.3</v>
      </c>
    </row>
    <row r="2064" spans="1:5" x14ac:dyDescent="0.35">
      <c r="A2064" s="1" t="s">
        <v>680</v>
      </c>
      <c r="B2064" s="2">
        <v>21</v>
      </c>
      <c r="C2064" s="2">
        <v>5.59</v>
      </c>
      <c r="D2064" s="2">
        <v>2.52</v>
      </c>
      <c r="E2064" s="2">
        <v>5.3</v>
      </c>
    </row>
    <row r="2065" spans="1:5" x14ac:dyDescent="0.35">
      <c r="A2065" s="1" t="s">
        <v>699</v>
      </c>
      <c r="B2065" s="2">
        <v>21</v>
      </c>
      <c r="C2065" s="2">
        <v>7.99</v>
      </c>
      <c r="D2065" s="2">
        <v>9.2799999999999994</v>
      </c>
      <c r="E2065" s="2">
        <v>8.9499999999999993</v>
      </c>
    </row>
    <row r="2066" spans="1:5" x14ac:dyDescent="0.35">
      <c r="A2066" s="1" t="s">
        <v>718</v>
      </c>
      <c r="B2066" s="2">
        <v>21</v>
      </c>
      <c r="C2066" s="2">
        <v>5.23</v>
      </c>
      <c r="D2066" s="2">
        <v>2.88</v>
      </c>
      <c r="E2066" s="2">
        <v>1.87</v>
      </c>
    </row>
    <row r="2067" spans="1:5" x14ac:dyDescent="0.35">
      <c r="A2067" s="1" t="s">
        <v>737</v>
      </c>
      <c r="B2067" s="2">
        <v>21</v>
      </c>
      <c r="C2067" s="2">
        <v>0.54</v>
      </c>
      <c r="D2067" s="2">
        <v>3.68</v>
      </c>
      <c r="E2067" s="2">
        <v>8.42</v>
      </c>
    </row>
    <row r="2068" spans="1:5" x14ac:dyDescent="0.35">
      <c r="A2068" s="1" t="s">
        <v>759</v>
      </c>
      <c r="B2068" s="2">
        <v>21</v>
      </c>
      <c r="C2068" s="2">
        <v>7.99</v>
      </c>
      <c r="D2068" s="2">
        <v>9.2799999999999994</v>
      </c>
      <c r="E2068" s="2">
        <v>8.9499999999999993</v>
      </c>
    </row>
    <row r="2069" spans="1:5" x14ac:dyDescent="0.35">
      <c r="A2069" s="1" t="s">
        <v>778</v>
      </c>
      <c r="B2069" s="2">
        <v>21</v>
      </c>
      <c r="C2069" s="2">
        <v>5.23</v>
      </c>
      <c r="D2069" s="2">
        <v>2.88</v>
      </c>
      <c r="E2069" s="2">
        <v>1.87</v>
      </c>
    </row>
    <row r="2070" spans="1:5" x14ac:dyDescent="0.35">
      <c r="A2070" s="1" t="s">
        <v>797</v>
      </c>
      <c r="B2070" s="2">
        <v>21</v>
      </c>
      <c r="C2070" s="2">
        <v>0.54</v>
      </c>
      <c r="D2070" s="2">
        <v>3.68</v>
      </c>
      <c r="E2070" s="2">
        <v>8.42</v>
      </c>
    </row>
    <row r="2071" spans="1:5" x14ac:dyDescent="0.35">
      <c r="A2071" s="1" t="s">
        <v>819</v>
      </c>
      <c r="B2071" s="2">
        <v>21</v>
      </c>
      <c r="C2071" s="2">
        <v>7.99</v>
      </c>
      <c r="D2071" s="2">
        <v>9.2799999999999994</v>
      </c>
      <c r="E2071" s="2">
        <v>8.9499999999999993</v>
      </c>
    </row>
    <row r="2072" spans="1:5" x14ac:dyDescent="0.35">
      <c r="A2072" s="1" t="s">
        <v>838</v>
      </c>
      <c r="B2072" s="2">
        <v>21</v>
      </c>
      <c r="C2072" s="2">
        <v>5.23</v>
      </c>
      <c r="D2072" s="2">
        <v>2.88</v>
      </c>
      <c r="E2072" s="2">
        <v>1.87</v>
      </c>
    </row>
    <row r="2073" spans="1:5" x14ac:dyDescent="0.35">
      <c r="A2073" s="1" t="s">
        <v>857</v>
      </c>
      <c r="B2073" s="2">
        <v>21</v>
      </c>
      <c r="C2073" s="2">
        <v>0.54</v>
      </c>
      <c r="D2073" s="2">
        <v>3.68</v>
      </c>
      <c r="E2073" s="2">
        <v>8.42</v>
      </c>
    </row>
    <row r="2074" spans="1:5" x14ac:dyDescent="0.35">
      <c r="A2074" s="1" t="s">
        <v>879</v>
      </c>
      <c r="B2074" s="2">
        <v>21</v>
      </c>
      <c r="C2074" s="2">
        <v>7.99</v>
      </c>
      <c r="D2074" s="2">
        <v>9.2799999999999994</v>
      </c>
      <c r="E2074" s="2">
        <v>8.9499999999999993</v>
      </c>
    </row>
    <row r="2075" spans="1:5" x14ac:dyDescent="0.35">
      <c r="A2075" s="1" t="s">
        <v>898</v>
      </c>
      <c r="B2075" s="2">
        <v>21</v>
      </c>
      <c r="C2075" s="2">
        <v>5.23</v>
      </c>
      <c r="D2075" s="2">
        <v>2.88</v>
      </c>
      <c r="E2075" s="2">
        <v>1.87</v>
      </c>
    </row>
    <row r="2076" spans="1:5" x14ac:dyDescent="0.35">
      <c r="A2076" s="1" t="s">
        <v>917</v>
      </c>
      <c r="B2076" s="2">
        <v>21</v>
      </c>
      <c r="C2076" s="2">
        <v>0.54</v>
      </c>
      <c r="D2076" s="2">
        <v>3.68</v>
      </c>
      <c r="E2076" s="2">
        <v>8.42</v>
      </c>
    </row>
    <row r="2077" spans="1:5" x14ac:dyDescent="0.35">
      <c r="A2077" s="1" t="s">
        <v>934</v>
      </c>
      <c r="B2077" s="2">
        <v>21</v>
      </c>
      <c r="C2077" s="2">
        <v>7.99</v>
      </c>
      <c r="D2077" s="2">
        <v>9.2799999999999994</v>
      </c>
      <c r="E2077" s="2">
        <v>8.9499999999999993</v>
      </c>
    </row>
    <row r="2078" spans="1:5" x14ac:dyDescent="0.35">
      <c r="A2078" s="1" t="s">
        <v>951</v>
      </c>
      <c r="B2078" s="2">
        <v>21</v>
      </c>
      <c r="C2078" s="2">
        <v>5.23</v>
      </c>
      <c r="D2078" s="2">
        <v>2.88</v>
      </c>
      <c r="E2078" s="2">
        <v>1.87</v>
      </c>
    </row>
    <row r="2079" spans="1:5" x14ac:dyDescent="0.35">
      <c r="A2079" s="1" t="s">
        <v>968</v>
      </c>
      <c r="B2079" s="2">
        <v>21</v>
      </c>
      <c r="C2079" s="2">
        <v>0.54</v>
      </c>
      <c r="D2079" s="2">
        <v>3.68</v>
      </c>
      <c r="E2079" s="2">
        <v>8.42</v>
      </c>
    </row>
    <row r="2080" spans="1:5" x14ac:dyDescent="0.35">
      <c r="A2080" s="1" t="s">
        <v>985</v>
      </c>
      <c r="B2080" s="2">
        <v>21</v>
      </c>
      <c r="C2080" s="2">
        <v>7.99</v>
      </c>
      <c r="D2080" s="2">
        <v>9.2799999999999994</v>
      </c>
      <c r="E2080" s="2">
        <v>8.9499999999999993</v>
      </c>
    </row>
    <row r="2081" spans="1:5" x14ac:dyDescent="0.35">
      <c r="A2081" s="1" t="s">
        <v>1002</v>
      </c>
      <c r="B2081" s="2">
        <v>21</v>
      </c>
      <c r="C2081" s="2">
        <v>5.23</v>
      </c>
      <c r="D2081" s="2">
        <v>2.88</v>
      </c>
      <c r="E2081" s="2">
        <v>1.87</v>
      </c>
    </row>
    <row r="2082" spans="1:5" x14ac:dyDescent="0.35">
      <c r="A2082" s="1" t="s">
        <v>1019</v>
      </c>
      <c r="B2082" s="2">
        <v>21</v>
      </c>
      <c r="C2082" s="2">
        <v>0.54</v>
      </c>
      <c r="D2082" s="2">
        <v>3.68</v>
      </c>
      <c r="E2082" s="2">
        <v>8.42</v>
      </c>
    </row>
    <row r="2083" spans="1:5" x14ac:dyDescent="0.35">
      <c r="A2083" s="1" t="s">
        <v>1047</v>
      </c>
      <c r="B2083" s="2">
        <v>21</v>
      </c>
      <c r="C2083" s="2">
        <v>7.99</v>
      </c>
      <c r="D2083" s="2">
        <v>9.2799999999999994</v>
      </c>
      <c r="E2083" s="2">
        <v>8.9499999999999993</v>
      </c>
    </row>
    <row r="2084" spans="1:5" x14ac:dyDescent="0.35">
      <c r="A2084" s="1" t="s">
        <v>1064</v>
      </c>
      <c r="B2084" s="2">
        <v>21</v>
      </c>
      <c r="C2084" s="2">
        <v>5.23</v>
      </c>
      <c r="D2084" s="2">
        <v>2.88</v>
      </c>
      <c r="E2084" s="2">
        <v>1.87</v>
      </c>
    </row>
    <row r="2085" spans="1:5" x14ac:dyDescent="0.35">
      <c r="A2085" s="1" t="s">
        <v>1081</v>
      </c>
      <c r="B2085" s="2">
        <v>21</v>
      </c>
      <c r="C2085" s="2">
        <v>0.54</v>
      </c>
      <c r="D2085" s="2">
        <v>3.68</v>
      </c>
      <c r="E2085" s="2">
        <v>8.42</v>
      </c>
    </row>
    <row r="2086" spans="1:5" x14ac:dyDescent="0.35">
      <c r="A2086" s="1" t="s">
        <v>1098</v>
      </c>
      <c r="B2086" s="2">
        <v>21</v>
      </c>
      <c r="C2086" s="2">
        <v>7.99</v>
      </c>
      <c r="D2086" s="2">
        <v>9.2799999999999994</v>
      </c>
      <c r="E2086" s="2">
        <v>8.9499999999999993</v>
      </c>
    </row>
    <row r="2087" spans="1:5" x14ac:dyDescent="0.35">
      <c r="A2087" s="1" t="s">
        <v>1116</v>
      </c>
      <c r="B2087" s="2">
        <v>21</v>
      </c>
      <c r="C2087" s="2">
        <v>5.23</v>
      </c>
      <c r="D2087" s="2">
        <v>2.88</v>
      </c>
      <c r="E2087" s="2">
        <v>1.87</v>
      </c>
    </row>
    <row r="2088" spans="1:5" x14ac:dyDescent="0.35">
      <c r="A2088" s="1" t="s">
        <v>1133</v>
      </c>
      <c r="B2088" s="2">
        <v>21</v>
      </c>
      <c r="C2088" s="2">
        <v>0.54</v>
      </c>
      <c r="D2088" s="2">
        <v>3.68</v>
      </c>
      <c r="E2088" s="2">
        <v>8.42</v>
      </c>
    </row>
    <row r="2089" spans="1:5" x14ac:dyDescent="0.35">
      <c r="A2089" s="1" t="s">
        <v>1150</v>
      </c>
      <c r="B2089" s="2">
        <v>21</v>
      </c>
      <c r="C2089" s="2">
        <v>7.99</v>
      </c>
      <c r="D2089" s="2">
        <v>9.2799999999999994</v>
      </c>
      <c r="E2089" s="2">
        <v>8.9499999999999993</v>
      </c>
    </row>
    <row r="2090" spans="1:5" x14ac:dyDescent="0.35">
      <c r="A2090" s="1" t="s">
        <v>1167</v>
      </c>
      <c r="B2090" s="2">
        <v>21</v>
      </c>
      <c r="C2090" s="2">
        <v>5.23</v>
      </c>
      <c r="D2090" s="2">
        <v>2.88</v>
      </c>
      <c r="E2090" s="2">
        <v>1.87</v>
      </c>
    </row>
    <row r="2091" spans="1:5" x14ac:dyDescent="0.35">
      <c r="A2091" s="1" t="s">
        <v>1184</v>
      </c>
      <c r="B2091" s="2">
        <v>21</v>
      </c>
      <c r="C2091" s="2">
        <v>0.54</v>
      </c>
      <c r="D2091" s="2">
        <v>3.68</v>
      </c>
      <c r="E2091" s="2">
        <v>8.42</v>
      </c>
    </row>
    <row r="2092" spans="1:5" x14ac:dyDescent="0.35">
      <c r="A2092" s="1" t="s">
        <v>1201</v>
      </c>
      <c r="B2092" s="2">
        <v>21</v>
      </c>
      <c r="C2092" s="2">
        <v>7.99</v>
      </c>
      <c r="D2092" s="2">
        <v>9.2799999999999994</v>
      </c>
      <c r="E2092" s="2">
        <v>8.9499999999999993</v>
      </c>
    </row>
    <row r="2093" spans="1:5" x14ac:dyDescent="0.35">
      <c r="A2093" s="1" t="s">
        <v>1218</v>
      </c>
      <c r="B2093" s="2">
        <v>21</v>
      </c>
      <c r="C2093" s="2">
        <v>5.23</v>
      </c>
      <c r="D2093" s="2">
        <v>2.88</v>
      </c>
      <c r="E2093" s="2">
        <v>1.87</v>
      </c>
    </row>
    <row r="2094" spans="1:5" x14ac:dyDescent="0.35">
      <c r="A2094" s="1" t="s">
        <v>1235</v>
      </c>
      <c r="B2094" s="2">
        <v>21</v>
      </c>
      <c r="C2094" s="2">
        <v>0.54</v>
      </c>
      <c r="D2094" s="2">
        <v>3.68</v>
      </c>
      <c r="E2094" s="2">
        <v>8.42</v>
      </c>
    </row>
    <row r="2095" spans="1:5" x14ac:dyDescent="0.35">
      <c r="A2095" s="1" t="s">
        <v>1252</v>
      </c>
      <c r="B2095" s="2">
        <v>21</v>
      </c>
      <c r="C2095" s="2">
        <v>7.99</v>
      </c>
      <c r="D2095" s="2">
        <v>9.2799999999999994</v>
      </c>
      <c r="E2095" s="2">
        <v>8.9499999999999993</v>
      </c>
    </row>
    <row r="2096" spans="1:5" x14ac:dyDescent="0.35">
      <c r="A2096" s="1" t="s">
        <v>1269</v>
      </c>
      <c r="B2096" s="2">
        <v>21</v>
      </c>
      <c r="C2096" s="2">
        <v>5.23</v>
      </c>
      <c r="D2096" s="2">
        <v>2.88</v>
      </c>
      <c r="E2096" s="2">
        <v>1.87</v>
      </c>
    </row>
    <row r="2097" spans="1:5" x14ac:dyDescent="0.35">
      <c r="A2097" s="1" t="s">
        <v>1286</v>
      </c>
      <c r="B2097" s="2">
        <v>21</v>
      </c>
      <c r="C2097" s="2">
        <v>0.54</v>
      </c>
      <c r="D2097" s="2">
        <v>3.68</v>
      </c>
      <c r="E2097" s="2">
        <v>8.42</v>
      </c>
    </row>
    <row r="2098" spans="1:5" x14ac:dyDescent="0.35">
      <c r="A2098" s="1" t="s">
        <v>1303</v>
      </c>
      <c r="B2098" s="2">
        <v>21</v>
      </c>
      <c r="C2098" s="2">
        <v>7.99</v>
      </c>
      <c r="D2098" s="2">
        <v>9.2799999999999994</v>
      </c>
      <c r="E2098" s="2">
        <v>8.9499999999999993</v>
      </c>
    </row>
    <row r="2099" spans="1:5" x14ac:dyDescent="0.35">
      <c r="A2099" s="1" t="s">
        <v>1320</v>
      </c>
      <c r="B2099" s="2">
        <v>21</v>
      </c>
      <c r="C2099" s="2">
        <v>5.23</v>
      </c>
      <c r="D2099" s="2">
        <v>2.88</v>
      </c>
      <c r="E2099" s="2">
        <v>1.87</v>
      </c>
    </row>
    <row r="2100" spans="1:5" x14ac:dyDescent="0.35">
      <c r="A2100" s="1" t="s">
        <v>1337</v>
      </c>
      <c r="B2100" s="2">
        <v>21</v>
      </c>
      <c r="C2100" s="2">
        <v>0.54</v>
      </c>
      <c r="D2100" s="2">
        <v>3.68</v>
      </c>
      <c r="E2100" s="2">
        <v>8.42</v>
      </c>
    </row>
    <row r="2101" spans="1:5" x14ac:dyDescent="0.35">
      <c r="A2101" s="1" t="s">
        <v>1354</v>
      </c>
      <c r="B2101" s="2">
        <v>21</v>
      </c>
      <c r="C2101" s="2">
        <v>2</v>
      </c>
      <c r="D2101" s="2">
        <v>9.7200000000000006</v>
      </c>
      <c r="E2101" s="2">
        <v>3.26</v>
      </c>
    </row>
    <row r="2102" spans="1:5" x14ac:dyDescent="0.35">
      <c r="A2102" s="1" t="s">
        <v>1371</v>
      </c>
      <c r="B2102" s="2">
        <v>21</v>
      </c>
      <c r="C2102" s="2">
        <v>2</v>
      </c>
      <c r="D2102" s="2">
        <v>9.7200000000000006</v>
      </c>
      <c r="E2102" s="2">
        <v>3.26</v>
      </c>
    </row>
    <row r="2103" spans="1:5" x14ac:dyDescent="0.35">
      <c r="A2103" s="1" t="s">
        <v>1388</v>
      </c>
      <c r="B2103" s="2">
        <v>21</v>
      </c>
      <c r="C2103" s="2">
        <v>2</v>
      </c>
      <c r="D2103" s="2">
        <v>9.7200000000000006</v>
      </c>
      <c r="E2103" s="2">
        <v>3.26</v>
      </c>
    </row>
    <row r="2104" spans="1:5" x14ac:dyDescent="0.35">
      <c r="A2104" s="1" t="s">
        <v>1405</v>
      </c>
      <c r="B2104" s="2">
        <v>21</v>
      </c>
      <c r="C2104" s="2">
        <v>2</v>
      </c>
      <c r="D2104" s="2">
        <v>9.7200000000000006</v>
      </c>
      <c r="E2104" s="2">
        <v>3.26</v>
      </c>
    </row>
    <row r="2105" spans="1:5" x14ac:dyDescent="0.35">
      <c r="A2105" s="1" t="s">
        <v>1422</v>
      </c>
      <c r="B2105" s="2">
        <v>21</v>
      </c>
      <c r="C2105" s="2">
        <v>2</v>
      </c>
      <c r="D2105" s="2">
        <v>9.7200000000000006</v>
      </c>
      <c r="E2105" s="2">
        <v>3.26</v>
      </c>
    </row>
    <row r="2106" spans="1:5" x14ac:dyDescent="0.35">
      <c r="A2106" s="1" t="s">
        <v>1439</v>
      </c>
      <c r="B2106" s="2">
        <v>21</v>
      </c>
      <c r="C2106" s="2">
        <v>2</v>
      </c>
      <c r="D2106" s="2">
        <v>9.7200000000000006</v>
      </c>
      <c r="E2106" s="2">
        <v>3.26</v>
      </c>
    </row>
    <row r="2107" spans="1:5" x14ac:dyDescent="0.35">
      <c r="A2107" s="1" t="s">
        <v>1456</v>
      </c>
      <c r="B2107" s="2">
        <v>21</v>
      </c>
      <c r="C2107" s="2">
        <v>2</v>
      </c>
      <c r="D2107" s="2">
        <v>9.7200000000000006</v>
      </c>
      <c r="E2107" s="2">
        <v>3.26</v>
      </c>
    </row>
    <row r="2108" spans="1:5" x14ac:dyDescent="0.35">
      <c r="A2108" s="1" t="s">
        <v>1475</v>
      </c>
      <c r="B2108" s="2">
        <v>21</v>
      </c>
      <c r="C2108" s="2">
        <v>2</v>
      </c>
      <c r="D2108" s="2">
        <v>9.7200000000000006</v>
      </c>
      <c r="E2108" s="2">
        <v>3.26</v>
      </c>
    </row>
    <row r="2109" spans="1:5" x14ac:dyDescent="0.35">
      <c r="A2109" s="1" t="s">
        <v>1494</v>
      </c>
      <c r="B2109" s="2">
        <v>21</v>
      </c>
      <c r="C2109" s="2">
        <v>2</v>
      </c>
      <c r="D2109" s="2">
        <v>9.7200000000000006</v>
      </c>
      <c r="E2109" s="2">
        <v>3.26</v>
      </c>
    </row>
    <row r="2110" spans="1:5" x14ac:dyDescent="0.35">
      <c r="A2110" s="1" t="s">
        <v>1513</v>
      </c>
      <c r="B2110" s="2">
        <v>21</v>
      </c>
      <c r="C2110" s="2">
        <v>2</v>
      </c>
      <c r="D2110" s="2">
        <v>9.7200000000000006</v>
      </c>
      <c r="E2110" s="2">
        <v>3.26</v>
      </c>
    </row>
    <row r="2111" spans="1:5" x14ac:dyDescent="0.35">
      <c r="A2111" s="1" t="s">
        <v>1535</v>
      </c>
      <c r="B2111" s="2">
        <v>21</v>
      </c>
      <c r="C2111" s="2">
        <v>2</v>
      </c>
      <c r="D2111" s="2">
        <v>9.7200000000000006</v>
      </c>
      <c r="E2111" s="2">
        <v>3.26</v>
      </c>
    </row>
    <row r="2112" spans="1:5" x14ac:dyDescent="0.35">
      <c r="A2112" s="1" t="s">
        <v>1554</v>
      </c>
      <c r="B2112" s="2">
        <v>21</v>
      </c>
      <c r="C2112" s="2">
        <v>2</v>
      </c>
      <c r="D2112" s="2">
        <v>9.7200000000000006</v>
      </c>
      <c r="E2112" s="2">
        <v>3.26</v>
      </c>
    </row>
    <row r="2113" spans="1:5" x14ac:dyDescent="0.35">
      <c r="A2113" s="1" t="s">
        <v>1573</v>
      </c>
      <c r="B2113" s="2">
        <v>21</v>
      </c>
      <c r="C2113" s="2">
        <v>1.62</v>
      </c>
      <c r="D2113" s="2">
        <v>7.12</v>
      </c>
      <c r="E2113" s="2">
        <v>1.1000000000000001</v>
      </c>
    </row>
    <row r="2114" spans="1:5" x14ac:dyDescent="0.35">
      <c r="A2114" s="1" t="s">
        <v>1595</v>
      </c>
      <c r="B2114" s="2">
        <v>21</v>
      </c>
      <c r="C2114" s="2">
        <v>6.72</v>
      </c>
      <c r="D2114" s="2">
        <v>1.57</v>
      </c>
      <c r="E2114" s="2">
        <v>0.68</v>
      </c>
    </row>
    <row r="2115" spans="1:5" x14ac:dyDescent="0.35">
      <c r="A2115" s="1" t="s">
        <v>1614</v>
      </c>
      <c r="B2115" s="2">
        <v>21</v>
      </c>
      <c r="C2115" s="2">
        <v>9.16</v>
      </c>
      <c r="D2115" s="2">
        <v>1.29</v>
      </c>
      <c r="E2115" s="2">
        <v>3.88</v>
      </c>
    </row>
    <row r="2116" spans="1:5" x14ac:dyDescent="0.35">
      <c r="A2116" s="1" t="s">
        <v>1633</v>
      </c>
      <c r="B2116" s="2">
        <v>21</v>
      </c>
      <c r="C2116" s="2">
        <v>6.8</v>
      </c>
      <c r="D2116" s="2">
        <v>1.79</v>
      </c>
      <c r="E2116" s="2">
        <v>0.7</v>
      </c>
    </row>
    <row r="2117" spans="1:5" x14ac:dyDescent="0.35">
      <c r="A2117" s="1" t="s">
        <v>1655</v>
      </c>
      <c r="B2117" s="2">
        <v>21</v>
      </c>
      <c r="C2117" s="2">
        <v>7.46</v>
      </c>
      <c r="D2117" s="2">
        <v>4.3600000000000003</v>
      </c>
      <c r="E2117" s="2">
        <v>5.36</v>
      </c>
    </row>
    <row r="2118" spans="1:5" x14ac:dyDescent="0.35">
      <c r="A2118" s="1" t="s">
        <v>1674</v>
      </c>
      <c r="B2118" s="2">
        <v>21</v>
      </c>
      <c r="C2118" s="2">
        <v>9.6</v>
      </c>
      <c r="D2118" s="2">
        <v>1.23</v>
      </c>
      <c r="E2118" s="2">
        <v>1.25</v>
      </c>
    </row>
    <row r="2119" spans="1:5" x14ac:dyDescent="0.35">
      <c r="A2119" s="1" t="s">
        <v>1693</v>
      </c>
      <c r="B2119" s="2">
        <v>21</v>
      </c>
      <c r="C2119" s="2">
        <v>5.53</v>
      </c>
      <c r="D2119" s="2">
        <v>4.01</v>
      </c>
      <c r="E2119" s="2">
        <v>5.24</v>
      </c>
    </row>
    <row r="2120" spans="1:5" x14ac:dyDescent="0.35">
      <c r="A2120" s="1" t="s">
        <v>1710</v>
      </c>
      <c r="B2120" s="2">
        <v>21</v>
      </c>
      <c r="C2120" s="2">
        <v>8.09</v>
      </c>
      <c r="D2120" s="2">
        <v>2.2400000000000002</v>
      </c>
      <c r="E2120" s="2">
        <v>7.84</v>
      </c>
    </row>
    <row r="2121" spans="1:5" x14ac:dyDescent="0.35">
      <c r="A2121" s="1" t="s">
        <v>1727</v>
      </c>
      <c r="B2121" s="2">
        <v>21</v>
      </c>
      <c r="C2121" s="2">
        <v>5.42</v>
      </c>
      <c r="D2121" s="2">
        <v>7.24</v>
      </c>
      <c r="E2121" s="2">
        <v>2.15</v>
      </c>
    </row>
    <row r="2122" spans="1:5" x14ac:dyDescent="0.35">
      <c r="A2122" s="1" t="s">
        <v>1744</v>
      </c>
      <c r="B2122" s="2">
        <v>21</v>
      </c>
      <c r="C2122" s="2">
        <v>4.67</v>
      </c>
      <c r="D2122" s="2">
        <v>1.92</v>
      </c>
      <c r="E2122" s="2">
        <v>6.31</v>
      </c>
    </row>
    <row r="2123" spans="1:5" x14ac:dyDescent="0.35">
      <c r="A2123" s="1" t="s">
        <v>1761</v>
      </c>
      <c r="B2123" s="2">
        <v>21</v>
      </c>
      <c r="C2123" s="2">
        <v>6.81</v>
      </c>
      <c r="D2123" s="2">
        <v>1.85</v>
      </c>
      <c r="E2123" s="2">
        <v>7.53</v>
      </c>
    </row>
    <row r="2124" spans="1:5" x14ac:dyDescent="0.35">
      <c r="A2124" s="1" t="s">
        <v>1778</v>
      </c>
      <c r="B2124" s="2">
        <v>21</v>
      </c>
      <c r="C2124" s="2">
        <v>7.93</v>
      </c>
      <c r="D2124" s="2">
        <v>2.89</v>
      </c>
      <c r="E2124" s="2">
        <v>8.52</v>
      </c>
    </row>
    <row r="2125" spans="1:5" x14ac:dyDescent="0.35">
      <c r="A2125" s="1" t="s">
        <v>1795</v>
      </c>
      <c r="B2125" s="2">
        <v>21</v>
      </c>
      <c r="C2125" s="2">
        <v>2.82</v>
      </c>
      <c r="D2125" s="2">
        <v>2.04</v>
      </c>
      <c r="E2125" s="2">
        <v>2.91</v>
      </c>
    </row>
    <row r="2126" spans="1:5" x14ac:dyDescent="0.35">
      <c r="A2126" s="1" t="s">
        <v>1823</v>
      </c>
      <c r="B2126" s="2">
        <v>21</v>
      </c>
      <c r="C2126" s="2">
        <v>1.88</v>
      </c>
      <c r="D2126" s="2">
        <v>6.79</v>
      </c>
      <c r="E2126" s="2">
        <v>8.3000000000000007</v>
      </c>
    </row>
    <row r="2127" spans="1:5" x14ac:dyDescent="0.35">
      <c r="A2127" s="1" t="s">
        <v>1840</v>
      </c>
      <c r="B2127" s="2">
        <v>21</v>
      </c>
      <c r="C2127" s="2">
        <v>8.5399999999999991</v>
      </c>
      <c r="D2127" s="2">
        <v>4.0199999999999996</v>
      </c>
      <c r="E2127" s="2">
        <v>2.34</v>
      </c>
    </row>
    <row r="2128" spans="1:5" x14ac:dyDescent="0.35">
      <c r="A2128" s="1" t="s">
        <v>1857</v>
      </c>
      <c r="B2128" s="2">
        <v>21</v>
      </c>
      <c r="C2128" s="2">
        <v>6.39</v>
      </c>
      <c r="D2128" s="2">
        <v>7.64</v>
      </c>
      <c r="E2128" s="2">
        <v>4.43</v>
      </c>
    </row>
    <row r="2129" spans="1:5" x14ac:dyDescent="0.35">
      <c r="A2129" s="1" t="s">
        <v>1874</v>
      </c>
      <c r="B2129" s="2">
        <v>21</v>
      </c>
      <c r="C2129" s="2">
        <v>7.33</v>
      </c>
      <c r="D2129" s="2">
        <v>3.81</v>
      </c>
      <c r="E2129" s="2">
        <v>8.76</v>
      </c>
    </row>
    <row r="2130" spans="1:5" x14ac:dyDescent="0.35">
      <c r="A2130" s="1" t="s">
        <v>1892</v>
      </c>
      <c r="B2130" s="2">
        <v>21</v>
      </c>
      <c r="C2130" s="2">
        <v>1.01</v>
      </c>
      <c r="D2130" s="2">
        <v>6.34</v>
      </c>
      <c r="E2130" s="2">
        <v>5.76</v>
      </c>
    </row>
    <row r="2131" spans="1:5" x14ac:dyDescent="0.35">
      <c r="A2131" s="1" t="s">
        <v>1909</v>
      </c>
      <c r="B2131" s="2">
        <v>21</v>
      </c>
      <c r="C2131" s="2">
        <v>8.57</v>
      </c>
      <c r="D2131" s="2">
        <v>8.41</v>
      </c>
      <c r="E2131" s="2">
        <v>4.04</v>
      </c>
    </row>
    <row r="2132" spans="1:5" x14ac:dyDescent="0.35">
      <c r="A2132" s="1" t="s">
        <v>1926</v>
      </c>
      <c r="B2132" s="2">
        <v>21</v>
      </c>
      <c r="C2132" s="2">
        <v>8.57</v>
      </c>
      <c r="D2132" s="2">
        <v>8.41</v>
      </c>
      <c r="E2132" s="2">
        <v>4.04</v>
      </c>
    </row>
    <row r="2133" spans="1:5" x14ac:dyDescent="0.35">
      <c r="A2133" s="1" t="s">
        <v>1943</v>
      </c>
      <c r="B2133" s="2">
        <v>21</v>
      </c>
      <c r="C2133" s="2">
        <v>7.58</v>
      </c>
      <c r="D2133" s="2">
        <v>3.53</v>
      </c>
      <c r="E2133" s="2">
        <v>0.81</v>
      </c>
    </row>
    <row r="2134" spans="1:5" x14ac:dyDescent="0.35">
      <c r="A2134" s="1" t="s">
        <v>1960</v>
      </c>
      <c r="B2134" s="2">
        <v>21</v>
      </c>
      <c r="C2134" s="2">
        <v>7.58</v>
      </c>
      <c r="D2134" s="2">
        <v>3.53</v>
      </c>
      <c r="E2134" s="2">
        <v>0.81</v>
      </c>
    </row>
    <row r="2135" spans="1:5" x14ac:dyDescent="0.35">
      <c r="A2135" s="1" t="s">
        <v>1977</v>
      </c>
      <c r="B2135" s="2">
        <v>21</v>
      </c>
      <c r="C2135" s="2">
        <v>7.58</v>
      </c>
      <c r="D2135" s="2">
        <v>3.53</v>
      </c>
      <c r="E2135" s="2">
        <v>0.81</v>
      </c>
    </row>
    <row r="2136" spans="1:5" x14ac:dyDescent="0.35">
      <c r="A2136" s="1" t="s">
        <v>1994</v>
      </c>
      <c r="B2136" s="2">
        <v>21</v>
      </c>
      <c r="C2136" s="2">
        <v>7.58</v>
      </c>
      <c r="D2136" s="2">
        <v>3.53</v>
      </c>
      <c r="E2136" s="2">
        <v>0.81</v>
      </c>
    </row>
    <row r="2137" spans="1:5" x14ac:dyDescent="0.35">
      <c r="A2137" s="1" t="s">
        <v>2011</v>
      </c>
      <c r="B2137" s="2">
        <v>21</v>
      </c>
      <c r="C2137" s="2">
        <v>7.58</v>
      </c>
      <c r="D2137" s="2">
        <v>3.53</v>
      </c>
      <c r="E2137" s="2">
        <v>0.81</v>
      </c>
    </row>
    <row r="2138" spans="1:5" x14ac:dyDescent="0.35">
      <c r="A2138" s="1" t="s">
        <v>2028</v>
      </c>
      <c r="B2138" s="2">
        <v>21</v>
      </c>
      <c r="C2138" s="2">
        <v>7.58</v>
      </c>
      <c r="D2138" s="2">
        <v>3.53</v>
      </c>
      <c r="E2138" s="2">
        <v>0.81</v>
      </c>
    </row>
    <row r="2139" spans="1:5" x14ac:dyDescent="0.35">
      <c r="A2139" s="1" t="s">
        <v>2045</v>
      </c>
      <c r="B2139" s="2">
        <v>21</v>
      </c>
      <c r="C2139" s="2">
        <v>7.58</v>
      </c>
      <c r="D2139" s="2">
        <v>3.53</v>
      </c>
      <c r="E2139" s="2">
        <v>0.81</v>
      </c>
    </row>
    <row r="2140" spans="1:5" x14ac:dyDescent="0.35">
      <c r="A2140" s="1" t="s">
        <v>2062</v>
      </c>
      <c r="B2140" s="2">
        <v>21</v>
      </c>
      <c r="C2140" s="2">
        <v>7.58</v>
      </c>
      <c r="D2140" s="2">
        <v>3.53</v>
      </c>
      <c r="E2140" s="2">
        <v>0.81</v>
      </c>
    </row>
    <row r="2141" spans="1:5" x14ac:dyDescent="0.35">
      <c r="A2141" s="1" t="s">
        <v>2079</v>
      </c>
      <c r="B2141" s="2">
        <v>21</v>
      </c>
      <c r="C2141" s="2">
        <v>7.58</v>
      </c>
      <c r="D2141" s="2">
        <v>3.53</v>
      </c>
      <c r="E2141" s="2">
        <v>0.81</v>
      </c>
    </row>
    <row r="2142" spans="1:5" x14ac:dyDescent="0.35">
      <c r="A2142" s="1" t="s">
        <v>2096</v>
      </c>
      <c r="B2142" s="2">
        <v>21</v>
      </c>
      <c r="C2142" s="2">
        <v>7.58</v>
      </c>
      <c r="D2142" s="2">
        <v>3.53</v>
      </c>
      <c r="E2142" s="2">
        <v>0.81</v>
      </c>
    </row>
    <row r="2143" spans="1:5" x14ac:dyDescent="0.35">
      <c r="A2143" s="1" t="s">
        <v>2113</v>
      </c>
      <c r="B2143" s="2">
        <v>21</v>
      </c>
      <c r="C2143" s="2">
        <v>7.58</v>
      </c>
      <c r="D2143" s="2">
        <v>3.53</v>
      </c>
      <c r="E2143" s="2">
        <v>0.81</v>
      </c>
    </row>
    <row r="2144" spans="1:5" x14ac:dyDescent="0.35">
      <c r="A2144" s="1" t="s">
        <v>2130</v>
      </c>
      <c r="B2144" s="2">
        <v>21</v>
      </c>
      <c r="C2144" s="2">
        <v>7.58</v>
      </c>
      <c r="D2144" s="2">
        <v>3.53</v>
      </c>
      <c r="E2144" s="2">
        <v>0.81</v>
      </c>
    </row>
    <row r="2145" spans="1:5" x14ac:dyDescent="0.35">
      <c r="A2145" s="1" t="s">
        <v>2147</v>
      </c>
      <c r="B2145" s="2">
        <v>21</v>
      </c>
      <c r="C2145" s="2">
        <v>3.55</v>
      </c>
      <c r="D2145" s="2">
        <v>4.2300000000000004</v>
      </c>
      <c r="E2145" s="2">
        <v>5.15</v>
      </c>
    </row>
    <row r="2146" spans="1:5" x14ac:dyDescent="0.35">
      <c r="A2146" s="1" t="s">
        <v>2164</v>
      </c>
      <c r="B2146" s="2">
        <v>21</v>
      </c>
      <c r="C2146" s="2">
        <v>1.95</v>
      </c>
      <c r="D2146" s="2">
        <v>4.91</v>
      </c>
      <c r="E2146" s="2">
        <v>0.74</v>
      </c>
    </row>
    <row r="2147" spans="1:5" x14ac:dyDescent="0.35">
      <c r="A2147" s="1" t="s">
        <v>2181</v>
      </c>
      <c r="B2147" s="2">
        <v>21</v>
      </c>
      <c r="C2147" s="2">
        <v>8.5399999999999991</v>
      </c>
      <c r="D2147" s="2">
        <v>4.0199999999999996</v>
      </c>
      <c r="E2147" s="2">
        <v>2.34</v>
      </c>
    </row>
    <row r="2148" spans="1:5" x14ac:dyDescent="0.35">
      <c r="A2148" s="1" t="s">
        <v>2198</v>
      </c>
      <c r="B2148" s="2">
        <v>21</v>
      </c>
      <c r="C2148" s="2">
        <v>7.67</v>
      </c>
      <c r="D2148" s="2">
        <v>1.74</v>
      </c>
      <c r="E2148" s="2">
        <v>1.36</v>
      </c>
    </row>
    <row r="2149" spans="1:5" x14ac:dyDescent="0.35">
      <c r="A2149" s="1" t="s">
        <v>2215</v>
      </c>
      <c r="B2149" s="2">
        <v>21</v>
      </c>
      <c r="C2149" s="2">
        <v>9.16</v>
      </c>
      <c r="D2149" s="2">
        <v>1.29</v>
      </c>
      <c r="E2149" s="2">
        <v>3.88</v>
      </c>
    </row>
    <row r="2150" spans="1:5" x14ac:dyDescent="0.35">
      <c r="A2150" s="1" t="s">
        <v>2232</v>
      </c>
      <c r="B2150" s="2">
        <v>21</v>
      </c>
      <c r="C2150" s="2">
        <v>6.81</v>
      </c>
      <c r="D2150" s="2">
        <v>1.85</v>
      </c>
      <c r="E2150" s="2">
        <v>7.53</v>
      </c>
    </row>
    <row r="2151" spans="1:5" x14ac:dyDescent="0.35">
      <c r="A2151" s="1" t="s">
        <v>2251</v>
      </c>
      <c r="B2151" s="2">
        <v>21</v>
      </c>
      <c r="C2151" s="2">
        <v>2.2999999999999998</v>
      </c>
      <c r="D2151" s="2">
        <v>8.08</v>
      </c>
      <c r="E2151" s="2">
        <v>4.4000000000000004</v>
      </c>
    </row>
    <row r="2152" spans="1:5" x14ac:dyDescent="0.35">
      <c r="A2152" s="1" t="s">
        <v>2270</v>
      </c>
      <c r="B2152" s="2">
        <v>21</v>
      </c>
      <c r="C2152" s="2">
        <v>2.82</v>
      </c>
      <c r="D2152" s="2">
        <v>2.04</v>
      </c>
      <c r="E2152" s="2">
        <v>2.91</v>
      </c>
    </row>
    <row r="2153" spans="1:5" x14ac:dyDescent="0.35">
      <c r="A2153" s="1" t="s">
        <v>2289</v>
      </c>
      <c r="B2153" s="2">
        <v>21</v>
      </c>
      <c r="C2153" s="2">
        <v>1.88</v>
      </c>
      <c r="D2153" s="2">
        <v>6.79</v>
      </c>
      <c r="E2153" s="2">
        <v>8.3000000000000007</v>
      </c>
    </row>
    <row r="2154" spans="1:5" x14ac:dyDescent="0.35">
      <c r="A2154" s="1" t="s">
        <v>2311</v>
      </c>
      <c r="B2154" s="2">
        <v>21</v>
      </c>
      <c r="C2154" s="2">
        <v>9.8000000000000007</v>
      </c>
      <c r="D2154" s="2">
        <v>0.97</v>
      </c>
      <c r="E2154" s="2">
        <v>0.26</v>
      </c>
    </row>
    <row r="2155" spans="1:5" x14ac:dyDescent="0.35">
      <c r="A2155" s="1" t="s">
        <v>2330</v>
      </c>
      <c r="B2155" s="2">
        <v>21</v>
      </c>
      <c r="C2155" s="2">
        <v>6.39</v>
      </c>
      <c r="D2155" s="2">
        <v>7.64</v>
      </c>
      <c r="E2155" s="2">
        <v>4.43</v>
      </c>
    </row>
    <row r="2156" spans="1:5" x14ac:dyDescent="0.35">
      <c r="A2156" s="1" t="s">
        <v>2349</v>
      </c>
      <c r="B2156" s="2">
        <v>21</v>
      </c>
      <c r="C2156" s="2">
        <v>5.4</v>
      </c>
      <c r="D2156" s="2">
        <v>8.1</v>
      </c>
      <c r="E2156" s="2">
        <v>9.11</v>
      </c>
    </row>
    <row r="2157" spans="1:5" x14ac:dyDescent="0.35">
      <c r="A2157" s="1" t="s">
        <v>2371</v>
      </c>
      <c r="B2157" s="2">
        <v>21</v>
      </c>
      <c r="C2157" s="2">
        <v>1.01</v>
      </c>
      <c r="D2157" s="2">
        <v>6.34</v>
      </c>
      <c r="E2157" s="2">
        <v>5.76</v>
      </c>
    </row>
    <row r="2158" spans="1:5" x14ac:dyDescent="0.35">
      <c r="A2158" s="1" t="s">
        <v>2390</v>
      </c>
      <c r="B2158" s="2">
        <v>21</v>
      </c>
      <c r="C2158" s="2">
        <v>3.57</v>
      </c>
      <c r="D2158" s="2">
        <v>1.78</v>
      </c>
      <c r="E2158" s="2">
        <v>6.5</v>
      </c>
    </row>
    <row r="2159" spans="1:5" x14ac:dyDescent="0.35">
      <c r="A2159" s="1" t="s">
        <v>2409</v>
      </c>
      <c r="B2159" s="2">
        <v>21</v>
      </c>
      <c r="C2159" s="2">
        <v>1.47</v>
      </c>
      <c r="D2159" s="2">
        <v>9.8000000000000007</v>
      </c>
      <c r="E2159" s="2">
        <v>5.95</v>
      </c>
    </row>
    <row r="2160" spans="1:5" x14ac:dyDescent="0.35">
      <c r="A2160" s="1" t="s">
        <v>270</v>
      </c>
      <c r="B2160" s="2">
        <v>21</v>
      </c>
      <c r="C2160" s="2">
        <v>1.83</v>
      </c>
      <c r="D2160" s="2">
        <v>5.94</v>
      </c>
      <c r="E2160" s="2">
        <v>5.6</v>
      </c>
    </row>
    <row r="2161" spans="1:5" x14ac:dyDescent="0.35">
      <c r="A2161" s="1" t="s">
        <v>287</v>
      </c>
      <c r="B2161" s="2">
        <v>21</v>
      </c>
      <c r="C2161" s="2">
        <v>4.04</v>
      </c>
      <c r="D2161" s="2">
        <v>2.88</v>
      </c>
      <c r="E2161" s="2">
        <v>2.4300000000000002</v>
      </c>
    </row>
    <row r="2162" spans="1:5" x14ac:dyDescent="0.35">
      <c r="A2162" s="1" t="s">
        <v>304</v>
      </c>
      <c r="B2162" s="2">
        <v>21</v>
      </c>
      <c r="C2162" s="2">
        <v>9.85</v>
      </c>
      <c r="D2162" s="2">
        <v>2.02</v>
      </c>
      <c r="E2162" s="2">
        <v>3.36</v>
      </c>
    </row>
    <row r="2163" spans="1:5" x14ac:dyDescent="0.35">
      <c r="A2163" s="1" t="s">
        <v>321</v>
      </c>
      <c r="B2163" s="2">
        <v>21</v>
      </c>
      <c r="C2163" s="2">
        <v>6.8</v>
      </c>
      <c r="D2163" s="2">
        <v>1.79</v>
      </c>
      <c r="E2163" s="2">
        <v>0.7</v>
      </c>
    </row>
    <row r="2164" spans="1:5" x14ac:dyDescent="0.35">
      <c r="A2164" s="1" t="s">
        <v>339</v>
      </c>
      <c r="B2164" s="2">
        <v>21</v>
      </c>
      <c r="C2164" s="2">
        <v>1.83</v>
      </c>
      <c r="D2164" s="2">
        <v>5.94</v>
      </c>
      <c r="E2164" s="2">
        <v>5.6</v>
      </c>
    </row>
    <row r="2165" spans="1:5" x14ac:dyDescent="0.35">
      <c r="A2165" s="1" t="s">
        <v>356</v>
      </c>
      <c r="B2165" s="2">
        <v>21</v>
      </c>
      <c r="C2165" s="2">
        <v>4.04</v>
      </c>
      <c r="D2165" s="2">
        <v>2.88</v>
      </c>
      <c r="E2165" s="2">
        <v>2.4300000000000002</v>
      </c>
    </row>
    <row r="2166" spans="1:5" x14ac:dyDescent="0.35">
      <c r="A2166" s="1" t="s">
        <v>373</v>
      </c>
      <c r="B2166" s="2">
        <v>21</v>
      </c>
      <c r="C2166" s="2">
        <v>9.85</v>
      </c>
      <c r="D2166" s="2">
        <v>2.02</v>
      </c>
      <c r="E2166" s="2">
        <v>3.36</v>
      </c>
    </row>
    <row r="2167" spans="1:5" x14ac:dyDescent="0.35">
      <c r="A2167" s="1" t="s">
        <v>390</v>
      </c>
      <c r="B2167" s="2">
        <v>21</v>
      </c>
      <c r="C2167" s="2">
        <v>7.33</v>
      </c>
      <c r="D2167" s="2">
        <v>3.81</v>
      </c>
      <c r="E2167" s="2">
        <v>8.76</v>
      </c>
    </row>
    <row r="2168" spans="1:5" x14ac:dyDescent="0.35">
      <c r="A2168" s="1" t="s">
        <v>407</v>
      </c>
      <c r="B2168" s="2">
        <v>21</v>
      </c>
      <c r="C2168" s="2">
        <v>8.09</v>
      </c>
      <c r="D2168" s="2">
        <v>5.29</v>
      </c>
      <c r="E2168" s="2">
        <v>0.76</v>
      </c>
    </row>
    <row r="2169" spans="1:5" x14ac:dyDescent="0.35">
      <c r="A2169" s="1" t="s">
        <v>424</v>
      </c>
      <c r="B2169" s="2">
        <v>21</v>
      </c>
      <c r="C2169" s="2">
        <v>0.01</v>
      </c>
      <c r="D2169" s="2">
        <v>7.9</v>
      </c>
      <c r="E2169" s="2">
        <v>2.35</v>
      </c>
    </row>
    <row r="2170" spans="1:5" x14ac:dyDescent="0.35">
      <c r="A2170" s="1" t="s">
        <v>441</v>
      </c>
      <c r="B2170" s="2">
        <v>21</v>
      </c>
      <c r="C2170" s="2">
        <v>2.77</v>
      </c>
      <c r="D2170" s="2">
        <v>2.74</v>
      </c>
      <c r="E2170" s="2">
        <v>9.5</v>
      </c>
    </row>
    <row r="2171" spans="1:5" x14ac:dyDescent="0.35">
      <c r="A2171" s="1" t="s">
        <v>458</v>
      </c>
      <c r="B2171" s="2">
        <v>21</v>
      </c>
      <c r="C2171" s="2">
        <v>6.27</v>
      </c>
      <c r="D2171" s="2">
        <v>8.24</v>
      </c>
      <c r="E2171" s="2">
        <v>2.78</v>
      </c>
    </row>
    <row r="2172" spans="1:5" x14ac:dyDescent="0.35">
      <c r="A2172" s="1" t="s">
        <v>475</v>
      </c>
      <c r="B2172" s="2">
        <v>21</v>
      </c>
      <c r="C2172" s="2">
        <v>2.08</v>
      </c>
      <c r="D2172" s="2">
        <v>8.2100000000000009</v>
      </c>
      <c r="E2172" s="2">
        <v>9.24</v>
      </c>
    </row>
    <row r="2173" spans="1:5" x14ac:dyDescent="0.35">
      <c r="A2173" s="1" t="s">
        <v>492</v>
      </c>
      <c r="B2173" s="2">
        <v>21</v>
      </c>
      <c r="C2173" s="2">
        <v>6.27</v>
      </c>
      <c r="D2173" s="2">
        <v>6.89</v>
      </c>
      <c r="E2173" s="2">
        <v>3.68</v>
      </c>
    </row>
    <row r="2174" spans="1:5" x14ac:dyDescent="0.35">
      <c r="A2174" s="1" t="s">
        <v>509</v>
      </c>
      <c r="B2174" s="2">
        <v>21</v>
      </c>
      <c r="C2174" s="2">
        <v>9.25</v>
      </c>
      <c r="D2174" s="2">
        <v>8.0299999999999994</v>
      </c>
      <c r="E2174" s="2">
        <v>7.83</v>
      </c>
    </row>
    <row r="2175" spans="1:5" x14ac:dyDescent="0.35">
      <c r="A2175" s="1" t="s">
        <v>526</v>
      </c>
      <c r="B2175" s="2">
        <v>21</v>
      </c>
      <c r="C2175" s="2">
        <v>8.5</v>
      </c>
      <c r="D2175" s="2">
        <v>1.4</v>
      </c>
      <c r="E2175" s="2">
        <v>2.66</v>
      </c>
    </row>
    <row r="2176" spans="1:5" x14ac:dyDescent="0.35">
      <c r="A2176" s="1" t="s">
        <v>543</v>
      </c>
      <c r="B2176" s="2">
        <v>21</v>
      </c>
      <c r="C2176" s="2">
        <v>3.16</v>
      </c>
      <c r="D2176" s="2">
        <v>9.89</v>
      </c>
      <c r="E2176" s="2">
        <v>2.54</v>
      </c>
    </row>
    <row r="2177" spans="1:5" x14ac:dyDescent="0.35">
      <c r="A2177" s="1" t="s">
        <v>560</v>
      </c>
      <c r="B2177" s="2">
        <v>21</v>
      </c>
      <c r="C2177" s="2">
        <v>0.69</v>
      </c>
      <c r="D2177" s="2">
        <v>7.12</v>
      </c>
      <c r="E2177" s="2">
        <v>7.32</v>
      </c>
    </row>
    <row r="2178" spans="1:5" x14ac:dyDescent="0.35">
      <c r="A2178" s="1" t="s">
        <v>577</v>
      </c>
      <c r="B2178" s="2">
        <v>21</v>
      </c>
      <c r="C2178" s="2">
        <v>1.62</v>
      </c>
      <c r="D2178" s="2">
        <v>7.12</v>
      </c>
      <c r="E2178" s="2">
        <v>1.1000000000000001</v>
      </c>
    </row>
    <row r="2179" spans="1:5" x14ac:dyDescent="0.35">
      <c r="A2179" s="1" t="s">
        <v>594</v>
      </c>
      <c r="B2179" s="2">
        <v>21</v>
      </c>
      <c r="C2179" s="2">
        <v>6.72</v>
      </c>
      <c r="D2179" s="2">
        <v>1.57</v>
      </c>
      <c r="E2179" s="2">
        <v>0.68</v>
      </c>
    </row>
    <row r="2180" spans="1:5" x14ac:dyDescent="0.35">
      <c r="A2180" s="1" t="s">
        <v>611</v>
      </c>
      <c r="B2180" s="2">
        <v>21</v>
      </c>
      <c r="C2180" s="2">
        <v>9.16</v>
      </c>
      <c r="D2180" s="2">
        <v>1.29</v>
      </c>
      <c r="E2180" s="2">
        <v>3.88</v>
      </c>
    </row>
    <row r="2181" spans="1:5" x14ac:dyDescent="0.35">
      <c r="A2181" s="1" t="s">
        <v>628</v>
      </c>
      <c r="B2181" s="2">
        <v>21</v>
      </c>
      <c r="C2181" s="2">
        <v>6.63</v>
      </c>
      <c r="D2181" s="2">
        <v>0.23</v>
      </c>
      <c r="E2181" s="2">
        <v>7.87</v>
      </c>
    </row>
    <row r="2182" spans="1:5" x14ac:dyDescent="0.35">
      <c r="A2182" s="1" t="s">
        <v>645</v>
      </c>
      <c r="B2182" s="2">
        <v>21</v>
      </c>
      <c r="C2182" s="2">
        <v>6.4</v>
      </c>
      <c r="D2182" s="2">
        <v>7.84</v>
      </c>
      <c r="E2182" s="2">
        <v>4.3499999999999996</v>
      </c>
    </row>
    <row r="2183" spans="1:5" x14ac:dyDescent="0.35">
      <c r="A2183" s="1" t="s">
        <v>662</v>
      </c>
      <c r="B2183" s="2">
        <v>21</v>
      </c>
      <c r="C2183" s="2">
        <v>6.4</v>
      </c>
      <c r="D2183" s="2">
        <v>7.84</v>
      </c>
      <c r="E2183" s="2">
        <v>4.3499999999999996</v>
      </c>
    </row>
    <row r="2184" spans="1:5" x14ac:dyDescent="0.35">
      <c r="A2184" s="1" t="s">
        <v>679</v>
      </c>
      <c r="B2184" s="2">
        <v>21</v>
      </c>
      <c r="C2184" s="2">
        <v>6.4</v>
      </c>
      <c r="D2184" s="2">
        <v>7.84</v>
      </c>
      <c r="E2184" s="2">
        <v>4.3499999999999996</v>
      </c>
    </row>
    <row r="2185" spans="1:5" x14ac:dyDescent="0.35">
      <c r="A2185" s="1" t="s">
        <v>698</v>
      </c>
      <c r="B2185" s="2">
        <v>21</v>
      </c>
      <c r="C2185" s="2">
        <v>6.4</v>
      </c>
      <c r="D2185" s="2">
        <v>7.84</v>
      </c>
      <c r="E2185" s="2">
        <v>4.3499999999999996</v>
      </c>
    </row>
    <row r="2186" spans="1:5" x14ac:dyDescent="0.35">
      <c r="A2186" s="1" t="s">
        <v>717</v>
      </c>
      <c r="B2186" s="2">
        <v>21</v>
      </c>
      <c r="C2186" s="2">
        <v>6.4</v>
      </c>
      <c r="D2186" s="2">
        <v>7.84</v>
      </c>
      <c r="E2186" s="2">
        <v>4.3499999999999996</v>
      </c>
    </row>
    <row r="2187" spans="1:5" x14ac:dyDescent="0.35">
      <c r="A2187" s="1" t="s">
        <v>736</v>
      </c>
      <c r="B2187" s="2">
        <v>21</v>
      </c>
      <c r="C2187" s="2">
        <v>6.4</v>
      </c>
      <c r="D2187" s="2">
        <v>7.84</v>
      </c>
      <c r="E2187" s="2">
        <v>4.3499999999999996</v>
      </c>
    </row>
    <row r="2188" spans="1:5" x14ac:dyDescent="0.35">
      <c r="A2188" s="1" t="s">
        <v>758</v>
      </c>
      <c r="B2188" s="2">
        <v>21</v>
      </c>
      <c r="C2188" s="2">
        <v>6.4</v>
      </c>
      <c r="D2188" s="2">
        <v>7.84</v>
      </c>
      <c r="E2188" s="2">
        <v>4.3499999999999996</v>
      </c>
    </row>
    <row r="2189" spans="1:5" x14ac:dyDescent="0.35">
      <c r="A2189" s="1" t="s">
        <v>777</v>
      </c>
      <c r="B2189" s="2">
        <v>22</v>
      </c>
      <c r="C2189" s="2">
        <v>6.4</v>
      </c>
      <c r="D2189" s="2">
        <v>7.84</v>
      </c>
      <c r="E2189" s="2">
        <v>4.3499999999999996</v>
      </c>
    </row>
    <row r="2190" spans="1:5" x14ac:dyDescent="0.35">
      <c r="A2190" s="1" t="s">
        <v>796</v>
      </c>
      <c r="B2190" s="2">
        <v>22</v>
      </c>
      <c r="C2190" s="2">
        <v>6.4</v>
      </c>
      <c r="D2190" s="2">
        <v>7.84</v>
      </c>
      <c r="E2190" s="2">
        <v>4.3499999999999996</v>
      </c>
    </row>
    <row r="2191" spans="1:5" x14ac:dyDescent="0.35">
      <c r="A2191" s="1" t="s">
        <v>818</v>
      </c>
      <c r="B2191" s="2">
        <v>22</v>
      </c>
      <c r="C2191" s="2">
        <v>6.4</v>
      </c>
      <c r="D2191" s="2">
        <v>7.84</v>
      </c>
      <c r="E2191" s="2">
        <v>4.3499999999999996</v>
      </c>
    </row>
    <row r="2192" spans="1:5" x14ac:dyDescent="0.35">
      <c r="A2192" s="1" t="s">
        <v>837</v>
      </c>
      <c r="B2192" s="2">
        <v>22</v>
      </c>
      <c r="C2192" s="2">
        <v>6.4</v>
      </c>
      <c r="D2192" s="2">
        <v>7.84</v>
      </c>
      <c r="E2192" s="2">
        <v>4.3499999999999996</v>
      </c>
    </row>
    <row r="2193" spans="1:5" x14ac:dyDescent="0.35">
      <c r="A2193" s="1" t="s">
        <v>856</v>
      </c>
      <c r="B2193" s="2">
        <v>22</v>
      </c>
      <c r="C2193" s="2">
        <v>6.4</v>
      </c>
      <c r="D2193" s="2">
        <v>7.84</v>
      </c>
      <c r="E2193" s="2">
        <v>4.3499999999999996</v>
      </c>
    </row>
    <row r="2194" spans="1:5" x14ac:dyDescent="0.35">
      <c r="A2194" s="1" t="s">
        <v>878</v>
      </c>
      <c r="B2194" s="2">
        <v>22</v>
      </c>
      <c r="C2194" s="2">
        <v>5.87</v>
      </c>
      <c r="D2194" s="2">
        <v>6.23</v>
      </c>
      <c r="E2194" s="2">
        <v>7.84</v>
      </c>
    </row>
    <row r="2195" spans="1:5" x14ac:dyDescent="0.35">
      <c r="A2195" s="1" t="s">
        <v>897</v>
      </c>
      <c r="B2195" s="2">
        <v>22</v>
      </c>
      <c r="C2195" s="2">
        <v>9.81</v>
      </c>
      <c r="D2195" s="2">
        <v>0.56000000000000005</v>
      </c>
      <c r="E2195" s="2">
        <v>3.76</v>
      </c>
    </row>
    <row r="2196" spans="1:5" x14ac:dyDescent="0.35">
      <c r="A2196" s="1" t="s">
        <v>916</v>
      </c>
      <c r="B2196" s="2">
        <v>22</v>
      </c>
      <c r="C2196" s="2">
        <v>5.87</v>
      </c>
      <c r="D2196" s="2">
        <v>6.23</v>
      </c>
      <c r="E2196" s="2">
        <v>7.84</v>
      </c>
    </row>
    <row r="2197" spans="1:5" x14ac:dyDescent="0.35">
      <c r="A2197" s="1" t="s">
        <v>933</v>
      </c>
      <c r="B2197" s="2">
        <v>22</v>
      </c>
      <c r="C2197" s="2">
        <v>9.81</v>
      </c>
      <c r="D2197" s="2">
        <v>0.56000000000000005</v>
      </c>
      <c r="E2197" s="2">
        <v>3.76</v>
      </c>
    </row>
    <row r="2198" spans="1:5" x14ac:dyDescent="0.35">
      <c r="A2198" s="1" t="s">
        <v>950</v>
      </c>
      <c r="B2198" s="2">
        <v>22</v>
      </c>
      <c r="C2198" s="2">
        <v>5.87</v>
      </c>
      <c r="D2198" s="2">
        <v>6.23</v>
      </c>
      <c r="E2198" s="2">
        <v>7.84</v>
      </c>
    </row>
    <row r="2199" spans="1:5" x14ac:dyDescent="0.35">
      <c r="A2199" s="1" t="s">
        <v>967</v>
      </c>
      <c r="B2199" s="2">
        <v>22</v>
      </c>
      <c r="C2199" s="2">
        <v>9.81</v>
      </c>
      <c r="D2199" s="2">
        <v>0.56000000000000005</v>
      </c>
      <c r="E2199" s="2">
        <v>3.76</v>
      </c>
    </row>
    <row r="2200" spans="1:5" x14ac:dyDescent="0.35">
      <c r="A2200" s="1" t="s">
        <v>984</v>
      </c>
      <c r="B2200" s="2">
        <v>22</v>
      </c>
      <c r="C2200" s="2">
        <v>5.87</v>
      </c>
      <c r="D2200" s="2">
        <v>6.23</v>
      </c>
      <c r="E2200" s="2">
        <v>7.84</v>
      </c>
    </row>
    <row r="2201" spans="1:5" x14ac:dyDescent="0.35">
      <c r="A2201" s="1" t="s">
        <v>1001</v>
      </c>
      <c r="B2201" s="2">
        <v>22</v>
      </c>
      <c r="C2201" s="2">
        <v>9.81</v>
      </c>
      <c r="D2201" s="2">
        <v>0.56000000000000005</v>
      </c>
      <c r="E2201" s="2">
        <v>3.76</v>
      </c>
    </row>
    <row r="2202" spans="1:5" x14ac:dyDescent="0.35">
      <c r="A2202" s="1" t="s">
        <v>1018</v>
      </c>
      <c r="B2202" s="2">
        <v>22</v>
      </c>
      <c r="C2202" s="2">
        <v>5.87</v>
      </c>
      <c r="D2202" s="2">
        <v>6.23</v>
      </c>
      <c r="E2202" s="2">
        <v>7.84</v>
      </c>
    </row>
    <row r="2203" spans="1:5" x14ac:dyDescent="0.35">
      <c r="A2203" s="1" t="s">
        <v>1035</v>
      </c>
      <c r="B2203" s="2">
        <v>22</v>
      </c>
      <c r="C2203" s="2">
        <v>9.81</v>
      </c>
      <c r="D2203" s="2">
        <v>0.56000000000000005</v>
      </c>
      <c r="E2203" s="2">
        <v>3.76</v>
      </c>
    </row>
    <row r="2204" spans="1:5" x14ac:dyDescent="0.35">
      <c r="A2204" s="1" t="s">
        <v>1046</v>
      </c>
      <c r="B2204" s="2">
        <v>22</v>
      </c>
      <c r="C2204" s="2">
        <v>5.87</v>
      </c>
      <c r="D2204" s="2">
        <v>6.23</v>
      </c>
      <c r="E2204" s="2">
        <v>7.84</v>
      </c>
    </row>
    <row r="2205" spans="1:5" x14ac:dyDescent="0.35">
      <c r="A2205" s="1" t="s">
        <v>1063</v>
      </c>
      <c r="B2205" s="2">
        <v>22</v>
      </c>
      <c r="C2205" s="2">
        <v>9.81</v>
      </c>
      <c r="D2205" s="2">
        <v>0.56000000000000005</v>
      </c>
      <c r="E2205" s="2">
        <v>3.76</v>
      </c>
    </row>
    <row r="2206" spans="1:5" x14ac:dyDescent="0.35">
      <c r="A2206" s="1" t="s">
        <v>1080</v>
      </c>
      <c r="B2206" s="2">
        <v>22</v>
      </c>
      <c r="C2206" s="2">
        <v>5.87</v>
      </c>
      <c r="D2206" s="2">
        <v>6.23</v>
      </c>
      <c r="E2206" s="2">
        <v>7.84</v>
      </c>
    </row>
    <row r="2207" spans="1:5" x14ac:dyDescent="0.35">
      <c r="A2207" s="1" t="s">
        <v>1097</v>
      </c>
      <c r="B2207" s="2">
        <v>22</v>
      </c>
      <c r="C2207" s="2">
        <v>9.81</v>
      </c>
      <c r="D2207" s="2">
        <v>0.56000000000000005</v>
      </c>
      <c r="E2207" s="2">
        <v>3.76</v>
      </c>
    </row>
    <row r="2208" spans="1:5" x14ac:dyDescent="0.35">
      <c r="A2208" s="1" t="s">
        <v>1115</v>
      </c>
      <c r="B2208" s="2">
        <v>22</v>
      </c>
      <c r="C2208" s="2">
        <v>5.87</v>
      </c>
      <c r="D2208" s="2">
        <v>6.23</v>
      </c>
      <c r="E2208" s="2">
        <v>7.84</v>
      </c>
    </row>
    <row r="2209" spans="1:5" x14ac:dyDescent="0.35">
      <c r="A2209" s="1" t="s">
        <v>1132</v>
      </c>
      <c r="B2209" s="2">
        <v>22</v>
      </c>
      <c r="C2209" s="2">
        <v>9.81</v>
      </c>
      <c r="D2209" s="2">
        <v>0.56000000000000005</v>
      </c>
      <c r="E2209" s="2">
        <v>3.76</v>
      </c>
    </row>
    <row r="2210" spans="1:5" x14ac:dyDescent="0.35">
      <c r="A2210" s="1" t="s">
        <v>1149</v>
      </c>
      <c r="B2210" s="2">
        <v>22</v>
      </c>
      <c r="C2210" s="2">
        <v>5.87</v>
      </c>
      <c r="D2210" s="2">
        <v>6.23</v>
      </c>
      <c r="E2210" s="2">
        <v>7.84</v>
      </c>
    </row>
    <row r="2211" spans="1:5" x14ac:dyDescent="0.35">
      <c r="A2211" s="1" t="s">
        <v>1166</v>
      </c>
      <c r="B2211" s="2">
        <v>22</v>
      </c>
      <c r="C2211" s="2">
        <v>9.81</v>
      </c>
      <c r="D2211" s="2">
        <v>0.56000000000000005</v>
      </c>
      <c r="E2211" s="2">
        <v>3.76</v>
      </c>
    </row>
    <row r="2212" spans="1:5" x14ac:dyDescent="0.35">
      <c r="A2212" s="1" t="s">
        <v>1183</v>
      </c>
      <c r="B2212" s="2">
        <v>22</v>
      </c>
      <c r="C2212" s="2">
        <v>5.87</v>
      </c>
      <c r="D2212" s="2">
        <v>6.23</v>
      </c>
      <c r="E2212" s="2">
        <v>7.84</v>
      </c>
    </row>
    <row r="2213" spans="1:5" x14ac:dyDescent="0.35">
      <c r="A2213" s="1" t="s">
        <v>1200</v>
      </c>
      <c r="B2213" s="2">
        <v>23</v>
      </c>
      <c r="C2213" s="2">
        <v>9.81</v>
      </c>
      <c r="D2213" s="2">
        <v>0.56000000000000005</v>
      </c>
      <c r="E2213" s="2">
        <v>3.76</v>
      </c>
    </row>
    <row r="2214" spans="1:5" x14ac:dyDescent="0.35">
      <c r="A2214" s="1" t="s">
        <v>1217</v>
      </c>
      <c r="B2214" s="2">
        <v>23</v>
      </c>
      <c r="C2214" s="2">
        <v>5.87</v>
      </c>
      <c r="D2214" s="2">
        <v>6.23</v>
      </c>
      <c r="E2214" s="2">
        <v>7.84</v>
      </c>
    </row>
    <row r="2215" spans="1:5" x14ac:dyDescent="0.35">
      <c r="A2215" s="1" t="s">
        <v>1234</v>
      </c>
      <c r="B2215" s="2">
        <v>23</v>
      </c>
      <c r="C2215" s="2">
        <v>9.81</v>
      </c>
      <c r="D2215" s="2">
        <v>0.56000000000000005</v>
      </c>
      <c r="E2215" s="2">
        <v>3.76</v>
      </c>
    </row>
    <row r="2216" spans="1:5" x14ac:dyDescent="0.35">
      <c r="A2216" s="1" t="s">
        <v>1251</v>
      </c>
      <c r="B2216" s="2">
        <v>23</v>
      </c>
      <c r="C2216" s="2">
        <v>5.87</v>
      </c>
      <c r="D2216" s="2">
        <v>6.23</v>
      </c>
      <c r="E2216" s="2">
        <v>7.84</v>
      </c>
    </row>
    <row r="2217" spans="1:5" x14ac:dyDescent="0.35">
      <c r="A2217" s="1" t="s">
        <v>1268</v>
      </c>
      <c r="B2217" s="2">
        <v>23</v>
      </c>
      <c r="C2217" s="2">
        <v>9.81</v>
      </c>
      <c r="D2217" s="2">
        <v>0.56000000000000005</v>
      </c>
      <c r="E2217" s="2">
        <v>3.76</v>
      </c>
    </row>
    <row r="2218" spans="1:5" x14ac:dyDescent="0.35">
      <c r="A2218" s="1" t="s">
        <v>1285</v>
      </c>
      <c r="B2218" s="2">
        <v>23</v>
      </c>
      <c r="C2218" s="2">
        <v>5.59</v>
      </c>
      <c r="D2218" s="2">
        <v>2.52</v>
      </c>
      <c r="E2218" s="2">
        <v>5.3</v>
      </c>
    </row>
    <row r="2219" spans="1:5" x14ac:dyDescent="0.35">
      <c r="A2219" s="1" t="s">
        <v>1302</v>
      </c>
      <c r="B2219" s="2">
        <v>23</v>
      </c>
      <c r="C2219" s="2">
        <v>5.59</v>
      </c>
      <c r="D2219" s="2">
        <v>2.52</v>
      </c>
      <c r="E2219" s="2">
        <v>5.3</v>
      </c>
    </row>
    <row r="2220" spans="1:5" x14ac:dyDescent="0.35">
      <c r="A2220" s="1" t="s">
        <v>1319</v>
      </c>
      <c r="B2220" s="2">
        <v>23</v>
      </c>
      <c r="C2220" s="2">
        <v>5.59</v>
      </c>
      <c r="D2220" s="2">
        <v>2.52</v>
      </c>
      <c r="E2220" s="2">
        <v>5.3</v>
      </c>
    </row>
    <row r="2221" spans="1:5" x14ac:dyDescent="0.35">
      <c r="A2221" s="1" t="s">
        <v>1336</v>
      </c>
      <c r="B2221" s="2">
        <v>23</v>
      </c>
      <c r="C2221" s="2">
        <v>5.59</v>
      </c>
      <c r="D2221" s="2">
        <v>2.52</v>
      </c>
      <c r="E2221" s="2">
        <v>5.3</v>
      </c>
    </row>
    <row r="2222" spans="1:5" x14ac:dyDescent="0.35">
      <c r="A2222" s="1" t="s">
        <v>1353</v>
      </c>
      <c r="B2222" s="2">
        <v>23</v>
      </c>
      <c r="C2222" s="2">
        <v>5.59</v>
      </c>
      <c r="D2222" s="2">
        <v>2.52</v>
      </c>
      <c r="E2222" s="2">
        <v>5.3</v>
      </c>
    </row>
    <row r="2223" spans="1:5" x14ac:dyDescent="0.35">
      <c r="A2223" s="1" t="s">
        <v>1370</v>
      </c>
      <c r="B2223" s="2">
        <v>23</v>
      </c>
      <c r="C2223" s="2">
        <v>5.59</v>
      </c>
      <c r="D2223" s="2">
        <v>2.52</v>
      </c>
      <c r="E2223" s="2">
        <v>5.3</v>
      </c>
    </row>
    <row r="2224" spans="1:5" x14ac:dyDescent="0.35">
      <c r="A2224" s="1" t="s">
        <v>1387</v>
      </c>
      <c r="B2224" s="2">
        <v>23</v>
      </c>
      <c r="C2224" s="2">
        <v>5.59</v>
      </c>
      <c r="D2224" s="2">
        <v>2.52</v>
      </c>
      <c r="E2224" s="2">
        <v>5.3</v>
      </c>
    </row>
    <row r="2225" spans="1:5" x14ac:dyDescent="0.35">
      <c r="A2225" s="1" t="s">
        <v>1404</v>
      </c>
      <c r="B2225" s="2">
        <v>23</v>
      </c>
      <c r="C2225" s="2">
        <v>5.59</v>
      </c>
      <c r="D2225" s="2">
        <v>2.52</v>
      </c>
      <c r="E2225" s="2">
        <v>5.3</v>
      </c>
    </row>
    <row r="2226" spans="1:5" x14ac:dyDescent="0.35">
      <c r="A2226" s="1" t="s">
        <v>1421</v>
      </c>
      <c r="B2226" s="2">
        <v>23</v>
      </c>
      <c r="C2226" s="2">
        <v>5.59</v>
      </c>
      <c r="D2226" s="2">
        <v>2.52</v>
      </c>
      <c r="E2226" s="2">
        <v>5.3</v>
      </c>
    </row>
    <row r="2227" spans="1:5" x14ac:dyDescent="0.35">
      <c r="A2227" s="1" t="s">
        <v>1438</v>
      </c>
      <c r="B2227" s="2">
        <v>23</v>
      </c>
      <c r="C2227" s="2">
        <v>5.59</v>
      </c>
      <c r="D2227" s="2">
        <v>2.52</v>
      </c>
      <c r="E2227" s="2">
        <v>5.3</v>
      </c>
    </row>
    <row r="2228" spans="1:5" x14ac:dyDescent="0.35">
      <c r="A2228" s="1" t="s">
        <v>1455</v>
      </c>
      <c r="B2228" s="2">
        <v>23</v>
      </c>
      <c r="C2228" s="2">
        <v>5.59</v>
      </c>
      <c r="D2228" s="2">
        <v>2.52</v>
      </c>
      <c r="E2228" s="2">
        <v>5.3</v>
      </c>
    </row>
    <row r="2229" spans="1:5" x14ac:dyDescent="0.35">
      <c r="A2229" s="1" t="s">
        <v>1474</v>
      </c>
      <c r="B2229" s="2">
        <v>23</v>
      </c>
      <c r="C2229" s="2">
        <v>5.59</v>
      </c>
      <c r="D2229" s="2">
        <v>2.52</v>
      </c>
      <c r="E2229" s="2">
        <v>5.3</v>
      </c>
    </row>
    <row r="2230" spans="1:5" x14ac:dyDescent="0.35">
      <c r="A2230" s="1" t="s">
        <v>1493</v>
      </c>
      <c r="B2230" s="2">
        <v>23</v>
      </c>
      <c r="C2230" s="2">
        <v>7.99</v>
      </c>
      <c r="D2230" s="2">
        <v>9.2799999999999994</v>
      </c>
      <c r="E2230" s="2">
        <v>8.9499999999999993</v>
      </c>
    </row>
    <row r="2231" spans="1:5" x14ac:dyDescent="0.35">
      <c r="A2231" s="1" t="s">
        <v>1512</v>
      </c>
      <c r="B2231" s="2">
        <v>23</v>
      </c>
      <c r="C2231" s="2">
        <v>5.23</v>
      </c>
      <c r="D2231" s="2">
        <v>2.88</v>
      </c>
      <c r="E2231" s="2">
        <v>1.87</v>
      </c>
    </row>
    <row r="2232" spans="1:5" x14ac:dyDescent="0.35">
      <c r="A2232" s="1" t="s">
        <v>1534</v>
      </c>
      <c r="B2232" s="2">
        <v>23</v>
      </c>
      <c r="C2232" s="2">
        <v>0.54</v>
      </c>
      <c r="D2232" s="2">
        <v>3.68</v>
      </c>
      <c r="E2232" s="2">
        <v>8.42</v>
      </c>
    </row>
    <row r="2233" spans="1:5" x14ac:dyDescent="0.35">
      <c r="A2233" s="1" t="s">
        <v>1553</v>
      </c>
      <c r="B2233" s="2">
        <v>23</v>
      </c>
      <c r="C2233" s="2">
        <v>7.99</v>
      </c>
      <c r="D2233" s="2">
        <v>9.2799999999999994</v>
      </c>
      <c r="E2233" s="2">
        <v>8.9499999999999993</v>
      </c>
    </row>
    <row r="2234" spans="1:5" x14ac:dyDescent="0.35">
      <c r="A2234" s="1" t="s">
        <v>1572</v>
      </c>
      <c r="B2234" s="2">
        <v>23</v>
      </c>
      <c r="C2234" s="2">
        <v>5.23</v>
      </c>
      <c r="D2234" s="2">
        <v>2.88</v>
      </c>
      <c r="E2234" s="2">
        <v>1.87</v>
      </c>
    </row>
    <row r="2235" spans="1:5" x14ac:dyDescent="0.35">
      <c r="A2235" s="1" t="s">
        <v>1594</v>
      </c>
      <c r="B2235" s="2">
        <v>23</v>
      </c>
      <c r="C2235" s="2">
        <v>0.54</v>
      </c>
      <c r="D2235" s="2">
        <v>3.68</v>
      </c>
      <c r="E2235" s="2">
        <v>8.42</v>
      </c>
    </row>
    <row r="2236" spans="1:5" x14ac:dyDescent="0.35">
      <c r="A2236" s="1" t="s">
        <v>1613</v>
      </c>
      <c r="B2236" s="2">
        <v>23</v>
      </c>
      <c r="C2236" s="2">
        <v>7.99</v>
      </c>
      <c r="D2236" s="2">
        <v>9.2799999999999994</v>
      </c>
      <c r="E2236" s="2">
        <v>8.9499999999999993</v>
      </c>
    </row>
    <row r="2237" spans="1:5" x14ac:dyDescent="0.35">
      <c r="A2237" s="1" t="s">
        <v>1632</v>
      </c>
      <c r="B2237" s="2">
        <v>23</v>
      </c>
      <c r="C2237" s="2">
        <v>5.23</v>
      </c>
      <c r="D2237" s="2">
        <v>2.88</v>
      </c>
      <c r="E2237" s="2">
        <v>1.87</v>
      </c>
    </row>
    <row r="2238" spans="1:5" x14ac:dyDescent="0.35">
      <c r="A2238" s="1" t="s">
        <v>1654</v>
      </c>
      <c r="B2238" s="2">
        <v>23</v>
      </c>
      <c r="C2238" s="2">
        <v>0.54</v>
      </c>
      <c r="D2238" s="2">
        <v>3.68</v>
      </c>
      <c r="E2238" s="2">
        <v>8.42</v>
      </c>
    </row>
    <row r="2239" spans="1:5" x14ac:dyDescent="0.35">
      <c r="A2239" s="1" t="s">
        <v>1673</v>
      </c>
      <c r="B2239" s="2">
        <v>23</v>
      </c>
      <c r="C2239" s="2">
        <v>7.99</v>
      </c>
      <c r="D2239" s="2">
        <v>9.2799999999999994</v>
      </c>
      <c r="E2239" s="2">
        <v>8.9499999999999993</v>
      </c>
    </row>
    <row r="2240" spans="1:5" x14ac:dyDescent="0.35">
      <c r="A2240" s="1" t="s">
        <v>1692</v>
      </c>
      <c r="B2240" s="2">
        <v>23</v>
      </c>
      <c r="C2240" s="2">
        <v>5.23</v>
      </c>
      <c r="D2240" s="2">
        <v>2.88</v>
      </c>
      <c r="E2240" s="2">
        <v>1.87</v>
      </c>
    </row>
    <row r="2241" spans="1:5" x14ac:dyDescent="0.35">
      <c r="A2241" s="1" t="s">
        <v>1709</v>
      </c>
      <c r="B2241" s="2">
        <v>23</v>
      </c>
      <c r="C2241" s="2">
        <v>0.54</v>
      </c>
      <c r="D2241" s="2">
        <v>3.68</v>
      </c>
      <c r="E2241" s="2">
        <v>8.42</v>
      </c>
    </row>
    <row r="2242" spans="1:5" x14ac:dyDescent="0.35">
      <c r="A2242" s="1" t="s">
        <v>1726</v>
      </c>
      <c r="B2242" s="2">
        <v>23</v>
      </c>
      <c r="C2242" s="2">
        <v>7.99</v>
      </c>
      <c r="D2242" s="2">
        <v>9.2799999999999994</v>
      </c>
      <c r="E2242" s="2">
        <v>8.9499999999999993</v>
      </c>
    </row>
    <row r="2243" spans="1:5" x14ac:dyDescent="0.35">
      <c r="A2243" s="1" t="s">
        <v>1743</v>
      </c>
      <c r="B2243" s="2">
        <v>23</v>
      </c>
      <c r="C2243" s="2">
        <v>5.23</v>
      </c>
      <c r="D2243" s="2">
        <v>2.88</v>
      </c>
      <c r="E2243" s="2">
        <v>1.87</v>
      </c>
    </row>
    <row r="2244" spans="1:5" x14ac:dyDescent="0.35">
      <c r="A2244" s="1" t="s">
        <v>1760</v>
      </c>
      <c r="B2244" s="2">
        <v>23</v>
      </c>
      <c r="C2244" s="2">
        <v>0.54</v>
      </c>
      <c r="D2244" s="2">
        <v>3.68</v>
      </c>
      <c r="E2244" s="2">
        <v>8.42</v>
      </c>
    </row>
    <row r="2245" spans="1:5" x14ac:dyDescent="0.35">
      <c r="A2245" s="1" t="s">
        <v>1777</v>
      </c>
      <c r="B2245" s="2">
        <v>23</v>
      </c>
      <c r="C2245" s="2">
        <v>7.99</v>
      </c>
      <c r="D2245" s="2">
        <v>9.2799999999999994</v>
      </c>
      <c r="E2245" s="2">
        <v>8.9499999999999993</v>
      </c>
    </row>
    <row r="2246" spans="1:5" x14ac:dyDescent="0.35">
      <c r="A2246" s="1" t="s">
        <v>1794</v>
      </c>
      <c r="B2246" s="2">
        <v>23</v>
      </c>
      <c r="C2246" s="2">
        <v>5.23</v>
      </c>
      <c r="D2246" s="2">
        <v>2.88</v>
      </c>
      <c r="E2246" s="2">
        <v>1.87</v>
      </c>
    </row>
    <row r="2247" spans="1:5" x14ac:dyDescent="0.35">
      <c r="A2247" s="1" t="s">
        <v>1811</v>
      </c>
      <c r="B2247" s="2">
        <v>23</v>
      </c>
      <c r="C2247" s="2">
        <v>0.54</v>
      </c>
      <c r="D2247" s="2">
        <v>3.68</v>
      </c>
      <c r="E2247" s="2">
        <v>8.42</v>
      </c>
    </row>
    <row r="2248" spans="1:5" x14ac:dyDescent="0.35">
      <c r="A2248" s="1" t="s">
        <v>1822</v>
      </c>
      <c r="B2248" s="2">
        <v>23</v>
      </c>
      <c r="C2248" s="2">
        <v>7.99</v>
      </c>
      <c r="D2248" s="2">
        <v>9.2799999999999994</v>
      </c>
      <c r="E2248" s="2">
        <v>8.9499999999999993</v>
      </c>
    </row>
    <row r="2249" spans="1:5" x14ac:dyDescent="0.35">
      <c r="A2249" s="1" t="s">
        <v>1839</v>
      </c>
      <c r="B2249" s="2">
        <v>23</v>
      </c>
      <c r="C2249" s="2">
        <v>5.23</v>
      </c>
      <c r="D2249" s="2">
        <v>2.88</v>
      </c>
      <c r="E2249" s="2">
        <v>1.87</v>
      </c>
    </row>
    <row r="2250" spans="1:5" x14ac:dyDescent="0.35">
      <c r="A2250" s="1" t="s">
        <v>1856</v>
      </c>
      <c r="B2250" s="2">
        <v>23</v>
      </c>
      <c r="C2250" s="2">
        <v>0.54</v>
      </c>
      <c r="D2250" s="2">
        <v>3.68</v>
      </c>
      <c r="E2250" s="2">
        <v>8.42</v>
      </c>
    </row>
    <row r="2251" spans="1:5" x14ac:dyDescent="0.35">
      <c r="A2251" s="1" t="s">
        <v>1873</v>
      </c>
      <c r="B2251" s="2">
        <v>23</v>
      </c>
      <c r="C2251" s="2">
        <v>7.99</v>
      </c>
      <c r="D2251" s="2">
        <v>9.2799999999999994</v>
      </c>
      <c r="E2251" s="2">
        <v>8.9499999999999993</v>
      </c>
    </row>
    <row r="2252" spans="1:5" x14ac:dyDescent="0.35">
      <c r="A2252" s="1" t="s">
        <v>1891</v>
      </c>
      <c r="B2252" s="2">
        <v>23</v>
      </c>
      <c r="C2252" s="2">
        <v>5.23</v>
      </c>
      <c r="D2252" s="2">
        <v>2.88</v>
      </c>
      <c r="E2252" s="2">
        <v>1.87</v>
      </c>
    </row>
    <row r="2253" spans="1:5" x14ac:dyDescent="0.35">
      <c r="A2253" s="1" t="s">
        <v>1908</v>
      </c>
      <c r="B2253" s="2">
        <v>23</v>
      </c>
      <c r="C2253" s="2">
        <v>0.54</v>
      </c>
      <c r="D2253" s="2">
        <v>3.68</v>
      </c>
      <c r="E2253" s="2">
        <v>8.42</v>
      </c>
    </row>
    <row r="2254" spans="1:5" x14ac:dyDescent="0.35">
      <c r="A2254" s="1" t="s">
        <v>1925</v>
      </c>
      <c r="B2254" s="2">
        <v>23</v>
      </c>
      <c r="C2254" s="2">
        <v>7.99</v>
      </c>
      <c r="D2254" s="2">
        <v>9.2799999999999994</v>
      </c>
      <c r="E2254" s="2">
        <v>8.9499999999999993</v>
      </c>
    </row>
    <row r="2255" spans="1:5" x14ac:dyDescent="0.35">
      <c r="A2255" s="1" t="s">
        <v>1942</v>
      </c>
      <c r="B2255" s="2">
        <v>23</v>
      </c>
      <c r="C2255" s="2">
        <v>5.23</v>
      </c>
      <c r="D2255" s="2">
        <v>2.88</v>
      </c>
      <c r="E2255" s="2">
        <v>1.87</v>
      </c>
    </row>
    <row r="2256" spans="1:5" x14ac:dyDescent="0.35">
      <c r="A2256" s="1" t="s">
        <v>1959</v>
      </c>
      <c r="B2256" s="2">
        <v>23</v>
      </c>
      <c r="C2256" s="2">
        <v>0.54</v>
      </c>
      <c r="D2256" s="2">
        <v>3.68</v>
      </c>
      <c r="E2256" s="2">
        <v>8.42</v>
      </c>
    </row>
    <row r="2257" spans="1:5" x14ac:dyDescent="0.35">
      <c r="A2257" s="1" t="s">
        <v>1976</v>
      </c>
      <c r="B2257" s="2">
        <v>23</v>
      </c>
      <c r="C2257" s="2">
        <v>7.99</v>
      </c>
      <c r="D2257" s="2">
        <v>9.2799999999999994</v>
      </c>
      <c r="E2257" s="2">
        <v>8.9499999999999993</v>
      </c>
    </row>
    <row r="2258" spans="1:5" x14ac:dyDescent="0.35">
      <c r="A2258" s="1" t="s">
        <v>1993</v>
      </c>
      <c r="B2258" s="2">
        <v>23</v>
      </c>
      <c r="C2258" s="2">
        <v>5.23</v>
      </c>
      <c r="D2258" s="2">
        <v>2.88</v>
      </c>
      <c r="E2258" s="2">
        <v>1.87</v>
      </c>
    </row>
    <row r="2259" spans="1:5" x14ac:dyDescent="0.35">
      <c r="A2259" s="1" t="s">
        <v>2010</v>
      </c>
      <c r="B2259" s="2">
        <v>23</v>
      </c>
      <c r="C2259" s="2">
        <v>0.54</v>
      </c>
      <c r="D2259" s="2">
        <v>3.68</v>
      </c>
      <c r="E2259" s="2">
        <v>8.42</v>
      </c>
    </row>
    <row r="2260" spans="1:5" x14ac:dyDescent="0.35">
      <c r="A2260" s="1" t="s">
        <v>2027</v>
      </c>
      <c r="B2260" s="2">
        <v>23</v>
      </c>
      <c r="C2260" s="2">
        <v>7.99</v>
      </c>
      <c r="D2260" s="2">
        <v>9.2799999999999994</v>
      </c>
      <c r="E2260" s="2">
        <v>8.9499999999999993</v>
      </c>
    </row>
    <row r="2261" spans="1:5" x14ac:dyDescent="0.35">
      <c r="A2261" s="1" t="s">
        <v>2044</v>
      </c>
      <c r="B2261" s="2">
        <v>23</v>
      </c>
      <c r="C2261" s="2">
        <v>5.23</v>
      </c>
      <c r="D2261" s="2">
        <v>2.88</v>
      </c>
      <c r="E2261" s="2">
        <v>1.87</v>
      </c>
    </row>
    <row r="2262" spans="1:5" x14ac:dyDescent="0.35">
      <c r="A2262" s="1" t="s">
        <v>2061</v>
      </c>
      <c r="B2262" s="2">
        <v>23</v>
      </c>
      <c r="C2262" s="2">
        <v>0.54</v>
      </c>
      <c r="D2262" s="2">
        <v>3.68</v>
      </c>
      <c r="E2262" s="2">
        <v>8.42</v>
      </c>
    </row>
    <row r="2263" spans="1:5" x14ac:dyDescent="0.35">
      <c r="A2263" s="1" t="s">
        <v>2078</v>
      </c>
      <c r="B2263" s="2">
        <v>23</v>
      </c>
      <c r="C2263" s="2">
        <v>7.99</v>
      </c>
      <c r="D2263" s="2">
        <v>9.2799999999999994</v>
      </c>
      <c r="E2263" s="2">
        <v>8.9499999999999993</v>
      </c>
    </row>
    <row r="2264" spans="1:5" x14ac:dyDescent="0.35">
      <c r="A2264" s="1" t="s">
        <v>2095</v>
      </c>
      <c r="B2264" s="2">
        <v>23</v>
      </c>
      <c r="C2264" s="2">
        <v>5.23</v>
      </c>
      <c r="D2264" s="2">
        <v>2.88</v>
      </c>
      <c r="E2264" s="2">
        <v>1.87</v>
      </c>
    </row>
    <row r="2265" spans="1:5" x14ac:dyDescent="0.35">
      <c r="A2265" s="1" t="s">
        <v>2112</v>
      </c>
      <c r="B2265" s="2">
        <v>23</v>
      </c>
      <c r="C2265" s="2">
        <v>0.54</v>
      </c>
      <c r="D2265" s="2">
        <v>3.68</v>
      </c>
      <c r="E2265" s="2">
        <v>8.42</v>
      </c>
    </row>
    <row r="2266" spans="1:5" x14ac:dyDescent="0.35">
      <c r="A2266" s="1" t="s">
        <v>2129</v>
      </c>
      <c r="B2266" s="2">
        <v>23</v>
      </c>
      <c r="C2266" s="2">
        <v>2</v>
      </c>
      <c r="D2266" s="2">
        <v>9.7200000000000006</v>
      </c>
      <c r="E2266" s="2">
        <v>3.26</v>
      </c>
    </row>
    <row r="2267" spans="1:5" x14ac:dyDescent="0.35">
      <c r="A2267" s="1" t="s">
        <v>2146</v>
      </c>
      <c r="B2267" s="2">
        <v>23</v>
      </c>
      <c r="C2267" s="2">
        <v>2</v>
      </c>
      <c r="D2267" s="2">
        <v>9.7200000000000006</v>
      </c>
      <c r="E2267" s="2">
        <v>3.26</v>
      </c>
    </row>
    <row r="2268" spans="1:5" x14ac:dyDescent="0.35">
      <c r="A2268" s="1" t="s">
        <v>2163</v>
      </c>
      <c r="B2268" s="2">
        <v>23</v>
      </c>
      <c r="C2268" s="2">
        <v>2</v>
      </c>
      <c r="D2268" s="2">
        <v>9.7200000000000006</v>
      </c>
      <c r="E2268" s="2">
        <v>3.26</v>
      </c>
    </row>
    <row r="2269" spans="1:5" x14ac:dyDescent="0.35">
      <c r="A2269" s="1" t="s">
        <v>2180</v>
      </c>
      <c r="B2269" s="2">
        <v>23</v>
      </c>
      <c r="C2269" s="2">
        <v>2</v>
      </c>
      <c r="D2269" s="2">
        <v>9.7200000000000006</v>
      </c>
      <c r="E2269" s="2">
        <v>3.26</v>
      </c>
    </row>
    <row r="2270" spans="1:5" x14ac:dyDescent="0.35">
      <c r="A2270" s="1" t="s">
        <v>2197</v>
      </c>
      <c r="B2270" s="2">
        <v>23</v>
      </c>
      <c r="C2270" s="2">
        <v>2</v>
      </c>
      <c r="D2270" s="2">
        <v>9.7200000000000006</v>
      </c>
      <c r="E2270" s="2">
        <v>3.26</v>
      </c>
    </row>
    <row r="2271" spans="1:5" x14ac:dyDescent="0.35">
      <c r="A2271" s="1" t="s">
        <v>2214</v>
      </c>
      <c r="B2271" s="2">
        <v>23</v>
      </c>
      <c r="C2271" s="2">
        <v>2</v>
      </c>
      <c r="D2271" s="2">
        <v>9.7200000000000006</v>
      </c>
      <c r="E2271" s="2">
        <v>3.26</v>
      </c>
    </row>
    <row r="2272" spans="1:5" x14ac:dyDescent="0.35">
      <c r="A2272" s="1" t="s">
        <v>2231</v>
      </c>
      <c r="B2272" s="2">
        <v>23</v>
      </c>
      <c r="C2272" s="2">
        <v>2</v>
      </c>
      <c r="D2272" s="2">
        <v>9.7200000000000006</v>
      </c>
      <c r="E2272" s="2">
        <v>3.26</v>
      </c>
    </row>
    <row r="2273" spans="1:5" x14ac:dyDescent="0.35">
      <c r="A2273" s="1" t="s">
        <v>2250</v>
      </c>
      <c r="B2273" s="2">
        <v>23</v>
      </c>
      <c r="C2273" s="2">
        <v>2</v>
      </c>
      <c r="D2273" s="2">
        <v>9.7200000000000006</v>
      </c>
      <c r="E2273" s="2">
        <v>3.26</v>
      </c>
    </row>
    <row r="2274" spans="1:5" x14ac:dyDescent="0.35">
      <c r="A2274" s="1" t="s">
        <v>2269</v>
      </c>
      <c r="B2274" s="2">
        <v>23</v>
      </c>
      <c r="C2274" s="2">
        <v>2</v>
      </c>
      <c r="D2274" s="2">
        <v>9.7200000000000006</v>
      </c>
      <c r="E2274" s="2">
        <v>3.26</v>
      </c>
    </row>
    <row r="2275" spans="1:5" x14ac:dyDescent="0.35">
      <c r="A2275" s="1" t="s">
        <v>2288</v>
      </c>
      <c r="B2275" s="2">
        <v>23</v>
      </c>
      <c r="C2275" s="2">
        <v>2</v>
      </c>
      <c r="D2275" s="2">
        <v>9.7200000000000006</v>
      </c>
      <c r="E2275" s="2">
        <v>3.26</v>
      </c>
    </row>
    <row r="2276" spans="1:5" x14ac:dyDescent="0.35">
      <c r="A2276" s="1" t="s">
        <v>2310</v>
      </c>
      <c r="B2276" s="2">
        <v>23</v>
      </c>
      <c r="C2276" s="2">
        <v>2</v>
      </c>
      <c r="D2276" s="2">
        <v>9.7200000000000006</v>
      </c>
      <c r="E2276" s="2">
        <v>3.26</v>
      </c>
    </row>
    <row r="2277" spans="1:5" x14ac:dyDescent="0.35">
      <c r="A2277" s="1" t="s">
        <v>2329</v>
      </c>
      <c r="B2277" s="2">
        <v>23</v>
      </c>
      <c r="C2277" s="2">
        <v>2</v>
      </c>
      <c r="D2277" s="2">
        <v>9.7200000000000006</v>
      </c>
      <c r="E2277" s="2">
        <v>3.26</v>
      </c>
    </row>
    <row r="2278" spans="1:5" x14ac:dyDescent="0.35">
      <c r="A2278" s="1" t="s">
        <v>2348</v>
      </c>
      <c r="B2278" s="2">
        <v>23</v>
      </c>
      <c r="C2278" s="2">
        <v>1.62</v>
      </c>
      <c r="D2278" s="2">
        <v>7.12</v>
      </c>
      <c r="E2278" s="2">
        <v>1.1000000000000001</v>
      </c>
    </row>
    <row r="2279" spans="1:5" x14ac:dyDescent="0.35">
      <c r="A2279" s="1" t="s">
        <v>2370</v>
      </c>
      <c r="B2279" s="2">
        <v>23</v>
      </c>
      <c r="C2279" s="2">
        <v>6.72</v>
      </c>
      <c r="D2279" s="2">
        <v>1.57</v>
      </c>
      <c r="E2279" s="2">
        <v>0.68</v>
      </c>
    </row>
    <row r="2280" spans="1:5" x14ac:dyDescent="0.35">
      <c r="A2280" s="1" t="s">
        <v>2389</v>
      </c>
      <c r="B2280" s="2">
        <v>23</v>
      </c>
      <c r="C2280" s="2">
        <v>9.16</v>
      </c>
      <c r="D2280" s="2">
        <v>1.29</v>
      </c>
      <c r="E2280" s="2">
        <v>3.88</v>
      </c>
    </row>
    <row r="2281" spans="1:5" x14ac:dyDescent="0.35">
      <c r="A2281" s="1" t="s">
        <v>2408</v>
      </c>
      <c r="B2281" s="2">
        <v>23</v>
      </c>
      <c r="C2281" s="2">
        <v>6.8</v>
      </c>
      <c r="D2281" s="2">
        <v>1.79</v>
      </c>
      <c r="E2281" s="2">
        <v>0.7</v>
      </c>
    </row>
    <row r="2282" spans="1:5" x14ac:dyDescent="0.35">
      <c r="A2282" s="1" t="s">
        <v>267</v>
      </c>
      <c r="B2282" s="2">
        <v>23</v>
      </c>
      <c r="C2282" s="2">
        <v>7.46</v>
      </c>
      <c r="D2282" s="2">
        <v>4.3600000000000003</v>
      </c>
      <c r="E2282" s="2">
        <v>5.36</v>
      </c>
    </row>
    <row r="2283" spans="1:5" x14ac:dyDescent="0.35">
      <c r="A2283" s="1" t="s">
        <v>284</v>
      </c>
      <c r="B2283" s="2">
        <v>23</v>
      </c>
      <c r="C2283" s="2">
        <v>9.6</v>
      </c>
      <c r="D2283" s="2">
        <v>1.23</v>
      </c>
      <c r="E2283" s="2">
        <v>1.25</v>
      </c>
    </row>
    <row r="2284" spans="1:5" x14ac:dyDescent="0.35">
      <c r="A2284" s="1" t="s">
        <v>301</v>
      </c>
      <c r="B2284" s="2">
        <v>23</v>
      </c>
      <c r="C2284" s="2">
        <v>5.53</v>
      </c>
      <c r="D2284" s="2">
        <v>4.01</v>
      </c>
      <c r="E2284" s="2">
        <v>5.24</v>
      </c>
    </row>
    <row r="2285" spans="1:5" x14ac:dyDescent="0.35">
      <c r="A2285" s="1" t="s">
        <v>318</v>
      </c>
      <c r="B2285" s="2">
        <v>23</v>
      </c>
      <c r="C2285" s="2">
        <v>8.09</v>
      </c>
      <c r="D2285" s="2">
        <v>2.2400000000000002</v>
      </c>
      <c r="E2285" s="2">
        <v>7.84</v>
      </c>
    </row>
    <row r="2286" spans="1:5" x14ac:dyDescent="0.35">
      <c r="A2286" s="1" t="s">
        <v>336</v>
      </c>
      <c r="B2286" s="2">
        <v>23</v>
      </c>
      <c r="C2286" s="2">
        <v>5.42</v>
      </c>
      <c r="D2286" s="2">
        <v>7.24</v>
      </c>
      <c r="E2286" s="2">
        <v>2.15</v>
      </c>
    </row>
    <row r="2287" spans="1:5" x14ac:dyDescent="0.35">
      <c r="A2287" s="1" t="s">
        <v>353</v>
      </c>
      <c r="B2287" s="2">
        <v>23</v>
      </c>
      <c r="C2287" s="2">
        <v>4.67</v>
      </c>
      <c r="D2287" s="2">
        <v>1.92</v>
      </c>
      <c r="E2287" s="2">
        <v>6.31</v>
      </c>
    </row>
    <row r="2288" spans="1:5" x14ac:dyDescent="0.35">
      <c r="A2288" s="1" t="s">
        <v>370</v>
      </c>
      <c r="B2288" s="2">
        <v>23</v>
      </c>
      <c r="C2288" s="2">
        <v>6.81</v>
      </c>
      <c r="D2288" s="2">
        <v>1.85</v>
      </c>
      <c r="E2288" s="2">
        <v>7.53</v>
      </c>
    </row>
    <row r="2289" spans="1:5" x14ac:dyDescent="0.35">
      <c r="A2289" s="1" t="s">
        <v>387</v>
      </c>
      <c r="B2289" s="2">
        <v>23</v>
      </c>
      <c r="C2289" s="2">
        <v>7.93</v>
      </c>
      <c r="D2289" s="2">
        <v>2.89</v>
      </c>
      <c r="E2289" s="2">
        <v>8.52</v>
      </c>
    </row>
    <row r="2290" spans="1:5" x14ac:dyDescent="0.35">
      <c r="A2290" s="1" t="s">
        <v>404</v>
      </c>
      <c r="B2290" s="2">
        <v>23</v>
      </c>
      <c r="C2290" s="2">
        <v>2.82</v>
      </c>
      <c r="D2290" s="2">
        <v>2.04</v>
      </c>
      <c r="E2290" s="2">
        <v>2.91</v>
      </c>
    </row>
    <row r="2291" spans="1:5" x14ac:dyDescent="0.35">
      <c r="A2291" s="1" t="s">
        <v>421</v>
      </c>
      <c r="B2291" s="2">
        <v>23</v>
      </c>
      <c r="C2291" s="2">
        <v>1.88</v>
      </c>
      <c r="D2291" s="2">
        <v>6.79</v>
      </c>
      <c r="E2291" s="2">
        <v>8.3000000000000007</v>
      </c>
    </row>
    <row r="2292" spans="1:5" x14ac:dyDescent="0.35">
      <c r="A2292" s="1" t="s">
        <v>438</v>
      </c>
      <c r="B2292" s="2">
        <v>23</v>
      </c>
      <c r="C2292" s="2">
        <v>8.5399999999999991</v>
      </c>
      <c r="D2292" s="2">
        <v>4.0199999999999996</v>
      </c>
      <c r="E2292" s="2">
        <v>2.34</v>
      </c>
    </row>
    <row r="2293" spans="1:5" x14ac:dyDescent="0.35">
      <c r="A2293" s="1" t="s">
        <v>455</v>
      </c>
      <c r="B2293" s="2">
        <v>23</v>
      </c>
      <c r="C2293" s="2">
        <v>6.39</v>
      </c>
      <c r="D2293" s="2">
        <v>7.64</v>
      </c>
      <c r="E2293" s="2">
        <v>4.43</v>
      </c>
    </row>
    <row r="2294" spans="1:5" x14ac:dyDescent="0.35">
      <c r="A2294" s="1" t="s">
        <v>472</v>
      </c>
      <c r="B2294" s="2">
        <v>23</v>
      </c>
      <c r="C2294" s="2">
        <v>7.33</v>
      </c>
      <c r="D2294" s="2">
        <v>3.81</v>
      </c>
      <c r="E2294" s="2">
        <v>8.76</v>
      </c>
    </row>
    <row r="2295" spans="1:5" x14ac:dyDescent="0.35">
      <c r="A2295" s="1" t="s">
        <v>489</v>
      </c>
      <c r="B2295" s="2">
        <v>23</v>
      </c>
      <c r="C2295" s="2">
        <v>1.01</v>
      </c>
      <c r="D2295" s="2">
        <v>6.34</v>
      </c>
      <c r="E2295" s="2">
        <v>5.76</v>
      </c>
    </row>
    <row r="2296" spans="1:5" x14ac:dyDescent="0.35">
      <c r="A2296" s="1" t="s">
        <v>506</v>
      </c>
      <c r="B2296" s="2">
        <v>23</v>
      </c>
      <c r="C2296" s="2">
        <v>8.57</v>
      </c>
      <c r="D2296" s="2">
        <v>8.41</v>
      </c>
      <c r="E2296" s="2">
        <v>4.04</v>
      </c>
    </row>
    <row r="2297" spans="1:5" x14ac:dyDescent="0.35">
      <c r="A2297" s="1" t="s">
        <v>523</v>
      </c>
      <c r="B2297" s="2">
        <v>23</v>
      </c>
      <c r="C2297" s="2">
        <v>8.57</v>
      </c>
      <c r="D2297" s="2">
        <v>8.41</v>
      </c>
      <c r="E2297" s="2">
        <v>4.04</v>
      </c>
    </row>
    <row r="2298" spans="1:5" x14ac:dyDescent="0.35">
      <c r="A2298" s="1" t="s">
        <v>540</v>
      </c>
      <c r="B2298" s="2">
        <v>23</v>
      </c>
      <c r="C2298" s="2">
        <v>7.58</v>
      </c>
      <c r="D2298" s="2">
        <v>3.53</v>
      </c>
      <c r="E2298" s="2">
        <v>0.81</v>
      </c>
    </row>
    <row r="2299" spans="1:5" x14ac:dyDescent="0.35">
      <c r="A2299" s="1" t="s">
        <v>557</v>
      </c>
      <c r="B2299" s="2">
        <v>23</v>
      </c>
      <c r="C2299" s="2">
        <v>7.58</v>
      </c>
      <c r="D2299" s="2">
        <v>3.53</v>
      </c>
      <c r="E2299" s="2">
        <v>0.81</v>
      </c>
    </row>
    <row r="2300" spans="1:5" x14ac:dyDescent="0.35">
      <c r="A2300" s="1" t="s">
        <v>574</v>
      </c>
      <c r="B2300" s="2">
        <v>23</v>
      </c>
      <c r="C2300" s="2">
        <v>7.58</v>
      </c>
      <c r="D2300" s="2">
        <v>3.53</v>
      </c>
      <c r="E2300" s="2">
        <v>0.81</v>
      </c>
    </row>
    <row r="2301" spans="1:5" x14ac:dyDescent="0.35">
      <c r="A2301" s="1" t="s">
        <v>591</v>
      </c>
      <c r="B2301" s="2">
        <v>23</v>
      </c>
      <c r="C2301" s="2">
        <v>7.58</v>
      </c>
      <c r="D2301" s="2">
        <v>3.53</v>
      </c>
      <c r="E2301" s="2">
        <v>0.81</v>
      </c>
    </row>
    <row r="2302" spans="1:5" x14ac:dyDescent="0.35">
      <c r="A2302" s="1" t="s">
        <v>608</v>
      </c>
      <c r="B2302" s="2">
        <v>23</v>
      </c>
      <c r="C2302" s="2">
        <v>7.58</v>
      </c>
      <c r="D2302" s="2">
        <v>3.53</v>
      </c>
      <c r="E2302" s="2">
        <v>0.81</v>
      </c>
    </row>
    <row r="2303" spans="1:5" x14ac:dyDescent="0.35">
      <c r="A2303" s="1" t="s">
        <v>625</v>
      </c>
      <c r="B2303" s="2">
        <v>23</v>
      </c>
      <c r="C2303" s="2">
        <v>7.58</v>
      </c>
      <c r="D2303" s="2">
        <v>3.53</v>
      </c>
      <c r="E2303" s="2">
        <v>0.81</v>
      </c>
    </row>
    <row r="2304" spans="1:5" x14ac:dyDescent="0.35">
      <c r="A2304" s="1" t="s">
        <v>642</v>
      </c>
      <c r="B2304" s="2">
        <v>23</v>
      </c>
      <c r="C2304" s="2">
        <v>7.58</v>
      </c>
      <c r="D2304" s="2">
        <v>3.53</v>
      </c>
      <c r="E2304" s="2">
        <v>0.81</v>
      </c>
    </row>
    <row r="2305" spans="1:5" x14ac:dyDescent="0.35">
      <c r="A2305" s="1" t="s">
        <v>659</v>
      </c>
      <c r="B2305" s="2">
        <v>23</v>
      </c>
      <c r="C2305" s="2">
        <v>7.58</v>
      </c>
      <c r="D2305" s="2">
        <v>3.53</v>
      </c>
      <c r="E2305" s="2">
        <v>0.81</v>
      </c>
    </row>
    <row r="2306" spans="1:5" x14ac:dyDescent="0.35">
      <c r="A2306" s="1" t="s">
        <v>676</v>
      </c>
      <c r="B2306" s="2">
        <v>23</v>
      </c>
      <c r="C2306" s="2">
        <v>7.58</v>
      </c>
      <c r="D2306" s="2">
        <v>3.53</v>
      </c>
      <c r="E2306" s="2">
        <v>0.81</v>
      </c>
    </row>
    <row r="2307" spans="1:5" x14ac:dyDescent="0.35">
      <c r="A2307" s="1" t="s">
        <v>695</v>
      </c>
      <c r="B2307" s="2">
        <v>23</v>
      </c>
      <c r="C2307" s="2">
        <v>7.58</v>
      </c>
      <c r="D2307" s="2">
        <v>3.53</v>
      </c>
      <c r="E2307" s="2">
        <v>0.81</v>
      </c>
    </row>
    <row r="2308" spans="1:5" x14ac:dyDescent="0.35">
      <c r="A2308" s="1" t="s">
        <v>714</v>
      </c>
      <c r="B2308" s="2">
        <v>23</v>
      </c>
      <c r="C2308" s="2">
        <v>7.58</v>
      </c>
      <c r="D2308" s="2">
        <v>3.53</v>
      </c>
      <c r="E2308" s="2">
        <v>0.81</v>
      </c>
    </row>
    <row r="2309" spans="1:5" x14ac:dyDescent="0.35">
      <c r="A2309" s="1" t="s">
        <v>733</v>
      </c>
      <c r="B2309" s="2">
        <v>23</v>
      </c>
      <c r="C2309" s="2">
        <v>7.58</v>
      </c>
      <c r="D2309" s="2">
        <v>3.53</v>
      </c>
      <c r="E2309" s="2">
        <v>0.81</v>
      </c>
    </row>
    <row r="2310" spans="1:5" x14ac:dyDescent="0.35">
      <c r="A2310" s="1" t="s">
        <v>755</v>
      </c>
      <c r="B2310" s="2">
        <v>23</v>
      </c>
      <c r="C2310" s="2">
        <v>3.55</v>
      </c>
      <c r="D2310" s="2">
        <v>4.2300000000000004</v>
      </c>
      <c r="E2310" s="2">
        <v>5.15</v>
      </c>
    </row>
    <row r="2311" spans="1:5" x14ac:dyDescent="0.35">
      <c r="A2311" s="1" t="s">
        <v>774</v>
      </c>
      <c r="B2311" s="2">
        <v>23</v>
      </c>
      <c r="C2311" s="2">
        <v>1.95</v>
      </c>
      <c r="D2311" s="2">
        <v>4.91</v>
      </c>
      <c r="E2311" s="2">
        <v>0.74</v>
      </c>
    </row>
    <row r="2312" spans="1:5" x14ac:dyDescent="0.35">
      <c r="A2312" s="1" t="s">
        <v>793</v>
      </c>
      <c r="B2312" s="2">
        <v>23</v>
      </c>
      <c r="C2312" s="2">
        <v>8.5399999999999991</v>
      </c>
      <c r="D2312" s="2">
        <v>4.0199999999999996</v>
      </c>
      <c r="E2312" s="2">
        <v>2.34</v>
      </c>
    </row>
    <row r="2313" spans="1:5" x14ac:dyDescent="0.35">
      <c r="A2313" s="1" t="s">
        <v>815</v>
      </c>
      <c r="B2313" s="2">
        <v>23</v>
      </c>
      <c r="C2313" s="2">
        <v>7.67</v>
      </c>
      <c r="D2313" s="2">
        <v>1.74</v>
      </c>
      <c r="E2313" s="2">
        <v>1.36</v>
      </c>
    </row>
    <row r="2314" spans="1:5" x14ac:dyDescent="0.35">
      <c r="A2314" s="1" t="s">
        <v>834</v>
      </c>
      <c r="B2314" s="2">
        <v>23</v>
      </c>
      <c r="C2314" s="2">
        <v>9.16</v>
      </c>
      <c r="D2314" s="2">
        <v>1.29</v>
      </c>
      <c r="E2314" s="2">
        <v>3.88</v>
      </c>
    </row>
    <row r="2315" spans="1:5" x14ac:dyDescent="0.35">
      <c r="A2315" s="1" t="s">
        <v>853</v>
      </c>
      <c r="B2315" s="2">
        <v>23</v>
      </c>
      <c r="C2315" s="2">
        <v>6.81</v>
      </c>
      <c r="D2315" s="2">
        <v>1.85</v>
      </c>
      <c r="E2315" s="2">
        <v>7.53</v>
      </c>
    </row>
    <row r="2316" spans="1:5" x14ac:dyDescent="0.35">
      <c r="A2316" s="1" t="s">
        <v>875</v>
      </c>
      <c r="B2316" s="2">
        <v>23</v>
      </c>
      <c r="C2316" s="2">
        <v>2.2999999999999998</v>
      </c>
      <c r="D2316" s="2">
        <v>8.08</v>
      </c>
      <c r="E2316" s="2">
        <v>4.4000000000000004</v>
      </c>
    </row>
    <row r="2317" spans="1:5" x14ac:dyDescent="0.35">
      <c r="A2317" s="1" t="s">
        <v>894</v>
      </c>
      <c r="B2317" s="2">
        <v>23</v>
      </c>
      <c r="C2317" s="2">
        <v>2.82</v>
      </c>
      <c r="D2317" s="2">
        <v>2.04</v>
      </c>
      <c r="E2317" s="2">
        <v>2.91</v>
      </c>
    </row>
    <row r="2318" spans="1:5" x14ac:dyDescent="0.35">
      <c r="A2318" s="1" t="s">
        <v>913</v>
      </c>
      <c r="B2318" s="2">
        <v>23</v>
      </c>
      <c r="C2318" s="2">
        <v>1.88</v>
      </c>
      <c r="D2318" s="2">
        <v>6.79</v>
      </c>
      <c r="E2318" s="2">
        <v>8.3000000000000007</v>
      </c>
    </row>
    <row r="2319" spans="1:5" x14ac:dyDescent="0.35">
      <c r="A2319" s="1" t="s">
        <v>930</v>
      </c>
      <c r="B2319" s="2">
        <v>23</v>
      </c>
      <c r="C2319" s="2">
        <v>9.8000000000000007</v>
      </c>
      <c r="D2319" s="2">
        <v>0.97</v>
      </c>
      <c r="E2319" s="2">
        <v>0.26</v>
      </c>
    </row>
    <row r="2320" spans="1:5" x14ac:dyDescent="0.35">
      <c r="A2320" s="1" t="s">
        <v>947</v>
      </c>
      <c r="B2320" s="2">
        <v>23</v>
      </c>
      <c r="C2320" s="2">
        <v>6.39</v>
      </c>
      <c r="D2320" s="2">
        <v>7.64</v>
      </c>
      <c r="E2320" s="2">
        <v>4.43</v>
      </c>
    </row>
    <row r="2321" spans="1:5" x14ac:dyDescent="0.35">
      <c r="A2321" s="1" t="s">
        <v>964</v>
      </c>
      <c r="B2321" s="2">
        <v>23</v>
      </c>
      <c r="C2321" s="2">
        <v>5.4</v>
      </c>
      <c r="D2321" s="2">
        <v>8.1</v>
      </c>
      <c r="E2321" s="2">
        <v>9.11</v>
      </c>
    </row>
    <row r="2322" spans="1:5" x14ac:dyDescent="0.35">
      <c r="A2322" s="1" t="s">
        <v>981</v>
      </c>
      <c r="B2322" s="2">
        <v>23</v>
      </c>
      <c r="C2322" s="2">
        <v>1.01</v>
      </c>
      <c r="D2322" s="2">
        <v>6.34</v>
      </c>
      <c r="E2322" s="2">
        <v>5.76</v>
      </c>
    </row>
    <row r="2323" spans="1:5" x14ac:dyDescent="0.35">
      <c r="A2323" s="1" t="s">
        <v>998</v>
      </c>
      <c r="B2323" s="2">
        <v>23</v>
      </c>
      <c r="C2323" s="2">
        <v>3.57</v>
      </c>
      <c r="D2323" s="2">
        <v>1.78</v>
      </c>
      <c r="E2323" s="2">
        <v>6.5</v>
      </c>
    </row>
    <row r="2324" spans="1:5" x14ac:dyDescent="0.35">
      <c r="A2324" s="1" t="s">
        <v>1015</v>
      </c>
      <c r="B2324" s="2">
        <v>23</v>
      </c>
      <c r="C2324" s="2">
        <v>1.47</v>
      </c>
      <c r="D2324" s="2">
        <v>9.8000000000000007</v>
      </c>
      <c r="E2324" s="2">
        <v>5.95</v>
      </c>
    </row>
    <row r="2325" spans="1:5" x14ac:dyDescent="0.35">
      <c r="A2325" s="1" t="s">
        <v>1032</v>
      </c>
      <c r="B2325" s="2">
        <v>23</v>
      </c>
      <c r="C2325" s="2">
        <v>1.83</v>
      </c>
      <c r="D2325" s="2">
        <v>5.94</v>
      </c>
      <c r="E2325" s="2">
        <v>5.6</v>
      </c>
    </row>
    <row r="2326" spans="1:5" x14ac:dyDescent="0.35">
      <c r="A2326" s="1" t="s">
        <v>1043</v>
      </c>
      <c r="B2326" s="2">
        <v>23</v>
      </c>
      <c r="C2326" s="2">
        <v>4.04</v>
      </c>
      <c r="D2326" s="2">
        <v>2.88</v>
      </c>
      <c r="E2326" s="2">
        <v>2.4300000000000002</v>
      </c>
    </row>
    <row r="2327" spans="1:5" x14ac:dyDescent="0.35">
      <c r="A2327" s="1" t="s">
        <v>1060</v>
      </c>
      <c r="B2327" s="2">
        <v>23</v>
      </c>
      <c r="C2327" s="2">
        <v>9.85</v>
      </c>
      <c r="D2327" s="2">
        <v>2.02</v>
      </c>
      <c r="E2327" s="2">
        <v>3.36</v>
      </c>
    </row>
    <row r="2328" spans="1:5" x14ac:dyDescent="0.35">
      <c r="A2328" s="1" t="s">
        <v>1077</v>
      </c>
      <c r="B2328" s="2">
        <v>23</v>
      </c>
      <c r="C2328" s="2">
        <v>6.8</v>
      </c>
      <c r="D2328" s="2">
        <v>1.79</v>
      </c>
      <c r="E2328" s="2">
        <v>0.7</v>
      </c>
    </row>
    <row r="2329" spans="1:5" x14ac:dyDescent="0.35">
      <c r="A2329" s="1" t="s">
        <v>1094</v>
      </c>
      <c r="B2329" s="2">
        <v>23</v>
      </c>
      <c r="C2329" s="2">
        <v>8.09</v>
      </c>
      <c r="D2329" s="2">
        <v>2.2400000000000002</v>
      </c>
      <c r="E2329" s="2">
        <v>7.84</v>
      </c>
    </row>
    <row r="2330" spans="1:5" x14ac:dyDescent="0.35">
      <c r="A2330" s="1" t="s">
        <v>1112</v>
      </c>
      <c r="B2330" s="2">
        <v>23</v>
      </c>
      <c r="C2330" s="2">
        <v>7.93</v>
      </c>
      <c r="D2330" s="2">
        <v>2.89</v>
      </c>
      <c r="E2330" s="2">
        <v>8.52</v>
      </c>
    </row>
    <row r="2331" spans="1:5" x14ac:dyDescent="0.35">
      <c r="A2331" s="1" t="s">
        <v>1129</v>
      </c>
      <c r="B2331" s="2">
        <v>23</v>
      </c>
      <c r="C2331" s="2">
        <v>5.42</v>
      </c>
      <c r="D2331" s="2">
        <v>7.24</v>
      </c>
      <c r="E2331" s="2">
        <v>2.15</v>
      </c>
    </row>
    <row r="2332" spans="1:5" x14ac:dyDescent="0.35">
      <c r="A2332" s="1" t="s">
        <v>1146</v>
      </c>
      <c r="B2332" s="2">
        <v>23</v>
      </c>
      <c r="C2332" s="2">
        <v>3.55</v>
      </c>
      <c r="D2332" s="2">
        <v>4.2300000000000004</v>
      </c>
      <c r="E2332" s="2">
        <v>5.15</v>
      </c>
    </row>
    <row r="2333" spans="1:5" x14ac:dyDescent="0.35">
      <c r="A2333" s="1" t="s">
        <v>1163</v>
      </c>
      <c r="B2333" s="2">
        <v>23</v>
      </c>
      <c r="C2333" s="2">
        <v>4.67</v>
      </c>
      <c r="D2333" s="2">
        <v>1.92</v>
      </c>
      <c r="E2333" s="2">
        <v>6.31</v>
      </c>
    </row>
    <row r="2334" spans="1:5" x14ac:dyDescent="0.35">
      <c r="A2334" s="1" t="s">
        <v>1180</v>
      </c>
      <c r="B2334" s="2">
        <v>23</v>
      </c>
      <c r="C2334" s="2">
        <v>1.95</v>
      </c>
      <c r="D2334" s="2">
        <v>4.91</v>
      </c>
      <c r="E2334" s="2">
        <v>0.74</v>
      </c>
    </row>
    <row r="2335" spans="1:5" x14ac:dyDescent="0.35">
      <c r="A2335" s="1" t="s">
        <v>1197</v>
      </c>
      <c r="B2335" s="2">
        <v>23</v>
      </c>
      <c r="C2335" s="2">
        <v>6.81</v>
      </c>
      <c r="D2335" s="2">
        <v>1.85</v>
      </c>
      <c r="E2335" s="2">
        <v>7.53</v>
      </c>
    </row>
    <row r="2336" spans="1:5" x14ac:dyDescent="0.35">
      <c r="A2336" s="1" t="s">
        <v>1214</v>
      </c>
      <c r="B2336" s="2">
        <v>23</v>
      </c>
      <c r="C2336" s="2">
        <v>8.5399999999999991</v>
      </c>
      <c r="D2336" s="2">
        <v>4.0199999999999996</v>
      </c>
      <c r="E2336" s="2">
        <v>2.34</v>
      </c>
    </row>
    <row r="2337" spans="1:5" x14ac:dyDescent="0.35">
      <c r="A2337" s="1" t="s">
        <v>1231</v>
      </c>
      <c r="B2337" s="2">
        <v>23</v>
      </c>
      <c r="C2337" s="2">
        <v>7.93</v>
      </c>
      <c r="D2337" s="2">
        <v>2.89</v>
      </c>
      <c r="E2337" s="2">
        <v>8.52</v>
      </c>
    </row>
    <row r="2338" spans="1:5" x14ac:dyDescent="0.35">
      <c r="A2338" s="1" t="s">
        <v>1248</v>
      </c>
      <c r="B2338" s="2">
        <v>23</v>
      </c>
      <c r="C2338" s="2">
        <v>7.67</v>
      </c>
      <c r="D2338" s="2">
        <v>1.74</v>
      </c>
      <c r="E2338" s="2">
        <v>1.36</v>
      </c>
    </row>
    <row r="2339" spans="1:5" x14ac:dyDescent="0.35">
      <c r="A2339" s="1" t="s">
        <v>1265</v>
      </c>
      <c r="B2339" s="2">
        <v>23</v>
      </c>
      <c r="C2339" s="2">
        <v>2.82</v>
      </c>
      <c r="D2339" s="2">
        <v>2.04</v>
      </c>
      <c r="E2339" s="2">
        <v>2.91</v>
      </c>
    </row>
    <row r="2340" spans="1:5" x14ac:dyDescent="0.35">
      <c r="A2340" s="1" t="s">
        <v>1282</v>
      </c>
      <c r="B2340" s="2">
        <v>23</v>
      </c>
      <c r="C2340" s="2">
        <v>7.33</v>
      </c>
      <c r="D2340" s="2">
        <v>3.81</v>
      </c>
      <c r="E2340" s="2">
        <v>8.76</v>
      </c>
    </row>
    <row r="2341" spans="1:5" x14ac:dyDescent="0.35">
      <c r="A2341" s="1" t="s">
        <v>1299</v>
      </c>
      <c r="B2341" s="2">
        <v>23</v>
      </c>
      <c r="C2341" s="2">
        <v>1.88</v>
      </c>
      <c r="D2341" s="2">
        <v>6.79</v>
      </c>
      <c r="E2341" s="2">
        <v>8.3000000000000007</v>
      </c>
    </row>
    <row r="2342" spans="1:5" x14ac:dyDescent="0.35">
      <c r="A2342" s="1" t="s">
        <v>1316</v>
      </c>
      <c r="B2342" s="2">
        <v>23</v>
      </c>
      <c r="C2342" s="2">
        <v>3.57</v>
      </c>
      <c r="D2342" s="2">
        <v>1.78</v>
      </c>
      <c r="E2342" s="2">
        <v>6.5</v>
      </c>
    </row>
    <row r="2343" spans="1:5" x14ac:dyDescent="0.35">
      <c r="A2343" s="1" t="s">
        <v>1333</v>
      </c>
      <c r="B2343" s="2">
        <v>23</v>
      </c>
      <c r="C2343" s="2">
        <v>1.47</v>
      </c>
      <c r="D2343" s="2">
        <v>9.8000000000000007</v>
      </c>
      <c r="E2343" s="2">
        <v>5.95</v>
      </c>
    </row>
    <row r="2344" spans="1:5" x14ac:dyDescent="0.35">
      <c r="A2344" s="1" t="s">
        <v>1350</v>
      </c>
      <c r="B2344" s="2">
        <v>23</v>
      </c>
      <c r="C2344" s="2">
        <v>1.83</v>
      </c>
      <c r="D2344" s="2">
        <v>5.94</v>
      </c>
      <c r="E2344" s="2">
        <v>5.6</v>
      </c>
    </row>
    <row r="2345" spans="1:5" x14ac:dyDescent="0.35">
      <c r="A2345" s="1" t="s">
        <v>1367</v>
      </c>
      <c r="B2345" s="2">
        <v>23</v>
      </c>
      <c r="C2345" s="2">
        <v>4.04</v>
      </c>
      <c r="D2345" s="2">
        <v>2.88</v>
      </c>
      <c r="E2345" s="2">
        <v>2.4300000000000002</v>
      </c>
    </row>
    <row r="2346" spans="1:5" x14ac:dyDescent="0.35">
      <c r="A2346" s="1" t="s">
        <v>1384</v>
      </c>
      <c r="B2346" s="2">
        <v>23</v>
      </c>
      <c r="C2346" s="2">
        <v>9.85</v>
      </c>
      <c r="D2346" s="2">
        <v>2.02</v>
      </c>
      <c r="E2346" s="2">
        <v>3.36</v>
      </c>
    </row>
    <row r="2347" spans="1:5" x14ac:dyDescent="0.35">
      <c r="A2347" s="1" t="s">
        <v>1401</v>
      </c>
      <c r="B2347" s="2">
        <v>23</v>
      </c>
      <c r="C2347" s="2">
        <v>6.8</v>
      </c>
      <c r="D2347" s="2">
        <v>1.79</v>
      </c>
      <c r="E2347" s="2">
        <v>0.7</v>
      </c>
    </row>
    <row r="2348" spans="1:5" x14ac:dyDescent="0.35">
      <c r="A2348" s="1" t="s">
        <v>1418</v>
      </c>
      <c r="B2348" s="2">
        <v>23</v>
      </c>
      <c r="C2348" s="2">
        <v>8.09</v>
      </c>
      <c r="D2348" s="2">
        <v>2.2400000000000002</v>
      </c>
      <c r="E2348" s="2">
        <v>7.84</v>
      </c>
    </row>
    <row r="2349" spans="1:5" x14ac:dyDescent="0.35">
      <c r="A2349" s="1" t="s">
        <v>1435</v>
      </c>
      <c r="B2349" s="2">
        <v>23</v>
      </c>
      <c r="C2349" s="2">
        <v>7.93</v>
      </c>
      <c r="D2349" s="2">
        <v>2.89</v>
      </c>
      <c r="E2349" s="2">
        <v>8.52</v>
      </c>
    </row>
    <row r="2350" spans="1:5" x14ac:dyDescent="0.35">
      <c r="A2350" s="1" t="s">
        <v>1452</v>
      </c>
      <c r="B2350" s="2">
        <v>23</v>
      </c>
      <c r="C2350" s="2">
        <v>5.42</v>
      </c>
      <c r="D2350" s="2">
        <v>7.24</v>
      </c>
      <c r="E2350" s="2">
        <v>2.15</v>
      </c>
    </row>
    <row r="2351" spans="1:5" x14ac:dyDescent="0.35">
      <c r="A2351" s="1" t="s">
        <v>1471</v>
      </c>
      <c r="B2351" s="2">
        <v>23</v>
      </c>
      <c r="C2351" s="2">
        <v>3.55</v>
      </c>
      <c r="D2351" s="2">
        <v>4.2300000000000004</v>
      </c>
      <c r="E2351" s="2">
        <v>5.15</v>
      </c>
    </row>
    <row r="2352" spans="1:5" x14ac:dyDescent="0.35">
      <c r="A2352" s="1" t="s">
        <v>1490</v>
      </c>
      <c r="B2352" s="2">
        <v>23</v>
      </c>
      <c r="C2352" s="2">
        <v>4.67</v>
      </c>
      <c r="D2352" s="2">
        <v>1.92</v>
      </c>
      <c r="E2352" s="2">
        <v>6.31</v>
      </c>
    </row>
    <row r="2353" spans="1:5" x14ac:dyDescent="0.35">
      <c r="A2353" s="1" t="s">
        <v>1509</v>
      </c>
      <c r="B2353" s="2">
        <v>23</v>
      </c>
      <c r="C2353" s="2">
        <v>1.95</v>
      </c>
      <c r="D2353" s="2">
        <v>4.91</v>
      </c>
      <c r="E2353" s="2">
        <v>0.74</v>
      </c>
    </row>
    <row r="2354" spans="1:5" x14ac:dyDescent="0.35">
      <c r="A2354" s="1" t="s">
        <v>1531</v>
      </c>
      <c r="B2354" s="2">
        <v>23</v>
      </c>
      <c r="C2354" s="2">
        <v>6.81</v>
      </c>
      <c r="D2354" s="2">
        <v>1.85</v>
      </c>
      <c r="E2354" s="2">
        <v>7.53</v>
      </c>
    </row>
    <row r="2355" spans="1:5" x14ac:dyDescent="0.35">
      <c r="A2355" s="1" t="s">
        <v>1550</v>
      </c>
      <c r="B2355" s="2">
        <v>23</v>
      </c>
      <c r="C2355" s="2">
        <v>8.5399999999999991</v>
      </c>
      <c r="D2355" s="2">
        <v>4.0199999999999996</v>
      </c>
      <c r="E2355" s="2">
        <v>2.34</v>
      </c>
    </row>
    <row r="2356" spans="1:5" x14ac:dyDescent="0.35">
      <c r="A2356" s="1" t="s">
        <v>1569</v>
      </c>
      <c r="B2356" s="2">
        <v>23</v>
      </c>
      <c r="C2356" s="2">
        <v>7.93</v>
      </c>
      <c r="D2356" s="2">
        <v>2.89</v>
      </c>
      <c r="E2356" s="2">
        <v>8.52</v>
      </c>
    </row>
    <row r="2357" spans="1:5" x14ac:dyDescent="0.35">
      <c r="A2357" s="1" t="s">
        <v>1591</v>
      </c>
      <c r="B2357" s="2">
        <v>23</v>
      </c>
      <c r="C2357" s="2">
        <v>7.67</v>
      </c>
      <c r="D2357" s="2">
        <v>1.74</v>
      </c>
      <c r="E2357" s="2">
        <v>1.36</v>
      </c>
    </row>
    <row r="2358" spans="1:5" x14ac:dyDescent="0.35">
      <c r="A2358" s="1" t="s">
        <v>1610</v>
      </c>
      <c r="B2358" s="2">
        <v>23</v>
      </c>
      <c r="C2358" s="2">
        <v>2.82</v>
      </c>
      <c r="D2358" s="2">
        <v>2.04</v>
      </c>
      <c r="E2358" s="2">
        <v>2.91</v>
      </c>
    </row>
    <row r="2359" spans="1:5" x14ac:dyDescent="0.35">
      <c r="A2359" s="1" t="s">
        <v>1629</v>
      </c>
      <c r="B2359" s="2">
        <v>23</v>
      </c>
      <c r="C2359" s="2">
        <v>7.33</v>
      </c>
      <c r="D2359" s="2">
        <v>3.81</v>
      </c>
      <c r="E2359" s="2">
        <v>8.76</v>
      </c>
    </row>
    <row r="2360" spans="1:5" x14ac:dyDescent="0.35">
      <c r="A2360" s="1" t="s">
        <v>1651</v>
      </c>
      <c r="B2360" s="2">
        <v>23</v>
      </c>
      <c r="C2360" s="2">
        <v>1.88</v>
      </c>
      <c r="D2360" s="2">
        <v>6.79</v>
      </c>
      <c r="E2360" s="2">
        <v>8.3000000000000007</v>
      </c>
    </row>
    <row r="2361" spans="1:5" x14ac:dyDescent="0.35">
      <c r="A2361" s="1" t="s">
        <v>1670</v>
      </c>
      <c r="B2361" s="2">
        <v>23</v>
      </c>
      <c r="C2361" s="2">
        <v>6.4</v>
      </c>
      <c r="D2361" s="2">
        <v>7.84</v>
      </c>
      <c r="E2361" s="2">
        <v>4.3499999999999996</v>
      </c>
    </row>
    <row r="2362" spans="1:5" x14ac:dyDescent="0.35">
      <c r="A2362" s="1" t="s">
        <v>1689</v>
      </c>
      <c r="B2362" s="2">
        <v>23</v>
      </c>
      <c r="C2362" s="2">
        <v>6.4</v>
      </c>
      <c r="D2362" s="2">
        <v>7.84</v>
      </c>
      <c r="E2362" s="2">
        <v>4.3499999999999996</v>
      </c>
    </row>
    <row r="2363" spans="1:5" x14ac:dyDescent="0.35">
      <c r="A2363" s="1" t="s">
        <v>1706</v>
      </c>
      <c r="B2363" s="2">
        <v>23</v>
      </c>
      <c r="C2363" s="2">
        <v>6.4</v>
      </c>
      <c r="D2363" s="2">
        <v>7.84</v>
      </c>
      <c r="E2363" s="2">
        <v>4.3499999999999996</v>
      </c>
    </row>
    <row r="2364" spans="1:5" x14ac:dyDescent="0.35">
      <c r="A2364" s="1" t="s">
        <v>1723</v>
      </c>
      <c r="B2364" s="2">
        <v>23</v>
      </c>
      <c r="C2364" s="2">
        <v>6.4</v>
      </c>
      <c r="D2364" s="2">
        <v>7.84</v>
      </c>
      <c r="E2364" s="2">
        <v>4.3499999999999996</v>
      </c>
    </row>
    <row r="2365" spans="1:5" x14ac:dyDescent="0.35">
      <c r="A2365" s="1" t="s">
        <v>1740</v>
      </c>
      <c r="B2365" s="2">
        <v>23</v>
      </c>
      <c r="C2365" s="2">
        <v>6.4</v>
      </c>
      <c r="D2365" s="2">
        <v>7.84</v>
      </c>
      <c r="E2365" s="2">
        <v>4.3499999999999996</v>
      </c>
    </row>
    <row r="2366" spans="1:5" x14ac:dyDescent="0.35">
      <c r="A2366" s="1" t="s">
        <v>1757</v>
      </c>
      <c r="B2366" s="2">
        <v>23</v>
      </c>
      <c r="C2366" s="2">
        <v>6.4</v>
      </c>
      <c r="D2366" s="2">
        <v>7.84</v>
      </c>
      <c r="E2366" s="2">
        <v>4.3499999999999996</v>
      </c>
    </row>
    <row r="2367" spans="1:5" x14ac:dyDescent="0.35">
      <c r="A2367" s="1" t="s">
        <v>1774</v>
      </c>
      <c r="B2367" s="2">
        <v>23</v>
      </c>
      <c r="C2367" s="2">
        <v>6.4</v>
      </c>
      <c r="D2367" s="2">
        <v>7.84</v>
      </c>
      <c r="E2367" s="2">
        <v>4.3499999999999996</v>
      </c>
    </row>
    <row r="2368" spans="1:5" x14ac:dyDescent="0.35">
      <c r="A2368" s="1" t="s">
        <v>1791</v>
      </c>
      <c r="B2368" s="2">
        <v>23</v>
      </c>
      <c r="C2368" s="2">
        <v>6.4</v>
      </c>
      <c r="D2368" s="2">
        <v>7.84</v>
      </c>
      <c r="E2368" s="2">
        <v>4.3499999999999996</v>
      </c>
    </row>
    <row r="2369" spans="1:5" x14ac:dyDescent="0.35">
      <c r="A2369" s="1" t="s">
        <v>1808</v>
      </c>
      <c r="B2369" s="2">
        <v>23</v>
      </c>
      <c r="C2369" s="2">
        <v>6.4</v>
      </c>
      <c r="D2369" s="2">
        <v>7.84</v>
      </c>
      <c r="E2369" s="2">
        <v>4.3499999999999996</v>
      </c>
    </row>
    <row r="2370" spans="1:5" x14ac:dyDescent="0.35">
      <c r="A2370" s="1" t="s">
        <v>1819</v>
      </c>
      <c r="B2370" s="2">
        <v>23</v>
      </c>
      <c r="C2370" s="2">
        <v>6.4</v>
      </c>
      <c r="D2370" s="2">
        <v>7.84</v>
      </c>
      <c r="E2370" s="2">
        <v>4.3499999999999996</v>
      </c>
    </row>
    <row r="2371" spans="1:5" x14ac:dyDescent="0.35">
      <c r="A2371" s="1" t="s">
        <v>1836</v>
      </c>
      <c r="B2371" s="2">
        <v>23</v>
      </c>
      <c r="C2371" s="2">
        <v>6.4</v>
      </c>
      <c r="D2371" s="2">
        <v>7.84</v>
      </c>
      <c r="E2371" s="2">
        <v>4.3499999999999996</v>
      </c>
    </row>
    <row r="2372" spans="1:5" x14ac:dyDescent="0.35">
      <c r="A2372" s="1" t="s">
        <v>1853</v>
      </c>
      <c r="B2372" s="2">
        <v>23</v>
      </c>
      <c r="C2372" s="2">
        <v>6.4</v>
      </c>
      <c r="D2372" s="2">
        <v>7.84</v>
      </c>
      <c r="E2372" s="2">
        <v>4.3499999999999996</v>
      </c>
    </row>
    <row r="2373" spans="1:5" x14ac:dyDescent="0.35">
      <c r="A2373" s="1" t="s">
        <v>1870</v>
      </c>
      <c r="B2373" s="2">
        <v>23</v>
      </c>
      <c r="C2373" s="2">
        <v>5.87</v>
      </c>
      <c r="D2373" s="2">
        <v>6.23</v>
      </c>
      <c r="E2373" s="2">
        <v>7.84</v>
      </c>
    </row>
    <row r="2374" spans="1:5" x14ac:dyDescent="0.35">
      <c r="A2374" s="1" t="s">
        <v>1888</v>
      </c>
      <c r="B2374" s="2">
        <v>23</v>
      </c>
      <c r="C2374" s="2">
        <v>9.81</v>
      </c>
      <c r="D2374" s="2">
        <v>0.56000000000000005</v>
      </c>
      <c r="E2374" s="2">
        <v>3.76</v>
      </c>
    </row>
    <row r="2375" spans="1:5" x14ac:dyDescent="0.35">
      <c r="A2375" s="1" t="s">
        <v>1905</v>
      </c>
      <c r="B2375" s="2">
        <v>23</v>
      </c>
      <c r="C2375" s="2">
        <v>5.87</v>
      </c>
      <c r="D2375" s="2">
        <v>6.23</v>
      </c>
      <c r="E2375" s="2">
        <v>7.84</v>
      </c>
    </row>
    <row r="2376" spans="1:5" x14ac:dyDescent="0.35">
      <c r="A2376" s="1" t="s">
        <v>1922</v>
      </c>
      <c r="B2376" s="2">
        <v>23</v>
      </c>
      <c r="C2376" s="2">
        <v>9.81</v>
      </c>
      <c r="D2376" s="2">
        <v>0.56000000000000005</v>
      </c>
      <c r="E2376" s="2">
        <v>3.76</v>
      </c>
    </row>
    <row r="2377" spans="1:5" x14ac:dyDescent="0.35">
      <c r="A2377" s="1" t="s">
        <v>1939</v>
      </c>
      <c r="B2377" s="2">
        <v>23</v>
      </c>
      <c r="C2377" s="2">
        <v>5.87</v>
      </c>
      <c r="D2377" s="2">
        <v>6.23</v>
      </c>
      <c r="E2377" s="2">
        <v>7.84</v>
      </c>
    </row>
    <row r="2378" spans="1:5" x14ac:dyDescent="0.35">
      <c r="A2378" s="1" t="s">
        <v>1956</v>
      </c>
      <c r="B2378" s="2">
        <v>23</v>
      </c>
      <c r="C2378" s="2">
        <v>9.81</v>
      </c>
      <c r="D2378" s="2">
        <v>0.56000000000000005</v>
      </c>
      <c r="E2378" s="2">
        <v>3.76</v>
      </c>
    </row>
    <row r="2379" spans="1:5" x14ac:dyDescent="0.35">
      <c r="A2379" s="1" t="s">
        <v>1973</v>
      </c>
      <c r="B2379" s="2">
        <v>23</v>
      </c>
      <c r="C2379" s="2">
        <v>5.87</v>
      </c>
      <c r="D2379" s="2">
        <v>6.23</v>
      </c>
      <c r="E2379" s="2">
        <v>7.84</v>
      </c>
    </row>
    <row r="2380" spans="1:5" x14ac:dyDescent="0.35">
      <c r="A2380" s="1" t="s">
        <v>1990</v>
      </c>
      <c r="B2380" s="2">
        <v>23</v>
      </c>
      <c r="C2380" s="2">
        <v>9.81</v>
      </c>
      <c r="D2380" s="2">
        <v>0.56000000000000005</v>
      </c>
      <c r="E2380" s="2">
        <v>3.76</v>
      </c>
    </row>
    <row r="2381" spans="1:5" x14ac:dyDescent="0.35">
      <c r="A2381" s="1" t="s">
        <v>2007</v>
      </c>
      <c r="B2381" s="2">
        <v>23</v>
      </c>
      <c r="C2381" s="2">
        <v>5.87</v>
      </c>
      <c r="D2381" s="2">
        <v>6.23</v>
      </c>
      <c r="E2381" s="2">
        <v>7.84</v>
      </c>
    </row>
    <row r="2382" spans="1:5" x14ac:dyDescent="0.35">
      <c r="A2382" s="1" t="s">
        <v>2024</v>
      </c>
      <c r="B2382" s="2">
        <v>23</v>
      </c>
      <c r="C2382" s="2">
        <v>9.81</v>
      </c>
      <c r="D2382" s="2">
        <v>0.56000000000000005</v>
      </c>
      <c r="E2382" s="2">
        <v>3.76</v>
      </c>
    </row>
    <row r="2383" spans="1:5" x14ac:dyDescent="0.35">
      <c r="A2383" s="1" t="s">
        <v>2041</v>
      </c>
      <c r="B2383" s="2">
        <v>23</v>
      </c>
      <c r="C2383" s="2">
        <v>5.87</v>
      </c>
      <c r="D2383" s="2">
        <v>6.23</v>
      </c>
      <c r="E2383" s="2">
        <v>7.84</v>
      </c>
    </row>
    <row r="2384" spans="1:5" x14ac:dyDescent="0.35">
      <c r="A2384" s="1" t="s">
        <v>2058</v>
      </c>
      <c r="B2384" s="2">
        <v>23</v>
      </c>
      <c r="C2384" s="2">
        <v>9.81</v>
      </c>
      <c r="D2384" s="2">
        <v>0.56000000000000005</v>
      </c>
      <c r="E2384" s="2">
        <v>3.76</v>
      </c>
    </row>
    <row r="2385" spans="1:5" x14ac:dyDescent="0.35">
      <c r="A2385" s="1" t="s">
        <v>2075</v>
      </c>
      <c r="B2385" s="2">
        <v>23</v>
      </c>
      <c r="C2385" s="2">
        <v>5.87</v>
      </c>
      <c r="D2385" s="2">
        <v>6.23</v>
      </c>
      <c r="E2385" s="2">
        <v>7.84</v>
      </c>
    </row>
    <row r="2386" spans="1:5" x14ac:dyDescent="0.35">
      <c r="A2386" s="1" t="s">
        <v>2092</v>
      </c>
      <c r="B2386" s="2">
        <v>23</v>
      </c>
      <c r="C2386" s="2">
        <v>9.81</v>
      </c>
      <c r="D2386" s="2">
        <v>0.56000000000000005</v>
      </c>
      <c r="E2386" s="2">
        <v>3.76</v>
      </c>
    </row>
    <row r="2387" spans="1:5" x14ac:dyDescent="0.35">
      <c r="A2387" s="1" t="s">
        <v>2109</v>
      </c>
      <c r="B2387" s="2">
        <v>23</v>
      </c>
      <c r="C2387" s="2">
        <v>5.87</v>
      </c>
      <c r="D2387" s="2">
        <v>6.23</v>
      </c>
      <c r="E2387" s="2">
        <v>7.84</v>
      </c>
    </row>
    <row r="2388" spans="1:5" x14ac:dyDescent="0.35">
      <c r="A2388" s="1" t="s">
        <v>2126</v>
      </c>
      <c r="B2388" s="2">
        <v>24</v>
      </c>
      <c r="C2388" s="2">
        <v>9.81</v>
      </c>
      <c r="D2388" s="2">
        <v>0.56000000000000005</v>
      </c>
      <c r="E2388" s="2">
        <v>3.76</v>
      </c>
    </row>
    <row r="2389" spans="1:5" x14ac:dyDescent="0.35">
      <c r="A2389" s="1" t="s">
        <v>2143</v>
      </c>
      <c r="B2389" s="2">
        <v>24</v>
      </c>
      <c r="C2389" s="2">
        <v>5.87</v>
      </c>
      <c r="D2389" s="2">
        <v>6.23</v>
      </c>
      <c r="E2389" s="2">
        <v>7.84</v>
      </c>
    </row>
    <row r="2390" spans="1:5" x14ac:dyDescent="0.35">
      <c r="A2390" s="1" t="s">
        <v>2160</v>
      </c>
      <c r="B2390" s="2">
        <v>24</v>
      </c>
      <c r="C2390" s="2">
        <v>9.81</v>
      </c>
      <c r="D2390" s="2">
        <v>0.56000000000000005</v>
      </c>
      <c r="E2390" s="2">
        <v>3.76</v>
      </c>
    </row>
    <row r="2391" spans="1:5" x14ac:dyDescent="0.35">
      <c r="A2391" s="1" t="s">
        <v>2177</v>
      </c>
      <c r="B2391" s="2">
        <v>24</v>
      </c>
      <c r="C2391" s="2">
        <v>5.87</v>
      </c>
      <c r="D2391" s="2">
        <v>6.23</v>
      </c>
      <c r="E2391" s="2">
        <v>7.84</v>
      </c>
    </row>
    <row r="2392" spans="1:5" x14ac:dyDescent="0.35">
      <c r="A2392" s="1" t="s">
        <v>2194</v>
      </c>
      <c r="B2392" s="2">
        <v>24</v>
      </c>
      <c r="C2392" s="2">
        <v>9.81</v>
      </c>
      <c r="D2392" s="2">
        <v>0.56000000000000005</v>
      </c>
      <c r="E2392" s="2">
        <v>3.76</v>
      </c>
    </row>
    <row r="2393" spans="1:5" x14ac:dyDescent="0.35">
      <c r="A2393" s="1" t="s">
        <v>2211</v>
      </c>
      <c r="B2393" s="2">
        <v>24</v>
      </c>
      <c r="C2393" s="2">
        <v>5.87</v>
      </c>
      <c r="D2393" s="2">
        <v>6.23</v>
      </c>
      <c r="E2393" s="2">
        <v>7.84</v>
      </c>
    </row>
    <row r="2394" spans="1:5" x14ac:dyDescent="0.35">
      <c r="A2394" s="1" t="s">
        <v>2228</v>
      </c>
      <c r="B2394" s="2">
        <v>24</v>
      </c>
      <c r="C2394" s="2">
        <v>9.81</v>
      </c>
      <c r="D2394" s="2">
        <v>0.56000000000000005</v>
      </c>
      <c r="E2394" s="2">
        <v>3.76</v>
      </c>
    </row>
    <row r="2395" spans="1:5" x14ac:dyDescent="0.35">
      <c r="A2395" s="1" t="s">
        <v>2247</v>
      </c>
      <c r="B2395" s="2">
        <v>24</v>
      </c>
      <c r="C2395" s="2">
        <v>5.87</v>
      </c>
      <c r="D2395" s="2">
        <v>6.23</v>
      </c>
      <c r="E2395" s="2">
        <v>7.84</v>
      </c>
    </row>
    <row r="2396" spans="1:5" x14ac:dyDescent="0.35">
      <c r="A2396" s="1" t="s">
        <v>2266</v>
      </c>
      <c r="B2396" s="2">
        <v>24</v>
      </c>
      <c r="C2396" s="2">
        <v>9.81</v>
      </c>
      <c r="D2396" s="2">
        <v>0.56000000000000005</v>
      </c>
      <c r="E2396" s="2">
        <v>3.76</v>
      </c>
    </row>
    <row r="2397" spans="1:5" x14ac:dyDescent="0.35">
      <c r="A2397" s="1" t="s">
        <v>2285</v>
      </c>
      <c r="B2397" s="2">
        <v>24</v>
      </c>
      <c r="C2397" s="2">
        <v>5.59</v>
      </c>
      <c r="D2397" s="2">
        <v>2.52</v>
      </c>
      <c r="E2397" s="2">
        <v>5.3</v>
      </c>
    </row>
    <row r="2398" spans="1:5" x14ac:dyDescent="0.35">
      <c r="A2398" s="1" t="s">
        <v>2307</v>
      </c>
      <c r="B2398" s="2">
        <v>24</v>
      </c>
      <c r="C2398" s="2">
        <v>5.59</v>
      </c>
      <c r="D2398" s="2">
        <v>2.52</v>
      </c>
      <c r="E2398" s="2">
        <v>5.3</v>
      </c>
    </row>
    <row r="2399" spans="1:5" x14ac:dyDescent="0.35">
      <c r="A2399" s="1" t="s">
        <v>2326</v>
      </c>
      <c r="B2399" s="2">
        <v>24</v>
      </c>
      <c r="C2399" s="2">
        <v>5.59</v>
      </c>
      <c r="D2399" s="2">
        <v>2.52</v>
      </c>
      <c r="E2399" s="2">
        <v>5.3</v>
      </c>
    </row>
    <row r="2400" spans="1:5" x14ac:dyDescent="0.35">
      <c r="A2400" s="1" t="s">
        <v>2345</v>
      </c>
      <c r="B2400" s="2">
        <v>24</v>
      </c>
      <c r="C2400" s="2">
        <v>5.59</v>
      </c>
      <c r="D2400" s="2">
        <v>2.52</v>
      </c>
      <c r="E2400" s="2">
        <v>5.3</v>
      </c>
    </row>
    <row r="2401" spans="1:5" x14ac:dyDescent="0.35">
      <c r="A2401" s="1" t="s">
        <v>2367</v>
      </c>
      <c r="B2401" s="2">
        <v>24</v>
      </c>
      <c r="C2401" s="2">
        <v>5.59</v>
      </c>
      <c r="D2401" s="2">
        <v>2.52</v>
      </c>
      <c r="E2401" s="2">
        <v>5.3</v>
      </c>
    </row>
    <row r="2402" spans="1:5" x14ac:dyDescent="0.35">
      <c r="A2402" s="1" t="s">
        <v>2386</v>
      </c>
      <c r="B2402" s="2">
        <v>24</v>
      </c>
      <c r="C2402" s="2">
        <v>5.59</v>
      </c>
      <c r="D2402" s="2">
        <v>2.52</v>
      </c>
      <c r="E2402" s="2">
        <v>5.3</v>
      </c>
    </row>
    <row r="2403" spans="1:5" x14ac:dyDescent="0.35">
      <c r="A2403" s="1" t="s">
        <v>2405</v>
      </c>
      <c r="B2403" s="2">
        <v>24</v>
      </c>
      <c r="C2403" s="2">
        <v>5.59</v>
      </c>
      <c r="D2403" s="2">
        <v>2.52</v>
      </c>
      <c r="E2403" s="2">
        <v>5.3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NK3"/>
  <sheetViews>
    <sheetView workbookViewId="0">
      <selection activeCell="J15" sqref="J15"/>
    </sheetView>
  </sheetViews>
  <sheetFormatPr defaultColWidth="8.6328125" defaultRowHeight="14.5" x14ac:dyDescent="0.35"/>
  <cols>
    <col min="1" max="1" width="8.90625" customWidth="1"/>
    <col min="2" max="3" width="7.26953125" bestFit="1" customWidth="1"/>
    <col min="4" max="20" width="8.26953125" bestFit="1" customWidth="1"/>
    <col min="21" max="202" width="9.26953125" bestFit="1" customWidth="1"/>
    <col min="203" max="484" width="10.26953125" bestFit="1" customWidth="1"/>
    <col min="485" max="486" width="7.26953125" bestFit="1" customWidth="1"/>
    <col min="487" max="503" width="8.26953125" bestFit="1" customWidth="1"/>
    <col min="504" max="669" width="9.26953125" bestFit="1" customWidth="1"/>
    <col min="670" max="921" width="10.26953125" bestFit="1" customWidth="1"/>
    <col min="922" max="926" width="7.26953125" bestFit="1" customWidth="1"/>
    <col min="927" max="982" width="8.26953125" bestFit="1" customWidth="1"/>
    <col min="983" max="1534" width="9.26953125" bestFit="1" customWidth="1"/>
    <col min="1535" max="2403" width="10.26953125" bestFit="1" customWidth="1"/>
  </cols>
  <sheetData>
    <row r="2" spans="1:2403" s="40" customFormat="1" x14ac:dyDescent="0.35">
      <c r="A2" s="39" t="s">
        <v>115</v>
      </c>
      <c r="B2" s="40" t="s">
        <v>17</v>
      </c>
      <c r="C2" s="40" t="s">
        <v>18</v>
      </c>
      <c r="D2" s="40" t="s">
        <v>22</v>
      </c>
      <c r="E2" s="40" t="s">
        <v>25</v>
      </c>
      <c r="F2" s="40" t="s">
        <v>26</v>
      </c>
      <c r="G2" s="40" t="s">
        <v>28</v>
      </c>
      <c r="H2" s="40" t="s">
        <v>32</v>
      </c>
      <c r="I2" s="40" t="s">
        <v>40</v>
      </c>
      <c r="J2" s="40" t="s">
        <v>43</v>
      </c>
      <c r="K2" s="40" t="s">
        <v>44</v>
      </c>
      <c r="L2" s="40" t="s">
        <v>52</v>
      </c>
      <c r="M2" s="40" t="s">
        <v>57</v>
      </c>
      <c r="N2" s="40" t="s">
        <v>72</v>
      </c>
      <c r="O2" s="40" t="s">
        <v>74</v>
      </c>
      <c r="P2" s="40" t="s">
        <v>76</v>
      </c>
      <c r="Q2" s="40" t="s">
        <v>88</v>
      </c>
      <c r="R2" s="40" t="s">
        <v>91</v>
      </c>
      <c r="S2" s="40" t="s">
        <v>96</v>
      </c>
      <c r="T2" s="40" t="s">
        <v>101</v>
      </c>
      <c r="U2" s="40" t="s">
        <v>110</v>
      </c>
      <c r="V2" s="40" t="s">
        <v>111</v>
      </c>
      <c r="W2" s="40" t="s">
        <v>135</v>
      </c>
      <c r="X2" s="40" t="s">
        <v>136</v>
      </c>
      <c r="Y2" s="40" t="s">
        <v>140</v>
      </c>
      <c r="Z2" s="40" t="s">
        <v>143</v>
      </c>
      <c r="AA2" s="40" t="s">
        <v>144</v>
      </c>
      <c r="AB2" s="40" t="s">
        <v>146</v>
      </c>
      <c r="AC2" s="40" t="s">
        <v>150</v>
      </c>
      <c r="AD2" s="40" t="s">
        <v>158</v>
      </c>
      <c r="AE2" s="40" t="s">
        <v>161</v>
      </c>
      <c r="AF2" s="40" t="s">
        <v>162</v>
      </c>
      <c r="AG2" s="40" t="s">
        <v>170</v>
      </c>
      <c r="AH2" s="40" t="s">
        <v>175</v>
      </c>
      <c r="AI2" s="40" t="s">
        <v>190</v>
      </c>
      <c r="AJ2" s="40" t="s">
        <v>192</v>
      </c>
      <c r="AK2" s="40" t="s">
        <v>194</v>
      </c>
      <c r="AL2" s="40" t="s">
        <v>206</v>
      </c>
      <c r="AM2" s="40" t="s">
        <v>209</v>
      </c>
      <c r="AN2" s="40" t="s">
        <v>214</v>
      </c>
      <c r="AO2" s="40" t="s">
        <v>219</v>
      </c>
      <c r="AP2" s="40" t="s">
        <v>228</v>
      </c>
      <c r="AQ2" s="40" t="s">
        <v>229</v>
      </c>
      <c r="AR2" s="40" t="s">
        <v>240</v>
      </c>
      <c r="AS2" s="40" t="s">
        <v>241</v>
      </c>
      <c r="AT2" s="40" t="s">
        <v>245</v>
      </c>
      <c r="AU2" s="40" t="s">
        <v>248</v>
      </c>
      <c r="AV2" s="40" t="s">
        <v>249</v>
      </c>
      <c r="AW2" s="40" t="s">
        <v>251</v>
      </c>
      <c r="AX2" s="40" t="s">
        <v>255</v>
      </c>
      <c r="AY2" s="40" t="s">
        <v>263</v>
      </c>
      <c r="AZ2" s="40" t="s">
        <v>266</v>
      </c>
      <c r="BA2" s="40" t="s">
        <v>267</v>
      </c>
      <c r="BB2" s="40" t="s">
        <v>275</v>
      </c>
      <c r="BC2" s="40" t="s">
        <v>280</v>
      </c>
      <c r="BD2" s="40" t="s">
        <v>295</v>
      </c>
      <c r="BE2" s="40" t="s">
        <v>297</v>
      </c>
      <c r="BF2" s="40" t="s">
        <v>299</v>
      </c>
      <c r="BG2" s="40" t="s">
        <v>311</v>
      </c>
      <c r="BH2" s="40" t="s">
        <v>314</v>
      </c>
      <c r="BI2" s="40" t="s">
        <v>319</v>
      </c>
      <c r="BJ2" s="40" t="s">
        <v>324</v>
      </c>
      <c r="BK2" s="40" t="s">
        <v>333</v>
      </c>
      <c r="BL2" s="40" t="s">
        <v>334</v>
      </c>
      <c r="BM2" s="40" t="s">
        <v>345</v>
      </c>
      <c r="BN2" s="40" t="s">
        <v>346</v>
      </c>
      <c r="BO2" s="40" t="s">
        <v>350</v>
      </c>
      <c r="BP2" s="40" t="s">
        <v>353</v>
      </c>
      <c r="BQ2" s="40" t="s">
        <v>354</v>
      </c>
      <c r="BR2" s="40" t="s">
        <v>356</v>
      </c>
      <c r="BS2" s="40" t="s">
        <v>360</v>
      </c>
      <c r="BT2" s="40" t="s">
        <v>368</v>
      </c>
      <c r="BU2" s="40" t="s">
        <v>371</v>
      </c>
      <c r="BV2" s="40" t="s">
        <v>372</v>
      </c>
      <c r="BW2" s="40" t="s">
        <v>380</v>
      </c>
      <c r="BX2" s="40" t="s">
        <v>385</v>
      </c>
      <c r="BY2" s="40" t="s">
        <v>400</v>
      </c>
      <c r="BZ2" s="40" t="s">
        <v>402</v>
      </c>
      <c r="CA2" s="40" t="s">
        <v>404</v>
      </c>
      <c r="CB2" s="40" t="s">
        <v>416</v>
      </c>
      <c r="CC2" s="40" t="s">
        <v>419</v>
      </c>
      <c r="CD2" s="40" t="s">
        <v>424</v>
      </c>
      <c r="CE2" s="40" t="s">
        <v>429</v>
      </c>
      <c r="CF2" s="40" t="s">
        <v>438</v>
      </c>
      <c r="CG2" s="40" t="s">
        <v>439</v>
      </c>
      <c r="CH2" s="40" t="s">
        <v>450</v>
      </c>
      <c r="CI2" s="40" t="s">
        <v>451</v>
      </c>
      <c r="CJ2" s="40" t="s">
        <v>455</v>
      </c>
      <c r="CK2" s="40" t="s">
        <v>458</v>
      </c>
      <c r="CL2" s="40" t="s">
        <v>459</v>
      </c>
      <c r="CM2" s="40" t="s">
        <v>461</v>
      </c>
      <c r="CN2" s="40" t="s">
        <v>465</v>
      </c>
      <c r="CO2" s="40" t="s">
        <v>473</v>
      </c>
      <c r="CP2" s="40" t="s">
        <v>476</v>
      </c>
      <c r="CQ2" s="40" t="s">
        <v>477</v>
      </c>
      <c r="CR2" s="40" t="s">
        <v>485</v>
      </c>
      <c r="CS2" s="40" t="s">
        <v>490</v>
      </c>
      <c r="CT2" s="40" t="s">
        <v>505</v>
      </c>
      <c r="CU2" s="40" t="s">
        <v>507</v>
      </c>
      <c r="CV2" s="40" t="s">
        <v>509</v>
      </c>
      <c r="CW2" s="40" t="s">
        <v>521</v>
      </c>
      <c r="CX2" s="40" t="s">
        <v>524</v>
      </c>
      <c r="CY2" s="40" t="s">
        <v>529</v>
      </c>
      <c r="CZ2" s="40" t="s">
        <v>534</v>
      </c>
      <c r="DA2" s="40" t="s">
        <v>543</v>
      </c>
      <c r="DB2" s="40" t="s">
        <v>544</v>
      </c>
      <c r="DC2" s="40" t="s">
        <v>555</v>
      </c>
      <c r="DD2" s="40" t="s">
        <v>556</v>
      </c>
      <c r="DE2" s="40" t="s">
        <v>560</v>
      </c>
      <c r="DF2" s="40" t="s">
        <v>563</v>
      </c>
      <c r="DG2" s="40" t="s">
        <v>564</v>
      </c>
      <c r="DH2" s="40" t="s">
        <v>566</v>
      </c>
      <c r="DI2" s="40" t="s">
        <v>570</v>
      </c>
      <c r="DJ2" s="40" t="s">
        <v>578</v>
      </c>
      <c r="DK2" s="40" t="s">
        <v>581</v>
      </c>
      <c r="DL2" s="40" t="s">
        <v>582</v>
      </c>
      <c r="DM2" s="40" t="s">
        <v>590</v>
      </c>
      <c r="DN2" s="40" t="s">
        <v>595</v>
      </c>
      <c r="DO2" s="40" t="s">
        <v>610</v>
      </c>
      <c r="DP2" s="40" t="s">
        <v>612</v>
      </c>
      <c r="DQ2" s="40" t="s">
        <v>614</v>
      </c>
      <c r="DR2" s="40" t="s">
        <v>626</v>
      </c>
      <c r="DS2" s="40" t="s">
        <v>629</v>
      </c>
      <c r="DT2" s="40" t="s">
        <v>634</v>
      </c>
      <c r="DU2" s="40" t="s">
        <v>639</v>
      </c>
      <c r="DV2" s="40" t="s">
        <v>648</v>
      </c>
      <c r="DW2" s="40" t="s">
        <v>649</v>
      </c>
      <c r="DX2" s="40" t="s">
        <v>660</v>
      </c>
      <c r="DY2" s="40" t="s">
        <v>661</v>
      </c>
      <c r="DZ2" s="40" t="s">
        <v>665</v>
      </c>
      <c r="EA2" s="40" t="s">
        <v>668</v>
      </c>
      <c r="EB2" s="40" t="s">
        <v>669</v>
      </c>
      <c r="EC2" s="40" t="s">
        <v>671</v>
      </c>
      <c r="ED2" s="40" t="s">
        <v>675</v>
      </c>
      <c r="EE2" s="40" t="s">
        <v>683</v>
      </c>
      <c r="EF2" s="40" t="s">
        <v>686</v>
      </c>
      <c r="EG2" s="40" t="s">
        <v>687</v>
      </c>
      <c r="EH2" s="40" t="s">
        <v>695</v>
      </c>
      <c r="EI2" s="40" t="s">
        <v>700</v>
      </c>
      <c r="EJ2" s="40" t="s">
        <v>715</v>
      </c>
      <c r="EK2" s="40" t="s">
        <v>717</v>
      </c>
      <c r="EL2" s="40" t="s">
        <v>719</v>
      </c>
      <c r="EM2" s="40" t="s">
        <v>731</v>
      </c>
      <c r="EN2" s="40" t="s">
        <v>734</v>
      </c>
      <c r="EO2" s="40" t="s">
        <v>739</v>
      </c>
      <c r="EP2" s="40" t="s">
        <v>744</v>
      </c>
      <c r="EQ2" s="40" t="s">
        <v>753</v>
      </c>
      <c r="ER2" s="40" t="s">
        <v>754</v>
      </c>
      <c r="ES2" s="40" t="s">
        <v>765</v>
      </c>
      <c r="ET2" s="40" t="s">
        <v>766</v>
      </c>
      <c r="EU2" s="40" t="s">
        <v>770</v>
      </c>
      <c r="EV2" s="40" t="s">
        <v>773</v>
      </c>
      <c r="EW2" s="40" t="s">
        <v>774</v>
      </c>
      <c r="EX2" s="40" t="s">
        <v>776</v>
      </c>
      <c r="EY2" s="40" t="s">
        <v>780</v>
      </c>
      <c r="EZ2" s="40" t="s">
        <v>788</v>
      </c>
      <c r="FA2" s="40" t="s">
        <v>791</v>
      </c>
      <c r="FB2" s="40" t="s">
        <v>792</v>
      </c>
      <c r="FC2" s="40" t="s">
        <v>800</v>
      </c>
      <c r="FD2" s="40" t="s">
        <v>805</v>
      </c>
      <c r="FE2" s="40" t="s">
        <v>820</v>
      </c>
      <c r="FF2" s="40" t="s">
        <v>822</v>
      </c>
      <c r="FG2" s="40" t="s">
        <v>824</v>
      </c>
      <c r="FH2" s="40" t="s">
        <v>836</v>
      </c>
      <c r="FI2" s="40" t="s">
        <v>839</v>
      </c>
      <c r="FJ2" s="40" t="s">
        <v>844</v>
      </c>
      <c r="FK2" s="40" t="s">
        <v>849</v>
      </c>
      <c r="FL2" s="40" t="s">
        <v>858</v>
      </c>
      <c r="FM2" s="40" t="s">
        <v>859</v>
      </c>
      <c r="FN2" s="40" t="s">
        <v>870</v>
      </c>
      <c r="FO2" s="40" t="s">
        <v>871</v>
      </c>
      <c r="FP2" s="40" t="s">
        <v>875</v>
      </c>
      <c r="FQ2" s="40" t="s">
        <v>878</v>
      </c>
      <c r="FR2" s="40" t="s">
        <v>879</v>
      </c>
      <c r="FS2" s="40" t="s">
        <v>881</v>
      </c>
      <c r="FT2" s="40" t="s">
        <v>885</v>
      </c>
      <c r="FU2" s="40" t="s">
        <v>893</v>
      </c>
      <c r="FV2" s="40" t="s">
        <v>896</v>
      </c>
      <c r="FW2" s="40" t="s">
        <v>897</v>
      </c>
      <c r="FX2" s="40" t="s">
        <v>905</v>
      </c>
      <c r="FY2" s="40" t="s">
        <v>910</v>
      </c>
      <c r="FZ2" s="40" t="s">
        <v>925</v>
      </c>
      <c r="GA2" s="40" t="s">
        <v>927</v>
      </c>
      <c r="GB2" s="40" t="s">
        <v>929</v>
      </c>
      <c r="GC2" s="40" t="s">
        <v>941</v>
      </c>
      <c r="GD2" s="40" t="s">
        <v>944</v>
      </c>
      <c r="GE2" s="40" t="s">
        <v>949</v>
      </c>
      <c r="GF2" s="40" t="s">
        <v>954</v>
      </c>
      <c r="GG2" s="40" t="s">
        <v>963</v>
      </c>
      <c r="GH2" s="40" t="s">
        <v>964</v>
      </c>
      <c r="GI2" s="40" t="s">
        <v>974</v>
      </c>
      <c r="GJ2" s="40" t="s">
        <v>975</v>
      </c>
      <c r="GK2" s="40" t="s">
        <v>979</v>
      </c>
      <c r="GL2" s="40" t="s">
        <v>982</v>
      </c>
      <c r="GM2" s="40" t="s">
        <v>983</v>
      </c>
      <c r="GN2" s="40" t="s">
        <v>985</v>
      </c>
      <c r="GO2" s="40" t="s">
        <v>989</v>
      </c>
      <c r="GP2" s="40" t="s">
        <v>997</v>
      </c>
      <c r="GQ2" s="40" t="s">
        <v>1000</v>
      </c>
      <c r="GR2" s="40" t="s">
        <v>1001</v>
      </c>
      <c r="GS2" s="40" t="s">
        <v>1009</v>
      </c>
      <c r="GT2" s="40" t="s">
        <v>1014</v>
      </c>
      <c r="GU2" s="40" t="s">
        <v>1029</v>
      </c>
      <c r="GV2" s="40" t="s">
        <v>1031</v>
      </c>
      <c r="GW2" s="40" t="s">
        <v>1033</v>
      </c>
      <c r="GX2" s="40" t="s">
        <v>1045</v>
      </c>
      <c r="GY2" s="40" t="s">
        <v>1048</v>
      </c>
      <c r="GZ2" s="40" t="s">
        <v>1053</v>
      </c>
      <c r="HA2" s="40" t="s">
        <v>1058</v>
      </c>
      <c r="HB2" s="40" t="s">
        <v>1067</v>
      </c>
      <c r="HC2" s="40" t="s">
        <v>1068</v>
      </c>
      <c r="HD2" s="40" t="s">
        <v>1078</v>
      </c>
      <c r="HE2" s="40" t="s">
        <v>1079</v>
      </c>
      <c r="HF2" s="40" t="s">
        <v>1083</v>
      </c>
      <c r="HG2" s="40" t="s">
        <v>1086</v>
      </c>
      <c r="HH2" s="40" t="s">
        <v>1087</v>
      </c>
      <c r="HI2" s="40" t="s">
        <v>1089</v>
      </c>
      <c r="HJ2" s="40" t="s">
        <v>1093</v>
      </c>
      <c r="HK2" s="40" t="s">
        <v>1101</v>
      </c>
      <c r="HL2" s="40" t="s">
        <v>1104</v>
      </c>
      <c r="HM2" s="40" t="s">
        <v>1105</v>
      </c>
      <c r="HN2" s="40" t="s">
        <v>1113</v>
      </c>
      <c r="HO2" s="40" t="s">
        <v>1118</v>
      </c>
      <c r="HP2" s="40" t="s">
        <v>1133</v>
      </c>
      <c r="HQ2" s="40" t="s">
        <v>1135</v>
      </c>
      <c r="HR2" s="40" t="s">
        <v>1137</v>
      </c>
      <c r="HS2" s="40" t="s">
        <v>1149</v>
      </c>
      <c r="HT2" s="40" t="s">
        <v>1152</v>
      </c>
      <c r="HU2" s="40" t="s">
        <v>1157</v>
      </c>
      <c r="HV2" s="40" t="s">
        <v>1162</v>
      </c>
      <c r="HW2" s="40" t="s">
        <v>1171</v>
      </c>
      <c r="HX2" s="40" t="s">
        <v>1172</v>
      </c>
      <c r="HY2" s="40" t="s">
        <v>1182</v>
      </c>
      <c r="HZ2" s="40" t="s">
        <v>1183</v>
      </c>
      <c r="IA2" s="40" t="s">
        <v>1187</v>
      </c>
      <c r="IB2" s="40" t="s">
        <v>1190</v>
      </c>
      <c r="IC2" s="40" t="s">
        <v>1191</v>
      </c>
      <c r="ID2" s="40" t="s">
        <v>1193</v>
      </c>
      <c r="IE2" s="40" t="s">
        <v>1197</v>
      </c>
      <c r="IF2" s="40" t="s">
        <v>1205</v>
      </c>
      <c r="IG2" s="40" t="s">
        <v>1208</v>
      </c>
      <c r="IH2" s="40" t="s">
        <v>1209</v>
      </c>
      <c r="II2" s="40" t="s">
        <v>1217</v>
      </c>
      <c r="IJ2" s="40" t="s">
        <v>1222</v>
      </c>
      <c r="IK2" s="40" t="s">
        <v>1237</v>
      </c>
      <c r="IL2" s="40" t="s">
        <v>1239</v>
      </c>
      <c r="IM2" s="40" t="s">
        <v>1241</v>
      </c>
      <c r="IN2" s="40" t="s">
        <v>1253</v>
      </c>
      <c r="IO2" s="40" t="s">
        <v>1256</v>
      </c>
      <c r="IP2" s="40" t="s">
        <v>1261</v>
      </c>
      <c r="IQ2" s="40" t="s">
        <v>1266</v>
      </c>
      <c r="IR2" s="40" t="s">
        <v>1275</v>
      </c>
      <c r="IS2" s="40" t="s">
        <v>1276</v>
      </c>
      <c r="IT2" s="40" t="s">
        <v>1286</v>
      </c>
      <c r="IU2" s="40" t="s">
        <v>1287</v>
      </c>
      <c r="IV2" s="40" t="s">
        <v>1291</v>
      </c>
      <c r="IW2" s="40" t="s">
        <v>1294</v>
      </c>
      <c r="IX2" s="40" t="s">
        <v>1295</v>
      </c>
      <c r="IY2" s="40" t="s">
        <v>1297</v>
      </c>
      <c r="IZ2" s="40" t="s">
        <v>1301</v>
      </c>
      <c r="JA2" s="40" t="s">
        <v>1309</v>
      </c>
      <c r="JB2" s="40" t="s">
        <v>1312</v>
      </c>
      <c r="JC2" s="40" t="s">
        <v>1313</v>
      </c>
      <c r="JD2" s="40" t="s">
        <v>1321</v>
      </c>
      <c r="JE2" s="40" t="s">
        <v>1326</v>
      </c>
      <c r="JF2" s="40" t="s">
        <v>1341</v>
      </c>
      <c r="JG2" s="40" t="s">
        <v>1343</v>
      </c>
      <c r="JH2" s="40" t="s">
        <v>1345</v>
      </c>
      <c r="JI2" s="40" t="s">
        <v>1357</v>
      </c>
      <c r="JJ2" s="40" t="s">
        <v>1360</v>
      </c>
      <c r="JK2" s="40" t="s">
        <v>1365</v>
      </c>
      <c r="JL2" s="40" t="s">
        <v>1370</v>
      </c>
      <c r="JM2" s="40" t="s">
        <v>1379</v>
      </c>
      <c r="JN2" s="40" t="s">
        <v>1380</v>
      </c>
      <c r="JO2" s="40" t="s">
        <v>1390</v>
      </c>
      <c r="JP2" s="40" t="s">
        <v>1391</v>
      </c>
      <c r="JQ2" s="40" t="s">
        <v>1395</v>
      </c>
      <c r="JR2" s="40" t="s">
        <v>1398</v>
      </c>
      <c r="JS2" s="40" t="s">
        <v>1399</v>
      </c>
      <c r="JT2" s="40" t="s">
        <v>1401</v>
      </c>
      <c r="JU2" s="40" t="s">
        <v>1405</v>
      </c>
      <c r="JV2" s="40" t="s">
        <v>1413</v>
      </c>
      <c r="JW2" s="40" t="s">
        <v>1416</v>
      </c>
      <c r="JX2" s="40" t="s">
        <v>1417</v>
      </c>
      <c r="JY2" s="40" t="s">
        <v>1425</v>
      </c>
      <c r="JZ2" s="40" t="s">
        <v>1430</v>
      </c>
      <c r="KA2" s="40" t="s">
        <v>1445</v>
      </c>
      <c r="KB2" s="40" t="s">
        <v>1447</v>
      </c>
      <c r="KC2" s="40" t="s">
        <v>1449</v>
      </c>
      <c r="KD2" s="40" t="s">
        <v>1461</v>
      </c>
      <c r="KE2" s="40" t="s">
        <v>1464</v>
      </c>
      <c r="KF2" s="40" t="s">
        <v>1469</v>
      </c>
      <c r="KG2" s="40" t="s">
        <v>1474</v>
      </c>
      <c r="KH2" s="40" t="s">
        <v>1483</v>
      </c>
      <c r="KI2" s="40" t="s">
        <v>1484</v>
      </c>
      <c r="KJ2" s="40" t="s">
        <v>1494</v>
      </c>
      <c r="KK2" s="40" t="s">
        <v>1495</v>
      </c>
      <c r="KL2" s="40" t="s">
        <v>1499</v>
      </c>
      <c r="KM2" s="40" t="s">
        <v>1502</v>
      </c>
      <c r="KN2" s="40" t="s">
        <v>1503</v>
      </c>
      <c r="KO2" s="40" t="s">
        <v>1505</v>
      </c>
      <c r="KP2" s="40" t="s">
        <v>1509</v>
      </c>
      <c r="KQ2" s="40" t="s">
        <v>1517</v>
      </c>
      <c r="KR2" s="40" t="s">
        <v>1520</v>
      </c>
      <c r="KS2" s="40" t="s">
        <v>1521</v>
      </c>
      <c r="KT2" s="40" t="s">
        <v>1529</v>
      </c>
      <c r="KU2" s="40" t="s">
        <v>1534</v>
      </c>
      <c r="KV2" s="40" t="s">
        <v>1549</v>
      </c>
      <c r="KW2" s="40" t="s">
        <v>1551</v>
      </c>
      <c r="KX2" s="40" t="s">
        <v>1553</v>
      </c>
      <c r="KY2" s="40" t="s">
        <v>1565</v>
      </c>
      <c r="KZ2" s="40" t="s">
        <v>1568</v>
      </c>
      <c r="LA2" s="40" t="s">
        <v>1573</v>
      </c>
      <c r="LB2" s="40" t="s">
        <v>1578</v>
      </c>
      <c r="LC2" s="40" t="s">
        <v>1587</v>
      </c>
      <c r="LD2" s="40" t="s">
        <v>1588</v>
      </c>
      <c r="LE2" s="40" t="s">
        <v>1599</v>
      </c>
      <c r="LF2" s="40" t="s">
        <v>1600</v>
      </c>
      <c r="LG2" s="40" t="s">
        <v>1604</v>
      </c>
      <c r="LH2" s="40" t="s">
        <v>1607</v>
      </c>
      <c r="LI2" s="40" t="s">
        <v>1608</v>
      </c>
      <c r="LJ2" s="40" t="s">
        <v>1610</v>
      </c>
      <c r="LK2" s="40" t="s">
        <v>1614</v>
      </c>
      <c r="LL2" s="40" t="s">
        <v>1622</v>
      </c>
      <c r="LM2" s="40" t="s">
        <v>1625</v>
      </c>
      <c r="LN2" s="40" t="s">
        <v>1626</v>
      </c>
      <c r="LO2" s="40" t="s">
        <v>1634</v>
      </c>
      <c r="LP2" s="40" t="s">
        <v>1639</v>
      </c>
      <c r="LQ2" s="40" t="s">
        <v>1654</v>
      </c>
      <c r="LR2" s="40" t="s">
        <v>1656</v>
      </c>
      <c r="LS2" s="40" t="s">
        <v>1658</v>
      </c>
      <c r="LT2" s="40" t="s">
        <v>1670</v>
      </c>
      <c r="LU2" s="40" t="s">
        <v>1673</v>
      </c>
      <c r="LV2" s="40" t="s">
        <v>1678</v>
      </c>
      <c r="LW2" s="40" t="s">
        <v>1683</v>
      </c>
      <c r="LX2" s="40" t="s">
        <v>1692</v>
      </c>
      <c r="LY2" s="40" t="s">
        <v>1693</v>
      </c>
      <c r="LZ2" s="40" t="s">
        <v>1703</v>
      </c>
      <c r="MA2" s="40" t="s">
        <v>1704</v>
      </c>
      <c r="MB2" s="40" t="s">
        <v>1708</v>
      </c>
      <c r="MC2" s="40" t="s">
        <v>1711</v>
      </c>
      <c r="MD2" s="40" t="s">
        <v>1712</v>
      </c>
      <c r="ME2" s="40" t="s">
        <v>1714</v>
      </c>
      <c r="MF2" s="40" t="s">
        <v>1718</v>
      </c>
      <c r="MG2" s="40" t="s">
        <v>1726</v>
      </c>
      <c r="MH2" s="40" t="s">
        <v>1729</v>
      </c>
      <c r="MI2" s="40" t="s">
        <v>1730</v>
      </c>
      <c r="MJ2" s="40" t="s">
        <v>1738</v>
      </c>
      <c r="MK2" s="40" t="s">
        <v>1743</v>
      </c>
      <c r="ML2" s="40" t="s">
        <v>1758</v>
      </c>
      <c r="MM2" s="40" t="s">
        <v>1760</v>
      </c>
      <c r="MN2" s="40" t="s">
        <v>1762</v>
      </c>
      <c r="MO2" s="40" t="s">
        <v>1774</v>
      </c>
      <c r="MP2" s="40" t="s">
        <v>1777</v>
      </c>
      <c r="MQ2" s="40" t="s">
        <v>1782</v>
      </c>
      <c r="MR2" s="40" t="s">
        <v>1787</v>
      </c>
      <c r="MS2" s="40" t="s">
        <v>1796</v>
      </c>
      <c r="MT2" s="40" t="s">
        <v>1797</v>
      </c>
      <c r="MU2" s="40" t="s">
        <v>1807</v>
      </c>
      <c r="MV2" s="40" t="s">
        <v>1808</v>
      </c>
      <c r="MW2" s="40" t="s">
        <v>1812</v>
      </c>
      <c r="MX2" s="40" t="s">
        <v>1815</v>
      </c>
      <c r="MY2" s="40" t="s">
        <v>1816</v>
      </c>
      <c r="MZ2" s="40" t="s">
        <v>1818</v>
      </c>
      <c r="NA2" s="40" t="s">
        <v>1822</v>
      </c>
      <c r="NB2" s="40" t="s">
        <v>1830</v>
      </c>
      <c r="NC2" s="40" t="s">
        <v>1833</v>
      </c>
      <c r="ND2" s="40" t="s">
        <v>1834</v>
      </c>
      <c r="NE2" s="40" t="s">
        <v>1842</v>
      </c>
      <c r="NF2" s="40" t="s">
        <v>1847</v>
      </c>
      <c r="NG2" s="40" t="s">
        <v>1862</v>
      </c>
      <c r="NH2" s="40" t="s">
        <v>1864</v>
      </c>
      <c r="NI2" s="40" t="s">
        <v>1866</v>
      </c>
      <c r="NJ2" s="40" t="s">
        <v>1878</v>
      </c>
      <c r="NK2" s="40" t="s">
        <v>1881</v>
      </c>
      <c r="NL2" s="40" t="s">
        <v>1886</v>
      </c>
      <c r="NM2" s="40" t="s">
        <v>1891</v>
      </c>
      <c r="NN2" s="40" t="s">
        <v>1900</v>
      </c>
      <c r="NO2" s="40" t="s">
        <v>1901</v>
      </c>
      <c r="NP2" s="40" t="s">
        <v>1911</v>
      </c>
      <c r="NQ2" s="40" t="s">
        <v>1912</v>
      </c>
      <c r="NR2" s="40" t="s">
        <v>1916</v>
      </c>
      <c r="NS2" s="40" t="s">
        <v>1919</v>
      </c>
      <c r="NT2" s="40" t="s">
        <v>1920</v>
      </c>
      <c r="NU2" s="40" t="s">
        <v>1922</v>
      </c>
      <c r="NV2" s="40" t="s">
        <v>1926</v>
      </c>
      <c r="NW2" s="40" t="s">
        <v>1934</v>
      </c>
      <c r="NX2" s="40" t="s">
        <v>1937</v>
      </c>
      <c r="NY2" s="40" t="s">
        <v>1938</v>
      </c>
      <c r="NZ2" s="40" t="s">
        <v>1946</v>
      </c>
      <c r="OA2" s="40" t="s">
        <v>1951</v>
      </c>
      <c r="OB2" s="40" t="s">
        <v>1966</v>
      </c>
      <c r="OC2" s="40" t="s">
        <v>1968</v>
      </c>
      <c r="OD2" s="40" t="s">
        <v>1970</v>
      </c>
      <c r="OE2" s="40" t="s">
        <v>1982</v>
      </c>
      <c r="OF2" s="40" t="s">
        <v>1985</v>
      </c>
      <c r="OG2" s="40" t="s">
        <v>1990</v>
      </c>
      <c r="OH2" s="40" t="s">
        <v>1995</v>
      </c>
      <c r="OI2" s="40" t="s">
        <v>2004</v>
      </c>
      <c r="OJ2" s="40" t="s">
        <v>2005</v>
      </c>
      <c r="OK2" s="40" t="s">
        <v>2015</v>
      </c>
      <c r="OL2" s="40" t="s">
        <v>2016</v>
      </c>
      <c r="OM2" s="40" t="s">
        <v>2020</v>
      </c>
      <c r="ON2" s="40" t="s">
        <v>2023</v>
      </c>
      <c r="OO2" s="40" t="s">
        <v>2024</v>
      </c>
      <c r="OP2" s="40" t="s">
        <v>2026</v>
      </c>
      <c r="OQ2" s="40" t="s">
        <v>2030</v>
      </c>
      <c r="OR2" s="40" t="s">
        <v>2038</v>
      </c>
      <c r="OS2" s="40" t="s">
        <v>2041</v>
      </c>
      <c r="OT2" s="40" t="s">
        <v>2042</v>
      </c>
      <c r="OU2" s="40" t="s">
        <v>2050</v>
      </c>
      <c r="OV2" s="40" t="s">
        <v>2055</v>
      </c>
      <c r="OW2" s="40" t="s">
        <v>2070</v>
      </c>
      <c r="OX2" s="40" t="s">
        <v>2072</v>
      </c>
      <c r="OY2" s="40" t="s">
        <v>2074</v>
      </c>
      <c r="OZ2" s="40" t="s">
        <v>2086</v>
      </c>
      <c r="PA2" s="40" t="s">
        <v>2089</v>
      </c>
      <c r="PB2" s="40" t="s">
        <v>2094</v>
      </c>
      <c r="PC2" s="40" t="s">
        <v>2099</v>
      </c>
      <c r="PD2" s="40" t="s">
        <v>2108</v>
      </c>
      <c r="PE2" s="40" t="s">
        <v>2109</v>
      </c>
      <c r="PF2" s="40" t="s">
        <v>2119</v>
      </c>
      <c r="PG2" s="40" t="s">
        <v>2120</v>
      </c>
      <c r="PH2" s="40" t="s">
        <v>2124</v>
      </c>
      <c r="PI2" s="40" t="s">
        <v>2127</v>
      </c>
      <c r="PJ2" s="40" t="s">
        <v>2128</v>
      </c>
      <c r="PK2" s="40" t="s">
        <v>2130</v>
      </c>
      <c r="PL2" s="40" t="s">
        <v>2134</v>
      </c>
      <c r="PM2" s="40" t="s">
        <v>2142</v>
      </c>
      <c r="PN2" s="40" t="s">
        <v>2145</v>
      </c>
      <c r="PO2" s="40" t="s">
        <v>2146</v>
      </c>
      <c r="PP2" s="40" t="s">
        <v>2154</v>
      </c>
      <c r="PQ2" s="40" t="s">
        <v>2159</v>
      </c>
      <c r="PR2" s="40" t="s">
        <v>2174</v>
      </c>
      <c r="PS2" s="40" t="s">
        <v>2176</v>
      </c>
      <c r="PT2" s="40" t="s">
        <v>2178</v>
      </c>
      <c r="PU2" s="40" t="s">
        <v>2190</v>
      </c>
      <c r="PV2" s="40" t="s">
        <v>2193</v>
      </c>
      <c r="PW2" s="40" t="s">
        <v>2198</v>
      </c>
      <c r="PX2" s="40" t="s">
        <v>2203</v>
      </c>
      <c r="PY2" s="40" t="s">
        <v>2212</v>
      </c>
      <c r="PZ2" s="40" t="s">
        <v>2213</v>
      </c>
      <c r="QA2" s="40" t="s">
        <v>2223</v>
      </c>
      <c r="QB2" s="40" t="s">
        <v>2224</v>
      </c>
      <c r="QC2" s="40" t="s">
        <v>2228</v>
      </c>
      <c r="QD2" s="40" t="s">
        <v>2231</v>
      </c>
      <c r="QE2" s="40" t="s">
        <v>2232</v>
      </c>
      <c r="QF2" s="40" t="s">
        <v>2234</v>
      </c>
      <c r="QG2" s="40" t="s">
        <v>2238</v>
      </c>
      <c r="QH2" s="40" t="s">
        <v>2246</v>
      </c>
      <c r="QI2" s="40" t="s">
        <v>2249</v>
      </c>
      <c r="QJ2" s="40" t="s">
        <v>2250</v>
      </c>
      <c r="QK2" s="40" t="s">
        <v>2258</v>
      </c>
      <c r="QL2" s="40" t="s">
        <v>2263</v>
      </c>
      <c r="QM2" s="40" t="s">
        <v>2278</v>
      </c>
      <c r="QN2" s="40" t="s">
        <v>2280</v>
      </c>
      <c r="QO2" s="40" t="s">
        <v>2282</v>
      </c>
      <c r="QP2" s="40" t="s">
        <v>2294</v>
      </c>
      <c r="QQ2" s="40" t="s">
        <v>2297</v>
      </c>
      <c r="QR2" s="40" t="s">
        <v>2302</v>
      </c>
      <c r="QS2" s="40" t="s">
        <v>2307</v>
      </c>
      <c r="QT2" s="40" t="s">
        <v>2316</v>
      </c>
      <c r="QU2" s="40" t="s">
        <v>2317</v>
      </c>
      <c r="QV2" s="40" t="s">
        <v>2327</v>
      </c>
      <c r="QW2" s="40" t="s">
        <v>2328</v>
      </c>
      <c r="QX2" s="40" t="s">
        <v>2332</v>
      </c>
      <c r="QY2" s="40" t="s">
        <v>2335</v>
      </c>
      <c r="QZ2" s="40" t="s">
        <v>2336</v>
      </c>
      <c r="RA2" s="40" t="s">
        <v>2338</v>
      </c>
      <c r="RB2" s="40" t="s">
        <v>2342</v>
      </c>
      <c r="RC2" s="40" t="s">
        <v>2350</v>
      </c>
      <c r="RD2" s="40" t="s">
        <v>2353</v>
      </c>
      <c r="RE2" s="40" t="s">
        <v>2354</v>
      </c>
      <c r="RF2" s="40" t="s">
        <v>2362</v>
      </c>
      <c r="RG2" s="40" t="s">
        <v>2367</v>
      </c>
      <c r="RH2" s="40" t="s">
        <v>2382</v>
      </c>
      <c r="RI2" s="40" t="s">
        <v>2384</v>
      </c>
      <c r="RJ2" s="40" t="s">
        <v>2386</v>
      </c>
      <c r="RK2" s="40" t="s">
        <v>2398</v>
      </c>
      <c r="RL2" s="40" t="s">
        <v>2401</v>
      </c>
      <c r="RM2" s="40" t="s">
        <v>2406</v>
      </c>
      <c r="RN2" s="40" t="s">
        <v>2411</v>
      </c>
      <c r="RO2" s="40" t="s">
        <v>2420</v>
      </c>
      <c r="RP2" s="40" t="s">
        <v>2421</v>
      </c>
      <c r="RQ2" s="40" t="s">
        <v>13</v>
      </c>
      <c r="RR2" s="40" t="s">
        <v>14</v>
      </c>
      <c r="RS2" s="40" t="s">
        <v>21</v>
      </c>
      <c r="RT2" s="40" t="s">
        <v>23</v>
      </c>
      <c r="RU2" s="40" t="s">
        <v>31</v>
      </c>
      <c r="RV2" s="40" t="s">
        <v>38</v>
      </c>
      <c r="RW2" s="40" t="s">
        <v>41</v>
      </c>
      <c r="RX2" s="40" t="s">
        <v>45</v>
      </c>
      <c r="RY2" s="40" t="s">
        <v>47</v>
      </c>
      <c r="RZ2" s="40" t="s">
        <v>54</v>
      </c>
      <c r="SA2" s="40" t="s">
        <v>55</v>
      </c>
      <c r="SB2" s="40" t="s">
        <v>59</v>
      </c>
      <c r="SC2" s="40" t="s">
        <v>60</v>
      </c>
      <c r="SD2" s="40" t="s">
        <v>61</v>
      </c>
      <c r="SE2" s="40" t="s">
        <v>65</v>
      </c>
      <c r="SF2" s="40" t="s">
        <v>85</v>
      </c>
      <c r="SG2" s="40" t="s">
        <v>86</v>
      </c>
      <c r="SH2" s="40" t="s">
        <v>90</v>
      </c>
      <c r="SI2" s="40" t="s">
        <v>105</v>
      </c>
      <c r="SJ2" s="40" t="s">
        <v>131</v>
      </c>
      <c r="SK2" s="40" t="s">
        <v>132</v>
      </c>
      <c r="SL2" s="40" t="s">
        <v>139</v>
      </c>
      <c r="SM2" s="40" t="s">
        <v>141</v>
      </c>
      <c r="SN2" s="40" t="s">
        <v>149</v>
      </c>
      <c r="SO2" s="40" t="s">
        <v>156</v>
      </c>
      <c r="SP2" s="40" t="s">
        <v>159</v>
      </c>
      <c r="SQ2" s="40" t="s">
        <v>163</v>
      </c>
      <c r="SR2" s="40" t="s">
        <v>165</v>
      </c>
      <c r="SS2" s="40" t="s">
        <v>172</v>
      </c>
      <c r="ST2" s="40" t="s">
        <v>173</v>
      </c>
      <c r="SU2" s="40" t="s">
        <v>177</v>
      </c>
      <c r="SV2" s="40" t="s">
        <v>178</v>
      </c>
      <c r="SW2" s="40" t="s">
        <v>179</v>
      </c>
      <c r="SX2" s="40" t="s">
        <v>183</v>
      </c>
      <c r="SY2" s="40" t="s">
        <v>203</v>
      </c>
      <c r="SZ2" s="40" t="s">
        <v>204</v>
      </c>
      <c r="TA2" s="40" t="s">
        <v>208</v>
      </c>
      <c r="TB2" s="40" t="s">
        <v>223</v>
      </c>
      <c r="TC2" s="40" t="s">
        <v>236</v>
      </c>
      <c r="TD2" s="40" t="s">
        <v>237</v>
      </c>
      <c r="TE2" s="40" t="s">
        <v>244</v>
      </c>
      <c r="TF2" s="40" t="s">
        <v>246</v>
      </c>
      <c r="TG2" s="40" t="s">
        <v>254</v>
      </c>
      <c r="TH2" s="40" t="s">
        <v>261</v>
      </c>
      <c r="TI2" s="40" t="s">
        <v>264</v>
      </c>
      <c r="TJ2" s="40" t="s">
        <v>268</v>
      </c>
      <c r="TK2" s="40" t="s">
        <v>270</v>
      </c>
      <c r="TL2" s="40" t="s">
        <v>277</v>
      </c>
      <c r="TM2" s="40" t="s">
        <v>278</v>
      </c>
      <c r="TN2" s="40" t="s">
        <v>282</v>
      </c>
      <c r="TO2" s="40" t="s">
        <v>283</v>
      </c>
      <c r="TP2" s="40" t="s">
        <v>284</v>
      </c>
      <c r="TQ2" s="40" t="s">
        <v>288</v>
      </c>
      <c r="TR2" s="40" t="s">
        <v>308</v>
      </c>
      <c r="TS2" s="40" t="s">
        <v>309</v>
      </c>
      <c r="TT2" s="40" t="s">
        <v>313</v>
      </c>
      <c r="TU2" s="40" t="s">
        <v>328</v>
      </c>
      <c r="TV2" s="40" t="s">
        <v>341</v>
      </c>
      <c r="TW2" s="40" t="s">
        <v>342</v>
      </c>
      <c r="TX2" s="40" t="s">
        <v>349</v>
      </c>
      <c r="TY2" s="40" t="s">
        <v>351</v>
      </c>
      <c r="TZ2" s="40" t="s">
        <v>359</v>
      </c>
      <c r="UA2" s="40" t="s">
        <v>366</v>
      </c>
      <c r="UB2" s="40" t="s">
        <v>369</v>
      </c>
      <c r="UC2" s="40" t="s">
        <v>373</v>
      </c>
      <c r="UD2" s="40" t="s">
        <v>375</v>
      </c>
      <c r="UE2" s="40" t="s">
        <v>382</v>
      </c>
      <c r="UF2" s="40" t="s">
        <v>383</v>
      </c>
      <c r="UG2" s="40" t="s">
        <v>387</v>
      </c>
      <c r="UH2" s="40" t="s">
        <v>388</v>
      </c>
      <c r="UI2" s="40" t="s">
        <v>389</v>
      </c>
      <c r="UJ2" s="40" t="s">
        <v>393</v>
      </c>
      <c r="UK2" s="40" t="s">
        <v>413</v>
      </c>
      <c r="UL2" s="40" t="s">
        <v>414</v>
      </c>
      <c r="UM2" s="40" t="s">
        <v>418</v>
      </c>
      <c r="UN2" s="40" t="s">
        <v>433</v>
      </c>
      <c r="UO2" s="40" t="s">
        <v>446</v>
      </c>
      <c r="UP2" s="40" t="s">
        <v>447</v>
      </c>
      <c r="UQ2" s="40" t="s">
        <v>454</v>
      </c>
      <c r="UR2" s="40" t="s">
        <v>456</v>
      </c>
      <c r="US2" s="40" t="s">
        <v>464</v>
      </c>
      <c r="UT2" s="40" t="s">
        <v>471</v>
      </c>
      <c r="UU2" s="40" t="s">
        <v>474</v>
      </c>
      <c r="UV2" s="40" t="s">
        <v>478</v>
      </c>
      <c r="UW2" s="40" t="s">
        <v>480</v>
      </c>
      <c r="UX2" s="40" t="s">
        <v>487</v>
      </c>
      <c r="UY2" s="40" t="s">
        <v>488</v>
      </c>
      <c r="UZ2" s="40" t="s">
        <v>492</v>
      </c>
      <c r="VA2" s="40" t="s">
        <v>493</v>
      </c>
      <c r="VB2" s="40" t="s">
        <v>494</v>
      </c>
      <c r="VC2" s="40" t="s">
        <v>498</v>
      </c>
      <c r="VD2" s="40" t="s">
        <v>518</v>
      </c>
      <c r="VE2" s="40" t="s">
        <v>519</v>
      </c>
      <c r="VF2" s="40" t="s">
        <v>523</v>
      </c>
      <c r="VG2" s="40" t="s">
        <v>538</v>
      </c>
      <c r="VH2" s="40" t="s">
        <v>551</v>
      </c>
      <c r="VI2" s="40" t="s">
        <v>552</v>
      </c>
      <c r="VJ2" s="40" t="s">
        <v>559</v>
      </c>
      <c r="VK2" s="40" t="s">
        <v>561</v>
      </c>
      <c r="VL2" s="40" t="s">
        <v>569</v>
      </c>
      <c r="VM2" s="40" t="s">
        <v>576</v>
      </c>
      <c r="VN2" s="40" t="s">
        <v>579</v>
      </c>
      <c r="VO2" s="40" t="s">
        <v>583</v>
      </c>
      <c r="VP2" s="40" t="s">
        <v>585</v>
      </c>
      <c r="VQ2" s="40" t="s">
        <v>592</v>
      </c>
      <c r="VR2" s="40" t="s">
        <v>593</v>
      </c>
      <c r="VS2" s="40" t="s">
        <v>597</v>
      </c>
      <c r="VT2" s="40" t="s">
        <v>598</v>
      </c>
      <c r="VU2" s="40" t="s">
        <v>599</v>
      </c>
      <c r="VV2" s="40" t="s">
        <v>603</v>
      </c>
      <c r="VW2" s="40" t="s">
        <v>623</v>
      </c>
      <c r="VX2" s="40" t="s">
        <v>624</v>
      </c>
      <c r="VY2" s="40" t="s">
        <v>628</v>
      </c>
      <c r="VZ2" s="40" t="s">
        <v>643</v>
      </c>
      <c r="WA2" s="40" t="s">
        <v>656</v>
      </c>
      <c r="WB2" s="40" t="s">
        <v>657</v>
      </c>
      <c r="WC2" s="40" t="s">
        <v>664</v>
      </c>
      <c r="WD2" s="40" t="s">
        <v>666</v>
      </c>
      <c r="WE2" s="40" t="s">
        <v>674</v>
      </c>
      <c r="WF2" s="40" t="s">
        <v>681</v>
      </c>
      <c r="WG2" s="40" t="s">
        <v>684</v>
      </c>
      <c r="WH2" s="40" t="s">
        <v>688</v>
      </c>
      <c r="WI2" s="40" t="s">
        <v>690</v>
      </c>
      <c r="WJ2" s="40" t="s">
        <v>697</v>
      </c>
      <c r="WK2" s="40" t="s">
        <v>698</v>
      </c>
      <c r="WL2" s="40" t="s">
        <v>702</v>
      </c>
      <c r="WM2" s="40" t="s">
        <v>703</v>
      </c>
      <c r="WN2" s="40" t="s">
        <v>704</v>
      </c>
      <c r="WO2" s="40" t="s">
        <v>708</v>
      </c>
      <c r="WP2" s="40" t="s">
        <v>728</v>
      </c>
      <c r="WQ2" s="40" t="s">
        <v>729</v>
      </c>
      <c r="WR2" s="40" t="s">
        <v>733</v>
      </c>
      <c r="WS2" s="40" t="s">
        <v>748</v>
      </c>
      <c r="WT2" s="40" t="s">
        <v>761</v>
      </c>
      <c r="WU2" s="40" t="s">
        <v>762</v>
      </c>
      <c r="WV2" s="40" t="s">
        <v>769</v>
      </c>
      <c r="WW2" s="40" t="s">
        <v>771</v>
      </c>
      <c r="WX2" s="40" t="s">
        <v>779</v>
      </c>
      <c r="WY2" s="40" t="s">
        <v>786</v>
      </c>
      <c r="WZ2" s="40" t="s">
        <v>789</v>
      </c>
      <c r="XA2" s="40" t="s">
        <v>793</v>
      </c>
      <c r="XB2" s="40" t="s">
        <v>795</v>
      </c>
      <c r="XC2" s="40" t="s">
        <v>802</v>
      </c>
      <c r="XD2" s="40" t="s">
        <v>803</v>
      </c>
      <c r="XE2" s="40" t="s">
        <v>807</v>
      </c>
      <c r="XF2" s="40" t="s">
        <v>808</v>
      </c>
      <c r="XG2" s="40" t="s">
        <v>809</v>
      </c>
      <c r="XH2" s="40" t="s">
        <v>813</v>
      </c>
      <c r="XI2" s="40" t="s">
        <v>833</v>
      </c>
      <c r="XJ2" s="40" t="s">
        <v>834</v>
      </c>
      <c r="XK2" s="40" t="s">
        <v>838</v>
      </c>
      <c r="XL2" s="40" t="s">
        <v>853</v>
      </c>
      <c r="XM2" s="40" t="s">
        <v>866</v>
      </c>
      <c r="XN2" s="40" t="s">
        <v>867</v>
      </c>
      <c r="XO2" s="40" t="s">
        <v>874</v>
      </c>
      <c r="XP2" s="40" t="s">
        <v>876</v>
      </c>
      <c r="XQ2" s="40" t="s">
        <v>884</v>
      </c>
      <c r="XR2" s="40" t="s">
        <v>891</v>
      </c>
      <c r="XS2" s="40" t="s">
        <v>894</v>
      </c>
      <c r="XT2" s="40" t="s">
        <v>898</v>
      </c>
      <c r="XU2" s="40" t="s">
        <v>900</v>
      </c>
      <c r="XV2" s="40" t="s">
        <v>907</v>
      </c>
      <c r="XW2" s="40" t="s">
        <v>908</v>
      </c>
      <c r="XX2" s="40" t="s">
        <v>912</v>
      </c>
      <c r="XY2" s="40" t="s">
        <v>913</v>
      </c>
      <c r="XZ2" s="40" t="s">
        <v>914</v>
      </c>
      <c r="YA2" s="40" t="s">
        <v>918</v>
      </c>
      <c r="YB2" s="40" t="s">
        <v>938</v>
      </c>
      <c r="YC2" s="40" t="s">
        <v>939</v>
      </c>
      <c r="YD2" s="40" t="s">
        <v>943</v>
      </c>
      <c r="YE2" s="40" t="s">
        <v>958</v>
      </c>
      <c r="YF2" s="40" t="s">
        <v>970</v>
      </c>
      <c r="YG2" s="40" t="s">
        <v>971</v>
      </c>
      <c r="YH2" s="40" t="s">
        <v>978</v>
      </c>
      <c r="YI2" s="40" t="s">
        <v>980</v>
      </c>
      <c r="YJ2" s="40" t="s">
        <v>988</v>
      </c>
      <c r="YK2" s="40" t="s">
        <v>995</v>
      </c>
      <c r="YL2" s="40" t="s">
        <v>998</v>
      </c>
      <c r="YM2" s="40" t="s">
        <v>1002</v>
      </c>
      <c r="YN2" s="40" t="s">
        <v>1004</v>
      </c>
      <c r="YO2" s="40" t="s">
        <v>1011</v>
      </c>
      <c r="YP2" s="40" t="s">
        <v>1012</v>
      </c>
      <c r="YQ2" s="40" t="s">
        <v>1016</v>
      </c>
      <c r="YR2" s="40" t="s">
        <v>1017</v>
      </c>
      <c r="YS2" s="40" t="s">
        <v>1018</v>
      </c>
      <c r="YT2" s="40" t="s">
        <v>1022</v>
      </c>
      <c r="YU2" s="40" t="s">
        <v>1042</v>
      </c>
      <c r="YV2" s="40" t="s">
        <v>1043</v>
      </c>
      <c r="YW2" s="40" t="s">
        <v>1047</v>
      </c>
      <c r="YX2" s="40" t="s">
        <v>1062</v>
      </c>
      <c r="YY2" s="40" t="s">
        <v>1074</v>
      </c>
      <c r="YZ2" s="40" t="s">
        <v>1075</v>
      </c>
      <c r="ZA2" s="40" t="s">
        <v>1082</v>
      </c>
      <c r="ZB2" s="40" t="s">
        <v>1084</v>
      </c>
      <c r="ZC2" s="40" t="s">
        <v>1092</v>
      </c>
      <c r="ZD2" s="40" t="s">
        <v>1099</v>
      </c>
      <c r="ZE2" s="40" t="s">
        <v>1102</v>
      </c>
      <c r="ZF2" s="40" t="s">
        <v>1106</v>
      </c>
      <c r="ZG2" s="40" t="s">
        <v>1108</v>
      </c>
      <c r="ZH2" s="40" t="s">
        <v>1115</v>
      </c>
      <c r="ZI2" s="40" t="s">
        <v>1116</v>
      </c>
      <c r="ZJ2" s="40" t="s">
        <v>1120</v>
      </c>
      <c r="ZK2" s="40" t="s">
        <v>1121</v>
      </c>
      <c r="ZL2" s="40" t="s">
        <v>1122</v>
      </c>
      <c r="ZM2" s="40" t="s">
        <v>1126</v>
      </c>
      <c r="ZN2" s="40" t="s">
        <v>1146</v>
      </c>
      <c r="ZO2" s="40" t="s">
        <v>1147</v>
      </c>
      <c r="ZP2" s="40" t="s">
        <v>1151</v>
      </c>
      <c r="ZQ2" s="40" t="s">
        <v>1166</v>
      </c>
      <c r="ZR2" s="40" t="s">
        <v>1178</v>
      </c>
      <c r="ZS2" s="40" t="s">
        <v>1179</v>
      </c>
      <c r="ZT2" s="40" t="s">
        <v>1186</v>
      </c>
      <c r="ZU2" s="40" t="s">
        <v>1188</v>
      </c>
      <c r="ZV2" s="40" t="s">
        <v>1196</v>
      </c>
      <c r="ZW2" s="40" t="s">
        <v>1203</v>
      </c>
      <c r="ZX2" s="40" t="s">
        <v>1206</v>
      </c>
      <c r="ZY2" s="40" t="s">
        <v>1210</v>
      </c>
      <c r="ZZ2" s="40" t="s">
        <v>1212</v>
      </c>
      <c r="AAA2" s="40" t="s">
        <v>1219</v>
      </c>
      <c r="AAB2" s="40" t="s">
        <v>1220</v>
      </c>
      <c r="AAC2" s="40" t="s">
        <v>1224</v>
      </c>
      <c r="AAD2" s="40" t="s">
        <v>1225</v>
      </c>
      <c r="AAE2" s="40" t="s">
        <v>1226</v>
      </c>
      <c r="AAF2" s="40" t="s">
        <v>1230</v>
      </c>
      <c r="AAG2" s="40" t="s">
        <v>1250</v>
      </c>
      <c r="AAH2" s="40" t="s">
        <v>1251</v>
      </c>
      <c r="AAI2" s="40" t="s">
        <v>1255</v>
      </c>
      <c r="AAJ2" s="40" t="s">
        <v>1270</v>
      </c>
      <c r="AAK2" s="40" t="s">
        <v>1282</v>
      </c>
      <c r="AAL2" s="40" t="s">
        <v>1283</v>
      </c>
      <c r="AAM2" s="40" t="s">
        <v>1290</v>
      </c>
      <c r="AAN2" s="40" t="s">
        <v>1292</v>
      </c>
      <c r="AAO2" s="40" t="s">
        <v>1300</v>
      </c>
      <c r="AAP2" s="40" t="s">
        <v>1307</v>
      </c>
      <c r="AAQ2" s="40" t="s">
        <v>1310</v>
      </c>
      <c r="AAR2" s="40" t="s">
        <v>1314</v>
      </c>
      <c r="AAS2" s="40" t="s">
        <v>1316</v>
      </c>
      <c r="AAT2" s="40" t="s">
        <v>1323</v>
      </c>
      <c r="AAU2" s="40" t="s">
        <v>1324</v>
      </c>
      <c r="AAV2" s="40" t="s">
        <v>1328</v>
      </c>
      <c r="AAW2" s="40" t="s">
        <v>1329</v>
      </c>
      <c r="AAX2" s="40" t="s">
        <v>1330</v>
      </c>
      <c r="AAY2" s="40" t="s">
        <v>1334</v>
      </c>
      <c r="AAZ2" s="40" t="s">
        <v>1354</v>
      </c>
      <c r="ABA2" s="40" t="s">
        <v>1355</v>
      </c>
      <c r="ABB2" s="40" t="s">
        <v>1359</v>
      </c>
      <c r="ABC2" s="40" t="s">
        <v>1374</v>
      </c>
      <c r="ABD2" s="40" t="s">
        <v>1386</v>
      </c>
      <c r="ABE2" s="40" t="s">
        <v>1387</v>
      </c>
      <c r="ABF2" s="40" t="s">
        <v>1394</v>
      </c>
      <c r="ABG2" s="40" t="s">
        <v>1396</v>
      </c>
      <c r="ABH2" s="40" t="s">
        <v>1404</v>
      </c>
      <c r="ABI2" s="40" t="s">
        <v>1411</v>
      </c>
      <c r="ABJ2" s="40" t="s">
        <v>1414</v>
      </c>
      <c r="ABK2" s="40" t="s">
        <v>1418</v>
      </c>
      <c r="ABL2" s="40" t="s">
        <v>1420</v>
      </c>
      <c r="ABM2" s="40" t="s">
        <v>1427</v>
      </c>
      <c r="ABN2" s="40" t="s">
        <v>1428</v>
      </c>
      <c r="ABO2" s="40" t="s">
        <v>1432</v>
      </c>
      <c r="ABP2" s="40" t="s">
        <v>1433</v>
      </c>
      <c r="ABQ2" s="40" t="s">
        <v>1434</v>
      </c>
      <c r="ABR2" s="40" t="s">
        <v>1438</v>
      </c>
      <c r="ABS2" s="40" t="s">
        <v>1458</v>
      </c>
      <c r="ABT2" s="40" t="s">
        <v>1459</v>
      </c>
      <c r="ABU2" s="40" t="s">
        <v>1463</v>
      </c>
      <c r="ABV2" s="40" t="s">
        <v>1478</v>
      </c>
      <c r="ABW2" s="40" t="s">
        <v>1490</v>
      </c>
      <c r="ABX2" s="40" t="s">
        <v>1491</v>
      </c>
      <c r="ABY2" s="40" t="s">
        <v>1498</v>
      </c>
      <c r="ABZ2" s="40" t="s">
        <v>1500</v>
      </c>
      <c r="ACA2" s="40" t="s">
        <v>1508</v>
      </c>
      <c r="ACB2" s="40" t="s">
        <v>1515</v>
      </c>
      <c r="ACC2" s="40" t="s">
        <v>1518</v>
      </c>
      <c r="ACD2" s="40" t="s">
        <v>1522</v>
      </c>
      <c r="ACE2" s="40" t="s">
        <v>1524</v>
      </c>
      <c r="ACF2" s="40" t="s">
        <v>1531</v>
      </c>
      <c r="ACG2" s="40" t="s">
        <v>1532</v>
      </c>
      <c r="ACH2" s="40" t="s">
        <v>1536</v>
      </c>
      <c r="ACI2" s="40" t="s">
        <v>1537</v>
      </c>
      <c r="ACJ2" s="40" t="s">
        <v>1538</v>
      </c>
      <c r="ACK2" s="40" t="s">
        <v>1542</v>
      </c>
      <c r="ACL2" s="40" t="s">
        <v>1562</v>
      </c>
      <c r="ACM2" s="40" t="s">
        <v>1563</v>
      </c>
      <c r="ACN2" s="40" t="s">
        <v>1567</v>
      </c>
      <c r="ACO2" s="40" t="s">
        <v>1582</v>
      </c>
      <c r="ACP2" s="40" t="s">
        <v>1595</v>
      </c>
      <c r="ACQ2" s="40" t="s">
        <v>1596</v>
      </c>
      <c r="ACR2" s="40" t="s">
        <v>1603</v>
      </c>
      <c r="ACS2" s="40" t="s">
        <v>1605</v>
      </c>
      <c r="ACT2" s="40" t="s">
        <v>1613</v>
      </c>
      <c r="ACU2" s="40" t="s">
        <v>1620</v>
      </c>
      <c r="ACV2" s="40" t="s">
        <v>1623</v>
      </c>
      <c r="ACW2" s="40" t="s">
        <v>1627</v>
      </c>
      <c r="ACX2" s="40" t="s">
        <v>1629</v>
      </c>
      <c r="ACY2" s="40" t="s">
        <v>1636</v>
      </c>
      <c r="ACZ2" s="40" t="s">
        <v>1637</v>
      </c>
      <c r="ADA2" s="40" t="s">
        <v>1641</v>
      </c>
      <c r="ADB2" s="40" t="s">
        <v>1642</v>
      </c>
      <c r="ADC2" s="40" t="s">
        <v>1643</v>
      </c>
      <c r="ADD2" s="40" t="s">
        <v>1647</v>
      </c>
      <c r="ADE2" s="40" t="s">
        <v>1667</v>
      </c>
      <c r="ADF2" s="40" t="s">
        <v>1668</v>
      </c>
      <c r="ADG2" s="40" t="s">
        <v>1672</v>
      </c>
      <c r="ADH2" s="40" t="s">
        <v>1687</v>
      </c>
      <c r="ADI2" s="40" t="s">
        <v>1699</v>
      </c>
      <c r="ADJ2" s="40" t="s">
        <v>1700</v>
      </c>
      <c r="ADK2" s="40" t="s">
        <v>1707</v>
      </c>
      <c r="ADL2" s="40" t="s">
        <v>1709</v>
      </c>
      <c r="ADM2" s="40" t="s">
        <v>1717</v>
      </c>
      <c r="ADN2" s="40" t="s">
        <v>1724</v>
      </c>
      <c r="ADO2" s="40" t="s">
        <v>1727</v>
      </c>
      <c r="ADP2" s="40" t="s">
        <v>1731</v>
      </c>
      <c r="ADQ2" s="40" t="s">
        <v>1733</v>
      </c>
      <c r="ADR2" s="40" t="s">
        <v>1740</v>
      </c>
      <c r="ADS2" s="40" t="s">
        <v>1741</v>
      </c>
      <c r="ADT2" s="40" t="s">
        <v>1745</v>
      </c>
      <c r="ADU2" s="40" t="s">
        <v>1746</v>
      </c>
      <c r="ADV2" s="40" t="s">
        <v>1747</v>
      </c>
      <c r="ADW2" s="40" t="s">
        <v>1751</v>
      </c>
      <c r="ADX2" s="40" t="s">
        <v>1771</v>
      </c>
      <c r="ADY2" s="40" t="s">
        <v>1772</v>
      </c>
      <c r="ADZ2" s="40" t="s">
        <v>1776</v>
      </c>
      <c r="AEA2" s="40" t="s">
        <v>1791</v>
      </c>
      <c r="AEB2" s="40" t="s">
        <v>1803</v>
      </c>
      <c r="AEC2" s="40" t="s">
        <v>1804</v>
      </c>
      <c r="AED2" s="40" t="s">
        <v>1811</v>
      </c>
      <c r="AEE2" s="40" t="s">
        <v>1813</v>
      </c>
      <c r="AEF2" s="40" t="s">
        <v>1821</v>
      </c>
      <c r="AEG2" s="40" t="s">
        <v>1828</v>
      </c>
      <c r="AEH2" s="40" t="s">
        <v>1831</v>
      </c>
      <c r="AEI2" s="40" t="s">
        <v>1835</v>
      </c>
      <c r="AEJ2" s="40" t="s">
        <v>1837</v>
      </c>
      <c r="AEK2" s="40" t="s">
        <v>1844</v>
      </c>
      <c r="AEL2" s="40" t="s">
        <v>1845</v>
      </c>
      <c r="AEM2" s="40" t="s">
        <v>1849</v>
      </c>
      <c r="AEN2" s="40" t="s">
        <v>1850</v>
      </c>
      <c r="AEO2" s="40" t="s">
        <v>1851</v>
      </c>
      <c r="AEP2" s="40" t="s">
        <v>1855</v>
      </c>
      <c r="AEQ2" s="40" t="s">
        <v>1875</v>
      </c>
      <c r="AER2" s="40" t="s">
        <v>1876</v>
      </c>
      <c r="AES2" s="40" t="s">
        <v>1880</v>
      </c>
      <c r="AET2" s="40" t="s">
        <v>1895</v>
      </c>
      <c r="AEU2" s="40" t="s">
        <v>1907</v>
      </c>
      <c r="AEV2" s="40" t="s">
        <v>1908</v>
      </c>
      <c r="AEW2" s="40" t="s">
        <v>1915</v>
      </c>
      <c r="AEX2" s="40" t="s">
        <v>1917</v>
      </c>
      <c r="AEY2" s="40" t="s">
        <v>1925</v>
      </c>
      <c r="AEZ2" s="40" t="s">
        <v>1932</v>
      </c>
      <c r="AFA2" s="40" t="s">
        <v>1935</v>
      </c>
      <c r="AFB2" s="40" t="s">
        <v>1939</v>
      </c>
      <c r="AFC2" s="40" t="s">
        <v>1941</v>
      </c>
      <c r="AFD2" s="40" t="s">
        <v>1948</v>
      </c>
      <c r="AFE2" s="40" t="s">
        <v>1949</v>
      </c>
      <c r="AFF2" s="40" t="s">
        <v>1953</v>
      </c>
      <c r="AFG2" s="40" t="s">
        <v>1954</v>
      </c>
      <c r="AFH2" s="40" t="s">
        <v>1955</v>
      </c>
      <c r="AFI2" s="40" t="s">
        <v>1959</v>
      </c>
      <c r="AFJ2" s="40" t="s">
        <v>1979</v>
      </c>
      <c r="AFK2" s="40" t="s">
        <v>1980</v>
      </c>
      <c r="AFL2" s="40" t="s">
        <v>1984</v>
      </c>
      <c r="AFM2" s="40" t="s">
        <v>1999</v>
      </c>
      <c r="AFN2" s="40" t="s">
        <v>2011</v>
      </c>
      <c r="AFO2" s="40" t="s">
        <v>2012</v>
      </c>
      <c r="AFP2" s="40" t="s">
        <v>2019</v>
      </c>
      <c r="AFQ2" s="40" t="s">
        <v>2021</v>
      </c>
      <c r="AFR2" s="40" t="s">
        <v>2029</v>
      </c>
      <c r="AFS2" s="40" t="s">
        <v>2036</v>
      </c>
      <c r="AFT2" s="40" t="s">
        <v>2039</v>
      </c>
      <c r="AFU2" s="40" t="s">
        <v>2043</v>
      </c>
      <c r="AFV2" s="40" t="s">
        <v>2045</v>
      </c>
      <c r="AFW2" s="40" t="s">
        <v>2052</v>
      </c>
      <c r="AFX2" s="40" t="s">
        <v>2053</v>
      </c>
      <c r="AFY2" s="40" t="s">
        <v>2057</v>
      </c>
      <c r="AFZ2" s="40" t="s">
        <v>2058</v>
      </c>
      <c r="AGA2" s="40" t="s">
        <v>2059</v>
      </c>
      <c r="AGB2" s="40" t="s">
        <v>2063</v>
      </c>
      <c r="AGC2" s="40" t="s">
        <v>2083</v>
      </c>
      <c r="AGD2" s="40" t="s">
        <v>2084</v>
      </c>
      <c r="AGE2" s="40" t="s">
        <v>2088</v>
      </c>
      <c r="AGF2" s="40" t="s">
        <v>2103</v>
      </c>
      <c r="AGG2" s="40" t="s">
        <v>2115</v>
      </c>
      <c r="AGH2" s="40" t="s">
        <v>2116</v>
      </c>
      <c r="AGI2" s="40" t="s">
        <v>2123</v>
      </c>
      <c r="AGJ2" s="40" t="s">
        <v>2125</v>
      </c>
      <c r="AGK2" s="40" t="s">
        <v>2133</v>
      </c>
      <c r="AGL2" s="40" t="s">
        <v>2140</v>
      </c>
      <c r="AGM2" s="40" t="s">
        <v>2143</v>
      </c>
      <c r="AGN2" s="40" t="s">
        <v>2147</v>
      </c>
      <c r="AGO2" s="40" t="s">
        <v>2149</v>
      </c>
      <c r="AGP2" s="40" t="s">
        <v>2156</v>
      </c>
      <c r="AGQ2" s="40" t="s">
        <v>2157</v>
      </c>
      <c r="AGR2" s="40" t="s">
        <v>2161</v>
      </c>
      <c r="AGS2" s="40" t="s">
        <v>2162</v>
      </c>
      <c r="AGT2" s="40" t="s">
        <v>2163</v>
      </c>
      <c r="AGU2" s="40" t="s">
        <v>2167</v>
      </c>
      <c r="AGV2" s="40" t="s">
        <v>2187</v>
      </c>
      <c r="AGW2" s="40" t="s">
        <v>2188</v>
      </c>
      <c r="AGX2" s="40" t="s">
        <v>2192</v>
      </c>
      <c r="AGY2" s="40" t="s">
        <v>2207</v>
      </c>
      <c r="AGZ2" s="40" t="s">
        <v>2219</v>
      </c>
      <c r="AHA2" s="40" t="s">
        <v>2220</v>
      </c>
      <c r="AHB2" s="40" t="s">
        <v>2227</v>
      </c>
      <c r="AHC2" s="40" t="s">
        <v>2229</v>
      </c>
      <c r="AHD2" s="40" t="s">
        <v>2237</v>
      </c>
      <c r="AHE2" s="40" t="s">
        <v>2244</v>
      </c>
      <c r="AHF2" s="40" t="s">
        <v>2247</v>
      </c>
      <c r="AHG2" s="40" t="s">
        <v>2251</v>
      </c>
      <c r="AHH2" s="40" t="s">
        <v>2253</v>
      </c>
      <c r="AHI2" s="40" t="s">
        <v>2260</v>
      </c>
      <c r="AHJ2" s="40" t="s">
        <v>2261</v>
      </c>
      <c r="AHK2" s="40" t="s">
        <v>2265</v>
      </c>
      <c r="AHL2" s="40" t="s">
        <v>2266</v>
      </c>
      <c r="AHM2" s="40" t="s">
        <v>2267</v>
      </c>
      <c r="AHN2" s="40" t="s">
        <v>2271</v>
      </c>
      <c r="AHO2" s="40" t="s">
        <v>2291</v>
      </c>
      <c r="AHP2" s="40" t="s">
        <v>2292</v>
      </c>
      <c r="AHQ2" s="40" t="s">
        <v>2296</v>
      </c>
      <c r="AHR2" s="40" t="s">
        <v>2311</v>
      </c>
      <c r="AHS2" s="40" t="s">
        <v>2323</v>
      </c>
      <c r="AHT2" s="40" t="s">
        <v>2324</v>
      </c>
      <c r="AHU2" s="40" t="s">
        <v>2331</v>
      </c>
      <c r="AHV2" s="40" t="s">
        <v>2333</v>
      </c>
      <c r="AHW2" s="40" t="s">
        <v>2341</v>
      </c>
      <c r="AHX2" s="40" t="s">
        <v>2348</v>
      </c>
      <c r="AHY2" s="40" t="s">
        <v>2351</v>
      </c>
      <c r="AHZ2" s="40" t="s">
        <v>2355</v>
      </c>
      <c r="AIA2" s="40" t="s">
        <v>2357</v>
      </c>
      <c r="AIB2" s="40" t="s">
        <v>2364</v>
      </c>
      <c r="AIC2" s="40" t="s">
        <v>2365</v>
      </c>
      <c r="AID2" s="40" t="s">
        <v>2369</v>
      </c>
      <c r="AIE2" s="40" t="s">
        <v>2370</v>
      </c>
      <c r="AIF2" s="40" t="s">
        <v>2371</v>
      </c>
      <c r="AIG2" s="40" t="s">
        <v>2375</v>
      </c>
      <c r="AIH2" s="40" t="s">
        <v>2395</v>
      </c>
      <c r="AII2" s="40" t="s">
        <v>2396</v>
      </c>
      <c r="AIJ2" s="40" t="s">
        <v>2400</v>
      </c>
      <c r="AIK2" s="40" t="s">
        <v>2415</v>
      </c>
      <c r="AIL2" s="40" t="s">
        <v>10</v>
      </c>
      <c r="AIM2" s="40" t="s">
        <v>11</v>
      </c>
      <c r="AIN2" s="40" t="s">
        <v>12</v>
      </c>
      <c r="AIO2" s="40" t="s">
        <v>15</v>
      </c>
      <c r="AIP2" s="40" t="s">
        <v>16</v>
      </c>
      <c r="AIQ2" s="40" t="s">
        <v>19</v>
      </c>
      <c r="AIR2" s="40" t="s">
        <v>20</v>
      </c>
      <c r="AIS2" s="40" t="s">
        <v>24</v>
      </c>
      <c r="AIT2" s="40" t="s">
        <v>27</v>
      </c>
      <c r="AIU2" s="40" t="s">
        <v>29</v>
      </c>
      <c r="AIV2" s="40" t="s">
        <v>30</v>
      </c>
      <c r="AIW2" s="40" t="s">
        <v>33</v>
      </c>
      <c r="AIX2" s="40" t="s">
        <v>34</v>
      </c>
      <c r="AIY2" s="40" t="s">
        <v>35</v>
      </c>
      <c r="AIZ2" s="40" t="s">
        <v>36</v>
      </c>
      <c r="AJA2" s="40" t="s">
        <v>37</v>
      </c>
      <c r="AJB2" s="40" t="s">
        <v>39</v>
      </c>
      <c r="AJC2" s="40" t="s">
        <v>42</v>
      </c>
      <c r="AJD2" s="40" t="s">
        <v>46</v>
      </c>
      <c r="AJE2" s="40" t="s">
        <v>48</v>
      </c>
      <c r="AJF2" s="40" t="s">
        <v>49</v>
      </c>
      <c r="AJG2" s="40" t="s">
        <v>50</v>
      </c>
      <c r="AJH2" s="40" t="s">
        <v>51</v>
      </c>
      <c r="AJI2" s="40" t="s">
        <v>53</v>
      </c>
      <c r="AJJ2" s="40" t="s">
        <v>56</v>
      </c>
      <c r="AJK2" s="40" t="s">
        <v>58</v>
      </c>
      <c r="AJL2" s="40" t="s">
        <v>62</v>
      </c>
      <c r="AJM2" s="40" t="s">
        <v>63</v>
      </c>
      <c r="AJN2" s="40" t="s">
        <v>64</v>
      </c>
      <c r="AJO2" s="40" t="s">
        <v>66</v>
      </c>
      <c r="AJP2" s="40" t="s">
        <v>67</v>
      </c>
      <c r="AJQ2" s="40" t="s">
        <v>68</v>
      </c>
      <c r="AJR2" s="40" t="s">
        <v>69</v>
      </c>
      <c r="AJS2" s="40" t="s">
        <v>70</v>
      </c>
      <c r="AJT2" s="40" t="s">
        <v>71</v>
      </c>
      <c r="AJU2" s="40" t="s">
        <v>73</v>
      </c>
      <c r="AJV2" s="40" t="s">
        <v>75</v>
      </c>
      <c r="AJW2" s="40" t="s">
        <v>77</v>
      </c>
      <c r="AJX2" s="40" t="s">
        <v>78</v>
      </c>
      <c r="AJY2" s="40" t="s">
        <v>79</v>
      </c>
      <c r="AJZ2" s="40" t="s">
        <v>80</v>
      </c>
      <c r="AKA2" s="40" t="s">
        <v>81</v>
      </c>
      <c r="AKB2" s="40" t="s">
        <v>82</v>
      </c>
      <c r="AKC2" s="40" t="s">
        <v>83</v>
      </c>
      <c r="AKD2" s="40" t="s">
        <v>84</v>
      </c>
      <c r="AKE2" s="40" t="s">
        <v>87</v>
      </c>
      <c r="AKF2" s="40" t="s">
        <v>89</v>
      </c>
      <c r="AKG2" s="40" t="s">
        <v>92</v>
      </c>
      <c r="AKH2" s="40" t="s">
        <v>93</v>
      </c>
      <c r="AKI2" s="40" t="s">
        <v>94</v>
      </c>
      <c r="AKJ2" s="40" t="s">
        <v>95</v>
      </c>
      <c r="AKK2" s="40" t="s">
        <v>97</v>
      </c>
      <c r="AKL2" s="40" t="s">
        <v>98</v>
      </c>
      <c r="AKM2" s="40" t="s">
        <v>99</v>
      </c>
      <c r="AKN2" s="40" t="s">
        <v>100</v>
      </c>
      <c r="AKO2" s="40" t="s">
        <v>102</v>
      </c>
      <c r="AKP2" s="40" t="s">
        <v>103</v>
      </c>
      <c r="AKQ2" s="40" t="s">
        <v>104</v>
      </c>
      <c r="AKR2" s="40" t="s">
        <v>106</v>
      </c>
      <c r="AKS2" s="40" t="s">
        <v>107</v>
      </c>
      <c r="AKT2" s="40" t="s">
        <v>108</v>
      </c>
      <c r="AKU2" s="40" t="s">
        <v>109</v>
      </c>
      <c r="AKV2" s="40" t="s">
        <v>112</v>
      </c>
      <c r="AKW2" s="40" t="s">
        <v>113</v>
      </c>
      <c r="AKX2" s="40" t="s">
        <v>114</v>
      </c>
      <c r="AKY2" s="40" t="s">
        <v>128</v>
      </c>
      <c r="AKZ2" s="40" t="s">
        <v>129</v>
      </c>
      <c r="ALA2" s="40" t="s">
        <v>130</v>
      </c>
      <c r="ALB2" s="40" t="s">
        <v>133</v>
      </c>
      <c r="ALC2" s="40" t="s">
        <v>134</v>
      </c>
      <c r="ALD2" s="40" t="s">
        <v>137</v>
      </c>
      <c r="ALE2" s="40" t="s">
        <v>138</v>
      </c>
      <c r="ALF2" s="40" t="s">
        <v>142</v>
      </c>
      <c r="ALG2" s="40" t="s">
        <v>145</v>
      </c>
      <c r="ALH2" s="40" t="s">
        <v>147</v>
      </c>
      <c r="ALI2" s="40" t="s">
        <v>148</v>
      </c>
      <c r="ALJ2" s="40" t="s">
        <v>151</v>
      </c>
      <c r="ALK2" s="40" t="s">
        <v>152</v>
      </c>
      <c r="ALL2" s="40" t="s">
        <v>153</v>
      </c>
      <c r="ALM2" s="40" t="s">
        <v>154</v>
      </c>
      <c r="ALN2" s="40" t="s">
        <v>155</v>
      </c>
      <c r="ALO2" s="40" t="s">
        <v>157</v>
      </c>
      <c r="ALP2" s="40" t="s">
        <v>160</v>
      </c>
      <c r="ALQ2" s="40" t="s">
        <v>164</v>
      </c>
      <c r="ALR2" s="40" t="s">
        <v>166</v>
      </c>
      <c r="ALS2" s="40" t="s">
        <v>167</v>
      </c>
      <c r="ALT2" s="40" t="s">
        <v>168</v>
      </c>
      <c r="ALU2" s="40" t="s">
        <v>169</v>
      </c>
      <c r="ALV2" s="40" t="s">
        <v>171</v>
      </c>
      <c r="ALW2" s="40" t="s">
        <v>174</v>
      </c>
      <c r="ALX2" s="40" t="s">
        <v>176</v>
      </c>
      <c r="ALY2" s="40" t="s">
        <v>180</v>
      </c>
      <c r="ALZ2" s="40" t="s">
        <v>181</v>
      </c>
      <c r="AMA2" s="40" t="s">
        <v>182</v>
      </c>
      <c r="AMB2" s="40" t="s">
        <v>184</v>
      </c>
      <c r="AMC2" s="40" t="s">
        <v>185</v>
      </c>
      <c r="AMD2" s="40" t="s">
        <v>186</v>
      </c>
      <c r="AME2" s="40" t="s">
        <v>187</v>
      </c>
      <c r="AMF2" s="40" t="s">
        <v>188</v>
      </c>
      <c r="AMG2" s="40" t="s">
        <v>189</v>
      </c>
      <c r="AMH2" s="40" t="s">
        <v>191</v>
      </c>
      <c r="AMI2" s="40" t="s">
        <v>193</v>
      </c>
      <c r="AMJ2" s="40" t="s">
        <v>195</v>
      </c>
      <c r="AMK2" s="40" t="s">
        <v>196</v>
      </c>
      <c r="AML2" s="40" t="s">
        <v>197</v>
      </c>
      <c r="AMM2" s="40" t="s">
        <v>198</v>
      </c>
      <c r="AMN2" s="40" t="s">
        <v>199</v>
      </c>
      <c r="AMO2" s="40" t="s">
        <v>200</v>
      </c>
      <c r="AMP2" s="40" t="s">
        <v>201</v>
      </c>
      <c r="AMQ2" s="40" t="s">
        <v>202</v>
      </c>
      <c r="AMR2" s="40" t="s">
        <v>205</v>
      </c>
      <c r="AMS2" s="40" t="s">
        <v>207</v>
      </c>
      <c r="AMT2" s="40" t="s">
        <v>210</v>
      </c>
      <c r="AMU2" s="40" t="s">
        <v>211</v>
      </c>
      <c r="AMV2" s="40" t="s">
        <v>212</v>
      </c>
      <c r="AMW2" s="40" t="s">
        <v>213</v>
      </c>
      <c r="AMX2" s="40" t="s">
        <v>215</v>
      </c>
      <c r="AMY2" s="40" t="s">
        <v>216</v>
      </c>
      <c r="AMZ2" s="40" t="s">
        <v>217</v>
      </c>
      <c r="ANA2" s="40" t="s">
        <v>218</v>
      </c>
      <c r="ANB2" s="40" t="s">
        <v>220</v>
      </c>
      <c r="ANC2" s="40" t="s">
        <v>221</v>
      </c>
      <c r="AND2" s="40" t="s">
        <v>222</v>
      </c>
      <c r="ANE2" s="40" t="s">
        <v>224</v>
      </c>
      <c r="ANF2" s="40" t="s">
        <v>225</v>
      </c>
      <c r="ANG2" s="40" t="s">
        <v>226</v>
      </c>
      <c r="ANH2" s="40" t="s">
        <v>227</v>
      </c>
      <c r="ANI2" s="40" t="s">
        <v>230</v>
      </c>
      <c r="ANJ2" s="40" t="s">
        <v>231</v>
      </c>
      <c r="ANK2" s="40" t="s">
        <v>232</v>
      </c>
      <c r="ANL2" s="40" t="s">
        <v>233</v>
      </c>
      <c r="ANM2" s="40" t="s">
        <v>234</v>
      </c>
      <c r="ANN2" s="40" t="s">
        <v>235</v>
      </c>
      <c r="ANO2" s="40" t="s">
        <v>238</v>
      </c>
      <c r="ANP2" s="40" t="s">
        <v>239</v>
      </c>
      <c r="ANQ2" s="40" t="s">
        <v>242</v>
      </c>
      <c r="ANR2" s="40" t="s">
        <v>243</v>
      </c>
      <c r="ANS2" s="40" t="s">
        <v>247</v>
      </c>
      <c r="ANT2" s="40" t="s">
        <v>250</v>
      </c>
      <c r="ANU2" s="40" t="s">
        <v>252</v>
      </c>
      <c r="ANV2" s="40" t="s">
        <v>253</v>
      </c>
      <c r="ANW2" s="40" t="s">
        <v>256</v>
      </c>
      <c r="ANX2" s="40" t="s">
        <v>257</v>
      </c>
      <c r="ANY2" s="40" t="s">
        <v>258</v>
      </c>
      <c r="ANZ2" s="40" t="s">
        <v>259</v>
      </c>
      <c r="AOA2" s="40" t="s">
        <v>260</v>
      </c>
      <c r="AOB2" s="40" t="s">
        <v>262</v>
      </c>
      <c r="AOC2" s="40" t="s">
        <v>265</v>
      </c>
      <c r="AOD2" s="40" t="s">
        <v>269</v>
      </c>
      <c r="AOE2" s="40" t="s">
        <v>271</v>
      </c>
      <c r="AOF2" s="40" t="s">
        <v>272</v>
      </c>
      <c r="AOG2" s="40" t="s">
        <v>273</v>
      </c>
      <c r="AOH2" s="40" t="s">
        <v>274</v>
      </c>
      <c r="AOI2" s="40" t="s">
        <v>276</v>
      </c>
      <c r="AOJ2" s="40" t="s">
        <v>279</v>
      </c>
      <c r="AOK2" s="40" t="s">
        <v>281</v>
      </c>
      <c r="AOL2" s="40" t="s">
        <v>285</v>
      </c>
      <c r="AOM2" s="40" t="s">
        <v>286</v>
      </c>
      <c r="AON2" s="40" t="s">
        <v>287</v>
      </c>
      <c r="AOO2" s="40" t="s">
        <v>289</v>
      </c>
      <c r="AOP2" s="40" t="s">
        <v>290</v>
      </c>
      <c r="AOQ2" s="40" t="s">
        <v>291</v>
      </c>
      <c r="AOR2" s="40" t="s">
        <v>292</v>
      </c>
      <c r="AOS2" s="40" t="s">
        <v>293</v>
      </c>
      <c r="AOT2" s="40" t="s">
        <v>294</v>
      </c>
      <c r="AOU2" s="40" t="s">
        <v>296</v>
      </c>
      <c r="AOV2" s="40" t="s">
        <v>298</v>
      </c>
      <c r="AOW2" s="40" t="s">
        <v>300</v>
      </c>
      <c r="AOX2" s="40" t="s">
        <v>301</v>
      </c>
      <c r="AOY2" s="40" t="s">
        <v>302</v>
      </c>
      <c r="AOZ2" s="40" t="s">
        <v>303</v>
      </c>
      <c r="APA2" s="40" t="s">
        <v>304</v>
      </c>
      <c r="APB2" s="40" t="s">
        <v>305</v>
      </c>
      <c r="APC2" s="40" t="s">
        <v>306</v>
      </c>
      <c r="APD2" s="40" t="s">
        <v>307</v>
      </c>
      <c r="APE2" s="40" t="s">
        <v>310</v>
      </c>
      <c r="APF2" s="40" t="s">
        <v>312</v>
      </c>
      <c r="APG2" s="40" t="s">
        <v>315</v>
      </c>
      <c r="APH2" s="40" t="s">
        <v>316</v>
      </c>
      <c r="API2" s="40" t="s">
        <v>317</v>
      </c>
      <c r="APJ2" s="40" t="s">
        <v>318</v>
      </c>
      <c r="APK2" s="40" t="s">
        <v>320</v>
      </c>
      <c r="APL2" s="40" t="s">
        <v>321</v>
      </c>
      <c r="APM2" s="40" t="s">
        <v>322</v>
      </c>
      <c r="APN2" s="40" t="s">
        <v>323</v>
      </c>
      <c r="APO2" s="40" t="s">
        <v>325</v>
      </c>
      <c r="APP2" s="40" t="s">
        <v>326</v>
      </c>
      <c r="APQ2" s="40" t="s">
        <v>327</v>
      </c>
      <c r="APR2" s="40" t="s">
        <v>329</v>
      </c>
      <c r="APS2" s="40" t="s">
        <v>330</v>
      </c>
      <c r="APT2" s="40" t="s">
        <v>331</v>
      </c>
      <c r="APU2" s="40" t="s">
        <v>332</v>
      </c>
      <c r="APV2" s="40" t="s">
        <v>335</v>
      </c>
      <c r="APW2" s="40" t="s">
        <v>336</v>
      </c>
      <c r="APX2" s="40" t="s">
        <v>337</v>
      </c>
      <c r="APY2" s="40" t="s">
        <v>338</v>
      </c>
      <c r="APZ2" s="40" t="s">
        <v>339</v>
      </c>
      <c r="AQA2" s="40" t="s">
        <v>340</v>
      </c>
      <c r="AQB2" s="40" t="s">
        <v>343</v>
      </c>
      <c r="AQC2" s="40" t="s">
        <v>344</v>
      </c>
      <c r="AQD2" s="40" t="s">
        <v>347</v>
      </c>
      <c r="AQE2" s="40" t="s">
        <v>348</v>
      </c>
      <c r="AQF2" s="40" t="s">
        <v>352</v>
      </c>
      <c r="AQG2" s="40" t="s">
        <v>355</v>
      </c>
      <c r="AQH2" s="40" t="s">
        <v>357</v>
      </c>
      <c r="AQI2" s="40" t="s">
        <v>358</v>
      </c>
      <c r="AQJ2" s="40" t="s">
        <v>361</v>
      </c>
      <c r="AQK2" s="40" t="s">
        <v>362</v>
      </c>
      <c r="AQL2" s="40" t="s">
        <v>363</v>
      </c>
      <c r="AQM2" s="40" t="s">
        <v>364</v>
      </c>
      <c r="AQN2" s="40" t="s">
        <v>365</v>
      </c>
      <c r="AQO2" s="40" t="s">
        <v>367</v>
      </c>
      <c r="AQP2" s="40" t="s">
        <v>370</v>
      </c>
      <c r="AQQ2" s="40" t="s">
        <v>374</v>
      </c>
      <c r="AQR2" s="40" t="s">
        <v>376</v>
      </c>
      <c r="AQS2" s="40" t="s">
        <v>377</v>
      </c>
      <c r="AQT2" s="40" t="s">
        <v>378</v>
      </c>
      <c r="AQU2" s="40" t="s">
        <v>379</v>
      </c>
      <c r="AQV2" s="40" t="s">
        <v>381</v>
      </c>
      <c r="AQW2" s="40" t="s">
        <v>384</v>
      </c>
      <c r="AQX2" s="40" t="s">
        <v>386</v>
      </c>
      <c r="AQY2" s="40" t="s">
        <v>390</v>
      </c>
      <c r="AQZ2" s="40" t="s">
        <v>391</v>
      </c>
      <c r="ARA2" s="40" t="s">
        <v>392</v>
      </c>
      <c r="ARB2" s="40" t="s">
        <v>394</v>
      </c>
      <c r="ARC2" s="40" t="s">
        <v>395</v>
      </c>
      <c r="ARD2" s="40" t="s">
        <v>396</v>
      </c>
      <c r="ARE2" s="40" t="s">
        <v>397</v>
      </c>
      <c r="ARF2" s="40" t="s">
        <v>398</v>
      </c>
      <c r="ARG2" s="40" t="s">
        <v>399</v>
      </c>
      <c r="ARH2" s="40" t="s">
        <v>401</v>
      </c>
      <c r="ARI2" s="40" t="s">
        <v>403</v>
      </c>
      <c r="ARJ2" s="40" t="s">
        <v>405</v>
      </c>
      <c r="ARK2" s="40" t="s">
        <v>406</v>
      </c>
      <c r="ARL2" s="40" t="s">
        <v>407</v>
      </c>
      <c r="ARM2" s="40" t="s">
        <v>408</v>
      </c>
      <c r="ARN2" s="40" t="s">
        <v>409</v>
      </c>
      <c r="ARO2" s="40" t="s">
        <v>410</v>
      </c>
      <c r="ARP2" s="40" t="s">
        <v>411</v>
      </c>
      <c r="ARQ2" s="40" t="s">
        <v>412</v>
      </c>
      <c r="ARR2" s="40" t="s">
        <v>415</v>
      </c>
      <c r="ARS2" s="40" t="s">
        <v>417</v>
      </c>
      <c r="ART2" s="40" t="s">
        <v>420</v>
      </c>
      <c r="ARU2" s="40" t="s">
        <v>421</v>
      </c>
      <c r="ARV2" s="40" t="s">
        <v>422</v>
      </c>
      <c r="ARW2" s="40" t="s">
        <v>423</v>
      </c>
      <c r="ARX2" s="40" t="s">
        <v>425</v>
      </c>
      <c r="ARY2" s="40" t="s">
        <v>426</v>
      </c>
      <c r="ARZ2" s="40" t="s">
        <v>427</v>
      </c>
      <c r="ASA2" s="40" t="s">
        <v>428</v>
      </c>
      <c r="ASB2" s="40" t="s">
        <v>430</v>
      </c>
      <c r="ASC2" s="40" t="s">
        <v>431</v>
      </c>
      <c r="ASD2" s="40" t="s">
        <v>432</v>
      </c>
      <c r="ASE2" s="40" t="s">
        <v>434</v>
      </c>
      <c r="ASF2" s="40" t="s">
        <v>435</v>
      </c>
      <c r="ASG2" s="40" t="s">
        <v>436</v>
      </c>
      <c r="ASH2" s="40" t="s">
        <v>437</v>
      </c>
      <c r="ASI2" s="40" t="s">
        <v>440</v>
      </c>
      <c r="ASJ2" s="40" t="s">
        <v>441</v>
      </c>
      <c r="ASK2" s="40" t="s">
        <v>442</v>
      </c>
      <c r="ASL2" s="40" t="s">
        <v>443</v>
      </c>
      <c r="ASM2" s="40" t="s">
        <v>444</v>
      </c>
      <c r="ASN2" s="40" t="s">
        <v>445</v>
      </c>
      <c r="ASO2" s="40" t="s">
        <v>448</v>
      </c>
      <c r="ASP2" s="40" t="s">
        <v>449</v>
      </c>
      <c r="ASQ2" s="40" t="s">
        <v>452</v>
      </c>
      <c r="ASR2" s="40" t="s">
        <v>453</v>
      </c>
      <c r="ASS2" s="40" t="s">
        <v>457</v>
      </c>
      <c r="AST2" s="40" t="s">
        <v>460</v>
      </c>
      <c r="ASU2" s="40" t="s">
        <v>462</v>
      </c>
      <c r="ASV2" s="40" t="s">
        <v>463</v>
      </c>
      <c r="ASW2" s="40" t="s">
        <v>466</v>
      </c>
      <c r="ASX2" s="40" t="s">
        <v>467</v>
      </c>
      <c r="ASY2" s="40" t="s">
        <v>468</v>
      </c>
      <c r="ASZ2" s="40" t="s">
        <v>469</v>
      </c>
      <c r="ATA2" s="40" t="s">
        <v>470</v>
      </c>
      <c r="ATB2" s="40" t="s">
        <v>472</v>
      </c>
      <c r="ATC2" s="40" t="s">
        <v>475</v>
      </c>
      <c r="ATD2" s="40" t="s">
        <v>479</v>
      </c>
      <c r="ATE2" s="40" t="s">
        <v>481</v>
      </c>
      <c r="ATF2" s="40" t="s">
        <v>482</v>
      </c>
      <c r="ATG2" s="40" t="s">
        <v>483</v>
      </c>
      <c r="ATH2" s="40" t="s">
        <v>484</v>
      </c>
      <c r="ATI2" s="40" t="s">
        <v>486</v>
      </c>
      <c r="ATJ2" s="40" t="s">
        <v>489</v>
      </c>
      <c r="ATK2" s="40" t="s">
        <v>491</v>
      </c>
      <c r="ATL2" s="40" t="s">
        <v>495</v>
      </c>
      <c r="ATM2" s="40" t="s">
        <v>496</v>
      </c>
      <c r="ATN2" s="40" t="s">
        <v>497</v>
      </c>
      <c r="ATO2" s="40" t="s">
        <v>499</v>
      </c>
      <c r="ATP2" s="40" t="s">
        <v>500</v>
      </c>
      <c r="ATQ2" s="40" t="s">
        <v>501</v>
      </c>
      <c r="ATR2" s="40" t="s">
        <v>502</v>
      </c>
      <c r="ATS2" s="40" t="s">
        <v>503</v>
      </c>
      <c r="ATT2" s="40" t="s">
        <v>504</v>
      </c>
      <c r="ATU2" s="40" t="s">
        <v>506</v>
      </c>
      <c r="ATV2" s="40" t="s">
        <v>508</v>
      </c>
      <c r="ATW2" s="40" t="s">
        <v>510</v>
      </c>
      <c r="ATX2" s="40" t="s">
        <v>511</v>
      </c>
      <c r="ATY2" s="40" t="s">
        <v>512</v>
      </c>
      <c r="ATZ2" s="40" t="s">
        <v>513</v>
      </c>
      <c r="AUA2" s="40" t="s">
        <v>514</v>
      </c>
      <c r="AUB2" s="40" t="s">
        <v>515</v>
      </c>
      <c r="AUC2" s="40" t="s">
        <v>516</v>
      </c>
      <c r="AUD2" s="40" t="s">
        <v>517</v>
      </c>
      <c r="AUE2" s="40" t="s">
        <v>520</v>
      </c>
      <c r="AUF2" s="40" t="s">
        <v>522</v>
      </c>
      <c r="AUG2" s="40" t="s">
        <v>525</v>
      </c>
      <c r="AUH2" s="40" t="s">
        <v>526</v>
      </c>
      <c r="AUI2" s="40" t="s">
        <v>527</v>
      </c>
      <c r="AUJ2" s="40" t="s">
        <v>528</v>
      </c>
      <c r="AUK2" s="40" t="s">
        <v>530</v>
      </c>
      <c r="AUL2" s="40" t="s">
        <v>531</v>
      </c>
      <c r="AUM2" s="40" t="s">
        <v>532</v>
      </c>
      <c r="AUN2" s="40" t="s">
        <v>533</v>
      </c>
      <c r="AUO2" s="40" t="s">
        <v>535</v>
      </c>
      <c r="AUP2" s="40" t="s">
        <v>536</v>
      </c>
      <c r="AUQ2" s="40" t="s">
        <v>537</v>
      </c>
      <c r="AUR2" s="40" t="s">
        <v>539</v>
      </c>
      <c r="AUS2" s="40" t="s">
        <v>540</v>
      </c>
      <c r="AUT2" s="40" t="s">
        <v>541</v>
      </c>
      <c r="AUU2" s="40" t="s">
        <v>542</v>
      </c>
      <c r="AUV2" s="40" t="s">
        <v>545</v>
      </c>
      <c r="AUW2" s="40" t="s">
        <v>546</v>
      </c>
      <c r="AUX2" s="40" t="s">
        <v>547</v>
      </c>
      <c r="AUY2" s="40" t="s">
        <v>548</v>
      </c>
      <c r="AUZ2" s="40" t="s">
        <v>549</v>
      </c>
      <c r="AVA2" s="40" t="s">
        <v>550</v>
      </c>
      <c r="AVB2" s="40" t="s">
        <v>553</v>
      </c>
      <c r="AVC2" s="40" t="s">
        <v>554</v>
      </c>
      <c r="AVD2" s="40" t="s">
        <v>557</v>
      </c>
      <c r="AVE2" s="40" t="s">
        <v>558</v>
      </c>
      <c r="AVF2" s="40" t="s">
        <v>562</v>
      </c>
      <c r="AVG2" s="40" t="s">
        <v>565</v>
      </c>
      <c r="AVH2" s="40" t="s">
        <v>567</v>
      </c>
      <c r="AVI2" s="40" t="s">
        <v>568</v>
      </c>
      <c r="AVJ2" s="40" t="s">
        <v>571</v>
      </c>
      <c r="AVK2" s="40" t="s">
        <v>572</v>
      </c>
      <c r="AVL2" s="40" t="s">
        <v>573</v>
      </c>
      <c r="AVM2" s="40" t="s">
        <v>574</v>
      </c>
      <c r="AVN2" s="40" t="s">
        <v>575</v>
      </c>
      <c r="AVO2" s="40" t="s">
        <v>577</v>
      </c>
      <c r="AVP2" s="40" t="s">
        <v>580</v>
      </c>
      <c r="AVQ2" s="40" t="s">
        <v>584</v>
      </c>
      <c r="AVR2" s="40" t="s">
        <v>586</v>
      </c>
      <c r="AVS2" s="40" t="s">
        <v>587</v>
      </c>
      <c r="AVT2" s="40" t="s">
        <v>588</v>
      </c>
      <c r="AVU2" s="40" t="s">
        <v>589</v>
      </c>
      <c r="AVV2" s="40" t="s">
        <v>591</v>
      </c>
      <c r="AVW2" s="40" t="s">
        <v>594</v>
      </c>
      <c r="AVX2" s="40" t="s">
        <v>596</v>
      </c>
      <c r="AVY2" s="40" t="s">
        <v>600</v>
      </c>
      <c r="AVZ2" s="40" t="s">
        <v>601</v>
      </c>
      <c r="AWA2" s="40" t="s">
        <v>602</v>
      </c>
      <c r="AWB2" s="40" t="s">
        <v>604</v>
      </c>
      <c r="AWC2" s="40" t="s">
        <v>605</v>
      </c>
      <c r="AWD2" s="40" t="s">
        <v>606</v>
      </c>
      <c r="AWE2" s="40" t="s">
        <v>607</v>
      </c>
      <c r="AWF2" s="40" t="s">
        <v>608</v>
      </c>
      <c r="AWG2" s="40" t="s">
        <v>609</v>
      </c>
      <c r="AWH2" s="40" t="s">
        <v>611</v>
      </c>
      <c r="AWI2" s="40" t="s">
        <v>613</v>
      </c>
      <c r="AWJ2" s="40" t="s">
        <v>615</v>
      </c>
      <c r="AWK2" s="40" t="s">
        <v>616</v>
      </c>
      <c r="AWL2" s="40" t="s">
        <v>617</v>
      </c>
      <c r="AWM2" s="40" t="s">
        <v>618</v>
      </c>
      <c r="AWN2" s="40" t="s">
        <v>619</v>
      </c>
      <c r="AWO2" s="40" t="s">
        <v>620</v>
      </c>
      <c r="AWP2" s="40" t="s">
        <v>621</v>
      </c>
      <c r="AWQ2" s="40" t="s">
        <v>622</v>
      </c>
      <c r="AWR2" s="40" t="s">
        <v>625</v>
      </c>
      <c r="AWS2" s="40" t="s">
        <v>627</v>
      </c>
      <c r="AWT2" s="40" t="s">
        <v>630</v>
      </c>
      <c r="AWU2" s="40" t="s">
        <v>631</v>
      </c>
      <c r="AWV2" s="40" t="s">
        <v>632</v>
      </c>
      <c r="AWW2" s="40" t="s">
        <v>633</v>
      </c>
      <c r="AWX2" s="40" t="s">
        <v>635</v>
      </c>
      <c r="AWY2" s="40" t="s">
        <v>636</v>
      </c>
      <c r="AWZ2" s="40" t="s">
        <v>637</v>
      </c>
      <c r="AXA2" s="40" t="s">
        <v>638</v>
      </c>
      <c r="AXB2" s="40" t="s">
        <v>640</v>
      </c>
      <c r="AXC2" s="40" t="s">
        <v>641</v>
      </c>
      <c r="AXD2" s="40" t="s">
        <v>642</v>
      </c>
      <c r="AXE2" s="40" t="s">
        <v>644</v>
      </c>
      <c r="AXF2" s="40" t="s">
        <v>645</v>
      </c>
      <c r="AXG2" s="40" t="s">
        <v>646</v>
      </c>
      <c r="AXH2" s="40" t="s">
        <v>647</v>
      </c>
      <c r="AXI2" s="40" t="s">
        <v>650</v>
      </c>
      <c r="AXJ2" s="40" t="s">
        <v>651</v>
      </c>
      <c r="AXK2" s="40" t="s">
        <v>652</v>
      </c>
      <c r="AXL2" s="40" t="s">
        <v>653</v>
      </c>
      <c r="AXM2" s="40" t="s">
        <v>654</v>
      </c>
      <c r="AXN2" s="40" t="s">
        <v>655</v>
      </c>
      <c r="AXO2" s="40" t="s">
        <v>658</v>
      </c>
      <c r="AXP2" s="40" t="s">
        <v>659</v>
      </c>
      <c r="AXQ2" s="40" t="s">
        <v>662</v>
      </c>
      <c r="AXR2" s="40" t="s">
        <v>663</v>
      </c>
      <c r="AXS2" s="40" t="s">
        <v>667</v>
      </c>
      <c r="AXT2" s="40" t="s">
        <v>670</v>
      </c>
      <c r="AXU2" s="40" t="s">
        <v>672</v>
      </c>
      <c r="AXV2" s="40" t="s">
        <v>673</v>
      </c>
      <c r="AXW2" s="40" t="s">
        <v>676</v>
      </c>
      <c r="AXX2" s="40" t="s">
        <v>677</v>
      </c>
      <c r="AXY2" s="40" t="s">
        <v>678</v>
      </c>
      <c r="AXZ2" s="40" t="s">
        <v>679</v>
      </c>
      <c r="AYA2" s="40" t="s">
        <v>680</v>
      </c>
      <c r="AYB2" s="40" t="s">
        <v>682</v>
      </c>
      <c r="AYC2" s="40" t="s">
        <v>685</v>
      </c>
      <c r="AYD2" s="40" t="s">
        <v>689</v>
      </c>
      <c r="AYE2" s="40" t="s">
        <v>691</v>
      </c>
      <c r="AYF2" s="40" t="s">
        <v>692</v>
      </c>
      <c r="AYG2" s="40" t="s">
        <v>693</v>
      </c>
      <c r="AYH2" s="40" t="s">
        <v>694</v>
      </c>
      <c r="AYI2" s="40" t="s">
        <v>696</v>
      </c>
      <c r="AYJ2" s="40" t="s">
        <v>699</v>
      </c>
      <c r="AYK2" s="40" t="s">
        <v>701</v>
      </c>
      <c r="AYL2" s="40" t="s">
        <v>705</v>
      </c>
      <c r="AYM2" s="40" t="s">
        <v>706</v>
      </c>
      <c r="AYN2" s="40" t="s">
        <v>707</v>
      </c>
      <c r="AYO2" s="40" t="s">
        <v>709</v>
      </c>
      <c r="AYP2" s="40" t="s">
        <v>710</v>
      </c>
      <c r="AYQ2" s="40" t="s">
        <v>711</v>
      </c>
      <c r="AYR2" s="40" t="s">
        <v>712</v>
      </c>
      <c r="AYS2" s="40" t="s">
        <v>713</v>
      </c>
      <c r="AYT2" s="40" t="s">
        <v>714</v>
      </c>
      <c r="AYU2" s="40" t="s">
        <v>716</v>
      </c>
      <c r="AYV2" s="40" t="s">
        <v>718</v>
      </c>
      <c r="AYW2" s="40" t="s">
        <v>720</v>
      </c>
      <c r="AYX2" s="40" t="s">
        <v>721</v>
      </c>
      <c r="AYY2" s="40" t="s">
        <v>722</v>
      </c>
      <c r="AYZ2" s="40" t="s">
        <v>723</v>
      </c>
      <c r="AZA2" s="40" t="s">
        <v>724</v>
      </c>
      <c r="AZB2" s="40" t="s">
        <v>725</v>
      </c>
      <c r="AZC2" s="40" t="s">
        <v>726</v>
      </c>
      <c r="AZD2" s="40" t="s">
        <v>727</v>
      </c>
      <c r="AZE2" s="40" t="s">
        <v>730</v>
      </c>
      <c r="AZF2" s="40" t="s">
        <v>732</v>
      </c>
      <c r="AZG2" s="40" t="s">
        <v>735</v>
      </c>
      <c r="AZH2" s="40" t="s">
        <v>736</v>
      </c>
      <c r="AZI2" s="40" t="s">
        <v>737</v>
      </c>
      <c r="AZJ2" s="40" t="s">
        <v>738</v>
      </c>
      <c r="AZK2" s="40" t="s">
        <v>740</v>
      </c>
      <c r="AZL2" s="40" t="s">
        <v>741</v>
      </c>
      <c r="AZM2" s="40" t="s">
        <v>742</v>
      </c>
      <c r="AZN2" s="40" t="s">
        <v>743</v>
      </c>
      <c r="AZO2" s="40" t="s">
        <v>745</v>
      </c>
      <c r="AZP2" s="40" t="s">
        <v>746</v>
      </c>
      <c r="AZQ2" s="40" t="s">
        <v>747</v>
      </c>
      <c r="AZR2" s="40" t="s">
        <v>749</v>
      </c>
      <c r="AZS2" s="40" t="s">
        <v>750</v>
      </c>
      <c r="AZT2" s="40" t="s">
        <v>751</v>
      </c>
      <c r="AZU2" s="40" t="s">
        <v>752</v>
      </c>
      <c r="AZV2" s="40" t="s">
        <v>755</v>
      </c>
      <c r="AZW2" s="40" t="s">
        <v>756</v>
      </c>
      <c r="AZX2" s="40" t="s">
        <v>757</v>
      </c>
      <c r="AZY2" s="40" t="s">
        <v>758</v>
      </c>
      <c r="AZZ2" s="40" t="s">
        <v>759</v>
      </c>
      <c r="BAA2" s="40" t="s">
        <v>760</v>
      </c>
      <c r="BAB2" s="40" t="s">
        <v>763</v>
      </c>
      <c r="BAC2" s="40" t="s">
        <v>764</v>
      </c>
      <c r="BAD2" s="40" t="s">
        <v>767</v>
      </c>
      <c r="BAE2" s="40" t="s">
        <v>768</v>
      </c>
      <c r="BAF2" s="40" t="s">
        <v>772</v>
      </c>
      <c r="BAG2" s="40" t="s">
        <v>775</v>
      </c>
      <c r="BAH2" s="40" t="s">
        <v>777</v>
      </c>
      <c r="BAI2" s="40" t="s">
        <v>778</v>
      </c>
      <c r="BAJ2" s="40" t="s">
        <v>781</v>
      </c>
      <c r="BAK2" s="40" t="s">
        <v>782</v>
      </c>
      <c r="BAL2" s="40" t="s">
        <v>783</v>
      </c>
      <c r="BAM2" s="40" t="s">
        <v>784</v>
      </c>
      <c r="BAN2" s="40" t="s">
        <v>785</v>
      </c>
      <c r="BAO2" s="40" t="s">
        <v>787</v>
      </c>
      <c r="BAP2" s="40" t="s">
        <v>790</v>
      </c>
      <c r="BAQ2" s="40" t="s">
        <v>794</v>
      </c>
      <c r="BAR2" s="40" t="s">
        <v>796</v>
      </c>
      <c r="BAS2" s="40" t="s">
        <v>797</v>
      </c>
      <c r="BAT2" s="40" t="s">
        <v>798</v>
      </c>
      <c r="BAU2" s="40" t="s">
        <v>799</v>
      </c>
      <c r="BAV2" s="40" t="s">
        <v>801</v>
      </c>
      <c r="BAW2" s="40" t="s">
        <v>804</v>
      </c>
      <c r="BAX2" s="40" t="s">
        <v>806</v>
      </c>
      <c r="BAY2" s="40" t="s">
        <v>810</v>
      </c>
      <c r="BAZ2" s="40" t="s">
        <v>811</v>
      </c>
      <c r="BBA2" s="40" t="s">
        <v>812</v>
      </c>
      <c r="BBB2" s="40" t="s">
        <v>814</v>
      </c>
      <c r="BBC2" s="40" t="s">
        <v>815</v>
      </c>
      <c r="BBD2" s="40" t="s">
        <v>816</v>
      </c>
      <c r="BBE2" s="40" t="s">
        <v>817</v>
      </c>
      <c r="BBF2" s="40" t="s">
        <v>818</v>
      </c>
      <c r="BBG2" s="40" t="s">
        <v>819</v>
      </c>
      <c r="BBH2" s="40" t="s">
        <v>821</v>
      </c>
      <c r="BBI2" s="40" t="s">
        <v>823</v>
      </c>
      <c r="BBJ2" s="40" t="s">
        <v>825</v>
      </c>
      <c r="BBK2" s="40" t="s">
        <v>826</v>
      </c>
      <c r="BBL2" s="40" t="s">
        <v>827</v>
      </c>
      <c r="BBM2" s="40" t="s">
        <v>828</v>
      </c>
      <c r="BBN2" s="40" t="s">
        <v>829</v>
      </c>
      <c r="BBO2" s="40" t="s">
        <v>830</v>
      </c>
      <c r="BBP2" s="40" t="s">
        <v>831</v>
      </c>
      <c r="BBQ2" s="40" t="s">
        <v>832</v>
      </c>
      <c r="BBR2" s="40" t="s">
        <v>835</v>
      </c>
      <c r="BBS2" s="40" t="s">
        <v>837</v>
      </c>
      <c r="BBT2" s="40" t="s">
        <v>840</v>
      </c>
      <c r="BBU2" s="40" t="s">
        <v>841</v>
      </c>
      <c r="BBV2" s="40" t="s">
        <v>842</v>
      </c>
      <c r="BBW2" s="40" t="s">
        <v>843</v>
      </c>
      <c r="BBX2" s="40" t="s">
        <v>845</v>
      </c>
      <c r="BBY2" s="40" t="s">
        <v>846</v>
      </c>
      <c r="BBZ2" s="40" t="s">
        <v>847</v>
      </c>
      <c r="BCA2" s="40" t="s">
        <v>848</v>
      </c>
      <c r="BCB2" s="40" t="s">
        <v>850</v>
      </c>
      <c r="BCC2" s="40" t="s">
        <v>851</v>
      </c>
      <c r="BCD2" s="40" t="s">
        <v>852</v>
      </c>
      <c r="BCE2" s="40" t="s">
        <v>854</v>
      </c>
      <c r="BCF2" s="40" t="s">
        <v>855</v>
      </c>
      <c r="BCG2" s="40" t="s">
        <v>856</v>
      </c>
      <c r="BCH2" s="40" t="s">
        <v>857</v>
      </c>
      <c r="BCI2" s="40" t="s">
        <v>860</v>
      </c>
      <c r="BCJ2" s="40" t="s">
        <v>861</v>
      </c>
      <c r="BCK2" s="40" t="s">
        <v>862</v>
      </c>
      <c r="BCL2" s="40" t="s">
        <v>863</v>
      </c>
      <c r="BCM2" s="40" t="s">
        <v>864</v>
      </c>
      <c r="BCN2" s="40" t="s">
        <v>865</v>
      </c>
      <c r="BCO2" s="40" t="s">
        <v>868</v>
      </c>
      <c r="BCP2" s="40" t="s">
        <v>869</v>
      </c>
      <c r="BCQ2" s="40" t="s">
        <v>872</v>
      </c>
      <c r="BCR2" s="40" t="s">
        <v>873</v>
      </c>
      <c r="BCS2" s="40" t="s">
        <v>877</v>
      </c>
      <c r="BCT2" s="40" t="s">
        <v>880</v>
      </c>
      <c r="BCU2" s="40" t="s">
        <v>882</v>
      </c>
      <c r="BCV2" s="40" t="s">
        <v>883</v>
      </c>
      <c r="BCW2" s="40" t="s">
        <v>886</v>
      </c>
      <c r="BCX2" s="40" t="s">
        <v>887</v>
      </c>
      <c r="BCY2" s="40" t="s">
        <v>888</v>
      </c>
      <c r="BCZ2" s="40" t="s">
        <v>889</v>
      </c>
      <c r="BDA2" s="40" t="s">
        <v>890</v>
      </c>
      <c r="BDB2" s="40" t="s">
        <v>892</v>
      </c>
      <c r="BDC2" s="40" t="s">
        <v>895</v>
      </c>
      <c r="BDD2" s="40" t="s">
        <v>899</v>
      </c>
      <c r="BDE2" s="40" t="s">
        <v>901</v>
      </c>
      <c r="BDF2" s="40" t="s">
        <v>902</v>
      </c>
      <c r="BDG2" s="40" t="s">
        <v>903</v>
      </c>
      <c r="BDH2" s="40" t="s">
        <v>904</v>
      </c>
      <c r="BDI2" s="40" t="s">
        <v>906</v>
      </c>
      <c r="BDJ2" s="40" t="s">
        <v>909</v>
      </c>
      <c r="BDK2" s="40" t="s">
        <v>911</v>
      </c>
      <c r="BDL2" s="40" t="s">
        <v>915</v>
      </c>
      <c r="BDM2" s="40" t="s">
        <v>916</v>
      </c>
      <c r="BDN2" s="40" t="s">
        <v>917</v>
      </c>
      <c r="BDO2" s="40" t="s">
        <v>919</v>
      </c>
      <c r="BDP2" s="40" t="s">
        <v>920</v>
      </c>
      <c r="BDQ2" s="40" t="s">
        <v>921</v>
      </c>
      <c r="BDR2" s="40" t="s">
        <v>922</v>
      </c>
      <c r="BDS2" s="40" t="s">
        <v>923</v>
      </c>
      <c r="BDT2" s="40" t="s">
        <v>924</v>
      </c>
      <c r="BDU2" s="40" t="s">
        <v>926</v>
      </c>
      <c r="BDV2" s="40" t="s">
        <v>928</v>
      </c>
      <c r="BDW2" s="40" t="s">
        <v>930</v>
      </c>
      <c r="BDX2" s="40" t="s">
        <v>931</v>
      </c>
      <c r="BDY2" s="40" t="s">
        <v>932</v>
      </c>
      <c r="BDZ2" s="40" t="s">
        <v>933</v>
      </c>
      <c r="BEA2" s="40" t="s">
        <v>934</v>
      </c>
      <c r="BEB2" s="40" t="s">
        <v>935</v>
      </c>
      <c r="BEC2" s="40" t="s">
        <v>936</v>
      </c>
      <c r="BED2" s="40" t="s">
        <v>937</v>
      </c>
      <c r="BEE2" s="40" t="s">
        <v>940</v>
      </c>
      <c r="BEF2" s="40" t="s">
        <v>942</v>
      </c>
      <c r="BEG2" s="40" t="s">
        <v>945</v>
      </c>
      <c r="BEH2" s="40" t="s">
        <v>946</v>
      </c>
      <c r="BEI2" s="40" t="s">
        <v>947</v>
      </c>
      <c r="BEJ2" s="40" t="s">
        <v>948</v>
      </c>
      <c r="BEK2" s="40" t="s">
        <v>950</v>
      </c>
      <c r="BEL2" s="40" t="s">
        <v>951</v>
      </c>
      <c r="BEM2" s="40" t="s">
        <v>952</v>
      </c>
      <c r="BEN2" s="40" t="s">
        <v>953</v>
      </c>
      <c r="BEO2" s="40" t="s">
        <v>955</v>
      </c>
      <c r="BEP2" s="40" t="s">
        <v>956</v>
      </c>
      <c r="BEQ2" s="40" t="s">
        <v>957</v>
      </c>
      <c r="BER2" s="40" t="s">
        <v>959</v>
      </c>
      <c r="BES2" s="40" t="s">
        <v>960</v>
      </c>
      <c r="BET2" s="40" t="s">
        <v>961</v>
      </c>
      <c r="BEU2" s="40" t="s">
        <v>962</v>
      </c>
      <c r="BEV2" s="40" t="s">
        <v>965</v>
      </c>
      <c r="BEW2" s="40" t="s">
        <v>966</v>
      </c>
      <c r="BEX2" s="40" t="s">
        <v>967</v>
      </c>
      <c r="BEY2" s="40" t="s">
        <v>968</v>
      </c>
      <c r="BEZ2" s="40" t="s">
        <v>969</v>
      </c>
      <c r="BFA2" s="40" t="s">
        <v>972</v>
      </c>
      <c r="BFB2" s="40" t="s">
        <v>973</v>
      </c>
      <c r="BFC2" s="40" t="s">
        <v>976</v>
      </c>
      <c r="BFD2" s="40" t="s">
        <v>977</v>
      </c>
      <c r="BFE2" s="40" t="s">
        <v>981</v>
      </c>
      <c r="BFF2" s="40" t="s">
        <v>984</v>
      </c>
      <c r="BFG2" s="40" t="s">
        <v>986</v>
      </c>
      <c r="BFH2" s="40" t="s">
        <v>987</v>
      </c>
      <c r="BFI2" s="40" t="s">
        <v>990</v>
      </c>
      <c r="BFJ2" s="40" t="s">
        <v>991</v>
      </c>
      <c r="BFK2" s="40" t="s">
        <v>992</v>
      </c>
      <c r="BFL2" s="40" t="s">
        <v>993</v>
      </c>
      <c r="BFM2" s="40" t="s">
        <v>994</v>
      </c>
      <c r="BFN2" s="40" t="s">
        <v>996</v>
      </c>
      <c r="BFO2" s="40" t="s">
        <v>999</v>
      </c>
      <c r="BFP2" s="40" t="s">
        <v>1003</v>
      </c>
      <c r="BFQ2" s="40" t="s">
        <v>1005</v>
      </c>
      <c r="BFR2" s="40" t="s">
        <v>1006</v>
      </c>
      <c r="BFS2" s="40" t="s">
        <v>1007</v>
      </c>
      <c r="BFT2" s="40" t="s">
        <v>1008</v>
      </c>
      <c r="BFU2" s="40" t="s">
        <v>1010</v>
      </c>
      <c r="BFV2" s="40" t="s">
        <v>1013</v>
      </c>
      <c r="BFW2" s="40" t="s">
        <v>1015</v>
      </c>
      <c r="BFX2" s="40" t="s">
        <v>1019</v>
      </c>
      <c r="BFY2" s="40" t="s">
        <v>1020</v>
      </c>
      <c r="BFZ2" s="40" t="s">
        <v>1021</v>
      </c>
      <c r="BGA2" s="40" t="s">
        <v>1023</v>
      </c>
      <c r="BGB2" s="40" t="s">
        <v>1024</v>
      </c>
      <c r="BGC2" s="40" t="s">
        <v>1025</v>
      </c>
      <c r="BGD2" s="40" t="s">
        <v>1026</v>
      </c>
      <c r="BGE2" s="40" t="s">
        <v>1027</v>
      </c>
      <c r="BGF2" s="40" t="s">
        <v>1028</v>
      </c>
      <c r="BGG2" s="40" t="s">
        <v>1030</v>
      </c>
      <c r="BGH2" s="40" t="s">
        <v>1032</v>
      </c>
      <c r="BGI2" s="40" t="s">
        <v>1034</v>
      </c>
      <c r="BGJ2" s="40" t="s">
        <v>1035</v>
      </c>
      <c r="BGK2" s="40" t="s">
        <v>1036</v>
      </c>
      <c r="BGL2" s="40" t="s">
        <v>1037</v>
      </c>
      <c r="BGM2" s="40" t="s">
        <v>1038</v>
      </c>
      <c r="BGN2" s="40" t="s">
        <v>1039</v>
      </c>
      <c r="BGO2" s="40" t="s">
        <v>1040</v>
      </c>
      <c r="BGP2" s="40" t="s">
        <v>1041</v>
      </c>
      <c r="BGQ2" s="40" t="s">
        <v>1044</v>
      </c>
      <c r="BGR2" s="40" t="s">
        <v>1046</v>
      </c>
      <c r="BGS2" s="40" t="s">
        <v>1049</v>
      </c>
      <c r="BGT2" s="40" t="s">
        <v>1050</v>
      </c>
      <c r="BGU2" s="40" t="s">
        <v>1051</v>
      </c>
      <c r="BGV2" s="40" t="s">
        <v>1052</v>
      </c>
      <c r="BGW2" s="40" t="s">
        <v>1054</v>
      </c>
      <c r="BGX2" s="40" t="s">
        <v>1055</v>
      </c>
      <c r="BGY2" s="40" t="s">
        <v>1056</v>
      </c>
      <c r="BGZ2" s="40" t="s">
        <v>1057</v>
      </c>
      <c r="BHA2" s="40" t="s">
        <v>1059</v>
      </c>
      <c r="BHB2" s="40" t="s">
        <v>1060</v>
      </c>
      <c r="BHC2" s="40" t="s">
        <v>1061</v>
      </c>
      <c r="BHD2" s="40" t="s">
        <v>1063</v>
      </c>
      <c r="BHE2" s="40" t="s">
        <v>1064</v>
      </c>
      <c r="BHF2" s="40" t="s">
        <v>1065</v>
      </c>
      <c r="BHG2" s="40" t="s">
        <v>1066</v>
      </c>
      <c r="BHH2" s="40" t="s">
        <v>1069</v>
      </c>
      <c r="BHI2" s="40" t="s">
        <v>1070</v>
      </c>
      <c r="BHJ2" s="40" t="s">
        <v>1071</v>
      </c>
      <c r="BHK2" s="40" t="s">
        <v>1072</v>
      </c>
      <c r="BHL2" s="40" t="s">
        <v>1073</v>
      </c>
      <c r="BHM2" s="40" t="s">
        <v>1076</v>
      </c>
      <c r="BHN2" s="40" t="s">
        <v>1077</v>
      </c>
      <c r="BHO2" s="40" t="s">
        <v>1080</v>
      </c>
      <c r="BHP2" s="40" t="s">
        <v>1081</v>
      </c>
      <c r="BHQ2" s="40" t="s">
        <v>1085</v>
      </c>
      <c r="BHR2" s="40" t="s">
        <v>1088</v>
      </c>
      <c r="BHS2" s="40" t="s">
        <v>1090</v>
      </c>
      <c r="BHT2" s="40" t="s">
        <v>1091</v>
      </c>
      <c r="BHU2" s="40" t="s">
        <v>1094</v>
      </c>
      <c r="BHV2" s="40" t="s">
        <v>1095</v>
      </c>
      <c r="BHW2" s="40" t="s">
        <v>1096</v>
      </c>
      <c r="BHX2" s="40" t="s">
        <v>1097</v>
      </c>
      <c r="BHY2" s="40" t="s">
        <v>1098</v>
      </c>
      <c r="BHZ2" s="40" t="s">
        <v>1100</v>
      </c>
      <c r="BIA2" s="40" t="s">
        <v>1103</v>
      </c>
      <c r="BIB2" s="40" t="s">
        <v>1107</v>
      </c>
      <c r="BIC2" s="40" t="s">
        <v>1109</v>
      </c>
      <c r="BID2" s="40" t="s">
        <v>1110</v>
      </c>
      <c r="BIE2" s="40" t="s">
        <v>1111</v>
      </c>
      <c r="BIF2" s="40" t="s">
        <v>1112</v>
      </c>
      <c r="BIG2" s="40" t="s">
        <v>1114</v>
      </c>
      <c r="BIH2" s="40" t="s">
        <v>1117</v>
      </c>
      <c r="BII2" s="40" t="s">
        <v>1119</v>
      </c>
      <c r="BIJ2" s="40" t="s">
        <v>1123</v>
      </c>
      <c r="BIK2" s="40" t="s">
        <v>1124</v>
      </c>
      <c r="BIL2" s="40" t="s">
        <v>1125</v>
      </c>
      <c r="BIM2" s="40" t="s">
        <v>1127</v>
      </c>
      <c r="BIN2" s="40" t="s">
        <v>1128</v>
      </c>
      <c r="BIO2" s="40" t="s">
        <v>1129</v>
      </c>
      <c r="BIP2" s="40" t="s">
        <v>1130</v>
      </c>
      <c r="BIQ2" s="40" t="s">
        <v>1131</v>
      </c>
      <c r="BIR2" s="40" t="s">
        <v>1132</v>
      </c>
      <c r="BIS2" s="40" t="s">
        <v>1134</v>
      </c>
      <c r="BIT2" s="40" t="s">
        <v>1136</v>
      </c>
      <c r="BIU2" s="40" t="s">
        <v>1138</v>
      </c>
      <c r="BIV2" s="40" t="s">
        <v>1139</v>
      </c>
      <c r="BIW2" s="40" t="s">
        <v>1140</v>
      </c>
      <c r="BIX2" s="40" t="s">
        <v>1141</v>
      </c>
      <c r="BIY2" s="40" t="s">
        <v>1142</v>
      </c>
      <c r="BIZ2" s="40" t="s">
        <v>1143</v>
      </c>
      <c r="BJA2" s="40" t="s">
        <v>1144</v>
      </c>
      <c r="BJB2" s="40" t="s">
        <v>1145</v>
      </c>
      <c r="BJC2" s="40" t="s">
        <v>1148</v>
      </c>
      <c r="BJD2" s="40" t="s">
        <v>1150</v>
      </c>
      <c r="BJE2" s="40" t="s">
        <v>1153</v>
      </c>
      <c r="BJF2" s="40" t="s">
        <v>1154</v>
      </c>
      <c r="BJG2" s="40" t="s">
        <v>1155</v>
      </c>
      <c r="BJH2" s="40" t="s">
        <v>1156</v>
      </c>
      <c r="BJI2" s="40" t="s">
        <v>1158</v>
      </c>
      <c r="BJJ2" s="40" t="s">
        <v>1159</v>
      </c>
      <c r="BJK2" s="40" t="s">
        <v>1160</v>
      </c>
      <c r="BJL2" s="40" t="s">
        <v>1161</v>
      </c>
      <c r="BJM2" s="40" t="s">
        <v>1163</v>
      </c>
      <c r="BJN2" s="40" t="s">
        <v>1164</v>
      </c>
      <c r="BJO2" s="40" t="s">
        <v>1165</v>
      </c>
      <c r="BJP2" s="40" t="s">
        <v>1167</v>
      </c>
      <c r="BJQ2" s="40" t="s">
        <v>1168</v>
      </c>
      <c r="BJR2" s="40" t="s">
        <v>1169</v>
      </c>
      <c r="BJS2" s="40" t="s">
        <v>1170</v>
      </c>
      <c r="BJT2" s="40" t="s">
        <v>1173</v>
      </c>
      <c r="BJU2" s="40" t="s">
        <v>1174</v>
      </c>
      <c r="BJV2" s="40" t="s">
        <v>1175</v>
      </c>
      <c r="BJW2" s="40" t="s">
        <v>1176</v>
      </c>
      <c r="BJX2" s="40" t="s">
        <v>1177</v>
      </c>
      <c r="BJY2" s="40" t="s">
        <v>1180</v>
      </c>
      <c r="BJZ2" s="40" t="s">
        <v>1181</v>
      </c>
      <c r="BKA2" s="40" t="s">
        <v>1184</v>
      </c>
      <c r="BKB2" s="40" t="s">
        <v>1185</v>
      </c>
      <c r="BKC2" s="40" t="s">
        <v>1189</v>
      </c>
      <c r="BKD2" s="40" t="s">
        <v>1192</v>
      </c>
      <c r="BKE2" s="40" t="s">
        <v>1194</v>
      </c>
      <c r="BKF2" s="40" t="s">
        <v>1195</v>
      </c>
      <c r="BKG2" s="40" t="s">
        <v>1198</v>
      </c>
      <c r="BKH2" s="40" t="s">
        <v>1199</v>
      </c>
      <c r="BKI2" s="40" t="s">
        <v>1200</v>
      </c>
      <c r="BKJ2" s="40" t="s">
        <v>1201</v>
      </c>
      <c r="BKK2" s="40" t="s">
        <v>1202</v>
      </c>
      <c r="BKL2" s="40" t="s">
        <v>1204</v>
      </c>
      <c r="BKM2" s="40" t="s">
        <v>1207</v>
      </c>
      <c r="BKN2" s="40" t="s">
        <v>1211</v>
      </c>
      <c r="BKO2" s="40" t="s">
        <v>1213</v>
      </c>
      <c r="BKP2" s="40" t="s">
        <v>1214</v>
      </c>
      <c r="BKQ2" s="40" t="s">
        <v>1215</v>
      </c>
      <c r="BKR2" s="40" t="s">
        <v>1216</v>
      </c>
      <c r="BKS2" s="40" t="s">
        <v>1218</v>
      </c>
      <c r="BKT2" s="40" t="s">
        <v>1221</v>
      </c>
      <c r="BKU2" s="40" t="s">
        <v>1223</v>
      </c>
      <c r="BKV2" s="40" t="s">
        <v>1227</v>
      </c>
      <c r="BKW2" s="40" t="s">
        <v>1228</v>
      </c>
      <c r="BKX2" s="40" t="s">
        <v>1229</v>
      </c>
      <c r="BKY2" s="40" t="s">
        <v>1231</v>
      </c>
      <c r="BKZ2" s="40" t="s">
        <v>1232</v>
      </c>
      <c r="BLA2" s="40" t="s">
        <v>1233</v>
      </c>
      <c r="BLB2" s="40" t="s">
        <v>1234</v>
      </c>
      <c r="BLC2" s="40" t="s">
        <v>1235</v>
      </c>
      <c r="BLD2" s="40" t="s">
        <v>1236</v>
      </c>
      <c r="BLE2" s="40" t="s">
        <v>1238</v>
      </c>
      <c r="BLF2" s="40" t="s">
        <v>1240</v>
      </c>
      <c r="BLG2" s="40" t="s">
        <v>1242</v>
      </c>
      <c r="BLH2" s="40" t="s">
        <v>1243</v>
      </c>
      <c r="BLI2" s="40" t="s">
        <v>1244</v>
      </c>
      <c r="BLJ2" s="40" t="s">
        <v>1245</v>
      </c>
      <c r="BLK2" s="40" t="s">
        <v>1246</v>
      </c>
      <c r="BLL2" s="40" t="s">
        <v>1247</v>
      </c>
      <c r="BLM2" s="40" t="s">
        <v>1248</v>
      </c>
      <c r="BLN2" s="40" t="s">
        <v>1249</v>
      </c>
      <c r="BLO2" s="40" t="s">
        <v>1252</v>
      </c>
      <c r="BLP2" s="40" t="s">
        <v>1254</v>
      </c>
      <c r="BLQ2" s="40" t="s">
        <v>1257</v>
      </c>
      <c r="BLR2" s="40" t="s">
        <v>1258</v>
      </c>
      <c r="BLS2" s="40" t="s">
        <v>1259</v>
      </c>
      <c r="BLT2" s="40" t="s">
        <v>1260</v>
      </c>
      <c r="BLU2" s="40" t="s">
        <v>1262</v>
      </c>
      <c r="BLV2" s="40" t="s">
        <v>1263</v>
      </c>
      <c r="BLW2" s="40" t="s">
        <v>1264</v>
      </c>
      <c r="BLX2" s="40" t="s">
        <v>1265</v>
      </c>
      <c r="BLY2" s="40" t="s">
        <v>1267</v>
      </c>
      <c r="BLZ2" s="40" t="s">
        <v>1268</v>
      </c>
      <c r="BMA2" s="40" t="s">
        <v>1269</v>
      </c>
      <c r="BMB2" s="40" t="s">
        <v>1271</v>
      </c>
      <c r="BMC2" s="40" t="s">
        <v>1272</v>
      </c>
      <c r="BMD2" s="40" t="s">
        <v>1273</v>
      </c>
      <c r="BME2" s="40" t="s">
        <v>1274</v>
      </c>
      <c r="BMF2" s="40" t="s">
        <v>1277</v>
      </c>
      <c r="BMG2" s="40" t="s">
        <v>1278</v>
      </c>
      <c r="BMH2" s="40" t="s">
        <v>1279</v>
      </c>
      <c r="BMI2" s="40" t="s">
        <v>1280</v>
      </c>
      <c r="BMJ2" s="40" t="s">
        <v>1281</v>
      </c>
      <c r="BMK2" s="40" t="s">
        <v>1284</v>
      </c>
      <c r="BML2" s="40" t="s">
        <v>1285</v>
      </c>
      <c r="BMM2" s="40" t="s">
        <v>1288</v>
      </c>
      <c r="BMN2" s="40" t="s">
        <v>1289</v>
      </c>
      <c r="BMO2" s="40" t="s">
        <v>1293</v>
      </c>
      <c r="BMP2" s="40" t="s">
        <v>1296</v>
      </c>
      <c r="BMQ2" s="40" t="s">
        <v>1298</v>
      </c>
      <c r="BMR2" s="40" t="s">
        <v>1299</v>
      </c>
      <c r="BMS2" s="40" t="s">
        <v>1302</v>
      </c>
      <c r="BMT2" s="40" t="s">
        <v>1303</v>
      </c>
      <c r="BMU2" s="40" t="s">
        <v>1304</v>
      </c>
      <c r="BMV2" s="40" t="s">
        <v>1305</v>
      </c>
      <c r="BMW2" s="40" t="s">
        <v>1306</v>
      </c>
      <c r="BMX2" s="40" t="s">
        <v>1308</v>
      </c>
      <c r="BMY2" s="40" t="s">
        <v>1311</v>
      </c>
      <c r="BMZ2" s="40" t="s">
        <v>1315</v>
      </c>
      <c r="BNA2" s="40" t="s">
        <v>1317</v>
      </c>
      <c r="BNB2" s="40" t="s">
        <v>1318</v>
      </c>
      <c r="BNC2" s="40" t="s">
        <v>1319</v>
      </c>
      <c r="BND2" s="40" t="s">
        <v>1320</v>
      </c>
      <c r="BNE2" s="40" t="s">
        <v>1322</v>
      </c>
      <c r="BNF2" s="40" t="s">
        <v>1325</v>
      </c>
      <c r="BNG2" s="40" t="s">
        <v>1327</v>
      </c>
      <c r="BNH2" s="40" t="s">
        <v>1331</v>
      </c>
      <c r="BNI2" s="40" t="s">
        <v>1332</v>
      </c>
      <c r="BNJ2" s="40" t="s">
        <v>1333</v>
      </c>
      <c r="BNK2" s="40" t="s">
        <v>1335</v>
      </c>
      <c r="BNL2" s="40" t="s">
        <v>1336</v>
      </c>
      <c r="BNM2" s="40" t="s">
        <v>1337</v>
      </c>
      <c r="BNN2" s="40" t="s">
        <v>1338</v>
      </c>
      <c r="BNO2" s="40" t="s">
        <v>1339</v>
      </c>
      <c r="BNP2" s="40" t="s">
        <v>1340</v>
      </c>
      <c r="BNQ2" s="40" t="s">
        <v>1342</v>
      </c>
      <c r="BNR2" s="40" t="s">
        <v>1344</v>
      </c>
      <c r="BNS2" s="40" t="s">
        <v>1346</v>
      </c>
      <c r="BNT2" s="40" t="s">
        <v>1347</v>
      </c>
      <c r="BNU2" s="40" t="s">
        <v>1348</v>
      </c>
      <c r="BNV2" s="40" t="s">
        <v>1349</v>
      </c>
      <c r="BNW2" s="40" t="s">
        <v>1350</v>
      </c>
      <c r="BNX2" s="40" t="s">
        <v>1351</v>
      </c>
      <c r="BNY2" s="40" t="s">
        <v>1352</v>
      </c>
      <c r="BNZ2" s="40" t="s">
        <v>1353</v>
      </c>
      <c r="BOA2" s="40" t="s">
        <v>1356</v>
      </c>
      <c r="BOB2" s="40" t="s">
        <v>1358</v>
      </c>
      <c r="BOC2" s="40" t="s">
        <v>1361</v>
      </c>
      <c r="BOD2" s="40" t="s">
        <v>1362</v>
      </c>
      <c r="BOE2" s="40" t="s">
        <v>1363</v>
      </c>
      <c r="BOF2" s="40" t="s">
        <v>1364</v>
      </c>
      <c r="BOG2" s="40" t="s">
        <v>1366</v>
      </c>
      <c r="BOH2" s="40" t="s">
        <v>1367</v>
      </c>
      <c r="BOI2" s="40" t="s">
        <v>1368</v>
      </c>
      <c r="BOJ2" s="40" t="s">
        <v>1369</v>
      </c>
      <c r="BOK2" s="40" t="s">
        <v>1371</v>
      </c>
      <c r="BOL2" s="40" t="s">
        <v>1372</v>
      </c>
      <c r="BOM2" s="40" t="s">
        <v>1373</v>
      </c>
      <c r="BON2" s="40" t="s">
        <v>1375</v>
      </c>
      <c r="BOO2" s="40" t="s">
        <v>1376</v>
      </c>
      <c r="BOP2" s="40" t="s">
        <v>1377</v>
      </c>
      <c r="BOQ2" s="40" t="s">
        <v>1378</v>
      </c>
      <c r="BOR2" s="40" t="s">
        <v>1381</v>
      </c>
      <c r="BOS2" s="40" t="s">
        <v>1382</v>
      </c>
      <c r="BOT2" s="40" t="s">
        <v>1383</v>
      </c>
      <c r="BOU2" s="40" t="s">
        <v>1384</v>
      </c>
      <c r="BOV2" s="40" t="s">
        <v>1385</v>
      </c>
      <c r="BOW2" s="40" t="s">
        <v>1388</v>
      </c>
      <c r="BOX2" s="40" t="s">
        <v>1389</v>
      </c>
      <c r="BOY2" s="40" t="s">
        <v>1392</v>
      </c>
      <c r="BOZ2" s="40" t="s">
        <v>1393</v>
      </c>
      <c r="BPA2" s="40" t="s">
        <v>1397</v>
      </c>
      <c r="BPB2" s="40" t="s">
        <v>1400</v>
      </c>
      <c r="BPC2" s="40" t="s">
        <v>1402</v>
      </c>
      <c r="BPD2" s="40" t="s">
        <v>1403</v>
      </c>
      <c r="BPE2" s="40" t="s">
        <v>1406</v>
      </c>
      <c r="BPF2" s="40" t="s">
        <v>1407</v>
      </c>
      <c r="BPG2" s="40" t="s">
        <v>1408</v>
      </c>
      <c r="BPH2" s="40" t="s">
        <v>1409</v>
      </c>
      <c r="BPI2" s="40" t="s">
        <v>1410</v>
      </c>
      <c r="BPJ2" s="40" t="s">
        <v>1412</v>
      </c>
      <c r="BPK2" s="40" t="s">
        <v>1415</v>
      </c>
      <c r="BPL2" s="40" t="s">
        <v>1419</v>
      </c>
      <c r="BPM2" s="40" t="s">
        <v>1421</v>
      </c>
      <c r="BPN2" s="40" t="s">
        <v>1422</v>
      </c>
      <c r="BPO2" s="40" t="s">
        <v>1423</v>
      </c>
      <c r="BPP2" s="40" t="s">
        <v>1424</v>
      </c>
      <c r="BPQ2" s="40" t="s">
        <v>1426</v>
      </c>
      <c r="BPR2" s="40" t="s">
        <v>1429</v>
      </c>
      <c r="BPS2" s="40" t="s">
        <v>1431</v>
      </c>
      <c r="BPT2" s="40" t="s">
        <v>1435</v>
      </c>
      <c r="BPU2" s="40" t="s">
        <v>1436</v>
      </c>
      <c r="BPV2" s="40" t="s">
        <v>1437</v>
      </c>
      <c r="BPW2" s="40" t="s">
        <v>1439</v>
      </c>
      <c r="BPX2" s="40" t="s">
        <v>1440</v>
      </c>
      <c r="BPY2" s="40" t="s">
        <v>1441</v>
      </c>
      <c r="BPZ2" s="40" t="s">
        <v>1442</v>
      </c>
      <c r="BQA2" s="40" t="s">
        <v>1443</v>
      </c>
      <c r="BQB2" s="40" t="s">
        <v>1444</v>
      </c>
      <c r="BQC2" s="40" t="s">
        <v>1446</v>
      </c>
      <c r="BQD2" s="40" t="s">
        <v>1448</v>
      </c>
      <c r="BQE2" s="40" t="s">
        <v>1450</v>
      </c>
      <c r="BQF2" s="40" t="s">
        <v>1451</v>
      </c>
      <c r="BQG2" s="40" t="s">
        <v>1452</v>
      </c>
      <c r="BQH2" s="40" t="s">
        <v>1453</v>
      </c>
      <c r="BQI2" s="40" t="s">
        <v>1454</v>
      </c>
      <c r="BQJ2" s="40" t="s">
        <v>1455</v>
      </c>
      <c r="BQK2" s="40" t="s">
        <v>1456</v>
      </c>
      <c r="BQL2" s="40" t="s">
        <v>1457</v>
      </c>
      <c r="BQM2" s="40" t="s">
        <v>1460</v>
      </c>
      <c r="BQN2" s="40" t="s">
        <v>1462</v>
      </c>
      <c r="BQO2" s="40" t="s">
        <v>1465</v>
      </c>
      <c r="BQP2" s="40" t="s">
        <v>1466</v>
      </c>
      <c r="BQQ2" s="40" t="s">
        <v>1467</v>
      </c>
      <c r="BQR2" s="40" t="s">
        <v>1468</v>
      </c>
      <c r="BQS2" s="40" t="s">
        <v>1470</v>
      </c>
      <c r="BQT2" s="40" t="s">
        <v>1471</v>
      </c>
      <c r="BQU2" s="40" t="s">
        <v>1472</v>
      </c>
      <c r="BQV2" s="40" t="s">
        <v>1473</v>
      </c>
      <c r="BQW2" s="40" t="s">
        <v>1475</v>
      </c>
      <c r="BQX2" s="40" t="s">
        <v>1476</v>
      </c>
      <c r="BQY2" s="40" t="s">
        <v>1477</v>
      </c>
      <c r="BQZ2" s="40" t="s">
        <v>1479</v>
      </c>
      <c r="BRA2" s="40" t="s">
        <v>1480</v>
      </c>
      <c r="BRB2" s="40" t="s">
        <v>1481</v>
      </c>
      <c r="BRC2" s="40" t="s">
        <v>1482</v>
      </c>
      <c r="BRD2" s="40" t="s">
        <v>1485</v>
      </c>
      <c r="BRE2" s="40" t="s">
        <v>1486</v>
      </c>
      <c r="BRF2" s="40" t="s">
        <v>1487</v>
      </c>
      <c r="BRG2" s="40" t="s">
        <v>1488</v>
      </c>
      <c r="BRH2" s="40" t="s">
        <v>1489</v>
      </c>
      <c r="BRI2" s="40" t="s">
        <v>1492</v>
      </c>
      <c r="BRJ2" s="40" t="s">
        <v>1493</v>
      </c>
      <c r="BRK2" s="40" t="s">
        <v>1496</v>
      </c>
      <c r="BRL2" s="40" t="s">
        <v>1497</v>
      </c>
      <c r="BRM2" s="40" t="s">
        <v>1501</v>
      </c>
      <c r="BRN2" s="40" t="s">
        <v>1504</v>
      </c>
      <c r="BRO2" s="40" t="s">
        <v>1506</v>
      </c>
      <c r="BRP2" s="40" t="s">
        <v>1507</v>
      </c>
      <c r="BRQ2" s="40" t="s">
        <v>1510</v>
      </c>
      <c r="BRR2" s="40" t="s">
        <v>1511</v>
      </c>
      <c r="BRS2" s="40" t="s">
        <v>1512</v>
      </c>
      <c r="BRT2" s="40" t="s">
        <v>1513</v>
      </c>
      <c r="BRU2" s="40" t="s">
        <v>1514</v>
      </c>
      <c r="BRV2" s="40" t="s">
        <v>1516</v>
      </c>
      <c r="BRW2" s="40" t="s">
        <v>1519</v>
      </c>
      <c r="BRX2" s="40" t="s">
        <v>1523</v>
      </c>
      <c r="BRY2" s="40" t="s">
        <v>1525</v>
      </c>
      <c r="BRZ2" s="40" t="s">
        <v>1526</v>
      </c>
      <c r="BSA2" s="40" t="s">
        <v>1527</v>
      </c>
      <c r="BSB2" s="40" t="s">
        <v>1528</v>
      </c>
      <c r="BSC2" s="40" t="s">
        <v>1530</v>
      </c>
      <c r="BSD2" s="40" t="s">
        <v>1533</v>
      </c>
      <c r="BSE2" s="40" t="s">
        <v>1535</v>
      </c>
      <c r="BSF2" s="40" t="s">
        <v>1539</v>
      </c>
      <c r="BSG2" s="40" t="s">
        <v>1540</v>
      </c>
      <c r="BSH2" s="40" t="s">
        <v>1541</v>
      </c>
      <c r="BSI2" s="40" t="s">
        <v>1543</v>
      </c>
      <c r="BSJ2" s="40" t="s">
        <v>1544</v>
      </c>
      <c r="BSK2" s="40" t="s">
        <v>1545</v>
      </c>
      <c r="BSL2" s="40" t="s">
        <v>1546</v>
      </c>
      <c r="BSM2" s="40" t="s">
        <v>1547</v>
      </c>
      <c r="BSN2" s="40" t="s">
        <v>1548</v>
      </c>
      <c r="BSO2" s="40" t="s">
        <v>1550</v>
      </c>
      <c r="BSP2" s="40" t="s">
        <v>1552</v>
      </c>
      <c r="BSQ2" s="40" t="s">
        <v>1554</v>
      </c>
      <c r="BSR2" s="40" t="s">
        <v>1555</v>
      </c>
      <c r="BSS2" s="40" t="s">
        <v>1556</v>
      </c>
      <c r="BST2" s="40" t="s">
        <v>1557</v>
      </c>
      <c r="BSU2" s="40" t="s">
        <v>1558</v>
      </c>
      <c r="BSV2" s="40" t="s">
        <v>1559</v>
      </c>
      <c r="BSW2" s="40" t="s">
        <v>1560</v>
      </c>
      <c r="BSX2" s="40" t="s">
        <v>1561</v>
      </c>
      <c r="BSY2" s="40" t="s">
        <v>1564</v>
      </c>
      <c r="BSZ2" s="40" t="s">
        <v>1566</v>
      </c>
      <c r="BTA2" s="40" t="s">
        <v>1569</v>
      </c>
      <c r="BTB2" s="40" t="s">
        <v>1570</v>
      </c>
      <c r="BTC2" s="40" t="s">
        <v>1571</v>
      </c>
      <c r="BTD2" s="40" t="s">
        <v>1572</v>
      </c>
      <c r="BTE2" s="40" t="s">
        <v>1574</v>
      </c>
      <c r="BTF2" s="40" t="s">
        <v>1575</v>
      </c>
      <c r="BTG2" s="40" t="s">
        <v>1576</v>
      </c>
      <c r="BTH2" s="40" t="s">
        <v>1577</v>
      </c>
      <c r="BTI2" s="40" t="s">
        <v>1579</v>
      </c>
      <c r="BTJ2" s="40" t="s">
        <v>1580</v>
      </c>
      <c r="BTK2" s="40" t="s">
        <v>1581</v>
      </c>
      <c r="BTL2" s="40" t="s">
        <v>1583</v>
      </c>
      <c r="BTM2" s="40" t="s">
        <v>1584</v>
      </c>
      <c r="BTN2" s="40" t="s">
        <v>1585</v>
      </c>
      <c r="BTO2" s="40" t="s">
        <v>1586</v>
      </c>
      <c r="BTP2" s="40" t="s">
        <v>1589</v>
      </c>
      <c r="BTQ2" s="40" t="s">
        <v>1590</v>
      </c>
      <c r="BTR2" s="40" t="s">
        <v>1591</v>
      </c>
      <c r="BTS2" s="40" t="s">
        <v>1592</v>
      </c>
      <c r="BTT2" s="40" t="s">
        <v>1593</v>
      </c>
      <c r="BTU2" s="40" t="s">
        <v>1594</v>
      </c>
      <c r="BTV2" s="40" t="s">
        <v>1597</v>
      </c>
      <c r="BTW2" s="40" t="s">
        <v>1598</v>
      </c>
      <c r="BTX2" s="40" t="s">
        <v>1601</v>
      </c>
      <c r="BTY2" s="40" t="s">
        <v>1602</v>
      </c>
      <c r="BTZ2" s="40" t="s">
        <v>1606</v>
      </c>
      <c r="BUA2" s="40" t="s">
        <v>1609</v>
      </c>
      <c r="BUB2" s="40" t="s">
        <v>1611</v>
      </c>
      <c r="BUC2" s="40" t="s">
        <v>1612</v>
      </c>
      <c r="BUD2" s="40" t="s">
        <v>1615</v>
      </c>
      <c r="BUE2" s="40" t="s">
        <v>1616</v>
      </c>
      <c r="BUF2" s="40" t="s">
        <v>1617</v>
      </c>
      <c r="BUG2" s="40" t="s">
        <v>1618</v>
      </c>
      <c r="BUH2" s="40" t="s">
        <v>1619</v>
      </c>
      <c r="BUI2" s="40" t="s">
        <v>1621</v>
      </c>
      <c r="BUJ2" s="40" t="s">
        <v>1624</v>
      </c>
      <c r="BUK2" s="40" t="s">
        <v>1628</v>
      </c>
      <c r="BUL2" s="40" t="s">
        <v>1630</v>
      </c>
      <c r="BUM2" s="40" t="s">
        <v>1631</v>
      </c>
      <c r="BUN2" s="40" t="s">
        <v>1632</v>
      </c>
      <c r="BUO2" s="40" t="s">
        <v>1633</v>
      </c>
      <c r="BUP2" s="40" t="s">
        <v>1635</v>
      </c>
      <c r="BUQ2" s="40" t="s">
        <v>1638</v>
      </c>
      <c r="BUR2" s="40" t="s">
        <v>1640</v>
      </c>
      <c r="BUS2" s="40" t="s">
        <v>1644</v>
      </c>
      <c r="BUT2" s="40" t="s">
        <v>1645</v>
      </c>
      <c r="BUU2" s="40" t="s">
        <v>1646</v>
      </c>
      <c r="BUV2" s="40" t="s">
        <v>1648</v>
      </c>
      <c r="BUW2" s="40" t="s">
        <v>1649</v>
      </c>
      <c r="BUX2" s="40" t="s">
        <v>1650</v>
      </c>
      <c r="BUY2" s="40" t="s">
        <v>1651</v>
      </c>
      <c r="BUZ2" s="40" t="s">
        <v>1652</v>
      </c>
      <c r="BVA2" s="40" t="s">
        <v>1653</v>
      </c>
      <c r="BVB2" s="40" t="s">
        <v>1655</v>
      </c>
      <c r="BVC2" s="40" t="s">
        <v>1657</v>
      </c>
      <c r="BVD2" s="40" t="s">
        <v>1659</v>
      </c>
      <c r="BVE2" s="40" t="s">
        <v>1660</v>
      </c>
      <c r="BVF2" s="40" t="s">
        <v>1661</v>
      </c>
      <c r="BVG2" s="40" t="s">
        <v>1662</v>
      </c>
      <c r="BVH2" s="40" t="s">
        <v>1663</v>
      </c>
      <c r="BVI2" s="40" t="s">
        <v>1664</v>
      </c>
      <c r="BVJ2" s="40" t="s">
        <v>1665</v>
      </c>
      <c r="BVK2" s="40" t="s">
        <v>1666</v>
      </c>
      <c r="BVL2" s="40" t="s">
        <v>1669</v>
      </c>
      <c r="BVM2" s="40" t="s">
        <v>1671</v>
      </c>
      <c r="BVN2" s="40" t="s">
        <v>1674</v>
      </c>
      <c r="BVO2" s="40" t="s">
        <v>1675</v>
      </c>
      <c r="BVP2" s="40" t="s">
        <v>1676</v>
      </c>
      <c r="BVQ2" s="40" t="s">
        <v>1677</v>
      </c>
      <c r="BVR2" s="40" t="s">
        <v>1679</v>
      </c>
      <c r="BVS2" s="40" t="s">
        <v>1680</v>
      </c>
      <c r="BVT2" s="40" t="s">
        <v>1681</v>
      </c>
      <c r="BVU2" s="40" t="s">
        <v>1682</v>
      </c>
      <c r="BVV2" s="40" t="s">
        <v>1684</v>
      </c>
      <c r="BVW2" s="40" t="s">
        <v>1685</v>
      </c>
      <c r="BVX2" s="40" t="s">
        <v>1686</v>
      </c>
      <c r="BVY2" s="40" t="s">
        <v>1688</v>
      </c>
      <c r="BVZ2" s="40" t="s">
        <v>1689</v>
      </c>
      <c r="BWA2" s="40" t="s">
        <v>1690</v>
      </c>
      <c r="BWB2" s="40" t="s">
        <v>1691</v>
      </c>
      <c r="BWC2" s="40" t="s">
        <v>1694</v>
      </c>
      <c r="BWD2" s="40" t="s">
        <v>1695</v>
      </c>
      <c r="BWE2" s="40" t="s">
        <v>1696</v>
      </c>
      <c r="BWF2" s="40" t="s">
        <v>1697</v>
      </c>
      <c r="BWG2" s="40" t="s">
        <v>1698</v>
      </c>
      <c r="BWH2" s="40" t="s">
        <v>1701</v>
      </c>
      <c r="BWI2" s="40" t="s">
        <v>1702</v>
      </c>
      <c r="BWJ2" s="40" t="s">
        <v>1705</v>
      </c>
      <c r="BWK2" s="40" t="s">
        <v>1706</v>
      </c>
      <c r="BWL2" s="40" t="s">
        <v>1710</v>
      </c>
      <c r="BWM2" s="40" t="s">
        <v>1713</v>
      </c>
      <c r="BWN2" s="40" t="s">
        <v>1715</v>
      </c>
      <c r="BWO2" s="40" t="s">
        <v>1716</v>
      </c>
      <c r="BWP2" s="40" t="s">
        <v>1719</v>
      </c>
      <c r="BWQ2" s="40" t="s">
        <v>1720</v>
      </c>
      <c r="BWR2" s="40" t="s">
        <v>1721</v>
      </c>
      <c r="BWS2" s="40" t="s">
        <v>1722</v>
      </c>
      <c r="BWT2" s="40" t="s">
        <v>1723</v>
      </c>
      <c r="BWU2" s="40" t="s">
        <v>1725</v>
      </c>
      <c r="BWV2" s="40" t="s">
        <v>1728</v>
      </c>
      <c r="BWW2" s="40" t="s">
        <v>1732</v>
      </c>
      <c r="BWX2" s="40" t="s">
        <v>1734</v>
      </c>
      <c r="BWY2" s="40" t="s">
        <v>1735</v>
      </c>
      <c r="BWZ2" s="40" t="s">
        <v>1736</v>
      </c>
      <c r="BXA2" s="40" t="s">
        <v>1737</v>
      </c>
      <c r="BXB2" s="40" t="s">
        <v>1739</v>
      </c>
      <c r="BXC2" s="40" t="s">
        <v>1742</v>
      </c>
      <c r="BXD2" s="40" t="s">
        <v>1744</v>
      </c>
      <c r="BXE2" s="40" t="s">
        <v>1748</v>
      </c>
      <c r="BXF2" s="40" t="s">
        <v>1749</v>
      </c>
      <c r="BXG2" s="40" t="s">
        <v>1750</v>
      </c>
      <c r="BXH2" s="40" t="s">
        <v>1752</v>
      </c>
      <c r="BXI2" s="40" t="s">
        <v>1753</v>
      </c>
      <c r="BXJ2" s="40" t="s">
        <v>1754</v>
      </c>
      <c r="BXK2" s="40" t="s">
        <v>1755</v>
      </c>
      <c r="BXL2" s="40" t="s">
        <v>1756</v>
      </c>
      <c r="BXM2" s="40" t="s">
        <v>1757</v>
      </c>
      <c r="BXN2" s="40" t="s">
        <v>1759</v>
      </c>
      <c r="BXO2" s="40" t="s">
        <v>1761</v>
      </c>
      <c r="BXP2" s="40" t="s">
        <v>1763</v>
      </c>
      <c r="BXQ2" s="40" t="s">
        <v>1764</v>
      </c>
      <c r="BXR2" s="40" t="s">
        <v>1765</v>
      </c>
      <c r="BXS2" s="40" t="s">
        <v>1766</v>
      </c>
      <c r="BXT2" s="40" t="s">
        <v>1767</v>
      </c>
      <c r="BXU2" s="40" t="s">
        <v>1768</v>
      </c>
      <c r="BXV2" s="40" t="s">
        <v>1769</v>
      </c>
      <c r="BXW2" s="40" t="s">
        <v>1770</v>
      </c>
      <c r="BXX2" s="40" t="s">
        <v>1773</v>
      </c>
      <c r="BXY2" s="40" t="s">
        <v>1775</v>
      </c>
      <c r="BXZ2" s="40" t="s">
        <v>1778</v>
      </c>
      <c r="BYA2" s="40" t="s">
        <v>1779</v>
      </c>
      <c r="BYB2" s="40" t="s">
        <v>1780</v>
      </c>
      <c r="BYC2" s="40" t="s">
        <v>1781</v>
      </c>
      <c r="BYD2" s="40" t="s">
        <v>1783</v>
      </c>
      <c r="BYE2" s="40" t="s">
        <v>1784</v>
      </c>
      <c r="BYF2" s="40" t="s">
        <v>1785</v>
      </c>
      <c r="BYG2" s="40" t="s">
        <v>1786</v>
      </c>
      <c r="BYH2" s="40" t="s">
        <v>1788</v>
      </c>
      <c r="BYI2" s="40" t="s">
        <v>1789</v>
      </c>
      <c r="BYJ2" s="40" t="s">
        <v>1790</v>
      </c>
      <c r="BYK2" s="40" t="s">
        <v>1792</v>
      </c>
      <c r="BYL2" s="40" t="s">
        <v>1793</v>
      </c>
      <c r="BYM2" s="40" t="s">
        <v>1794</v>
      </c>
      <c r="BYN2" s="40" t="s">
        <v>1795</v>
      </c>
      <c r="BYO2" s="40" t="s">
        <v>1798</v>
      </c>
      <c r="BYP2" s="40" t="s">
        <v>1799</v>
      </c>
      <c r="BYQ2" s="40" t="s">
        <v>1800</v>
      </c>
      <c r="BYR2" s="40" t="s">
        <v>1801</v>
      </c>
      <c r="BYS2" s="40" t="s">
        <v>1802</v>
      </c>
      <c r="BYT2" s="40" t="s">
        <v>1805</v>
      </c>
      <c r="BYU2" s="40" t="s">
        <v>1806</v>
      </c>
      <c r="BYV2" s="40" t="s">
        <v>1809</v>
      </c>
      <c r="BYW2" s="40" t="s">
        <v>1810</v>
      </c>
      <c r="BYX2" s="40" t="s">
        <v>1814</v>
      </c>
      <c r="BYY2" s="40" t="s">
        <v>1817</v>
      </c>
      <c r="BYZ2" s="40" t="s">
        <v>1819</v>
      </c>
      <c r="BZA2" s="40" t="s">
        <v>1820</v>
      </c>
      <c r="BZB2" s="40" t="s">
        <v>1823</v>
      </c>
      <c r="BZC2" s="40" t="s">
        <v>1824</v>
      </c>
      <c r="BZD2" s="40" t="s">
        <v>1825</v>
      </c>
      <c r="BZE2" s="40" t="s">
        <v>1826</v>
      </c>
      <c r="BZF2" s="40" t="s">
        <v>1827</v>
      </c>
      <c r="BZG2" s="40" t="s">
        <v>1829</v>
      </c>
      <c r="BZH2" s="40" t="s">
        <v>1832</v>
      </c>
      <c r="BZI2" s="40" t="s">
        <v>1836</v>
      </c>
      <c r="BZJ2" s="40" t="s">
        <v>1838</v>
      </c>
      <c r="BZK2" s="40" t="s">
        <v>1839</v>
      </c>
      <c r="BZL2" s="40" t="s">
        <v>1840</v>
      </c>
      <c r="BZM2" s="40" t="s">
        <v>1841</v>
      </c>
      <c r="BZN2" s="40" t="s">
        <v>1843</v>
      </c>
      <c r="BZO2" s="40" t="s">
        <v>1846</v>
      </c>
      <c r="BZP2" s="40" t="s">
        <v>1848</v>
      </c>
      <c r="BZQ2" s="40" t="s">
        <v>1852</v>
      </c>
      <c r="BZR2" s="40" t="s">
        <v>1853</v>
      </c>
      <c r="BZS2" s="40" t="s">
        <v>1854</v>
      </c>
      <c r="BZT2" s="40" t="s">
        <v>1856</v>
      </c>
      <c r="BZU2" s="40" t="s">
        <v>1857</v>
      </c>
      <c r="BZV2" s="40" t="s">
        <v>1858</v>
      </c>
      <c r="BZW2" s="40" t="s">
        <v>1859</v>
      </c>
      <c r="BZX2" s="40" t="s">
        <v>1860</v>
      </c>
      <c r="BZY2" s="40" t="s">
        <v>1861</v>
      </c>
      <c r="BZZ2" s="40" t="s">
        <v>1863</v>
      </c>
      <c r="CAA2" s="40" t="s">
        <v>1865</v>
      </c>
      <c r="CAB2" s="40" t="s">
        <v>1867</v>
      </c>
      <c r="CAC2" s="40" t="s">
        <v>1868</v>
      </c>
      <c r="CAD2" s="40" t="s">
        <v>1869</v>
      </c>
      <c r="CAE2" s="40" t="s">
        <v>1870</v>
      </c>
      <c r="CAF2" s="40" t="s">
        <v>1871</v>
      </c>
      <c r="CAG2" s="40" t="s">
        <v>1872</v>
      </c>
      <c r="CAH2" s="40" t="s">
        <v>1873</v>
      </c>
      <c r="CAI2" s="40" t="s">
        <v>1874</v>
      </c>
      <c r="CAJ2" s="40" t="s">
        <v>1877</v>
      </c>
      <c r="CAK2" s="40" t="s">
        <v>1879</v>
      </c>
      <c r="CAL2" s="40" t="s">
        <v>1882</v>
      </c>
      <c r="CAM2" s="40" t="s">
        <v>1883</v>
      </c>
      <c r="CAN2" s="40" t="s">
        <v>1884</v>
      </c>
      <c r="CAO2" s="40" t="s">
        <v>1885</v>
      </c>
      <c r="CAP2" s="40" t="s">
        <v>1887</v>
      </c>
      <c r="CAQ2" s="40" t="s">
        <v>1888</v>
      </c>
      <c r="CAR2" s="40" t="s">
        <v>1889</v>
      </c>
      <c r="CAS2" s="40" t="s">
        <v>1890</v>
      </c>
      <c r="CAT2" s="40" t="s">
        <v>1892</v>
      </c>
      <c r="CAU2" s="40" t="s">
        <v>1893</v>
      </c>
      <c r="CAV2" s="40" t="s">
        <v>1894</v>
      </c>
      <c r="CAW2" s="40" t="s">
        <v>1896</v>
      </c>
      <c r="CAX2" s="40" t="s">
        <v>1897</v>
      </c>
      <c r="CAY2" s="40" t="s">
        <v>1898</v>
      </c>
      <c r="CAZ2" s="40" t="s">
        <v>1899</v>
      </c>
      <c r="CBA2" s="40" t="s">
        <v>1902</v>
      </c>
      <c r="CBB2" s="40" t="s">
        <v>1903</v>
      </c>
      <c r="CBC2" s="40" t="s">
        <v>1904</v>
      </c>
      <c r="CBD2" s="40" t="s">
        <v>1905</v>
      </c>
      <c r="CBE2" s="40" t="s">
        <v>1906</v>
      </c>
      <c r="CBF2" s="40" t="s">
        <v>1909</v>
      </c>
      <c r="CBG2" s="40" t="s">
        <v>1910</v>
      </c>
      <c r="CBH2" s="40" t="s">
        <v>1913</v>
      </c>
      <c r="CBI2" s="40" t="s">
        <v>1914</v>
      </c>
      <c r="CBJ2" s="40" t="s">
        <v>1918</v>
      </c>
      <c r="CBK2" s="40" t="s">
        <v>1921</v>
      </c>
      <c r="CBL2" s="40" t="s">
        <v>1923</v>
      </c>
      <c r="CBM2" s="40" t="s">
        <v>1924</v>
      </c>
      <c r="CBN2" s="40" t="s">
        <v>1927</v>
      </c>
      <c r="CBO2" s="40" t="s">
        <v>1928</v>
      </c>
      <c r="CBP2" s="40" t="s">
        <v>1929</v>
      </c>
      <c r="CBQ2" s="40" t="s">
        <v>1930</v>
      </c>
      <c r="CBR2" s="40" t="s">
        <v>1931</v>
      </c>
      <c r="CBS2" s="40" t="s">
        <v>1933</v>
      </c>
      <c r="CBT2" s="40" t="s">
        <v>1936</v>
      </c>
      <c r="CBU2" s="40" t="s">
        <v>1940</v>
      </c>
      <c r="CBV2" s="40" t="s">
        <v>1942</v>
      </c>
      <c r="CBW2" s="40" t="s">
        <v>1943</v>
      </c>
      <c r="CBX2" s="40" t="s">
        <v>1944</v>
      </c>
      <c r="CBY2" s="40" t="s">
        <v>1945</v>
      </c>
      <c r="CBZ2" s="40" t="s">
        <v>1947</v>
      </c>
      <c r="CCA2" s="40" t="s">
        <v>1950</v>
      </c>
      <c r="CCB2" s="40" t="s">
        <v>1952</v>
      </c>
      <c r="CCC2" s="40" t="s">
        <v>1956</v>
      </c>
      <c r="CCD2" s="40" t="s">
        <v>1957</v>
      </c>
      <c r="CCE2" s="40" t="s">
        <v>1958</v>
      </c>
      <c r="CCF2" s="40" t="s">
        <v>1960</v>
      </c>
      <c r="CCG2" s="40" t="s">
        <v>1961</v>
      </c>
      <c r="CCH2" s="40" t="s">
        <v>1962</v>
      </c>
      <c r="CCI2" s="40" t="s">
        <v>1963</v>
      </c>
      <c r="CCJ2" s="40" t="s">
        <v>1964</v>
      </c>
      <c r="CCK2" s="40" t="s">
        <v>1965</v>
      </c>
      <c r="CCL2" s="40" t="s">
        <v>1967</v>
      </c>
      <c r="CCM2" s="40" t="s">
        <v>1969</v>
      </c>
      <c r="CCN2" s="40" t="s">
        <v>1971</v>
      </c>
      <c r="CCO2" s="40" t="s">
        <v>1972</v>
      </c>
      <c r="CCP2" s="40" t="s">
        <v>1973</v>
      </c>
      <c r="CCQ2" s="40" t="s">
        <v>1974</v>
      </c>
      <c r="CCR2" s="40" t="s">
        <v>1975</v>
      </c>
      <c r="CCS2" s="40" t="s">
        <v>1976</v>
      </c>
      <c r="CCT2" s="40" t="s">
        <v>1977</v>
      </c>
      <c r="CCU2" s="40" t="s">
        <v>1978</v>
      </c>
      <c r="CCV2" s="40" t="s">
        <v>1981</v>
      </c>
      <c r="CCW2" s="40" t="s">
        <v>1983</v>
      </c>
      <c r="CCX2" s="40" t="s">
        <v>1986</v>
      </c>
      <c r="CCY2" s="40" t="s">
        <v>1987</v>
      </c>
      <c r="CCZ2" s="40" t="s">
        <v>1988</v>
      </c>
      <c r="CDA2" s="40" t="s">
        <v>1989</v>
      </c>
      <c r="CDB2" s="40" t="s">
        <v>1991</v>
      </c>
      <c r="CDC2" s="40" t="s">
        <v>1992</v>
      </c>
      <c r="CDD2" s="40" t="s">
        <v>1993</v>
      </c>
      <c r="CDE2" s="40" t="s">
        <v>1994</v>
      </c>
      <c r="CDF2" s="40" t="s">
        <v>1996</v>
      </c>
      <c r="CDG2" s="40" t="s">
        <v>1997</v>
      </c>
      <c r="CDH2" s="40" t="s">
        <v>1998</v>
      </c>
      <c r="CDI2" s="40" t="s">
        <v>2000</v>
      </c>
      <c r="CDJ2" s="40" t="s">
        <v>2001</v>
      </c>
      <c r="CDK2" s="40" t="s">
        <v>2002</v>
      </c>
      <c r="CDL2" s="40" t="s">
        <v>2003</v>
      </c>
      <c r="CDM2" s="40" t="s">
        <v>2006</v>
      </c>
      <c r="CDN2" s="40" t="s">
        <v>2007</v>
      </c>
      <c r="CDO2" s="40" t="s">
        <v>2008</v>
      </c>
      <c r="CDP2" s="40" t="s">
        <v>2009</v>
      </c>
      <c r="CDQ2" s="40" t="s">
        <v>2010</v>
      </c>
      <c r="CDR2" s="40" t="s">
        <v>2013</v>
      </c>
      <c r="CDS2" s="40" t="s">
        <v>2014</v>
      </c>
      <c r="CDT2" s="40" t="s">
        <v>2017</v>
      </c>
      <c r="CDU2" s="40" t="s">
        <v>2018</v>
      </c>
      <c r="CDV2" s="40" t="s">
        <v>2022</v>
      </c>
      <c r="CDW2" s="40" t="s">
        <v>2025</v>
      </c>
      <c r="CDX2" s="40" t="s">
        <v>2027</v>
      </c>
      <c r="CDY2" s="40" t="s">
        <v>2028</v>
      </c>
      <c r="CDZ2" s="40" t="s">
        <v>2031</v>
      </c>
      <c r="CEA2" s="40" t="s">
        <v>2032</v>
      </c>
      <c r="CEB2" s="40" t="s">
        <v>2033</v>
      </c>
      <c r="CEC2" s="40" t="s">
        <v>2034</v>
      </c>
      <c r="CED2" s="40" t="s">
        <v>2035</v>
      </c>
      <c r="CEE2" s="40" t="s">
        <v>2037</v>
      </c>
      <c r="CEF2" s="40" t="s">
        <v>2040</v>
      </c>
      <c r="CEG2" s="40" t="s">
        <v>2044</v>
      </c>
      <c r="CEH2" s="40" t="s">
        <v>2046</v>
      </c>
      <c r="CEI2" s="40" t="s">
        <v>2047</v>
      </c>
      <c r="CEJ2" s="40" t="s">
        <v>2048</v>
      </c>
      <c r="CEK2" s="40" t="s">
        <v>2049</v>
      </c>
      <c r="CEL2" s="40" t="s">
        <v>2051</v>
      </c>
      <c r="CEM2" s="40" t="s">
        <v>2054</v>
      </c>
      <c r="CEN2" s="40" t="s">
        <v>2056</v>
      </c>
      <c r="CEO2" s="40" t="s">
        <v>2060</v>
      </c>
      <c r="CEP2" s="40" t="s">
        <v>2061</v>
      </c>
      <c r="CEQ2" s="40" t="s">
        <v>2062</v>
      </c>
      <c r="CER2" s="40" t="s">
        <v>2064</v>
      </c>
      <c r="CES2" s="40" t="s">
        <v>2065</v>
      </c>
      <c r="CET2" s="40" t="s">
        <v>2066</v>
      </c>
      <c r="CEU2" s="40" t="s">
        <v>2067</v>
      </c>
      <c r="CEV2" s="40" t="s">
        <v>2068</v>
      </c>
      <c r="CEW2" s="40" t="s">
        <v>2069</v>
      </c>
      <c r="CEX2" s="40" t="s">
        <v>2071</v>
      </c>
      <c r="CEY2" s="40" t="s">
        <v>2073</v>
      </c>
      <c r="CEZ2" s="40" t="s">
        <v>2075</v>
      </c>
      <c r="CFA2" s="40" t="s">
        <v>2076</v>
      </c>
      <c r="CFB2" s="40" t="s">
        <v>2077</v>
      </c>
      <c r="CFC2" s="40" t="s">
        <v>2078</v>
      </c>
      <c r="CFD2" s="40" t="s">
        <v>2079</v>
      </c>
      <c r="CFE2" s="40" t="s">
        <v>2080</v>
      </c>
      <c r="CFF2" s="40" t="s">
        <v>2081</v>
      </c>
      <c r="CFG2" s="40" t="s">
        <v>2082</v>
      </c>
      <c r="CFH2" s="40" t="s">
        <v>2085</v>
      </c>
      <c r="CFI2" s="40" t="s">
        <v>2087</v>
      </c>
      <c r="CFJ2" s="40" t="s">
        <v>2090</v>
      </c>
      <c r="CFK2" s="40" t="s">
        <v>2091</v>
      </c>
      <c r="CFL2" s="40" t="s">
        <v>2092</v>
      </c>
      <c r="CFM2" s="40" t="s">
        <v>2093</v>
      </c>
      <c r="CFN2" s="40" t="s">
        <v>2095</v>
      </c>
      <c r="CFO2" s="40" t="s">
        <v>2096</v>
      </c>
      <c r="CFP2" s="40" t="s">
        <v>2097</v>
      </c>
      <c r="CFQ2" s="40" t="s">
        <v>2098</v>
      </c>
      <c r="CFR2" s="40" t="s">
        <v>2100</v>
      </c>
      <c r="CFS2" s="40" t="s">
        <v>2101</v>
      </c>
      <c r="CFT2" s="40" t="s">
        <v>2102</v>
      </c>
      <c r="CFU2" s="40" t="s">
        <v>2104</v>
      </c>
      <c r="CFV2" s="40" t="s">
        <v>2105</v>
      </c>
      <c r="CFW2" s="40" t="s">
        <v>2106</v>
      </c>
      <c r="CFX2" s="40" t="s">
        <v>2107</v>
      </c>
      <c r="CFY2" s="40" t="s">
        <v>2110</v>
      </c>
      <c r="CFZ2" s="40" t="s">
        <v>2111</v>
      </c>
      <c r="CGA2" s="40" t="s">
        <v>2112</v>
      </c>
      <c r="CGB2" s="40" t="s">
        <v>2113</v>
      </c>
      <c r="CGC2" s="40" t="s">
        <v>2114</v>
      </c>
      <c r="CGD2" s="40" t="s">
        <v>2117</v>
      </c>
      <c r="CGE2" s="40" t="s">
        <v>2118</v>
      </c>
      <c r="CGF2" s="40" t="s">
        <v>2121</v>
      </c>
      <c r="CGG2" s="40" t="s">
        <v>2122</v>
      </c>
      <c r="CGH2" s="40" t="s">
        <v>2126</v>
      </c>
      <c r="CGI2" s="40" t="s">
        <v>2129</v>
      </c>
      <c r="CGJ2" s="40" t="s">
        <v>2131</v>
      </c>
      <c r="CGK2" s="40" t="s">
        <v>2132</v>
      </c>
      <c r="CGL2" s="40" t="s">
        <v>2135</v>
      </c>
      <c r="CGM2" s="40" t="s">
        <v>2136</v>
      </c>
      <c r="CGN2" s="40" t="s">
        <v>2137</v>
      </c>
      <c r="CGO2" s="40" t="s">
        <v>2138</v>
      </c>
      <c r="CGP2" s="40" t="s">
        <v>2139</v>
      </c>
      <c r="CGQ2" s="40" t="s">
        <v>2141</v>
      </c>
      <c r="CGR2" s="40" t="s">
        <v>2144</v>
      </c>
      <c r="CGS2" s="40" t="s">
        <v>2148</v>
      </c>
      <c r="CGT2" s="40" t="s">
        <v>2150</v>
      </c>
      <c r="CGU2" s="40" t="s">
        <v>2151</v>
      </c>
      <c r="CGV2" s="40" t="s">
        <v>2152</v>
      </c>
      <c r="CGW2" s="40" t="s">
        <v>2153</v>
      </c>
      <c r="CGX2" s="40" t="s">
        <v>2155</v>
      </c>
      <c r="CGY2" s="40" t="s">
        <v>2158</v>
      </c>
      <c r="CGZ2" s="40" t="s">
        <v>2160</v>
      </c>
      <c r="CHA2" s="40" t="s">
        <v>2164</v>
      </c>
      <c r="CHB2" s="40" t="s">
        <v>2165</v>
      </c>
      <c r="CHC2" s="40" t="s">
        <v>2166</v>
      </c>
      <c r="CHD2" s="40" t="s">
        <v>2168</v>
      </c>
      <c r="CHE2" s="40" t="s">
        <v>2169</v>
      </c>
      <c r="CHF2" s="40" t="s">
        <v>2170</v>
      </c>
      <c r="CHG2" s="40" t="s">
        <v>2171</v>
      </c>
      <c r="CHH2" s="40" t="s">
        <v>2172</v>
      </c>
      <c r="CHI2" s="40" t="s">
        <v>2173</v>
      </c>
      <c r="CHJ2" s="40" t="s">
        <v>2175</v>
      </c>
      <c r="CHK2" s="40" t="s">
        <v>2177</v>
      </c>
      <c r="CHL2" s="40" t="s">
        <v>2179</v>
      </c>
      <c r="CHM2" s="40" t="s">
        <v>2180</v>
      </c>
      <c r="CHN2" s="40" t="s">
        <v>2181</v>
      </c>
      <c r="CHO2" s="40" t="s">
        <v>2182</v>
      </c>
      <c r="CHP2" s="40" t="s">
        <v>2183</v>
      </c>
      <c r="CHQ2" s="40" t="s">
        <v>2184</v>
      </c>
      <c r="CHR2" s="40" t="s">
        <v>2185</v>
      </c>
      <c r="CHS2" s="40" t="s">
        <v>2186</v>
      </c>
      <c r="CHT2" s="40" t="s">
        <v>2189</v>
      </c>
      <c r="CHU2" s="40" t="s">
        <v>2191</v>
      </c>
      <c r="CHV2" s="40" t="s">
        <v>2194</v>
      </c>
      <c r="CHW2" s="40" t="s">
        <v>2195</v>
      </c>
      <c r="CHX2" s="40" t="s">
        <v>2196</v>
      </c>
      <c r="CHY2" s="40" t="s">
        <v>2197</v>
      </c>
      <c r="CHZ2" s="40" t="s">
        <v>2199</v>
      </c>
      <c r="CIA2" s="40" t="s">
        <v>2200</v>
      </c>
      <c r="CIB2" s="40" t="s">
        <v>2201</v>
      </c>
      <c r="CIC2" s="40" t="s">
        <v>2202</v>
      </c>
      <c r="CID2" s="40" t="s">
        <v>2204</v>
      </c>
      <c r="CIE2" s="40" t="s">
        <v>2205</v>
      </c>
      <c r="CIF2" s="40" t="s">
        <v>2206</v>
      </c>
      <c r="CIG2" s="40" t="s">
        <v>2208</v>
      </c>
      <c r="CIH2" s="40" t="s">
        <v>2209</v>
      </c>
      <c r="CII2" s="40" t="s">
        <v>2210</v>
      </c>
      <c r="CIJ2" s="40" t="s">
        <v>2211</v>
      </c>
      <c r="CIK2" s="40" t="s">
        <v>2214</v>
      </c>
      <c r="CIL2" s="40" t="s">
        <v>2215</v>
      </c>
      <c r="CIM2" s="40" t="s">
        <v>2216</v>
      </c>
      <c r="CIN2" s="40" t="s">
        <v>2217</v>
      </c>
      <c r="CIO2" s="40" t="s">
        <v>2218</v>
      </c>
      <c r="CIP2" s="40" t="s">
        <v>2221</v>
      </c>
      <c r="CIQ2" s="40" t="s">
        <v>2222</v>
      </c>
      <c r="CIR2" s="40" t="s">
        <v>2225</v>
      </c>
      <c r="CIS2" s="40" t="s">
        <v>2226</v>
      </c>
      <c r="CIT2" s="40" t="s">
        <v>2230</v>
      </c>
      <c r="CIU2" s="40" t="s">
        <v>2233</v>
      </c>
      <c r="CIV2" s="40" t="s">
        <v>2235</v>
      </c>
      <c r="CIW2" s="40" t="s">
        <v>2236</v>
      </c>
      <c r="CIX2" s="40" t="s">
        <v>2239</v>
      </c>
      <c r="CIY2" s="40" t="s">
        <v>2240</v>
      </c>
      <c r="CIZ2" s="40" t="s">
        <v>2241</v>
      </c>
      <c r="CJA2" s="40" t="s">
        <v>2242</v>
      </c>
      <c r="CJB2" s="40" t="s">
        <v>2243</v>
      </c>
      <c r="CJC2" s="40" t="s">
        <v>2245</v>
      </c>
      <c r="CJD2" s="40" t="s">
        <v>2248</v>
      </c>
      <c r="CJE2" s="40" t="s">
        <v>2252</v>
      </c>
      <c r="CJF2" s="40" t="s">
        <v>2254</v>
      </c>
      <c r="CJG2" s="40" t="s">
        <v>2255</v>
      </c>
      <c r="CJH2" s="40" t="s">
        <v>2256</v>
      </c>
      <c r="CJI2" s="40" t="s">
        <v>2257</v>
      </c>
      <c r="CJJ2" s="40" t="s">
        <v>2259</v>
      </c>
      <c r="CJK2" s="40" t="s">
        <v>2262</v>
      </c>
      <c r="CJL2" s="40" t="s">
        <v>2264</v>
      </c>
      <c r="CJM2" s="40" t="s">
        <v>2268</v>
      </c>
      <c r="CJN2" s="40" t="s">
        <v>2269</v>
      </c>
      <c r="CJO2" s="40" t="s">
        <v>2270</v>
      </c>
      <c r="CJP2" s="40" t="s">
        <v>2272</v>
      </c>
      <c r="CJQ2" s="40" t="s">
        <v>2273</v>
      </c>
      <c r="CJR2" s="40" t="s">
        <v>2274</v>
      </c>
      <c r="CJS2" s="40" t="s">
        <v>2275</v>
      </c>
      <c r="CJT2" s="40" t="s">
        <v>2276</v>
      </c>
      <c r="CJU2" s="40" t="s">
        <v>2277</v>
      </c>
      <c r="CJV2" s="40" t="s">
        <v>2279</v>
      </c>
      <c r="CJW2" s="40" t="s">
        <v>2281</v>
      </c>
      <c r="CJX2" s="40" t="s">
        <v>2283</v>
      </c>
      <c r="CJY2" s="40" t="s">
        <v>2284</v>
      </c>
      <c r="CJZ2" s="40" t="s">
        <v>2285</v>
      </c>
      <c r="CKA2" s="40" t="s">
        <v>2286</v>
      </c>
      <c r="CKB2" s="40" t="s">
        <v>2287</v>
      </c>
      <c r="CKC2" s="40" t="s">
        <v>2288</v>
      </c>
      <c r="CKD2" s="40" t="s">
        <v>2289</v>
      </c>
      <c r="CKE2" s="40" t="s">
        <v>2290</v>
      </c>
      <c r="CKF2" s="40" t="s">
        <v>2293</v>
      </c>
      <c r="CKG2" s="40" t="s">
        <v>2295</v>
      </c>
      <c r="CKH2" s="40" t="s">
        <v>2298</v>
      </c>
      <c r="CKI2" s="40" t="s">
        <v>2299</v>
      </c>
      <c r="CKJ2" s="40" t="s">
        <v>2300</v>
      </c>
      <c r="CKK2" s="40" t="s">
        <v>2301</v>
      </c>
      <c r="CKL2" s="40" t="s">
        <v>2303</v>
      </c>
      <c r="CKM2" s="40" t="s">
        <v>2304</v>
      </c>
      <c r="CKN2" s="40" t="s">
        <v>2305</v>
      </c>
      <c r="CKO2" s="40" t="s">
        <v>2306</v>
      </c>
      <c r="CKP2" s="40" t="s">
        <v>2308</v>
      </c>
      <c r="CKQ2" s="40" t="s">
        <v>2309</v>
      </c>
      <c r="CKR2" s="40" t="s">
        <v>2310</v>
      </c>
      <c r="CKS2" s="40" t="s">
        <v>2312</v>
      </c>
      <c r="CKT2" s="40" t="s">
        <v>2313</v>
      </c>
      <c r="CKU2" s="40" t="s">
        <v>2314</v>
      </c>
      <c r="CKV2" s="40" t="s">
        <v>2315</v>
      </c>
      <c r="CKW2" s="40" t="s">
        <v>2318</v>
      </c>
      <c r="CKX2" s="40" t="s">
        <v>2319</v>
      </c>
      <c r="CKY2" s="40" t="s">
        <v>2320</v>
      </c>
      <c r="CKZ2" s="40" t="s">
        <v>2321</v>
      </c>
      <c r="CLA2" s="40" t="s">
        <v>2322</v>
      </c>
      <c r="CLB2" s="40" t="s">
        <v>2325</v>
      </c>
      <c r="CLC2" s="40" t="s">
        <v>2326</v>
      </c>
      <c r="CLD2" s="40" t="s">
        <v>2329</v>
      </c>
      <c r="CLE2" s="40" t="s">
        <v>2330</v>
      </c>
      <c r="CLF2" s="40" t="s">
        <v>2334</v>
      </c>
      <c r="CLG2" s="40" t="s">
        <v>2337</v>
      </c>
      <c r="CLH2" s="40" t="s">
        <v>2339</v>
      </c>
      <c r="CLI2" s="40" t="s">
        <v>2340</v>
      </c>
      <c r="CLJ2" s="40" t="s">
        <v>2343</v>
      </c>
      <c r="CLK2" s="40" t="s">
        <v>2344</v>
      </c>
      <c r="CLL2" s="40" t="s">
        <v>2345</v>
      </c>
      <c r="CLM2" s="40" t="s">
        <v>2346</v>
      </c>
      <c r="CLN2" s="40" t="s">
        <v>2347</v>
      </c>
      <c r="CLO2" s="40" t="s">
        <v>2349</v>
      </c>
      <c r="CLP2" s="40" t="s">
        <v>2352</v>
      </c>
      <c r="CLQ2" s="40" t="s">
        <v>2356</v>
      </c>
      <c r="CLR2" s="40" t="s">
        <v>2358</v>
      </c>
      <c r="CLS2" s="40" t="s">
        <v>2359</v>
      </c>
      <c r="CLT2" s="40" t="s">
        <v>2360</v>
      </c>
      <c r="CLU2" s="40" t="s">
        <v>2361</v>
      </c>
      <c r="CLV2" s="40" t="s">
        <v>2363</v>
      </c>
      <c r="CLW2" s="40" t="s">
        <v>2366</v>
      </c>
      <c r="CLX2" s="40" t="s">
        <v>2368</v>
      </c>
      <c r="CLY2" s="40" t="s">
        <v>2372</v>
      </c>
      <c r="CLZ2" s="40" t="s">
        <v>2373</v>
      </c>
      <c r="CMA2" s="40" t="s">
        <v>2374</v>
      </c>
      <c r="CMB2" s="40" t="s">
        <v>2376</v>
      </c>
      <c r="CMC2" s="40" t="s">
        <v>2377</v>
      </c>
      <c r="CMD2" s="40" t="s">
        <v>2378</v>
      </c>
      <c r="CME2" s="40" t="s">
        <v>2379</v>
      </c>
      <c r="CMF2" s="40" t="s">
        <v>2380</v>
      </c>
      <c r="CMG2" s="40" t="s">
        <v>2381</v>
      </c>
      <c r="CMH2" s="40" t="s">
        <v>2383</v>
      </c>
      <c r="CMI2" s="40" t="s">
        <v>2385</v>
      </c>
      <c r="CMJ2" s="40" t="s">
        <v>2387</v>
      </c>
      <c r="CMK2" s="40" t="s">
        <v>2388</v>
      </c>
      <c r="CML2" s="40" t="s">
        <v>2389</v>
      </c>
      <c r="CMM2" s="40" t="s">
        <v>2390</v>
      </c>
      <c r="CMN2" s="40" t="s">
        <v>2391</v>
      </c>
      <c r="CMO2" s="40" t="s">
        <v>2392</v>
      </c>
      <c r="CMP2" s="40" t="s">
        <v>2393</v>
      </c>
      <c r="CMQ2" s="40" t="s">
        <v>2394</v>
      </c>
      <c r="CMR2" s="40" t="s">
        <v>2397</v>
      </c>
      <c r="CMS2" s="40" t="s">
        <v>2399</v>
      </c>
      <c r="CMT2" s="40" t="s">
        <v>2402</v>
      </c>
      <c r="CMU2" s="40" t="s">
        <v>2403</v>
      </c>
      <c r="CMV2" s="40" t="s">
        <v>2404</v>
      </c>
      <c r="CMW2" s="40" t="s">
        <v>2405</v>
      </c>
      <c r="CMX2" s="40" t="s">
        <v>2407</v>
      </c>
      <c r="CMY2" s="40" t="s">
        <v>2408</v>
      </c>
      <c r="CMZ2" s="40" t="s">
        <v>2409</v>
      </c>
      <c r="CNA2" s="40" t="s">
        <v>2410</v>
      </c>
      <c r="CNB2" s="40" t="s">
        <v>2412</v>
      </c>
      <c r="CNC2" s="40" t="s">
        <v>2413</v>
      </c>
      <c r="CND2" s="40" t="s">
        <v>2414</v>
      </c>
      <c r="CNE2" s="40" t="s">
        <v>2416</v>
      </c>
      <c r="CNF2" s="40" t="s">
        <v>2417</v>
      </c>
      <c r="CNG2" s="40" t="s">
        <v>2418</v>
      </c>
      <c r="CNH2" s="40" t="s">
        <v>2419</v>
      </c>
      <c r="CNI2" s="40" t="s">
        <v>2422</v>
      </c>
      <c r="CNJ2" s="40" t="s">
        <v>2423</v>
      </c>
      <c r="CNK2" s="40" t="s">
        <v>2424</v>
      </c>
    </row>
    <row r="3" spans="1:2403" ht="43.5" x14ac:dyDescent="0.35">
      <c r="A3" s="3" t="s">
        <v>2430</v>
      </c>
      <c r="B3" t="s">
        <v>126</v>
      </c>
      <c r="C3" t="s">
        <v>126</v>
      </c>
      <c r="D3" t="s">
        <v>126</v>
      </c>
      <c r="E3" t="s">
        <v>126</v>
      </c>
      <c r="F3" t="s">
        <v>126</v>
      </c>
      <c r="G3" t="s">
        <v>126</v>
      </c>
      <c r="H3" t="s">
        <v>126</v>
      </c>
      <c r="I3" t="s">
        <v>126</v>
      </c>
      <c r="J3" t="s">
        <v>126</v>
      </c>
      <c r="K3" t="s">
        <v>126</v>
      </c>
      <c r="L3" t="s">
        <v>126</v>
      </c>
      <c r="M3" t="s">
        <v>126</v>
      </c>
      <c r="N3" t="s">
        <v>126</v>
      </c>
      <c r="O3" t="s">
        <v>126</v>
      </c>
      <c r="P3" t="s">
        <v>126</v>
      </c>
      <c r="Q3" t="s">
        <v>126</v>
      </c>
      <c r="R3" t="s">
        <v>126</v>
      </c>
      <c r="S3" t="s">
        <v>126</v>
      </c>
      <c r="T3" t="s">
        <v>126</v>
      </c>
      <c r="U3" t="s">
        <v>126</v>
      </c>
      <c r="V3" t="s">
        <v>126</v>
      </c>
      <c r="W3" t="s">
        <v>126</v>
      </c>
      <c r="X3" t="s">
        <v>126</v>
      </c>
      <c r="Y3" t="s">
        <v>126</v>
      </c>
      <c r="Z3" t="s">
        <v>126</v>
      </c>
      <c r="AA3" t="s">
        <v>126</v>
      </c>
      <c r="AB3" t="s">
        <v>126</v>
      </c>
      <c r="AC3" t="s">
        <v>126</v>
      </c>
      <c r="AD3" t="s">
        <v>126</v>
      </c>
      <c r="AE3" t="s">
        <v>126</v>
      </c>
      <c r="AF3" t="s">
        <v>126</v>
      </c>
      <c r="AG3" t="s">
        <v>126</v>
      </c>
      <c r="AH3" t="s">
        <v>126</v>
      </c>
      <c r="AI3" t="s">
        <v>126</v>
      </c>
      <c r="AJ3" t="s">
        <v>126</v>
      </c>
      <c r="AK3" t="s">
        <v>126</v>
      </c>
      <c r="AL3" t="s">
        <v>126</v>
      </c>
      <c r="AM3" t="s">
        <v>126</v>
      </c>
      <c r="AN3" t="s">
        <v>126</v>
      </c>
      <c r="AO3" t="s">
        <v>126</v>
      </c>
      <c r="AP3" t="s">
        <v>126</v>
      </c>
      <c r="AQ3" t="s">
        <v>126</v>
      </c>
      <c r="AR3" t="s">
        <v>126</v>
      </c>
      <c r="AS3" t="s">
        <v>126</v>
      </c>
      <c r="AT3" t="s">
        <v>126</v>
      </c>
      <c r="AU3" t="s">
        <v>126</v>
      </c>
      <c r="AV3" t="s">
        <v>126</v>
      </c>
      <c r="AW3" t="s">
        <v>126</v>
      </c>
      <c r="AX3" t="s">
        <v>126</v>
      </c>
      <c r="AY3" t="s">
        <v>126</v>
      </c>
      <c r="AZ3" t="s">
        <v>126</v>
      </c>
      <c r="BA3" t="s">
        <v>126</v>
      </c>
      <c r="BB3" t="s">
        <v>126</v>
      </c>
      <c r="BC3" t="s">
        <v>126</v>
      </c>
      <c r="BD3" t="s">
        <v>126</v>
      </c>
      <c r="BE3" t="s">
        <v>126</v>
      </c>
      <c r="BF3" t="s">
        <v>126</v>
      </c>
      <c r="BG3" t="s">
        <v>126</v>
      </c>
      <c r="BH3" t="s">
        <v>126</v>
      </c>
      <c r="BI3" t="s">
        <v>126</v>
      </c>
      <c r="BJ3" t="s">
        <v>126</v>
      </c>
      <c r="BK3" t="s">
        <v>126</v>
      </c>
      <c r="BL3" t="s">
        <v>126</v>
      </c>
      <c r="BM3" t="s">
        <v>126</v>
      </c>
      <c r="BN3" t="s">
        <v>126</v>
      </c>
      <c r="BO3" t="s">
        <v>126</v>
      </c>
      <c r="BP3" t="s">
        <v>126</v>
      </c>
      <c r="BQ3" t="s">
        <v>126</v>
      </c>
      <c r="BR3" t="s">
        <v>126</v>
      </c>
      <c r="BS3" t="s">
        <v>126</v>
      </c>
      <c r="BT3" t="s">
        <v>126</v>
      </c>
      <c r="BU3" t="s">
        <v>126</v>
      </c>
      <c r="BV3" t="s">
        <v>126</v>
      </c>
      <c r="BW3" t="s">
        <v>126</v>
      </c>
      <c r="BX3" t="s">
        <v>126</v>
      </c>
      <c r="BY3" t="s">
        <v>126</v>
      </c>
      <c r="BZ3" t="s">
        <v>126</v>
      </c>
      <c r="CA3" t="s">
        <v>126</v>
      </c>
      <c r="CB3" t="s">
        <v>126</v>
      </c>
      <c r="CC3" t="s">
        <v>126</v>
      </c>
      <c r="CD3" t="s">
        <v>126</v>
      </c>
      <c r="CE3" t="s">
        <v>126</v>
      </c>
      <c r="CF3" t="s">
        <v>126</v>
      </c>
      <c r="CG3" t="s">
        <v>126</v>
      </c>
      <c r="CH3" t="s">
        <v>126</v>
      </c>
      <c r="CI3" t="s">
        <v>126</v>
      </c>
      <c r="CJ3" t="s">
        <v>126</v>
      </c>
      <c r="CK3" t="s">
        <v>126</v>
      </c>
      <c r="CL3" t="s">
        <v>126</v>
      </c>
      <c r="CM3" t="s">
        <v>126</v>
      </c>
      <c r="CN3" t="s">
        <v>126</v>
      </c>
      <c r="CO3" t="s">
        <v>126</v>
      </c>
      <c r="CP3" t="s">
        <v>126</v>
      </c>
      <c r="CQ3" t="s">
        <v>126</v>
      </c>
      <c r="CR3" t="s">
        <v>126</v>
      </c>
      <c r="CS3" t="s">
        <v>126</v>
      </c>
      <c r="CT3" t="s">
        <v>126</v>
      </c>
      <c r="CU3" t="s">
        <v>126</v>
      </c>
      <c r="CV3" t="s">
        <v>126</v>
      </c>
      <c r="CW3" t="s">
        <v>126</v>
      </c>
      <c r="CX3" t="s">
        <v>126</v>
      </c>
      <c r="CY3" t="s">
        <v>126</v>
      </c>
      <c r="CZ3" t="s">
        <v>126</v>
      </c>
      <c r="DA3" t="s">
        <v>126</v>
      </c>
      <c r="DB3" t="s">
        <v>126</v>
      </c>
      <c r="DC3" t="s">
        <v>126</v>
      </c>
      <c r="DD3" t="s">
        <v>126</v>
      </c>
      <c r="DE3" t="s">
        <v>126</v>
      </c>
      <c r="DF3" t="s">
        <v>126</v>
      </c>
      <c r="DG3" t="s">
        <v>126</v>
      </c>
      <c r="DH3" t="s">
        <v>126</v>
      </c>
      <c r="DI3" t="s">
        <v>126</v>
      </c>
      <c r="DJ3" t="s">
        <v>126</v>
      </c>
      <c r="DK3" t="s">
        <v>126</v>
      </c>
      <c r="DL3" t="s">
        <v>126</v>
      </c>
      <c r="DM3" t="s">
        <v>126</v>
      </c>
      <c r="DN3" t="s">
        <v>126</v>
      </c>
      <c r="DO3" t="s">
        <v>126</v>
      </c>
      <c r="DP3" t="s">
        <v>126</v>
      </c>
      <c r="DQ3" t="s">
        <v>126</v>
      </c>
      <c r="DR3" t="s">
        <v>126</v>
      </c>
      <c r="DS3" t="s">
        <v>126</v>
      </c>
      <c r="DT3" t="s">
        <v>126</v>
      </c>
      <c r="DU3" t="s">
        <v>126</v>
      </c>
      <c r="DV3" t="s">
        <v>126</v>
      </c>
      <c r="DW3" t="s">
        <v>126</v>
      </c>
      <c r="DX3" t="s">
        <v>126</v>
      </c>
      <c r="DY3" t="s">
        <v>126</v>
      </c>
      <c r="DZ3" t="s">
        <v>126</v>
      </c>
      <c r="EA3" t="s">
        <v>126</v>
      </c>
      <c r="EB3" t="s">
        <v>126</v>
      </c>
      <c r="EC3" t="s">
        <v>126</v>
      </c>
      <c r="ED3" t="s">
        <v>126</v>
      </c>
      <c r="EE3" t="s">
        <v>126</v>
      </c>
      <c r="EF3" t="s">
        <v>126</v>
      </c>
      <c r="EG3" t="s">
        <v>126</v>
      </c>
      <c r="EH3" t="s">
        <v>126</v>
      </c>
      <c r="EI3" t="s">
        <v>126</v>
      </c>
      <c r="EJ3" t="s">
        <v>126</v>
      </c>
      <c r="EK3" t="s">
        <v>126</v>
      </c>
      <c r="EL3" t="s">
        <v>126</v>
      </c>
      <c r="EM3" t="s">
        <v>126</v>
      </c>
      <c r="EN3" t="s">
        <v>126</v>
      </c>
      <c r="EO3" t="s">
        <v>126</v>
      </c>
      <c r="EP3" t="s">
        <v>126</v>
      </c>
      <c r="EQ3" t="s">
        <v>126</v>
      </c>
      <c r="ER3" t="s">
        <v>126</v>
      </c>
      <c r="ES3" t="s">
        <v>126</v>
      </c>
      <c r="ET3" t="s">
        <v>126</v>
      </c>
      <c r="EU3" t="s">
        <v>126</v>
      </c>
      <c r="EV3" t="s">
        <v>126</v>
      </c>
      <c r="EW3" t="s">
        <v>126</v>
      </c>
      <c r="EX3" t="s">
        <v>126</v>
      </c>
      <c r="EY3" t="s">
        <v>126</v>
      </c>
      <c r="EZ3" t="s">
        <v>126</v>
      </c>
      <c r="FA3" t="s">
        <v>126</v>
      </c>
      <c r="FB3" t="s">
        <v>126</v>
      </c>
      <c r="FC3" t="s">
        <v>126</v>
      </c>
      <c r="FD3" t="s">
        <v>126</v>
      </c>
      <c r="FE3" t="s">
        <v>126</v>
      </c>
      <c r="FF3" t="s">
        <v>126</v>
      </c>
      <c r="FG3" t="s">
        <v>126</v>
      </c>
      <c r="FH3" t="s">
        <v>126</v>
      </c>
      <c r="FI3" t="s">
        <v>126</v>
      </c>
      <c r="FJ3" t="s">
        <v>126</v>
      </c>
      <c r="FK3" t="s">
        <v>126</v>
      </c>
      <c r="FL3" t="s">
        <v>126</v>
      </c>
      <c r="FM3" t="s">
        <v>126</v>
      </c>
      <c r="FN3" t="s">
        <v>126</v>
      </c>
      <c r="FO3" t="s">
        <v>126</v>
      </c>
      <c r="FP3" t="s">
        <v>126</v>
      </c>
      <c r="FQ3" t="s">
        <v>126</v>
      </c>
      <c r="FR3" t="s">
        <v>126</v>
      </c>
      <c r="FS3" t="s">
        <v>126</v>
      </c>
      <c r="FT3" t="s">
        <v>126</v>
      </c>
      <c r="FU3" t="s">
        <v>126</v>
      </c>
      <c r="FV3" t="s">
        <v>126</v>
      </c>
      <c r="FW3" t="s">
        <v>126</v>
      </c>
      <c r="FX3" t="s">
        <v>126</v>
      </c>
      <c r="FY3" t="s">
        <v>126</v>
      </c>
      <c r="FZ3" t="s">
        <v>126</v>
      </c>
      <c r="GA3" t="s">
        <v>126</v>
      </c>
      <c r="GB3" t="s">
        <v>126</v>
      </c>
      <c r="GC3" t="s">
        <v>126</v>
      </c>
      <c r="GD3" t="s">
        <v>126</v>
      </c>
      <c r="GE3" t="s">
        <v>126</v>
      </c>
      <c r="GF3" t="s">
        <v>126</v>
      </c>
      <c r="GG3" t="s">
        <v>126</v>
      </c>
      <c r="GH3" t="s">
        <v>126</v>
      </c>
      <c r="GI3" t="s">
        <v>126</v>
      </c>
      <c r="GJ3" t="s">
        <v>126</v>
      </c>
      <c r="GK3" t="s">
        <v>126</v>
      </c>
      <c r="GL3" t="s">
        <v>126</v>
      </c>
      <c r="GM3" t="s">
        <v>126</v>
      </c>
      <c r="GN3" t="s">
        <v>126</v>
      </c>
      <c r="GO3" t="s">
        <v>126</v>
      </c>
      <c r="GP3" t="s">
        <v>126</v>
      </c>
      <c r="GQ3" t="s">
        <v>126</v>
      </c>
      <c r="GR3" t="s">
        <v>126</v>
      </c>
      <c r="GS3" t="s">
        <v>126</v>
      </c>
      <c r="GT3" t="s">
        <v>126</v>
      </c>
      <c r="GU3" t="s">
        <v>126</v>
      </c>
      <c r="GV3" t="s">
        <v>126</v>
      </c>
      <c r="GW3" t="s">
        <v>126</v>
      </c>
      <c r="GX3" t="s">
        <v>126</v>
      </c>
      <c r="GY3" t="s">
        <v>126</v>
      </c>
      <c r="GZ3" t="s">
        <v>126</v>
      </c>
      <c r="HA3" t="s">
        <v>126</v>
      </c>
      <c r="HB3" t="s">
        <v>126</v>
      </c>
      <c r="HC3" t="s">
        <v>126</v>
      </c>
      <c r="HD3" t="s">
        <v>126</v>
      </c>
      <c r="HE3" t="s">
        <v>126</v>
      </c>
      <c r="HF3" t="s">
        <v>126</v>
      </c>
      <c r="HG3" t="s">
        <v>126</v>
      </c>
      <c r="HH3" t="s">
        <v>126</v>
      </c>
      <c r="HI3" t="s">
        <v>126</v>
      </c>
      <c r="HJ3" t="s">
        <v>126</v>
      </c>
      <c r="HK3" t="s">
        <v>126</v>
      </c>
      <c r="HL3" t="s">
        <v>126</v>
      </c>
      <c r="HM3" t="s">
        <v>126</v>
      </c>
      <c r="HN3" t="s">
        <v>126</v>
      </c>
      <c r="HO3" t="s">
        <v>126</v>
      </c>
      <c r="HP3" t="s">
        <v>126</v>
      </c>
      <c r="HQ3" t="s">
        <v>126</v>
      </c>
      <c r="HR3" t="s">
        <v>126</v>
      </c>
      <c r="HS3" t="s">
        <v>126</v>
      </c>
      <c r="HT3" t="s">
        <v>126</v>
      </c>
      <c r="HU3" t="s">
        <v>126</v>
      </c>
      <c r="HV3" t="s">
        <v>126</v>
      </c>
      <c r="HW3" t="s">
        <v>126</v>
      </c>
      <c r="HX3" t="s">
        <v>126</v>
      </c>
      <c r="HY3" t="s">
        <v>126</v>
      </c>
      <c r="HZ3" t="s">
        <v>126</v>
      </c>
      <c r="IA3" t="s">
        <v>126</v>
      </c>
      <c r="IB3" t="s">
        <v>126</v>
      </c>
      <c r="IC3" t="s">
        <v>126</v>
      </c>
      <c r="ID3" t="s">
        <v>126</v>
      </c>
      <c r="IE3" t="s">
        <v>126</v>
      </c>
      <c r="IF3" t="s">
        <v>126</v>
      </c>
      <c r="IG3" t="s">
        <v>126</v>
      </c>
      <c r="IH3" t="s">
        <v>126</v>
      </c>
      <c r="II3" t="s">
        <v>126</v>
      </c>
      <c r="IJ3" t="s">
        <v>126</v>
      </c>
      <c r="IK3" t="s">
        <v>126</v>
      </c>
      <c r="IL3" t="s">
        <v>126</v>
      </c>
      <c r="IM3" t="s">
        <v>126</v>
      </c>
      <c r="IN3" t="s">
        <v>126</v>
      </c>
      <c r="IO3" t="s">
        <v>126</v>
      </c>
      <c r="IP3" t="s">
        <v>126</v>
      </c>
      <c r="IQ3" t="s">
        <v>126</v>
      </c>
      <c r="IR3" t="s">
        <v>126</v>
      </c>
      <c r="IS3" t="s">
        <v>126</v>
      </c>
      <c r="IT3" t="s">
        <v>126</v>
      </c>
      <c r="IU3" t="s">
        <v>126</v>
      </c>
      <c r="IV3" t="s">
        <v>126</v>
      </c>
      <c r="IW3" t="s">
        <v>126</v>
      </c>
      <c r="IX3" t="s">
        <v>126</v>
      </c>
      <c r="IY3" t="s">
        <v>126</v>
      </c>
      <c r="IZ3" t="s">
        <v>126</v>
      </c>
      <c r="JA3" t="s">
        <v>126</v>
      </c>
      <c r="JB3" t="s">
        <v>126</v>
      </c>
      <c r="JC3" t="s">
        <v>126</v>
      </c>
      <c r="JD3" t="s">
        <v>126</v>
      </c>
      <c r="JE3" t="s">
        <v>126</v>
      </c>
      <c r="JF3" t="s">
        <v>126</v>
      </c>
      <c r="JG3" t="s">
        <v>126</v>
      </c>
      <c r="JH3" t="s">
        <v>126</v>
      </c>
      <c r="JI3" t="s">
        <v>126</v>
      </c>
      <c r="JJ3" t="s">
        <v>126</v>
      </c>
      <c r="JK3" t="s">
        <v>126</v>
      </c>
      <c r="JL3" t="s">
        <v>126</v>
      </c>
      <c r="JM3" t="s">
        <v>126</v>
      </c>
      <c r="JN3" t="s">
        <v>126</v>
      </c>
      <c r="JO3" t="s">
        <v>126</v>
      </c>
      <c r="JP3" t="s">
        <v>126</v>
      </c>
      <c r="JQ3" t="s">
        <v>126</v>
      </c>
      <c r="JR3" t="s">
        <v>126</v>
      </c>
      <c r="JS3" t="s">
        <v>126</v>
      </c>
      <c r="JT3" t="s">
        <v>126</v>
      </c>
      <c r="JU3" t="s">
        <v>126</v>
      </c>
      <c r="JV3" t="s">
        <v>126</v>
      </c>
      <c r="JW3" t="s">
        <v>126</v>
      </c>
      <c r="JX3" t="s">
        <v>126</v>
      </c>
      <c r="JY3" t="s">
        <v>126</v>
      </c>
      <c r="JZ3" t="s">
        <v>126</v>
      </c>
      <c r="KA3" t="s">
        <v>126</v>
      </c>
      <c r="KB3" t="s">
        <v>126</v>
      </c>
      <c r="KC3" t="s">
        <v>126</v>
      </c>
      <c r="KD3" t="s">
        <v>126</v>
      </c>
      <c r="KE3" t="s">
        <v>126</v>
      </c>
      <c r="KF3" t="s">
        <v>126</v>
      </c>
      <c r="KG3" t="s">
        <v>126</v>
      </c>
      <c r="KH3" t="s">
        <v>126</v>
      </c>
      <c r="KI3" t="s">
        <v>126</v>
      </c>
      <c r="KJ3" t="s">
        <v>126</v>
      </c>
      <c r="KK3" t="s">
        <v>126</v>
      </c>
      <c r="KL3" t="s">
        <v>126</v>
      </c>
      <c r="KM3" t="s">
        <v>126</v>
      </c>
      <c r="KN3" t="s">
        <v>126</v>
      </c>
      <c r="KO3" t="s">
        <v>126</v>
      </c>
      <c r="KP3" t="s">
        <v>126</v>
      </c>
      <c r="KQ3" t="s">
        <v>126</v>
      </c>
      <c r="KR3" t="s">
        <v>126</v>
      </c>
      <c r="KS3" t="s">
        <v>126</v>
      </c>
      <c r="KT3" t="s">
        <v>126</v>
      </c>
      <c r="KU3" t="s">
        <v>126</v>
      </c>
      <c r="KV3" t="s">
        <v>126</v>
      </c>
      <c r="KW3" t="s">
        <v>126</v>
      </c>
      <c r="KX3" t="s">
        <v>126</v>
      </c>
      <c r="KY3" t="s">
        <v>126</v>
      </c>
      <c r="KZ3" t="s">
        <v>126</v>
      </c>
      <c r="LA3" t="s">
        <v>126</v>
      </c>
      <c r="LB3" t="s">
        <v>126</v>
      </c>
      <c r="LC3" t="s">
        <v>126</v>
      </c>
      <c r="LD3" t="s">
        <v>126</v>
      </c>
      <c r="LE3" t="s">
        <v>126</v>
      </c>
      <c r="LF3" t="s">
        <v>126</v>
      </c>
      <c r="LG3" t="s">
        <v>126</v>
      </c>
      <c r="LH3" t="s">
        <v>126</v>
      </c>
      <c r="LI3" t="s">
        <v>126</v>
      </c>
      <c r="LJ3" t="s">
        <v>126</v>
      </c>
      <c r="LK3" t="s">
        <v>126</v>
      </c>
      <c r="LL3" t="s">
        <v>126</v>
      </c>
      <c r="LM3" t="s">
        <v>126</v>
      </c>
      <c r="LN3" t="s">
        <v>126</v>
      </c>
      <c r="LO3" t="s">
        <v>126</v>
      </c>
      <c r="LP3" t="s">
        <v>126</v>
      </c>
      <c r="LQ3" t="s">
        <v>126</v>
      </c>
      <c r="LR3" t="s">
        <v>126</v>
      </c>
      <c r="LS3" t="s">
        <v>126</v>
      </c>
      <c r="LT3" t="s">
        <v>126</v>
      </c>
      <c r="LU3" t="s">
        <v>126</v>
      </c>
      <c r="LV3" t="s">
        <v>126</v>
      </c>
      <c r="LW3" t="s">
        <v>126</v>
      </c>
      <c r="LX3" t="s">
        <v>126</v>
      </c>
      <c r="LY3" t="s">
        <v>126</v>
      </c>
      <c r="LZ3" t="s">
        <v>126</v>
      </c>
      <c r="MA3" t="s">
        <v>126</v>
      </c>
      <c r="MB3" t="s">
        <v>126</v>
      </c>
      <c r="MC3" t="s">
        <v>126</v>
      </c>
      <c r="MD3" t="s">
        <v>126</v>
      </c>
      <c r="ME3" t="s">
        <v>126</v>
      </c>
      <c r="MF3" t="s">
        <v>126</v>
      </c>
      <c r="MG3" t="s">
        <v>126</v>
      </c>
      <c r="MH3" t="s">
        <v>126</v>
      </c>
      <c r="MI3" t="s">
        <v>126</v>
      </c>
      <c r="MJ3" t="s">
        <v>126</v>
      </c>
      <c r="MK3" t="s">
        <v>126</v>
      </c>
      <c r="ML3" t="s">
        <v>126</v>
      </c>
      <c r="MM3" t="s">
        <v>126</v>
      </c>
      <c r="MN3" t="s">
        <v>126</v>
      </c>
      <c r="MO3" t="s">
        <v>126</v>
      </c>
      <c r="MP3" t="s">
        <v>126</v>
      </c>
      <c r="MQ3" t="s">
        <v>126</v>
      </c>
      <c r="MR3" t="s">
        <v>126</v>
      </c>
      <c r="MS3" t="s">
        <v>126</v>
      </c>
      <c r="MT3" t="s">
        <v>126</v>
      </c>
      <c r="MU3" t="s">
        <v>126</v>
      </c>
      <c r="MV3" t="s">
        <v>126</v>
      </c>
      <c r="MW3" t="s">
        <v>126</v>
      </c>
      <c r="MX3" t="s">
        <v>126</v>
      </c>
      <c r="MY3" t="s">
        <v>126</v>
      </c>
      <c r="MZ3" t="s">
        <v>126</v>
      </c>
      <c r="NA3" t="s">
        <v>126</v>
      </c>
      <c r="NB3" t="s">
        <v>126</v>
      </c>
      <c r="NC3" t="s">
        <v>126</v>
      </c>
      <c r="ND3" t="s">
        <v>126</v>
      </c>
      <c r="NE3" t="s">
        <v>126</v>
      </c>
      <c r="NF3" t="s">
        <v>126</v>
      </c>
      <c r="NG3" t="s">
        <v>126</v>
      </c>
      <c r="NH3" t="s">
        <v>126</v>
      </c>
      <c r="NI3" t="s">
        <v>126</v>
      </c>
      <c r="NJ3" t="s">
        <v>126</v>
      </c>
      <c r="NK3" t="s">
        <v>126</v>
      </c>
      <c r="NL3" t="s">
        <v>126</v>
      </c>
      <c r="NM3" t="s">
        <v>126</v>
      </c>
      <c r="NN3" t="s">
        <v>126</v>
      </c>
      <c r="NO3" t="s">
        <v>126</v>
      </c>
      <c r="NP3" t="s">
        <v>126</v>
      </c>
      <c r="NQ3" t="s">
        <v>126</v>
      </c>
      <c r="NR3" t="s">
        <v>126</v>
      </c>
      <c r="NS3" t="s">
        <v>126</v>
      </c>
      <c r="NT3" t="s">
        <v>126</v>
      </c>
      <c r="NU3" t="s">
        <v>126</v>
      </c>
      <c r="NV3" t="s">
        <v>126</v>
      </c>
      <c r="NW3" t="s">
        <v>126</v>
      </c>
      <c r="NX3" t="s">
        <v>126</v>
      </c>
      <c r="NY3" t="s">
        <v>126</v>
      </c>
      <c r="NZ3" t="s">
        <v>126</v>
      </c>
      <c r="OA3" t="s">
        <v>126</v>
      </c>
      <c r="OB3" t="s">
        <v>126</v>
      </c>
      <c r="OC3" t="s">
        <v>126</v>
      </c>
      <c r="OD3" t="s">
        <v>126</v>
      </c>
      <c r="OE3" t="s">
        <v>126</v>
      </c>
      <c r="OF3" t="s">
        <v>126</v>
      </c>
      <c r="OG3" t="s">
        <v>126</v>
      </c>
      <c r="OH3" t="s">
        <v>126</v>
      </c>
      <c r="OI3" t="s">
        <v>126</v>
      </c>
      <c r="OJ3" t="s">
        <v>126</v>
      </c>
      <c r="OK3" t="s">
        <v>126</v>
      </c>
      <c r="OL3" t="s">
        <v>126</v>
      </c>
      <c r="OM3" t="s">
        <v>126</v>
      </c>
      <c r="ON3" t="s">
        <v>126</v>
      </c>
      <c r="OO3" t="s">
        <v>126</v>
      </c>
      <c r="OP3" t="s">
        <v>126</v>
      </c>
      <c r="OQ3" t="s">
        <v>126</v>
      </c>
      <c r="OR3" t="s">
        <v>126</v>
      </c>
      <c r="OS3" t="s">
        <v>126</v>
      </c>
      <c r="OT3" t="s">
        <v>126</v>
      </c>
      <c r="OU3" t="s">
        <v>126</v>
      </c>
      <c r="OV3" t="s">
        <v>126</v>
      </c>
      <c r="OW3" t="s">
        <v>126</v>
      </c>
      <c r="OX3" t="s">
        <v>126</v>
      </c>
      <c r="OY3" t="s">
        <v>126</v>
      </c>
      <c r="OZ3" t="s">
        <v>126</v>
      </c>
      <c r="PA3" t="s">
        <v>126</v>
      </c>
      <c r="PB3" t="s">
        <v>126</v>
      </c>
      <c r="PC3" t="s">
        <v>126</v>
      </c>
      <c r="PD3" t="s">
        <v>126</v>
      </c>
      <c r="PE3" t="s">
        <v>126</v>
      </c>
      <c r="PF3" t="s">
        <v>126</v>
      </c>
      <c r="PG3" t="s">
        <v>126</v>
      </c>
      <c r="PH3" t="s">
        <v>126</v>
      </c>
      <c r="PI3" t="s">
        <v>126</v>
      </c>
      <c r="PJ3" t="s">
        <v>126</v>
      </c>
      <c r="PK3" t="s">
        <v>126</v>
      </c>
      <c r="PL3" t="s">
        <v>126</v>
      </c>
      <c r="PM3" t="s">
        <v>126</v>
      </c>
      <c r="PN3" t="s">
        <v>126</v>
      </c>
      <c r="PO3" t="s">
        <v>126</v>
      </c>
      <c r="PP3" t="s">
        <v>126</v>
      </c>
      <c r="PQ3" t="s">
        <v>126</v>
      </c>
      <c r="PR3" t="s">
        <v>126</v>
      </c>
      <c r="PS3" t="s">
        <v>126</v>
      </c>
      <c r="PT3" t="s">
        <v>126</v>
      </c>
      <c r="PU3" t="s">
        <v>126</v>
      </c>
      <c r="PV3" t="s">
        <v>126</v>
      </c>
      <c r="PW3" t="s">
        <v>126</v>
      </c>
      <c r="PX3" t="s">
        <v>126</v>
      </c>
      <c r="PY3" t="s">
        <v>126</v>
      </c>
      <c r="PZ3" t="s">
        <v>126</v>
      </c>
      <c r="QA3" t="s">
        <v>126</v>
      </c>
      <c r="QB3" t="s">
        <v>126</v>
      </c>
      <c r="QC3" t="s">
        <v>126</v>
      </c>
      <c r="QD3" t="s">
        <v>126</v>
      </c>
      <c r="QE3" t="s">
        <v>126</v>
      </c>
      <c r="QF3" t="s">
        <v>126</v>
      </c>
      <c r="QG3" t="s">
        <v>126</v>
      </c>
      <c r="QH3" t="s">
        <v>126</v>
      </c>
      <c r="QI3" t="s">
        <v>126</v>
      </c>
      <c r="QJ3" t="s">
        <v>126</v>
      </c>
      <c r="QK3" t="s">
        <v>126</v>
      </c>
      <c r="QL3" t="s">
        <v>126</v>
      </c>
      <c r="QM3" t="s">
        <v>126</v>
      </c>
      <c r="QN3" t="s">
        <v>126</v>
      </c>
      <c r="QO3" t="s">
        <v>126</v>
      </c>
      <c r="QP3" t="s">
        <v>126</v>
      </c>
      <c r="QQ3" t="s">
        <v>126</v>
      </c>
      <c r="QR3" t="s">
        <v>126</v>
      </c>
      <c r="QS3" t="s">
        <v>126</v>
      </c>
      <c r="QT3" t="s">
        <v>126</v>
      </c>
      <c r="QU3" t="s">
        <v>126</v>
      </c>
      <c r="QV3" t="s">
        <v>126</v>
      </c>
      <c r="QW3" t="s">
        <v>126</v>
      </c>
      <c r="QX3" t="s">
        <v>126</v>
      </c>
      <c r="QY3" t="s">
        <v>126</v>
      </c>
      <c r="QZ3" t="s">
        <v>126</v>
      </c>
      <c r="RA3" t="s">
        <v>126</v>
      </c>
      <c r="RB3" t="s">
        <v>126</v>
      </c>
      <c r="RC3" t="s">
        <v>126</v>
      </c>
      <c r="RD3" t="s">
        <v>126</v>
      </c>
      <c r="RE3" t="s">
        <v>126</v>
      </c>
      <c r="RF3" t="s">
        <v>126</v>
      </c>
      <c r="RG3" t="s">
        <v>126</v>
      </c>
      <c r="RH3" t="s">
        <v>126</v>
      </c>
      <c r="RI3" t="s">
        <v>126</v>
      </c>
      <c r="RJ3" t="s">
        <v>126</v>
      </c>
      <c r="RK3" t="s">
        <v>126</v>
      </c>
      <c r="RL3" t="s">
        <v>126</v>
      </c>
      <c r="RM3" t="s">
        <v>126</v>
      </c>
      <c r="RN3" t="s">
        <v>126</v>
      </c>
      <c r="RO3" t="s">
        <v>126</v>
      </c>
      <c r="RP3" t="s">
        <v>126</v>
      </c>
      <c r="RQ3" t="s">
        <v>127</v>
      </c>
      <c r="RR3" t="s">
        <v>127</v>
      </c>
      <c r="RS3" t="s">
        <v>127</v>
      </c>
      <c r="RT3" t="s">
        <v>127</v>
      </c>
      <c r="RU3" t="s">
        <v>127</v>
      </c>
      <c r="RV3" t="s">
        <v>127</v>
      </c>
      <c r="RW3" t="s">
        <v>127</v>
      </c>
      <c r="RX3" t="s">
        <v>127</v>
      </c>
      <c r="RY3" t="s">
        <v>127</v>
      </c>
      <c r="RZ3" t="s">
        <v>127</v>
      </c>
      <c r="SA3" t="s">
        <v>127</v>
      </c>
      <c r="SB3" t="s">
        <v>127</v>
      </c>
      <c r="SC3" t="s">
        <v>127</v>
      </c>
      <c r="SD3" t="s">
        <v>127</v>
      </c>
      <c r="SE3" t="s">
        <v>127</v>
      </c>
      <c r="SF3" t="s">
        <v>127</v>
      </c>
      <c r="SG3" t="s">
        <v>127</v>
      </c>
      <c r="SH3" t="s">
        <v>127</v>
      </c>
      <c r="SI3" t="s">
        <v>127</v>
      </c>
      <c r="SJ3" t="s">
        <v>127</v>
      </c>
      <c r="SK3" t="s">
        <v>127</v>
      </c>
      <c r="SL3" t="s">
        <v>127</v>
      </c>
      <c r="SM3" t="s">
        <v>127</v>
      </c>
      <c r="SN3" t="s">
        <v>127</v>
      </c>
      <c r="SO3" t="s">
        <v>127</v>
      </c>
      <c r="SP3" t="s">
        <v>127</v>
      </c>
      <c r="SQ3" t="s">
        <v>127</v>
      </c>
      <c r="SR3" t="s">
        <v>127</v>
      </c>
      <c r="SS3" t="s">
        <v>127</v>
      </c>
      <c r="ST3" t="s">
        <v>127</v>
      </c>
      <c r="SU3" t="s">
        <v>127</v>
      </c>
      <c r="SV3" t="s">
        <v>127</v>
      </c>
      <c r="SW3" t="s">
        <v>127</v>
      </c>
      <c r="SX3" t="s">
        <v>127</v>
      </c>
      <c r="SY3" t="s">
        <v>127</v>
      </c>
      <c r="SZ3" t="s">
        <v>127</v>
      </c>
      <c r="TA3" t="s">
        <v>127</v>
      </c>
      <c r="TB3" t="s">
        <v>127</v>
      </c>
      <c r="TC3" t="s">
        <v>127</v>
      </c>
      <c r="TD3" t="s">
        <v>127</v>
      </c>
      <c r="TE3" t="s">
        <v>127</v>
      </c>
      <c r="TF3" t="s">
        <v>127</v>
      </c>
      <c r="TG3" t="s">
        <v>127</v>
      </c>
      <c r="TH3" t="s">
        <v>127</v>
      </c>
      <c r="TI3" t="s">
        <v>127</v>
      </c>
      <c r="TJ3" t="s">
        <v>127</v>
      </c>
      <c r="TK3" t="s">
        <v>127</v>
      </c>
      <c r="TL3" t="s">
        <v>127</v>
      </c>
      <c r="TM3" t="s">
        <v>127</v>
      </c>
      <c r="TN3" t="s">
        <v>127</v>
      </c>
      <c r="TO3" t="s">
        <v>127</v>
      </c>
      <c r="TP3" t="s">
        <v>127</v>
      </c>
      <c r="TQ3" t="s">
        <v>127</v>
      </c>
      <c r="TR3" t="s">
        <v>127</v>
      </c>
      <c r="TS3" t="s">
        <v>127</v>
      </c>
      <c r="TT3" t="s">
        <v>127</v>
      </c>
      <c r="TU3" t="s">
        <v>127</v>
      </c>
      <c r="TV3" t="s">
        <v>127</v>
      </c>
      <c r="TW3" t="s">
        <v>127</v>
      </c>
      <c r="TX3" t="s">
        <v>127</v>
      </c>
      <c r="TY3" t="s">
        <v>127</v>
      </c>
      <c r="TZ3" t="s">
        <v>127</v>
      </c>
      <c r="UA3" t="s">
        <v>127</v>
      </c>
      <c r="UB3" t="s">
        <v>127</v>
      </c>
      <c r="UC3" t="s">
        <v>127</v>
      </c>
      <c r="UD3" t="s">
        <v>127</v>
      </c>
      <c r="UE3" t="s">
        <v>127</v>
      </c>
      <c r="UF3" t="s">
        <v>127</v>
      </c>
      <c r="UG3" t="s">
        <v>127</v>
      </c>
      <c r="UH3" t="s">
        <v>127</v>
      </c>
      <c r="UI3" t="s">
        <v>127</v>
      </c>
      <c r="UJ3" t="s">
        <v>127</v>
      </c>
      <c r="UK3" t="s">
        <v>127</v>
      </c>
      <c r="UL3" t="s">
        <v>127</v>
      </c>
      <c r="UM3" t="s">
        <v>127</v>
      </c>
      <c r="UN3" t="s">
        <v>127</v>
      </c>
      <c r="UO3" t="s">
        <v>127</v>
      </c>
      <c r="UP3" t="s">
        <v>127</v>
      </c>
      <c r="UQ3" t="s">
        <v>127</v>
      </c>
      <c r="UR3" t="s">
        <v>127</v>
      </c>
      <c r="US3" t="s">
        <v>127</v>
      </c>
      <c r="UT3" t="s">
        <v>127</v>
      </c>
      <c r="UU3" t="s">
        <v>127</v>
      </c>
      <c r="UV3" t="s">
        <v>127</v>
      </c>
      <c r="UW3" t="s">
        <v>127</v>
      </c>
      <c r="UX3" t="s">
        <v>127</v>
      </c>
      <c r="UY3" t="s">
        <v>127</v>
      </c>
      <c r="UZ3" t="s">
        <v>127</v>
      </c>
      <c r="VA3" t="s">
        <v>127</v>
      </c>
      <c r="VB3" t="s">
        <v>127</v>
      </c>
      <c r="VC3" t="s">
        <v>127</v>
      </c>
      <c r="VD3" t="s">
        <v>127</v>
      </c>
      <c r="VE3" t="s">
        <v>127</v>
      </c>
      <c r="VF3" t="s">
        <v>127</v>
      </c>
      <c r="VG3" t="s">
        <v>127</v>
      </c>
      <c r="VH3" t="s">
        <v>127</v>
      </c>
      <c r="VI3" t="s">
        <v>127</v>
      </c>
      <c r="VJ3" t="s">
        <v>127</v>
      </c>
      <c r="VK3" t="s">
        <v>127</v>
      </c>
      <c r="VL3" t="s">
        <v>127</v>
      </c>
      <c r="VM3" t="s">
        <v>127</v>
      </c>
      <c r="VN3" t="s">
        <v>127</v>
      </c>
      <c r="VO3" t="s">
        <v>127</v>
      </c>
      <c r="VP3" t="s">
        <v>127</v>
      </c>
      <c r="VQ3" t="s">
        <v>127</v>
      </c>
      <c r="VR3" t="s">
        <v>127</v>
      </c>
      <c r="VS3" t="s">
        <v>127</v>
      </c>
      <c r="VT3" t="s">
        <v>127</v>
      </c>
      <c r="VU3" t="s">
        <v>127</v>
      </c>
      <c r="VV3" t="s">
        <v>127</v>
      </c>
      <c r="VW3" t="s">
        <v>127</v>
      </c>
      <c r="VX3" t="s">
        <v>127</v>
      </c>
      <c r="VY3" t="s">
        <v>127</v>
      </c>
      <c r="VZ3" t="s">
        <v>127</v>
      </c>
      <c r="WA3" t="s">
        <v>127</v>
      </c>
      <c r="WB3" t="s">
        <v>127</v>
      </c>
      <c r="WC3" t="s">
        <v>127</v>
      </c>
      <c r="WD3" t="s">
        <v>127</v>
      </c>
      <c r="WE3" t="s">
        <v>127</v>
      </c>
      <c r="WF3" t="s">
        <v>127</v>
      </c>
      <c r="WG3" t="s">
        <v>127</v>
      </c>
      <c r="WH3" t="s">
        <v>127</v>
      </c>
      <c r="WI3" t="s">
        <v>127</v>
      </c>
      <c r="WJ3" t="s">
        <v>127</v>
      </c>
      <c r="WK3" t="s">
        <v>127</v>
      </c>
      <c r="WL3" t="s">
        <v>127</v>
      </c>
      <c r="WM3" t="s">
        <v>127</v>
      </c>
      <c r="WN3" t="s">
        <v>127</v>
      </c>
      <c r="WO3" t="s">
        <v>127</v>
      </c>
      <c r="WP3" t="s">
        <v>127</v>
      </c>
      <c r="WQ3" t="s">
        <v>127</v>
      </c>
      <c r="WR3" t="s">
        <v>127</v>
      </c>
      <c r="WS3" t="s">
        <v>127</v>
      </c>
      <c r="WT3" t="s">
        <v>127</v>
      </c>
      <c r="WU3" t="s">
        <v>127</v>
      </c>
      <c r="WV3" t="s">
        <v>127</v>
      </c>
      <c r="WW3" t="s">
        <v>127</v>
      </c>
      <c r="WX3" t="s">
        <v>127</v>
      </c>
      <c r="WY3" t="s">
        <v>127</v>
      </c>
      <c r="WZ3" t="s">
        <v>127</v>
      </c>
      <c r="XA3" t="s">
        <v>127</v>
      </c>
      <c r="XB3" t="s">
        <v>127</v>
      </c>
      <c r="XC3" t="s">
        <v>127</v>
      </c>
      <c r="XD3" t="s">
        <v>127</v>
      </c>
      <c r="XE3" t="s">
        <v>127</v>
      </c>
      <c r="XF3" t="s">
        <v>127</v>
      </c>
      <c r="XG3" t="s">
        <v>127</v>
      </c>
      <c r="XH3" t="s">
        <v>127</v>
      </c>
      <c r="XI3" t="s">
        <v>127</v>
      </c>
      <c r="XJ3" t="s">
        <v>127</v>
      </c>
      <c r="XK3" t="s">
        <v>127</v>
      </c>
      <c r="XL3" t="s">
        <v>127</v>
      </c>
      <c r="XM3" t="s">
        <v>127</v>
      </c>
      <c r="XN3" t="s">
        <v>127</v>
      </c>
      <c r="XO3" t="s">
        <v>127</v>
      </c>
      <c r="XP3" t="s">
        <v>127</v>
      </c>
      <c r="XQ3" t="s">
        <v>127</v>
      </c>
      <c r="XR3" t="s">
        <v>127</v>
      </c>
      <c r="XS3" t="s">
        <v>127</v>
      </c>
      <c r="XT3" t="s">
        <v>127</v>
      </c>
      <c r="XU3" t="s">
        <v>127</v>
      </c>
      <c r="XV3" t="s">
        <v>127</v>
      </c>
      <c r="XW3" t="s">
        <v>127</v>
      </c>
      <c r="XX3" t="s">
        <v>127</v>
      </c>
      <c r="XY3" t="s">
        <v>127</v>
      </c>
      <c r="XZ3" t="s">
        <v>127</v>
      </c>
      <c r="YA3" t="s">
        <v>127</v>
      </c>
      <c r="YB3" t="s">
        <v>127</v>
      </c>
      <c r="YC3" t="s">
        <v>127</v>
      </c>
      <c r="YD3" t="s">
        <v>127</v>
      </c>
      <c r="YE3" t="s">
        <v>127</v>
      </c>
      <c r="YF3" t="s">
        <v>127</v>
      </c>
      <c r="YG3" t="s">
        <v>127</v>
      </c>
      <c r="YH3" t="s">
        <v>127</v>
      </c>
      <c r="YI3" t="s">
        <v>127</v>
      </c>
      <c r="YJ3" t="s">
        <v>127</v>
      </c>
      <c r="YK3" t="s">
        <v>127</v>
      </c>
      <c r="YL3" t="s">
        <v>127</v>
      </c>
      <c r="YM3" t="s">
        <v>127</v>
      </c>
      <c r="YN3" t="s">
        <v>127</v>
      </c>
      <c r="YO3" t="s">
        <v>127</v>
      </c>
      <c r="YP3" t="s">
        <v>127</v>
      </c>
      <c r="YQ3" t="s">
        <v>127</v>
      </c>
      <c r="YR3" t="s">
        <v>127</v>
      </c>
      <c r="YS3" t="s">
        <v>127</v>
      </c>
      <c r="YT3" t="s">
        <v>127</v>
      </c>
      <c r="YU3" t="s">
        <v>127</v>
      </c>
      <c r="YV3" t="s">
        <v>127</v>
      </c>
      <c r="YW3" t="s">
        <v>127</v>
      </c>
      <c r="YX3" t="s">
        <v>127</v>
      </c>
      <c r="YY3" t="s">
        <v>127</v>
      </c>
      <c r="YZ3" t="s">
        <v>127</v>
      </c>
      <c r="ZA3" t="s">
        <v>127</v>
      </c>
      <c r="ZB3" t="s">
        <v>127</v>
      </c>
      <c r="ZC3" t="s">
        <v>127</v>
      </c>
      <c r="ZD3" t="s">
        <v>127</v>
      </c>
      <c r="ZE3" t="s">
        <v>127</v>
      </c>
      <c r="ZF3" t="s">
        <v>127</v>
      </c>
      <c r="ZG3" t="s">
        <v>127</v>
      </c>
      <c r="ZH3" t="s">
        <v>127</v>
      </c>
      <c r="ZI3" t="s">
        <v>127</v>
      </c>
      <c r="ZJ3" t="s">
        <v>127</v>
      </c>
      <c r="ZK3" t="s">
        <v>127</v>
      </c>
      <c r="ZL3" t="s">
        <v>127</v>
      </c>
      <c r="ZM3" t="s">
        <v>127</v>
      </c>
      <c r="ZN3" t="s">
        <v>127</v>
      </c>
      <c r="ZO3" t="s">
        <v>127</v>
      </c>
      <c r="ZP3" t="s">
        <v>127</v>
      </c>
      <c r="ZQ3" t="s">
        <v>127</v>
      </c>
      <c r="ZR3" t="s">
        <v>127</v>
      </c>
      <c r="ZS3" t="s">
        <v>127</v>
      </c>
      <c r="ZT3" t="s">
        <v>127</v>
      </c>
      <c r="ZU3" t="s">
        <v>127</v>
      </c>
      <c r="ZV3" t="s">
        <v>127</v>
      </c>
      <c r="ZW3" t="s">
        <v>127</v>
      </c>
      <c r="ZX3" t="s">
        <v>127</v>
      </c>
      <c r="ZY3" t="s">
        <v>127</v>
      </c>
      <c r="ZZ3" t="s">
        <v>127</v>
      </c>
      <c r="AAA3" t="s">
        <v>127</v>
      </c>
      <c r="AAB3" t="s">
        <v>127</v>
      </c>
      <c r="AAC3" t="s">
        <v>127</v>
      </c>
      <c r="AAD3" t="s">
        <v>127</v>
      </c>
      <c r="AAE3" t="s">
        <v>127</v>
      </c>
      <c r="AAF3" t="s">
        <v>127</v>
      </c>
      <c r="AAG3" t="s">
        <v>127</v>
      </c>
      <c r="AAH3" t="s">
        <v>127</v>
      </c>
      <c r="AAI3" t="s">
        <v>127</v>
      </c>
      <c r="AAJ3" t="s">
        <v>127</v>
      </c>
      <c r="AAK3" t="s">
        <v>127</v>
      </c>
      <c r="AAL3" t="s">
        <v>127</v>
      </c>
      <c r="AAM3" t="s">
        <v>127</v>
      </c>
      <c r="AAN3" t="s">
        <v>127</v>
      </c>
      <c r="AAO3" t="s">
        <v>127</v>
      </c>
      <c r="AAP3" t="s">
        <v>127</v>
      </c>
      <c r="AAQ3" t="s">
        <v>127</v>
      </c>
      <c r="AAR3" t="s">
        <v>127</v>
      </c>
      <c r="AAS3" t="s">
        <v>127</v>
      </c>
      <c r="AAT3" t="s">
        <v>127</v>
      </c>
      <c r="AAU3" t="s">
        <v>127</v>
      </c>
      <c r="AAV3" t="s">
        <v>127</v>
      </c>
      <c r="AAW3" t="s">
        <v>127</v>
      </c>
      <c r="AAX3" t="s">
        <v>127</v>
      </c>
      <c r="AAY3" t="s">
        <v>127</v>
      </c>
      <c r="AAZ3" t="s">
        <v>127</v>
      </c>
      <c r="ABA3" t="s">
        <v>127</v>
      </c>
      <c r="ABB3" t="s">
        <v>127</v>
      </c>
      <c r="ABC3" t="s">
        <v>127</v>
      </c>
      <c r="ABD3" t="s">
        <v>127</v>
      </c>
      <c r="ABE3" t="s">
        <v>127</v>
      </c>
      <c r="ABF3" t="s">
        <v>127</v>
      </c>
      <c r="ABG3" t="s">
        <v>127</v>
      </c>
      <c r="ABH3" t="s">
        <v>127</v>
      </c>
      <c r="ABI3" t="s">
        <v>127</v>
      </c>
      <c r="ABJ3" t="s">
        <v>127</v>
      </c>
      <c r="ABK3" t="s">
        <v>127</v>
      </c>
      <c r="ABL3" t="s">
        <v>127</v>
      </c>
      <c r="ABM3" t="s">
        <v>127</v>
      </c>
      <c r="ABN3" t="s">
        <v>127</v>
      </c>
      <c r="ABO3" t="s">
        <v>127</v>
      </c>
      <c r="ABP3" t="s">
        <v>127</v>
      </c>
      <c r="ABQ3" t="s">
        <v>127</v>
      </c>
      <c r="ABR3" t="s">
        <v>127</v>
      </c>
      <c r="ABS3" t="s">
        <v>127</v>
      </c>
      <c r="ABT3" t="s">
        <v>127</v>
      </c>
      <c r="ABU3" t="s">
        <v>127</v>
      </c>
      <c r="ABV3" t="s">
        <v>127</v>
      </c>
      <c r="ABW3" t="s">
        <v>127</v>
      </c>
      <c r="ABX3" t="s">
        <v>127</v>
      </c>
      <c r="ABY3" t="s">
        <v>127</v>
      </c>
      <c r="ABZ3" t="s">
        <v>127</v>
      </c>
      <c r="ACA3" t="s">
        <v>127</v>
      </c>
      <c r="ACB3" t="s">
        <v>127</v>
      </c>
      <c r="ACC3" t="s">
        <v>127</v>
      </c>
      <c r="ACD3" t="s">
        <v>127</v>
      </c>
      <c r="ACE3" t="s">
        <v>127</v>
      </c>
      <c r="ACF3" t="s">
        <v>127</v>
      </c>
      <c r="ACG3" t="s">
        <v>127</v>
      </c>
      <c r="ACH3" t="s">
        <v>127</v>
      </c>
      <c r="ACI3" t="s">
        <v>127</v>
      </c>
      <c r="ACJ3" t="s">
        <v>127</v>
      </c>
      <c r="ACK3" t="s">
        <v>127</v>
      </c>
      <c r="ACL3" t="s">
        <v>127</v>
      </c>
      <c r="ACM3" t="s">
        <v>127</v>
      </c>
      <c r="ACN3" t="s">
        <v>127</v>
      </c>
      <c r="ACO3" t="s">
        <v>127</v>
      </c>
      <c r="ACP3" t="s">
        <v>127</v>
      </c>
      <c r="ACQ3" t="s">
        <v>127</v>
      </c>
      <c r="ACR3" t="s">
        <v>127</v>
      </c>
      <c r="ACS3" t="s">
        <v>127</v>
      </c>
      <c r="ACT3" t="s">
        <v>127</v>
      </c>
      <c r="ACU3" t="s">
        <v>127</v>
      </c>
      <c r="ACV3" t="s">
        <v>127</v>
      </c>
      <c r="ACW3" t="s">
        <v>127</v>
      </c>
      <c r="ACX3" t="s">
        <v>127</v>
      </c>
      <c r="ACY3" t="s">
        <v>127</v>
      </c>
      <c r="ACZ3" t="s">
        <v>127</v>
      </c>
      <c r="ADA3" t="s">
        <v>127</v>
      </c>
      <c r="ADB3" t="s">
        <v>127</v>
      </c>
      <c r="ADC3" t="s">
        <v>127</v>
      </c>
      <c r="ADD3" t="s">
        <v>127</v>
      </c>
      <c r="ADE3" t="s">
        <v>127</v>
      </c>
      <c r="ADF3" t="s">
        <v>127</v>
      </c>
      <c r="ADG3" t="s">
        <v>127</v>
      </c>
      <c r="ADH3" t="s">
        <v>127</v>
      </c>
      <c r="ADI3" t="s">
        <v>127</v>
      </c>
      <c r="ADJ3" t="s">
        <v>127</v>
      </c>
      <c r="ADK3" t="s">
        <v>127</v>
      </c>
      <c r="ADL3" t="s">
        <v>127</v>
      </c>
      <c r="ADM3" t="s">
        <v>127</v>
      </c>
      <c r="ADN3" t="s">
        <v>127</v>
      </c>
      <c r="ADO3" t="s">
        <v>127</v>
      </c>
      <c r="ADP3" t="s">
        <v>127</v>
      </c>
      <c r="ADQ3" t="s">
        <v>127</v>
      </c>
      <c r="ADR3" t="s">
        <v>127</v>
      </c>
      <c r="ADS3" t="s">
        <v>127</v>
      </c>
      <c r="ADT3" t="s">
        <v>127</v>
      </c>
      <c r="ADU3" t="s">
        <v>127</v>
      </c>
      <c r="ADV3" t="s">
        <v>127</v>
      </c>
      <c r="ADW3" t="s">
        <v>127</v>
      </c>
      <c r="ADX3" t="s">
        <v>127</v>
      </c>
      <c r="ADY3" t="s">
        <v>127</v>
      </c>
      <c r="ADZ3" t="s">
        <v>127</v>
      </c>
      <c r="AEA3" t="s">
        <v>127</v>
      </c>
      <c r="AEB3" t="s">
        <v>127</v>
      </c>
      <c r="AEC3" t="s">
        <v>127</v>
      </c>
      <c r="AED3" t="s">
        <v>127</v>
      </c>
      <c r="AEE3" t="s">
        <v>127</v>
      </c>
      <c r="AEF3" t="s">
        <v>127</v>
      </c>
      <c r="AEG3" t="s">
        <v>127</v>
      </c>
      <c r="AEH3" t="s">
        <v>127</v>
      </c>
      <c r="AEI3" t="s">
        <v>127</v>
      </c>
      <c r="AEJ3" t="s">
        <v>127</v>
      </c>
      <c r="AEK3" t="s">
        <v>127</v>
      </c>
      <c r="AEL3" t="s">
        <v>127</v>
      </c>
      <c r="AEM3" t="s">
        <v>127</v>
      </c>
      <c r="AEN3" t="s">
        <v>127</v>
      </c>
      <c r="AEO3" t="s">
        <v>127</v>
      </c>
      <c r="AEP3" t="s">
        <v>127</v>
      </c>
      <c r="AEQ3" t="s">
        <v>127</v>
      </c>
      <c r="AER3" t="s">
        <v>127</v>
      </c>
      <c r="AES3" t="s">
        <v>127</v>
      </c>
      <c r="AET3" t="s">
        <v>127</v>
      </c>
      <c r="AEU3" t="s">
        <v>127</v>
      </c>
      <c r="AEV3" t="s">
        <v>127</v>
      </c>
      <c r="AEW3" t="s">
        <v>127</v>
      </c>
      <c r="AEX3" t="s">
        <v>127</v>
      </c>
      <c r="AEY3" t="s">
        <v>127</v>
      </c>
      <c r="AEZ3" t="s">
        <v>127</v>
      </c>
      <c r="AFA3" t="s">
        <v>127</v>
      </c>
      <c r="AFB3" t="s">
        <v>127</v>
      </c>
      <c r="AFC3" t="s">
        <v>127</v>
      </c>
      <c r="AFD3" t="s">
        <v>127</v>
      </c>
      <c r="AFE3" t="s">
        <v>127</v>
      </c>
      <c r="AFF3" t="s">
        <v>127</v>
      </c>
      <c r="AFG3" t="s">
        <v>127</v>
      </c>
      <c r="AFH3" t="s">
        <v>127</v>
      </c>
      <c r="AFI3" t="s">
        <v>127</v>
      </c>
      <c r="AFJ3" t="s">
        <v>127</v>
      </c>
      <c r="AFK3" t="s">
        <v>127</v>
      </c>
      <c r="AFL3" t="s">
        <v>127</v>
      </c>
      <c r="AFM3" t="s">
        <v>127</v>
      </c>
      <c r="AFN3" t="s">
        <v>127</v>
      </c>
      <c r="AFO3" t="s">
        <v>127</v>
      </c>
      <c r="AFP3" t="s">
        <v>127</v>
      </c>
      <c r="AFQ3" t="s">
        <v>127</v>
      </c>
      <c r="AFR3" t="s">
        <v>127</v>
      </c>
      <c r="AFS3" t="s">
        <v>127</v>
      </c>
      <c r="AFT3" t="s">
        <v>127</v>
      </c>
      <c r="AFU3" t="s">
        <v>127</v>
      </c>
      <c r="AFV3" t="s">
        <v>127</v>
      </c>
      <c r="AFW3" t="s">
        <v>127</v>
      </c>
      <c r="AFX3" t="s">
        <v>127</v>
      </c>
      <c r="AFY3" t="s">
        <v>127</v>
      </c>
      <c r="AFZ3" t="s">
        <v>127</v>
      </c>
      <c r="AGA3" t="s">
        <v>127</v>
      </c>
      <c r="AGB3" t="s">
        <v>127</v>
      </c>
      <c r="AGC3" t="s">
        <v>127</v>
      </c>
      <c r="AGD3" t="s">
        <v>127</v>
      </c>
      <c r="AGE3" t="s">
        <v>127</v>
      </c>
      <c r="AGF3" t="s">
        <v>127</v>
      </c>
      <c r="AGG3" t="s">
        <v>127</v>
      </c>
      <c r="AGH3" t="s">
        <v>127</v>
      </c>
      <c r="AGI3" t="s">
        <v>127</v>
      </c>
      <c r="AGJ3" t="s">
        <v>127</v>
      </c>
      <c r="AGK3" t="s">
        <v>127</v>
      </c>
      <c r="AGL3" t="s">
        <v>127</v>
      </c>
      <c r="AGM3" t="s">
        <v>127</v>
      </c>
      <c r="AGN3" t="s">
        <v>127</v>
      </c>
      <c r="AGO3" t="s">
        <v>127</v>
      </c>
      <c r="AGP3" t="s">
        <v>127</v>
      </c>
      <c r="AGQ3" t="s">
        <v>127</v>
      </c>
      <c r="AGR3" t="s">
        <v>127</v>
      </c>
      <c r="AGS3" t="s">
        <v>127</v>
      </c>
      <c r="AGT3" t="s">
        <v>127</v>
      </c>
      <c r="AGU3" t="s">
        <v>127</v>
      </c>
      <c r="AGV3" t="s">
        <v>127</v>
      </c>
      <c r="AGW3" t="s">
        <v>127</v>
      </c>
      <c r="AGX3" t="s">
        <v>127</v>
      </c>
      <c r="AGY3" t="s">
        <v>127</v>
      </c>
      <c r="AGZ3" t="s">
        <v>127</v>
      </c>
      <c r="AHA3" t="s">
        <v>127</v>
      </c>
      <c r="AHB3" t="s">
        <v>127</v>
      </c>
      <c r="AHC3" t="s">
        <v>127</v>
      </c>
      <c r="AHD3" t="s">
        <v>127</v>
      </c>
      <c r="AHE3" t="s">
        <v>127</v>
      </c>
      <c r="AHF3" t="s">
        <v>127</v>
      </c>
      <c r="AHG3" t="s">
        <v>127</v>
      </c>
      <c r="AHH3" t="s">
        <v>127</v>
      </c>
      <c r="AHI3" t="s">
        <v>127</v>
      </c>
      <c r="AHJ3" t="s">
        <v>127</v>
      </c>
      <c r="AHK3" t="s">
        <v>127</v>
      </c>
      <c r="AHL3" t="s">
        <v>127</v>
      </c>
      <c r="AHM3" t="s">
        <v>127</v>
      </c>
      <c r="AHN3" t="s">
        <v>127</v>
      </c>
      <c r="AHO3" t="s">
        <v>127</v>
      </c>
      <c r="AHP3" t="s">
        <v>127</v>
      </c>
      <c r="AHQ3" t="s">
        <v>127</v>
      </c>
      <c r="AHR3" t="s">
        <v>127</v>
      </c>
      <c r="AHS3" t="s">
        <v>127</v>
      </c>
      <c r="AHT3" t="s">
        <v>127</v>
      </c>
      <c r="AHU3" t="s">
        <v>127</v>
      </c>
      <c r="AHV3" t="s">
        <v>127</v>
      </c>
      <c r="AHW3" t="s">
        <v>127</v>
      </c>
      <c r="AHX3" t="s">
        <v>127</v>
      </c>
      <c r="AHY3" t="s">
        <v>127</v>
      </c>
      <c r="AHZ3" t="s">
        <v>127</v>
      </c>
      <c r="AIA3" t="s">
        <v>127</v>
      </c>
      <c r="AIB3" t="s">
        <v>127</v>
      </c>
      <c r="AIC3" t="s">
        <v>127</v>
      </c>
      <c r="AID3" t="s">
        <v>127</v>
      </c>
      <c r="AIE3" t="s">
        <v>127</v>
      </c>
      <c r="AIF3" t="s">
        <v>127</v>
      </c>
      <c r="AIG3" t="s">
        <v>127</v>
      </c>
      <c r="AIH3" t="s">
        <v>127</v>
      </c>
      <c r="AII3" t="s">
        <v>127</v>
      </c>
      <c r="AIJ3" t="s">
        <v>127</v>
      </c>
      <c r="AIK3" t="s">
        <v>127</v>
      </c>
      <c r="AIL3" t="s">
        <v>4</v>
      </c>
      <c r="AIM3" t="s">
        <v>4</v>
      </c>
      <c r="AIN3" t="s">
        <v>4</v>
      </c>
      <c r="AIO3" t="s">
        <v>4</v>
      </c>
      <c r="AIP3" t="s">
        <v>4</v>
      </c>
      <c r="AIQ3" t="s">
        <v>4</v>
      </c>
      <c r="AIR3" t="s">
        <v>4</v>
      </c>
      <c r="AIS3" t="s">
        <v>4</v>
      </c>
      <c r="AIT3" t="s">
        <v>4</v>
      </c>
      <c r="AIU3" t="s">
        <v>4</v>
      </c>
      <c r="AIV3" t="s">
        <v>4</v>
      </c>
      <c r="AIW3" t="s">
        <v>4</v>
      </c>
      <c r="AIX3" t="s">
        <v>4</v>
      </c>
      <c r="AIY3" t="s">
        <v>4</v>
      </c>
      <c r="AIZ3" t="s">
        <v>4</v>
      </c>
      <c r="AJA3" t="s">
        <v>4</v>
      </c>
      <c r="AJB3" t="s">
        <v>4</v>
      </c>
      <c r="AJC3" t="s">
        <v>4</v>
      </c>
      <c r="AJD3" t="s">
        <v>4</v>
      </c>
      <c r="AJE3" t="s">
        <v>4</v>
      </c>
      <c r="AJF3" t="s">
        <v>4</v>
      </c>
      <c r="AJG3" t="s">
        <v>4</v>
      </c>
      <c r="AJH3" t="s">
        <v>4</v>
      </c>
      <c r="AJI3" t="s">
        <v>4</v>
      </c>
      <c r="AJJ3" t="s">
        <v>4</v>
      </c>
      <c r="AJK3" t="s">
        <v>4</v>
      </c>
      <c r="AJL3" t="s">
        <v>4</v>
      </c>
      <c r="AJM3" t="s">
        <v>4</v>
      </c>
      <c r="AJN3" t="s">
        <v>4</v>
      </c>
      <c r="AJO3" t="s">
        <v>4</v>
      </c>
      <c r="AJP3" t="s">
        <v>4</v>
      </c>
      <c r="AJQ3" t="s">
        <v>4</v>
      </c>
      <c r="AJR3" t="s">
        <v>4</v>
      </c>
      <c r="AJS3" t="s">
        <v>4</v>
      </c>
      <c r="AJT3" t="s">
        <v>4</v>
      </c>
      <c r="AJU3" t="s">
        <v>4</v>
      </c>
      <c r="AJV3" t="s">
        <v>4</v>
      </c>
      <c r="AJW3" t="s">
        <v>4</v>
      </c>
      <c r="AJX3" t="s">
        <v>4</v>
      </c>
      <c r="AJY3" t="s">
        <v>4</v>
      </c>
      <c r="AJZ3" t="s">
        <v>4</v>
      </c>
      <c r="AKA3" t="s">
        <v>4</v>
      </c>
      <c r="AKB3" t="s">
        <v>4</v>
      </c>
      <c r="AKC3" t="s">
        <v>4</v>
      </c>
      <c r="AKD3" t="s">
        <v>4</v>
      </c>
      <c r="AKE3" t="s">
        <v>4</v>
      </c>
      <c r="AKF3" t="s">
        <v>4</v>
      </c>
      <c r="AKG3" t="s">
        <v>4</v>
      </c>
      <c r="AKH3" t="s">
        <v>4</v>
      </c>
      <c r="AKI3" t="s">
        <v>4</v>
      </c>
      <c r="AKJ3" t="s">
        <v>4</v>
      </c>
      <c r="AKK3" t="s">
        <v>4</v>
      </c>
      <c r="AKL3" t="s">
        <v>4</v>
      </c>
      <c r="AKM3" t="s">
        <v>4</v>
      </c>
      <c r="AKN3" t="s">
        <v>4</v>
      </c>
      <c r="AKO3" t="s">
        <v>4</v>
      </c>
      <c r="AKP3" t="s">
        <v>4</v>
      </c>
      <c r="AKQ3" t="s">
        <v>4</v>
      </c>
      <c r="AKR3" t="s">
        <v>4</v>
      </c>
      <c r="AKS3" t="s">
        <v>4</v>
      </c>
      <c r="AKT3" t="s">
        <v>4</v>
      </c>
      <c r="AKU3" t="s">
        <v>4</v>
      </c>
      <c r="AKV3" t="s">
        <v>4</v>
      </c>
      <c r="AKW3" t="s">
        <v>4</v>
      </c>
      <c r="AKX3" t="s">
        <v>4</v>
      </c>
      <c r="AKY3" t="s">
        <v>4</v>
      </c>
      <c r="AKZ3" t="s">
        <v>4</v>
      </c>
      <c r="ALA3" t="s">
        <v>4</v>
      </c>
      <c r="ALB3" t="s">
        <v>4</v>
      </c>
      <c r="ALC3" t="s">
        <v>4</v>
      </c>
      <c r="ALD3" t="s">
        <v>4</v>
      </c>
      <c r="ALE3" t="s">
        <v>4</v>
      </c>
      <c r="ALF3" t="s">
        <v>4</v>
      </c>
      <c r="ALG3" t="s">
        <v>4</v>
      </c>
      <c r="ALH3" t="s">
        <v>4</v>
      </c>
      <c r="ALI3" t="s">
        <v>4</v>
      </c>
      <c r="ALJ3" t="s">
        <v>4</v>
      </c>
      <c r="ALK3" t="s">
        <v>4</v>
      </c>
      <c r="ALL3" t="s">
        <v>4</v>
      </c>
      <c r="ALM3" t="s">
        <v>4</v>
      </c>
      <c r="ALN3" t="s">
        <v>4</v>
      </c>
      <c r="ALO3" t="s">
        <v>4</v>
      </c>
      <c r="ALP3" t="s">
        <v>4</v>
      </c>
      <c r="ALQ3" t="s">
        <v>4</v>
      </c>
      <c r="ALR3" t="s">
        <v>4</v>
      </c>
      <c r="ALS3" t="s">
        <v>4</v>
      </c>
      <c r="ALT3" t="s">
        <v>4</v>
      </c>
      <c r="ALU3" t="s">
        <v>4</v>
      </c>
      <c r="ALV3" t="s">
        <v>4</v>
      </c>
      <c r="ALW3" t="s">
        <v>4</v>
      </c>
      <c r="ALX3" t="s">
        <v>4</v>
      </c>
      <c r="ALY3" t="s">
        <v>4</v>
      </c>
      <c r="ALZ3" t="s">
        <v>4</v>
      </c>
      <c r="AMA3" t="s">
        <v>4</v>
      </c>
      <c r="AMB3" t="s">
        <v>4</v>
      </c>
      <c r="AMC3" t="s">
        <v>4</v>
      </c>
      <c r="AMD3" t="s">
        <v>4</v>
      </c>
      <c r="AME3" t="s">
        <v>4</v>
      </c>
      <c r="AMF3" t="s">
        <v>4</v>
      </c>
      <c r="AMG3" t="s">
        <v>4</v>
      </c>
      <c r="AMH3" t="s">
        <v>4</v>
      </c>
      <c r="AMI3" t="s">
        <v>4</v>
      </c>
      <c r="AMJ3" t="s">
        <v>4</v>
      </c>
      <c r="AMK3" t="s">
        <v>4</v>
      </c>
      <c r="AML3" t="s">
        <v>4</v>
      </c>
      <c r="AMM3" t="s">
        <v>4</v>
      </c>
      <c r="AMN3" t="s">
        <v>4</v>
      </c>
      <c r="AMO3" t="s">
        <v>4</v>
      </c>
      <c r="AMP3" t="s">
        <v>4</v>
      </c>
      <c r="AMQ3" t="s">
        <v>4</v>
      </c>
      <c r="AMR3" t="s">
        <v>4</v>
      </c>
      <c r="AMS3" t="s">
        <v>4</v>
      </c>
      <c r="AMT3" t="s">
        <v>4</v>
      </c>
      <c r="AMU3" t="s">
        <v>4</v>
      </c>
      <c r="AMV3" t="s">
        <v>4</v>
      </c>
      <c r="AMW3" t="s">
        <v>4</v>
      </c>
      <c r="AMX3" t="s">
        <v>4</v>
      </c>
      <c r="AMY3" t="s">
        <v>4</v>
      </c>
      <c r="AMZ3" t="s">
        <v>4</v>
      </c>
      <c r="ANA3" t="s">
        <v>4</v>
      </c>
      <c r="ANB3" t="s">
        <v>4</v>
      </c>
      <c r="ANC3" t="s">
        <v>4</v>
      </c>
      <c r="AND3" t="s">
        <v>4</v>
      </c>
      <c r="ANE3" t="s">
        <v>4</v>
      </c>
      <c r="ANF3" t="s">
        <v>4</v>
      </c>
      <c r="ANG3" t="s">
        <v>4</v>
      </c>
      <c r="ANH3" t="s">
        <v>4</v>
      </c>
      <c r="ANI3" t="s">
        <v>4</v>
      </c>
      <c r="ANJ3" t="s">
        <v>4</v>
      </c>
      <c r="ANK3" t="s">
        <v>4</v>
      </c>
      <c r="ANL3" t="s">
        <v>4</v>
      </c>
      <c r="ANM3" t="s">
        <v>4</v>
      </c>
      <c r="ANN3" t="s">
        <v>4</v>
      </c>
      <c r="ANO3" t="s">
        <v>4</v>
      </c>
      <c r="ANP3" t="s">
        <v>4</v>
      </c>
      <c r="ANQ3" t="s">
        <v>4</v>
      </c>
      <c r="ANR3" t="s">
        <v>4</v>
      </c>
      <c r="ANS3" t="s">
        <v>4</v>
      </c>
      <c r="ANT3" t="s">
        <v>4</v>
      </c>
      <c r="ANU3" t="s">
        <v>4</v>
      </c>
      <c r="ANV3" t="s">
        <v>4</v>
      </c>
      <c r="ANW3" t="s">
        <v>4</v>
      </c>
      <c r="ANX3" t="s">
        <v>4</v>
      </c>
      <c r="ANY3" t="s">
        <v>4</v>
      </c>
      <c r="ANZ3" t="s">
        <v>4</v>
      </c>
      <c r="AOA3" t="s">
        <v>4</v>
      </c>
      <c r="AOB3" t="s">
        <v>4</v>
      </c>
      <c r="AOC3" t="s">
        <v>4</v>
      </c>
      <c r="AOD3" t="s">
        <v>4</v>
      </c>
      <c r="AOE3" t="s">
        <v>4</v>
      </c>
      <c r="AOF3" t="s">
        <v>4</v>
      </c>
      <c r="AOG3" t="s">
        <v>4</v>
      </c>
      <c r="AOH3" t="s">
        <v>4</v>
      </c>
      <c r="AOI3" t="s">
        <v>4</v>
      </c>
      <c r="AOJ3" t="s">
        <v>4</v>
      </c>
      <c r="AOK3" t="s">
        <v>4</v>
      </c>
      <c r="AOL3" t="s">
        <v>4</v>
      </c>
      <c r="AOM3" t="s">
        <v>4</v>
      </c>
      <c r="AON3" t="s">
        <v>4</v>
      </c>
      <c r="AOO3" t="s">
        <v>4</v>
      </c>
      <c r="AOP3" t="s">
        <v>4</v>
      </c>
      <c r="AOQ3" t="s">
        <v>4</v>
      </c>
      <c r="AOR3" t="s">
        <v>4</v>
      </c>
      <c r="AOS3" t="s">
        <v>4</v>
      </c>
      <c r="AOT3" t="s">
        <v>4</v>
      </c>
      <c r="AOU3" t="s">
        <v>4</v>
      </c>
      <c r="AOV3" t="s">
        <v>4</v>
      </c>
      <c r="AOW3" t="s">
        <v>4</v>
      </c>
      <c r="AOX3" t="s">
        <v>4</v>
      </c>
      <c r="AOY3" t="s">
        <v>4</v>
      </c>
      <c r="AOZ3" t="s">
        <v>4</v>
      </c>
      <c r="APA3" t="s">
        <v>4</v>
      </c>
      <c r="APB3" t="s">
        <v>4</v>
      </c>
      <c r="APC3" t="s">
        <v>4</v>
      </c>
      <c r="APD3" t="s">
        <v>4</v>
      </c>
      <c r="APE3" t="s">
        <v>4</v>
      </c>
      <c r="APF3" t="s">
        <v>4</v>
      </c>
      <c r="APG3" t="s">
        <v>4</v>
      </c>
      <c r="APH3" t="s">
        <v>4</v>
      </c>
      <c r="API3" t="s">
        <v>4</v>
      </c>
      <c r="APJ3" t="s">
        <v>4</v>
      </c>
      <c r="APK3" t="s">
        <v>4</v>
      </c>
      <c r="APL3" t="s">
        <v>4</v>
      </c>
      <c r="APM3" t="s">
        <v>4</v>
      </c>
      <c r="APN3" t="s">
        <v>4</v>
      </c>
      <c r="APO3" t="s">
        <v>4</v>
      </c>
      <c r="APP3" t="s">
        <v>4</v>
      </c>
      <c r="APQ3" t="s">
        <v>4</v>
      </c>
      <c r="APR3" t="s">
        <v>4</v>
      </c>
      <c r="APS3" t="s">
        <v>4</v>
      </c>
      <c r="APT3" t="s">
        <v>4</v>
      </c>
      <c r="APU3" t="s">
        <v>4</v>
      </c>
      <c r="APV3" t="s">
        <v>4</v>
      </c>
      <c r="APW3" t="s">
        <v>4</v>
      </c>
      <c r="APX3" t="s">
        <v>4</v>
      </c>
      <c r="APY3" t="s">
        <v>4</v>
      </c>
      <c r="APZ3" t="s">
        <v>4</v>
      </c>
      <c r="AQA3" t="s">
        <v>4</v>
      </c>
      <c r="AQB3" t="s">
        <v>4</v>
      </c>
      <c r="AQC3" t="s">
        <v>4</v>
      </c>
      <c r="AQD3" t="s">
        <v>4</v>
      </c>
      <c r="AQE3" t="s">
        <v>4</v>
      </c>
      <c r="AQF3" t="s">
        <v>4</v>
      </c>
      <c r="AQG3" t="s">
        <v>4</v>
      </c>
      <c r="AQH3" t="s">
        <v>4</v>
      </c>
      <c r="AQI3" t="s">
        <v>4</v>
      </c>
      <c r="AQJ3" t="s">
        <v>4</v>
      </c>
      <c r="AQK3" t="s">
        <v>4</v>
      </c>
      <c r="AQL3" t="s">
        <v>4</v>
      </c>
      <c r="AQM3" t="s">
        <v>4</v>
      </c>
      <c r="AQN3" t="s">
        <v>4</v>
      </c>
      <c r="AQO3" t="s">
        <v>4</v>
      </c>
      <c r="AQP3" t="s">
        <v>4</v>
      </c>
      <c r="AQQ3" t="s">
        <v>4</v>
      </c>
      <c r="AQR3" t="s">
        <v>4</v>
      </c>
      <c r="AQS3" t="s">
        <v>4</v>
      </c>
      <c r="AQT3" t="s">
        <v>4</v>
      </c>
      <c r="AQU3" t="s">
        <v>4</v>
      </c>
      <c r="AQV3" t="s">
        <v>4</v>
      </c>
      <c r="AQW3" t="s">
        <v>4</v>
      </c>
      <c r="AQX3" t="s">
        <v>4</v>
      </c>
      <c r="AQY3" t="s">
        <v>4</v>
      </c>
      <c r="AQZ3" t="s">
        <v>4</v>
      </c>
      <c r="ARA3" t="s">
        <v>4</v>
      </c>
      <c r="ARB3" t="s">
        <v>4</v>
      </c>
      <c r="ARC3" t="s">
        <v>4</v>
      </c>
      <c r="ARD3" t="s">
        <v>4</v>
      </c>
      <c r="ARE3" t="s">
        <v>4</v>
      </c>
      <c r="ARF3" t="s">
        <v>4</v>
      </c>
      <c r="ARG3" t="s">
        <v>4</v>
      </c>
      <c r="ARH3" t="s">
        <v>4</v>
      </c>
      <c r="ARI3" t="s">
        <v>4</v>
      </c>
      <c r="ARJ3" t="s">
        <v>4</v>
      </c>
      <c r="ARK3" t="s">
        <v>4</v>
      </c>
      <c r="ARL3" t="s">
        <v>4</v>
      </c>
      <c r="ARM3" t="s">
        <v>4</v>
      </c>
      <c r="ARN3" t="s">
        <v>4</v>
      </c>
      <c r="ARO3" t="s">
        <v>4</v>
      </c>
      <c r="ARP3" t="s">
        <v>4</v>
      </c>
      <c r="ARQ3" t="s">
        <v>4</v>
      </c>
      <c r="ARR3" t="s">
        <v>4</v>
      </c>
      <c r="ARS3" t="s">
        <v>4</v>
      </c>
      <c r="ART3" t="s">
        <v>4</v>
      </c>
      <c r="ARU3" t="s">
        <v>4</v>
      </c>
      <c r="ARV3" t="s">
        <v>4</v>
      </c>
      <c r="ARW3" t="s">
        <v>4</v>
      </c>
      <c r="ARX3" t="s">
        <v>4</v>
      </c>
      <c r="ARY3" t="s">
        <v>4</v>
      </c>
      <c r="ARZ3" t="s">
        <v>4</v>
      </c>
      <c r="ASA3" t="s">
        <v>4</v>
      </c>
      <c r="ASB3" t="s">
        <v>4</v>
      </c>
      <c r="ASC3" t="s">
        <v>4</v>
      </c>
      <c r="ASD3" t="s">
        <v>4</v>
      </c>
      <c r="ASE3" t="s">
        <v>4</v>
      </c>
      <c r="ASF3" t="s">
        <v>4</v>
      </c>
      <c r="ASG3" t="s">
        <v>4</v>
      </c>
      <c r="ASH3" t="s">
        <v>4</v>
      </c>
      <c r="ASI3" t="s">
        <v>4</v>
      </c>
      <c r="ASJ3" t="s">
        <v>4</v>
      </c>
      <c r="ASK3" t="s">
        <v>4</v>
      </c>
      <c r="ASL3" t="s">
        <v>4</v>
      </c>
      <c r="ASM3" t="s">
        <v>4</v>
      </c>
      <c r="ASN3" t="s">
        <v>4</v>
      </c>
      <c r="ASO3" t="s">
        <v>4</v>
      </c>
      <c r="ASP3" t="s">
        <v>4</v>
      </c>
      <c r="ASQ3" t="s">
        <v>4</v>
      </c>
      <c r="ASR3" t="s">
        <v>4</v>
      </c>
      <c r="ASS3" t="s">
        <v>4</v>
      </c>
      <c r="AST3" t="s">
        <v>4</v>
      </c>
      <c r="ASU3" t="s">
        <v>4</v>
      </c>
      <c r="ASV3" t="s">
        <v>4</v>
      </c>
      <c r="ASW3" t="s">
        <v>4</v>
      </c>
      <c r="ASX3" t="s">
        <v>4</v>
      </c>
      <c r="ASY3" t="s">
        <v>4</v>
      </c>
      <c r="ASZ3" t="s">
        <v>4</v>
      </c>
      <c r="ATA3" t="s">
        <v>4</v>
      </c>
      <c r="ATB3" t="s">
        <v>4</v>
      </c>
      <c r="ATC3" t="s">
        <v>4</v>
      </c>
      <c r="ATD3" t="s">
        <v>4</v>
      </c>
      <c r="ATE3" t="s">
        <v>4</v>
      </c>
      <c r="ATF3" t="s">
        <v>4</v>
      </c>
      <c r="ATG3" t="s">
        <v>4</v>
      </c>
      <c r="ATH3" t="s">
        <v>4</v>
      </c>
      <c r="ATI3" t="s">
        <v>4</v>
      </c>
      <c r="ATJ3" t="s">
        <v>4</v>
      </c>
      <c r="ATK3" t="s">
        <v>4</v>
      </c>
      <c r="ATL3" t="s">
        <v>4</v>
      </c>
      <c r="ATM3" t="s">
        <v>4</v>
      </c>
      <c r="ATN3" t="s">
        <v>4</v>
      </c>
      <c r="ATO3" t="s">
        <v>4</v>
      </c>
      <c r="ATP3" t="s">
        <v>4</v>
      </c>
      <c r="ATQ3" t="s">
        <v>4</v>
      </c>
      <c r="ATR3" t="s">
        <v>4</v>
      </c>
      <c r="ATS3" t="s">
        <v>4</v>
      </c>
      <c r="ATT3" t="s">
        <v>4</v>
      </c>
      <c r="ATU3" t="s">
        <v>4</v>
      </c>
      <c r="ATV3" t="s">
        <v>4</v>
      </c>
      <c r="ATW3" t="s">
        <v>4</v>
      </c>
      <c r="ATX3" t="s">
        <v>4</v>
      </c>
      <c r="ATY3" t="s">
        <v>4</v>
      </c>
      <c r="ATZ3" t="s">
        <v>4</v>
      </c>
      <c r="AUA3" t="s">
        <v>4</v>
      </c>
      <c r="AUB3" t="s">
        <v>4</v>
      </c>
      <c r="AUC3" t="s">
        <v>4</v>
      </c>
      <c r="AUD3" t="s">
        <v>4</v>
      </c>
      <c r="AUE3" t="s">
        <v>4</v>
      </c>
      <c r="AUF3" t="s">
        <v>4</v>
      </c>
      <c r="AUG3" t="s">
        <v>4</v>
      </c>
      <c r="AUH3" t="s">
        <v>4</v>
      </c>
      <c r="AUI3" t="s">
        <v>4</v>
      </c>
      <c r="AUJ3" t="s">
        <v>4</v>
      </c>
      <c r="AUK3" t="s">
        <v>4</v>
      </c>
      <c r="AUL3" t="s">
        <v>4</v>
      </c>
      <c r="AUM3" t="s">
        <v>4</v>
      </c>
      <c r="AUN3" t="s">
        <v>4</v>
      </c>
      <c r="AUO3" t="s">
        <v>4</v>
      </c>
      <c r="AUP3" t="s">
        <v>4</v>
      </c>
      <c r="AUQ3" t="s">
        <v>4</v>
      </c>
      <c r="AUR3" t="s">
        <v>4</v>
      </c>
      <c r="AUS3" t="s">
        <v>4</v>
      </c>
      <c r="AUT3" t="s">
        <v>4</v>
      </c>
      <c r="AUU3" t="s">
        <v>4</v>
      </c>
      <c r="AUV3" t="s">
        <v>4</v>
      </c>
      <c r="AUW3" t="s">
        <v>4</v>
      </c>
      <c r="AUX3" t="s">
        <v>4</v>
      </c>
      <c r="AUY3" t="s">
        <v>4</v>
      </c>
      <c r="AUZ3" t="s">
        <v>4</v>
      </c>
      <c r="AVA3" t="s">
        <v>4</v>
      </c>
      <c r="AVB3" t="s">
        <v>4</v>
      </c>
      <c r="AVC3" t="s">
        <v>4</v>
      </c>
      <c r="AVD3" t="s">
        <v>4</v>
      </c>
      <c r="AVE3" t="s">
        <v>4</v>
      </c>
      <c r="AVF3" t="s">
        <v>4</v>
      </c>
      <c r="AVG3" t="s">
        <v>4</v>
      </c>
      <c r="AVH3" t="s">
        <v>4</v>
      </c>
      <c r="AVI3" t="s">
        <v>4</v>
      </c>
      <c r="AVJ3" t="s">
        <v>4</v>
      </c>
      <c r="AVK3" t="s">
        <v>4</v>
      </c>
      <c r="AVL3" t="s">
        <v>4</v>
      </c>
      <c r="AVM3" t="s">
        <v>4</v>
      </c>
      <c r="AVN3" t="s">
        <v>4</v>
      </c>
      <c r="AVO3" t="s">
        <v>4</v>
      </c>
      <c r="AVP3" t="s">
        <v>4</v>
      </c>
      <c r="AVQ3" t="s">
        <v>4</v>
      </c>
      <c r="AVR3" t="s">
        <v>4</v>
      </c>
      <c r="AVS3" t="s">
        <v>4</v>
      </c>
      <c r="AVT3" t="s">
        <v>4</v>
      </c>
      <c r="AVU3" t="s">
        <v>4</v>
      </c>
      <c r="AVV3" t="s">
        <v>4</v>
      </c>
      <c r="AVW3" t="s">
        <v>4</v>
      </c>
      <c r="AVX3" t="s">
        <v>4</v>
      </c>
      <c r="AVY3" t="s">
        <v>4</v>
      </c>
      <c r="AVZ3" t="s">
        <v>4</v>
      </c>
      <c r="AWA3" t="s">
        <v>4</v>
      </c>
      <c r="AWB3" t="s">
        <v>4</v>
      </c>
      <c r="AWC3" t="s">
        <v>4</v>
      </c>
      <c r="AWD3" t="s">
        <v>4</v>
      </c>
      <c r="AWE3" t="s">
        <v>4</v>
      </c>
      <c r="AWF3" t="s">
        <v>4</v>
      </c>
      <c r="AWG3" t="s">
        <v>4</v>
      </c>
      <c r="AWH3" t="s">
        <v>4</v>
      </c>
      <c r="AWI3" t="s">
        <v>4</v>
      </c>
      <c r="AWJ3" t="s">
        <v>4</v>
      </c>
      <c r="AWK3" t="s">
        <v>4</v>
      </c>
      <c r="AWL3" t="s">
        <v>4</v>
      </c>
      <c r="AWM3" t="s">
        <v>4</v>
      </c>
      <c r="AWN3" t="s">
        <v>4</v>
      </c>
      <c r="AWO3" t="s">
        <v>4</v>
      </c>
      <c r="AWP3" t="s">
        <v>4</v>
      </c>
      <c r="AWQ3" t="s">
        <v>4</v>
      </c>
      <c r="AWR3" t="s">
        <v>4</v>
      </c>
      <c r="AWS3" t="s">
        <v>4</v>
      </c>
      <c r="AWT3" t="s">
        <v>4</v>
      </c>
      <c r="AWU3" t="s">
        <v>4</v>
      </c>
      <c r="AWV3" t="s">
        <v>4</v>
      </c>
      <c r="AWW3" t="s">
        <v>4</v>
      </c>
      <c r="AWX3" t="s">
        <v>4</v>
      </c>
      <c r="AWY3" t="s">
        <v>4</v>
      </c>
      <c r="AWZ3" t="s">
        <v>4</v>
      </c>
      <c r="AXA3" t="s">
        <v>4</v>
      </c>
      <c r="AXB3" t="s">
        <v>4</v>
      </c>
      <c r="AXC3" t="s">
        <v>4</v>
      </c>
      <c r="AXD3" t="s">
        <v>4</v>
      </c>
      <c r="AXE3" t="s">
        <v>4</v>
      </c>
      <c r="AXF3" t="s">
        <v>4</v>
      </c>
      <c r="AXG3" t="s">
        <v>4</v>
      </c>
      <c r="AXH3" t="s">
        <v>4</v>
      </c>
      <c r="AXI3" t="s">
        <v>4</v>
      </c>
      <c r="AXJ3" t="s">
        <v>4</v>
      </c>
      <c r="AXK3" t="s">
        <v>4</v>
      </c>
      <c r="AXL3" t="s">
        <v>4</v>
      </c>
      <c r="AXM3" t="s">
        <v>4</v>
      </c>
      <c r="AXN3" t="s">
        <v>4</v>
      </c>
      <c r="AXO3" t="s">
        <v>4</v>
      </c>
      <c r="AXP3" t="s">
        <v>4</v>
      </c>
      <c r="AXQ3" t="s">
        <v>4</v>
      </c>
      <c r="AXR3" t="s">
        <v>4</v>
      </c>
      <c r="AXS3" t="s">
        <v>4</v>
      </c>
      <c r="AXT3" t="s">
        <v>4</v>
      </c>
      <c r="AXU3" t="s">
        <v>4</v>
      </c>
      <c r="AXV3" t="s">
        <v>4</v>
      </c>
      <c r="AXW3" t="s">
        <v>4</v>
      </c>
      <c r="AXX3" t="s">
        <v>4</v>
      </c>
      <c r="AXY3" t="s">
        <v>4</v>
      </c>
      <c r="AXZ3" t="s">
        <v>4</v>
      </c>
      <c r="AYA3" t="s">
        <v>4</v>
      </c>
      <c r="AYB3" t="s">
        <v>4</v>
      </c>
      <c r="AYC3" t="s">
        <v>4</v>
      </c>
      <c r="AYD3" t="s">
        <v>4</v>
      </c>
      <c r="AYE3" t="s">
        <v>4</v>
      </c>
      <c r="AYF3" t="s">
        <v>4</v>
      </c>
      <c r="AYG3" t="s">
        <v>4</v>
      </c>
      <c r="AYH3" t="s">
        <v>4</v>
      </c>
      <c r="AYI3" t="s">
        <v>4</v>
      </c>
      <c r="AYJ3" t="s">
        <v>4</v>
      </c>
      <c r="AYK3" t="s">
        <v>4</v>
      </c>
      <c r="AYL3" t="s">
        <v>4</v>
      </c>
      <c r="AYM3" t="s">
        <v>4</v>
      </c>
      <c r="AYN3" t="s">
        <v>4</v>
      </c>
      <c r="AYO3" t="s">
        <v>4</v>
      </c>
      <c r="AYP3" t="s">
        <v>4</v>
      </c>
      <c r="AYQ3" t="s">
        <v>4</v>
      </c>
      <c r="AYR3" t="s">
        <v>4</v>
      </c>
      <c r="AYS3" t="s">
        <v>4</v>
      </c>
      <c r="AYT3" t="s">
        <v>4</v>
      </c>
      <c r="AYU3" t="s">
        <v>4</v>
      </c>
      <c r="AYV3" t="s">
        <v>4</v>
      </c>
      <c r="AYW3" t="s">
        <v>4</v>
      </c>
      <c r="AYX3" t="s">
        <v>4</v>
      </c>
      <c r="AYY3" t="s">
        <v>4</v>
      </c>
      <c r="AYZ3" t="s">
        <v>4</v>
      </c>
      <c r="AZA3" t="s">
        <v>4</v>
      </c>
      <c r="AZB3" t="s">
        <v>4</v>
      </c>
      <c r="AZC3" t="s">
        <v>4</v>
      </c>
      <c r="AZD3" t="s">
        <v>4</v>
      </c>
      <c r="AZE3" t="s">
        <v>4</v>
      </c>
      <c r="AZF3" t="s">
        <v>4</v>
      </c>
      <c r="AZG3" t="s">
        <v>4</v>
      </c>
      <c r="AZH3" t="s">
        <v>4</v>
      </c>
      <c r="AZI3" t="s">
        <v>4</v>
      </c>
      <c r="AZJ3" t="s">
        <v>4</v>
      </c>
      <c r="AZK3" t="s">
        <v>4</v>
      </c>
      <c r="AZL3" t="s">
        <v>4</v>
      </c>
      <c r="AZM3" t="s">
        <v>4</v>
      </c>
      <c r="AZN3" t="s">
        <v>4</v>
      </c>
      <c r="AZO3" t="s">
        <v>4</v>
      </c>
      <c r="AZP3" t="s">
        <v>4</v>
      </c>
      <c r="AZQ3" t="s">
        <v>4</v>
      </c>
      <c r="AZR3" t="s">
        <v>4</v>
      </c>
      <c r="AZS3" t="s">
        <v>4</v>
      </c>
      <c r="AZT3" t="s">
        <v>4</v>
      </c>
      <c r="AZU3" t="s">
        <v>4</v>
      </c>
      <c r="AZV3" t="s">
        <v>4</v>
      </c>
      <c r="AZW3" t="s">
        <v>4</v>
      </c>
      <c r="AZX3" t="s">
        <v>4</v>
      </c>
      <c r="AZY3" t="s">
        <v>4</v>
      </c>
      <c r="AZZ3" t="s">
        <v>4</v>
      </c>
      <c r="BAA3" t="s">
        <v>4</v>
      </c>
      <c r="BAB3" t="s">
        <v>4</v>
      </c>
      <c r="BAC3" t="s">
        <v>4</v>
      </c>
      <c r="BAD3" t="s">
        <v>4</v>
      </c>
      <c r="BAE3" t="s">
        <v>4</v>
      </c>
      <c r="BAF3" t="s">
        <v>4</v>
      </c>
      <c r="BAG3" t="s">
        <v>4</v>
      </c>
      <c r="BAH3" t="s">
        <v>4</v>
      </c>
      <c r="BAI3" t="s">
        <v>4</v>
      </c>
      <c r="BAJ3" t="s">
        <v>4</v>
      </c>
      <c r="BAK3" t="s">
        <v>4</v>
      </c>
      <c r="BAL3" t="s">
        <v>4</v>
      </c>
      <c r="BAM3" t="s">
        <v>4</v>
      </c>
      <c r="BAN3" t="s">
        <v>4</v>
      </c>
      <c r="BAO3" t="s">
        <v>4</v>
      </c>
      <c r="BAP3" t="s">
        <v>4</v>
      </c>
      <c r="BAQ3" t="s">
        <v>4</v>
      </c>
      <c r="BAR3" t="s">
        <v>4</v>
      </c>
      <c r="BAS3" t="s">
        <v>4</v>
      </c>
      <c r="BAT3" t="s">
        <v>4</v>
      </c>
      <c r="BAU3" t="s">
        <v>4</v>
      </c>
      <c r="BAV3" t="s">
        <v>4</v>
      </c>
      <c r="BAW3" t="s">
        <v>4</v>
      </c>
      <c r="BAX3" t="s">
        <v>4</v>
      </c>
      <c r="BAY3" t="s">
        <v>4</v>
      </c>
      <c r="BAZ3" t="s">
        <v>4</v>
      </c>
      <c r="BBA3" t="s">
        <v>4</v>
      </c>
      <c r="BBB3" t="s">
        <v>4</v>
      </c>
      <c r="BBC3" t="s">
        <v>4</v>
      </c>
      <c r="BBD3" t="s">
        <v>4</v>
      </c>
      <c r="BBE3" t="s">
        <v>4</v>
      </c>
      <c r="BBF3" t="s">
        <v>4</v>
      </c>
      <c r="BBG3" t="s">
        <v>4</v>
      </c>
      <c r="BBH3" t="s">
        <v>4</v>
      </c>
      <c r="BBI3" t="s">
        <v>4</v>
      </c>
      <c r="BBJ3" t="s">
        <v>4</v>
      </c>
      <c r="BBK3" t="s">
        <v>4</v>
      </c>
      <c r="BBL3" t="s">
        <v>4</v>
      </c>
      <c r="BBM3" t="s">
        <v>4</v>
      </c>
      <c r="BBN3" t="s">
        <v>4</v>
      </c>
      <c r="BBO3" t="s">
        <v>4</v>
      </c>
      <c r="BBP3" t="s">
        <v>4</v>
      </c>
      <c r="BBQ3" t="s">
        <v>4</v>
      </c>
      <c r="BBR3" t="s">
        <v>4</v>
      </c>
      <c r="BBS3" t="s">
        <v>4</v>
      </c>
      <c r="BBT3" t="s">
        <v>4</v>
      </c>
      <c r="BBU3" t="s">
        <v>4</v>
      </c>
      <c r="BBV3" t="s">
        <v>4</v>
      </c>
      <c r="BBW3" t="s">
        <v>4</v>
      </c>
      <c r="BBX3" t="s">
        <v>4</v>
      </c>
      <c r="BBY3" t="s">
        <v>4</v>
      </c>
      <c r="BBZ3" t="s">
        <v>4</v>
      </c>
      <c r="BCA3" t="s">
        <v>4</v>
      </c>
      <c r="BCB3" t="s">
        <v>4</v>
      </c>
      <c r="BCC3" t="s">
        <v>4</v>
      </c>
      <c r="BCD3" t="s">
        <v>4</v>
      </c>
      <c r="BCE3" t="s">
        <v>4</v>
      </c>
      <c r="BCF3" t="s">
        <v>4</v>
      </c>
      <c r="BCG3" t="s">
        <v>4</v>
      </c>
      <c r="BCH3" t="s">
        <v>4</v>
      </c>
      <c r="BCI3" t="s">
        <v>4</v>
      </c>
      <c r="BCJ3" t="s">
        <v>4</v>
      </c>
      <c r="BCK3" t="s">
        <v>4</v>
      </c>
      <c r="BCL3" t="s">
        <v>4</v>
      </c>
      <c r="BCM3" t="s">
        <v>4</v>
      </c>
      <c r="BCN3" t="s">
        <v>4</v>
      </c>
      <c r="BCO3" t="s">
        <v>4</v>
      </c>
      <c r="BCP3" t="s">
        <v>4</v>
      </c>
      <c r="BCQ3" t="s">
        <v>4</v>
      </c>
      <c r="BCR3" t="s">
        <v>4</v>
      </c>
      <c r="BCS3" t="s">
        <v>4</v>
      </c>
      <c r="BCT3" t="s">
        <v>4</v>
      </c>
      <c r="BCU3" t="s">
        <v>4</v>
      </c>
      <c r="BCV3" t="s">
        <v>4</v>
      </c>
      <c r="BCW3" t="s">
        <v>4</v>
      </c>
      <c r="BCX3" t="s">
        <v>4</v>
      </c>
      <c r="BCY3" t="s">
        <v>4</v>
      </c>
      <c r="BCZ3" t="s">
        <v>4</v>
      </c>
      <c r="BDA3" t="s">
        <v>4</v>
      </c>
      <c r="BDB3" t="s">
        <v>4</v>
      </c>
      <c r="BDC3" t="s">
        <v>4</v>
      </c>
      <c r="BDD3" t="s">
        <v>4</v>
      </c>
      <c r="BDE3" t="s">
        <v>4</v>
      </c>
      <c r="BDF3" t="s">
        <v>4</v>
      </c>
      <c r="BDG3" t="s">
        <v>4</v>
      </c>
      <c r="BDH3" t="s">
        <v>4</v>
      </c>
      <c r="BDI3" t="s">
        <v>4</v>
      </c>
      <c r="BDJ3" t="s">
        <v>4</v>
      </c>
      <c r="BDK3" t="s">
        <v>4</v>
      </c>
      <c r="BDL3" t="s">
        <v>4</v>
      </c>
      <c r="BDM3" t="s">
        <v>4</v>
      </c>
      <c r="BDN3" t="s">
        <v>4</v>
      </c>
      <c r="BDO3" t="s">
        <v>4</v>
      </c>
      <c r="BDP3" t="s">
        <v>4</v>
      </c>
      <c r="BDQ3" t="s">
        <v>4</v>
      </c>
      <c r="BDR3" t="s">
        <v>4</v>
      </c>
      <c r="BDS3" t="s">
        <v>4</v>
      </c>
      <c r="BDT3" t="s">
        <v>4</v>
      </c>
      <c r="BDU3" t="s">
        <v>4</v>
      </c>
      <c r="BDV3" t="s">
        <v>4</v>
      </c>
      <c r="BDW3" t="s">
        <v>4</v>
      </c>
      <c r="BDX3" t="s">
        <v>4</v>
      </c>
      <c r="BDY3" t="s">
        <v>4</v>
      </c>
      <c r="BDZ3" t="s">
        <v>4</v>
      </c>
      <c r="BEA3" t="s">
        <v>4</v>
      </c>
      <c r="BEB3" t="s">
        <v>4</v>
      </c>
      <c r="BEC3" t="s">
        <v>4</v>
      </c>
      <c r="BED3" t="s">
        <v>4</v>
      </c>
      <c r="BEE3" t="s">
        <v>4</v>
      </c>
      <c r="BEF3" t="s">
        <v>4</v>
      </c>
      <c r="BEG3" t="s">
        <v>4</v>
      </c>
      <c r="BEH3" t="s">
        <v>4</v>
      </c>
      <c r="BEI3" t="s">
        <v>4</v>
      </c>
      <c r="BEJ3" t="s">
        <v>4</v>
      </c>
      <c r="BEK3" t="s">
        <v>4</v>
      </c>
      <c r="BEL3" t="s">
        <v>4</v>
      </c>
      <c r="BEM3" t="s">
        <v>4</v>
      </c>
      <c r="BEN3" t="s">
        <v>4</v>
      </c>
      <c r="BEO3" t="s">
        <v>4</v>
      </c>
      <c r="BEP3" t="s">
        <v>4</v>
      </c>
      <c r="BEQ3" t="s">
        <v>4</v>
      </c>
      <c r="BER3" t="s">
        <v>4</v>
      </c>
      <c r="BES3" t="s">
        <v>4</v>
      </c>
      <c r="BET3" t="s">
        <v>4</v>
      </c>
      <c r="BEU3" t="s">
        <v>4</v>
      </c>
      <c r="BEV3" t="s">
        <v>4</v>
      </c>
      <c r="BEW3" t="s">
        <v>4</v>
      </c>
      <c r="BEX3" t="s">
        <v>4</v>
      </c>
      <c r="BEY3" t="s">
        <v>4</v>
      </c>
      <c r="BEZ3" t="s">
        <v>4</v>
      </c>
      <c r="BFA3" t="s">
        <v>4</v>
      </c>
      <c r="BFB3" t="s">
        <v>4</v>
      </c>
      <c r="BFC3" t="s">
        <v>4</v>
      </c>
      <c r="BFD3" t="s">
        <v>4</v>
      </c>
      <c r="BFE3" t="s">
        <v>4</v>
      </c>
      <c r="BFF3" t="s">
        <v>4</v>
      </c>
      <c r="BFG3" t="s">
        <v>4</v>
      </c>
      <c r="BFH3" t="s">
        <v>4</v>
      </c>
      <c r="BFI3" t="s">
        <v>4</v>
      </c>
      <c r="BFJ3" t="s">
        <v>4</v>
      </c>
      <c r="BFK3" t="s">
        <v>4</v>
      </c>
      <c r="BFL3" t="s">
        <v>4</v>
      </c>
      <c r="BFM3" t="s">
        <v>4</v>
      </c>
      <c r="BFN3" t="s">
        <v>4</v>
      </c>
      <c r="BFO3" t="s">
        <v>4</v>
      </c>
      <c r="BFP3" t="s">
        <v>4</v>
      </c>
      <c r="BFQ3" t="s">
        <v>4</v>
      </c>
      <c r="BFR3" t="s">
        <v>4</v>
      </c>
      <c r="BFS3" t="s">
        <v>4</v>
      </c>
      <c r="BFT3" t="s">
        <v>4</v>
      </c>
      <c r="BFU3" t="s">
        <v>4</v>
      </c>
      <c r="BFV3" t="s">
        <v>4</v>
      </c>
      <c r="BFW3" t="s">
        <v>4</v>
      </c>
      <c r="BFX3" t="s">
        <v>4</v>
      </c>
      <c r="BFY3" t="s">
        <v>4</v>
      </c>
      <c r="BFZ3" t="s">
        <v>4</v>
      </c>
      <c r="BGA3" t="s">
        <v>4</v>
      </c>
      <c r="BGB3" t="s">
        <v>4</v>
      </c>
      <c r="BGC3" t="s">
        <v>4</v>
      </c>
      <c r="BGD3" t="s">
        <v>4</v>
      </c>
      <c r="BGE3" t="s">
        <v>4</v>
      </c>
      <c r="BGF3" t="s">
        <v>4</v>
      </c>
      <c r="BGG3" t="s">
        <v>4</v>
      </c>
      <c r="BGH3" t="s">
        <v>4</v>
      </c>
      <c r="BGI3" t="s">
        <v>4</v>
      </c>
      <c r="BGJ3" t="s">
        <v>4</v>
      </c>
      <c r="BGK3" t="s">
        <v>4</v>
      </c>
      <c r="BGL3" t="s">
        <v>4</v>
      </c>
      <c r="BGM3" t="s">
        <v>4</v>
      </c>
      <c r="BGN3" t="s">
        <v>4</v>
      </c>
      <c r="BGO3" t="s">
        <v>4</v>
      </c>
      <c r="BGP3" t="s">
        <v>4</v>
      </c>
      <c r="BGQ3" t="s">
        <v>4</v>
      </c>
      <c r="BGR3" t="s">
        <v>4</v>
      </c>
      <c r="BGS3" t="s">
        <v>4</v>
      </c>
      <c r="BGT3" t="s">
        <v>4</v>
      </c>
      <c r="BGU3" t="s">
        <v>4</v>
      </c>
      <c r="BGV3" t="s">
        <v>4</v>
      </c>
      <c r="BGW3" t="s">
        <v>4</v>
      </c>
      <c r="BGX3" t="s">
        <v>4</v>
      </c>
      <c r="BGY3" t="s">
        <v>4</v>
      </c>
      <c r="BGZ3" t="s">
        <v>4</v>
      </c>
      <c r="BHA3" t="s">
        <v>4</v>
      </c>
      <c r="BHB3" t="s">
        <v>4</v>
      </c>
      <c r="BHC3" t="s">
        <v>4</v>
      </c>
      <c r="BHD3" t="s">
        <v>4</v>
      </c>
      <c r="BHE3" t="s">
        <v>4</v>
      </c>
      <c r="BHF3" t="s">
        <v>4</v>
      </c>
      <c r="BHG3" t="s">
        <v>4</v>
      </c>
      <c r="BHH3" t="s">
        <v>4</v>
      </c>
      <c r="BHI3" t="s">
        <v>4</v>
      </c>
      <c r="BHJ3" t="s">
        <v>4</v>
      </c>
      <c r="BHK3" t="s">
        <v>4</v>
      </c>
      <c r="BHL3" t="s">
        <v>4</v>
      </c>
      <c r="BHM3" t="s">
        <v>4</v>
      </c>
      <c r="BHN3" t="s">
        <v>4</v>
      </c>
      <c r="BHO3" t="s">
        <v>4</v>
      </c>
      <c r="BHP3" t="s">
        <v>4</v>
      </c>
      <c r="BHQ3" t="s">
        <v>4</v>
      </c>
      <c r="BHR3" t="s">
        <v>4</v>
      </c>
      <c r="BHS3" t="s">
        <v>4</v>
      </c>
      <c r="BHT3" t="s">
        <v>4</v>
      </c>
      <c r="BHU3" t="s">
        <v>4</v>
      </c>
      <c r="BHV3" t="s">
        <v>4</v>
      </c>
      <c r="BHW3" t="s">
        <v>4</v>
      </c>
      <c r="BHX3" t="s">
        <v>4</v>
      </c>
      <c r="BHY3" t="s">
        <v>4</v>
      </c>
      <c r="BHZ3" t="s">
        <v>4</v>
      </c>
      <c r="BIA3" t="s">
        <v>4</v>
      </c>
      <c r="BIB3" t="s">
        <v>4</v>
      </c>
      <c r="BIC3" t="s">
        <v>4</v>
      </c>
      <c r="BID3" t="s">
        <v>4</v>
      </c>
      <c r="BIE3" t="s">
        <v>4</v>
      </c>
      <c r="BIF3" t="s">
        <v>4</v>
      </c>
      <c r="BIG3" t="s">
        <v>4</v>
      </c>
      <c r="BIH3" t="s">
        <v>4</v>
      </c>
      <c r="BII3" t="s">
        <v>4</v>
      </c>
      <c r="BIJ3" t="s">
        <v>4</v>
      </c>
      <c r="BIK3" t="s">
        <v>4</v>
      </c>
      <c r="BIL3" t="s">
        <v>4</v>
      </c>
      <c r="BIM3" t="s">
        <v>4</v>
      </c>
      <c r="BIN3" t="s">
        <v>4</v>
      </c>
      <c r="BIO3" t="s">
        <v>4</v>
      </c>
      <c r="BIP3" t="s">
        <v>4</v>
      </c>
      <c r="BIQ3" t="s">
        <v>4</v>
      </c>
      <c r="BIR3" t="s">
        <v>4</v>
      </c>
      <c r="BIS3" t="s">
        <v>4</v>
      </c>
      <c r="BIT3" t="s">
        <v>4</v>
      </c>
      <c r="BIU3" t="s">
        <v>4</v>
      </c>
      <c r="BIV3" t="s">
        <v>4</v>
      </c>
      <c r="BIW3" t="s">
        <v>4</v>
      </c>
      <c r="BIX3" t="s">
        <v>4</v>
      </c>
      <c r="BIY3" t="s">
        <v>4</v>
      </c>
      <c r="BIZ3" t="s">
        <v>4</v>
      </c>
      <c r="BJA3" t="s">
        <v>4</v>
      </c>
      <c r="BJB3" t="s">
        <v>4</v>
      </c>
      <c r="BJC3" t="s">
        <v>4</v>
      </c>
      <c r="BJD3" t="s">
        <v>4</v>
      </c>
      <c r="BJE3" t="s">
        <v>4</v>
      </c>
      <c r="BJF3" t="s">
        <v>4</v>
      </c>
      <c r="BJG3" t="s">
        <v>4</v>
      </c>
      <c r="BJH3" t="s">
        <v>4</v>
      </c>
      <c r="BJI3" t="s">
        <v>4</v>
      </c>
      <c r="BJJ3" t="s">
        <v>4</v>
      </c>
      <c r="BJK3" t="s">
        <v>4</v>
      </c>
      <c r="BJL3" t="s">
        <v>4</v>
      </c>
      <c r="BJM3" t="s">
        <v>4</v>
      </c>
      <c r="BJN3" t="s">
        <v>4</v>
      </c>
      <c r="BJO3" t="s">
        <v>4</v>
      </c>
      <c r="BJP3" t="s">
        <v>4</v>
      </c>
      <c r="BJQ3" t="s">
        <v>4</v>
      </c>
      <c r="BJR3" t="s">
        <v>4</v>
      </c>
      <c r="BJS3" t="s">
        <v>4</v>
      </c>
      <c r="BJT3" t="s">
        <v>4</v>
      </c>
      <c r="BJU3" t="s">
        <v>4</v>
      </c>
      <c r="BJV3" t="s">
        <v>4</v>
      </c>
      <c r="BJW3" t="s">
        <v>4</v>
      </c>
      <c r="BJX3" t="s">
        <v>4</v>
      </c>
      <c r="BJY3" t="s">
        <v>4</v>
      </c>
      <c r="BJZ3" t="s">
        <v>4</v>
      </c>
      <c r="BKA3" t="s">
        <v>4</v>
      </c>
      <c r="BKB3" t="s">
        <v>4</v>
      </c>
      <c r="BKC3" t="s">
        <v>4</v>
      </c>
      <c r="BKD3" t="s">
        <v>4</v>
      </c>
      <c r="BKE3" t="s">
        <v>4</v>
      </c>
      <c r="BKF3" t="s">
        <v>4</v>
      </c>
      <c r="BKG3" t="s">
        <v>4</v>
      </c>
      <c r="BKH3" t="s">
        <v>4</v>
      </c>
      <c r="BKI3" t="s">
        <v>4</v>
      </c>
      <c r="BKJ3" t="s">
        <v>4</v>
      </c>
      <c r="BKK3" t="s">
        <v>4</v>
      </c>
      <c r="BKL3" t="s">
        <v>4</v>
      </c>
      <c r="BKM3" t="s">
        <v>4</v>
      </c>
      <c r="BKN3" t="s">
        <v>4</v>
      </c>
      <c r="BKO3" t="s">
        <v>4</v>
      </c>
      <c r="BKP3" t="s">
        <v>4</v>
      </c>
      <c r="BKQ3" t="s">
        <v>4</v>
      </c>
      <c r="BKR3" t="s">
        <v>4</v>
      </c>
      <c r="BKS3" t="s">
        <v>4</v>
      </c>
      <c r="BKT3" t="s">
        <v>4</v>
      </c>
      <c r="BKU3" t="s">
        <v>4</v>
      </c>
      <c r="BKV3" t="s">
        <v>4</v>
      </c>
      <c r="BKW3" t="s">
        <v>4</v>
      </c>
      <c r="BKX3" t="s">
        <v>4</v>
      </c>
      <c r="BKY3" t="s">
        <v>4</v>
      </c>
      <c r="BKZ3" t="s">
        <v>4</v>
      </c>
      <c r="BLA3" t="s">
        <v>4</v>
      </c>
      <c r="BLB3" t="s">
        <v>4</v>
      </c>
      <c r="BLC3" t="s">
        <v>4</v>
      </c>
      <c r="BLD3" t="s">
        <v>4</v>
      </c>
      <c r="BLE3" t="s">
        <v>4</v>
      </c>
      <c r="BLF3" t="s">
        <v>4</v>
      </c>
      <c r="BLG3" t="s">
        <v>4</v>
      </c>
      <c r="BLH3" t="s">
        <v>4</v>
      </c>
      <c r="BLI3" t="s">
        <v>4</v>
      </c>
      <c r="BLJ3" t="s">
        <v>4</v>
      </c>
      <c r="BLK3" t="s">
        <v>4</v>
      </c>
      <c r="BLL3" t="s">
        <v>4</v>
      </c>
      <c r="BLM3" t="s">
        <v>4</v>
      </c>
      <c r="BLN3" t="s">
        <v>4</v>
      </c>
      <c r="BLO3" t="s">
        <v>4</v>
      </c>
      <c r="BLP3" t="s">
        <v>4</v>
      </c>
      <c r="BLQ3" t="s">
        <v>4</v>
      </c>
      <c r="BLR3" t="s">
        <v>4</v>
      </c>
      <c r="BLS3" t="s">
        <v>4</v>
      </c>
      <c r="BLT3" t="s">
        <v>4</v>
      </c>
      <c r="BLU3" t="s">
        <v>4</v>
      </c>
      <c r="BLV3" t="s">
        <v>4</v>
      </c>
      <c r="BLW3" t="s">
        <v>4</v>
      </c>
      <c r="BLX3" t="s">
        <v>4</v>
      </c>
      <c r="BLY3" t="s">
        <v>4</v>
      </c>
      <c r="BLZ3" t="s">
        <v>4</v>
      </c>
      <c r="BMA3" t="s">
        <v>4</v>
      </c>
      <c r="BMB3" t="s">
        <v>4</v>
      </c>
      <c r="BMC3" t="s">
        <v>4</v>
      </c>
      <c r="BMD3" t="s">
        <v>4</v>
      </c>
      <c r="BME3" t="s">
        <v>4</v>
      </c>
      <c r="BMF3" t="s">
        <v>4</v>
      </c>
      <c r="BMG3" t="s">
        <v>4</v>
      </c>
      <c r="BMH3" t="s">
        <v>4</v>
      </c>
      <c r="BMI3" t="s">
        <v>4</v>
      </c>
      <c r="BMJ3" t="s">
        <v>4</v>
      </c>
      <c r="BMK3" t="s">
        <v>4</v>
      </c>
      <c r="BML3" t="s">
        <v>4</v>
      </c>
      <c r="BMM3" t="s">
        <v>4</v>
      </c>
      <c r="BMN3" t="s">
        <v>4</v>
      </c>
      <c r="BMO3" t="s">
        <v>4</v>
      </c>
      <c r="BMP3" t="s">
        <v>4</v>
      </c>
      <c r="BMQ3" t="s">
        <v>4</v>
      </c>
      <c r="BMR3" t="s">
        <v>4</v>
      </c>
      <c r="BMS3" t="s">
        <v>4</v>
      </c>
      <c r="BMT3" t="s">
        <v>4</v>
      </c>
      <c r="BMU3" t="s">
        <v>4</v>
      </c>
      <c r="BMV3" t="s">
        <v>4</v>
      </c>
      <c r="BMW3" t="s">
        <v>4</v>
      </c>
      <c r="BMX3" t="s">
        <v>4</v>
      </c>
      <c r="BMY3" t="s">
        <v>4</v>
      </c>
      <c r="BMZ3" t="s">
        <v>4</v>
      </c>
      <c r="BNA3" t="s">
        <v>4</v>
      </c>
      <c r="BNB3" t="s">
        <v>4</v>
      </c>
      <c r="BNC3" t="s">
        <v>4</v>
      </c>
      <c r="BND3" t="s">
        <v>4</v>
      </c>
      <c r="BNE3" t="s">
        <v>4</v>
      </c>
      <c r="BNF3" t="s">
        <v>4</v>
      </c>
      <c r="BNG3" t="s">
        <v>4</v>
      </c>
      <c r="BNH3" t="s">
        <v>4</v>
      </c>
      <c r="BNI3" t="s">
        <v>4</v>
      </c>
      <c r="BNJ3" t="s">
        <v>4</v>
      </c>
      <c r="BNK3" t="s">
        <v>4</v>
      </c>
      <c r="BNL3" t="s">
        <v>4</v>
      </c>
      <c r="BNM3" t="s">
        <v>4</v>
      </c>
      <c r="BNN3" t="s">
        <v>4</v>
      </c>
      <c r="BNO3" t="s">
        <v>4</v>
      </c>
      <c r="BNP3" t="s">
        <v>4</v>
      </c>
      <c r="BNQ3" t="s">
        <v>4</v>
      </c>
      <c r="BNR3" t="s">
        <v>4</v>
      </c>
      <c r="BNS3" t="s">
        <v>4</v>
      </c>
      <c r="BNT3" t="s">
        <v>4</v>
      </c>
      <c r="BNU3" t="s">
        <v>4</v>
      </c>
      <c r="BNV3" t="s">
        <v>4</v>
      </c>
      <c r="BNW3" t="s">
        <v>4</v>
      </c>
      <c r="BNX3" t="s">
        <v>4</v>
      </c>
      <c r="BNY3" t="s">
        <v>4</v>
      </c>
      <c r="BNZ3" t="s">
        <v>4</v>
      </c>
      <c r="BOA3" t="s">
        <v>4</v>
      </c>
      <c r="BOB3" t="s">
        <v>4</v>
      </c>
      <c r="BOC3" t="s">
        <v>4</v>
      </c>
      <c r="BOD3" t="s">
        <v>4</v>
      </c>
      <c r="BOE3" t="s">
        <v>4</v>
      </c>
      <c r="BOF3" t="s">
        <v>4</v>
      </c>
      <c r="BOG3" t="s">
        <v>4</v>
      </c>
      <c r="BOH3" t="s">
        <v>4</v>
      </c>
      <c r="BOI3" t="s">
        <v>4</v>
      </c>
      <c r="BOJ3" t="s">
        <v>4</v>
      </c>
      <c r="BOK3" t="s">
        <v>4</v>
      </c>
      <c r="BOL3" t="s">
        <v>4</v>
      </c>
      <c r="BOM3" t="s">
        <v>4</v>
      </c>
      <c r="BON3" t="s">
        <v>4</v>
      </c>
      <c r="BOO3" t="s">
        <v>4</v>
      </c>
      <c r="BOP3" t="s">
        <v>4</v>
      </c>
      <c r="BOQ3" t="s">
        <v>4</v>
      </c>
      <c r="BOR3" t="s">
        <v>4</v>
      </c>
      <c r="BOS3" t="s">
        <v>4</v>
      </c>
      <c r="BOT3" t="s">
        <v>4</v>
      </c>
      <c r="BOU3" t="s">
        <v>4</v>
      </c>
      <c r="BOV3" t="s">
        <v>4</v>
      </c>
      <c r="BOW3" t="s">
        <v>4</v>
      </c>
      <c r="BOX3" t="s">
        <v>4</v>
      </c>
      <c r="BOY3" t="s">
        <v>4</v>
      </c>
      <c r="BOZ3" t="s">
        <v>4</v>
      </c>
      <c r="BPA3" t="s">
        <v>4</v>
      </c>
      <c r="BPB3" t="s">
        <v>4</v>
      </c>
      <c r="BPC3" t="s">
        <v>4</v>
      </c>
      <c r="BPD3" t="s">
        <v>4</v>
      </c>
      <c r="BPE3" t="s">
        <v>4</v>
      </c>
      <c r="BPF3" t="s">
        <v>4</v>
      </c>
      <c r="BPG3" t="s">
        <v>4</v>
      </c>
      <c r="BPH3" t="s">
        <v>4</v>
      </c>
      <c r="BPI3" t="s">
        <v>4</v>
      </c>
      <c r="BPJ3" t="s">
        <v>4</v>
      </c>
      <c r="BPK3" t="s">
        <v>4</v>
      </c>
      <c r="BPL3" t="s">
        <v>4</v>
      </c>
      <c r="BPM3" t="s">
        <v>4</v>
      </c>
      <c r="BPN3" t="s">
        <v>4</v>
      </c>
      <c r="BPO3" t="s">
        <v>4</v>
      </c>
      <c r="BPP3" t="s">
        <v>4</v>
      </c>
      <c r="BPQ3" t="s">
        <v>4</v>
      </c>
      <c r="BPR3" t="s">
        <v>4</v>
      </c>
      <c r="BPS3" t="s">
        <v>4</v>
      </c>
      <c r="BPT3" t="s">
        <v>4</v>
      </c>
      <c r="BPU3" t="s">
        <v>4</v>
      </c>
      <c r="BPV3" t="s">
        <v>4</v>
      </c>
      <c r="BPW3" t="s">
        <v>4</v>
      </c>
      <c r="BPX3" t="s">
        <v>4</v>
      </c>
      <c r="BPY3" t="s">
        <v>4</v>
      </c>
      <c r="BPZ3" t="s">
        <v>4</v>
      </c>
      <c r="BQA3" t="s">
        <v>4</v>
      </c>
      <c r="BQB3" t="s">
        <v>4</v>
      </c>
      <c r="BQC3" t="s">
        <v>4</v>
      </c>
      <c r="BQD3" t="s">
        <v>4</v>
      </c>
      <c r="BQE3" t="s">
        <v>4</v>
      </c>
      <c r="BQF3" t="s">
        <v>4</v>
      </c>
      <c r="BQG3" t="s">
        <v>4</v>
      </c>
      <c r="BQH3" t="s">
        <v>4</v>
      </c>
      <c r="BQI3" t="s">
        <v>4</v>
      </c>
      <c r="BQJ3" t="s">
        <v>4</v>
      </c>
      <c r="BQK3" t="s">
        <v>4</v>
      </c>
      <c r="BQL3" t="s">
        <v>4</v>
      </c>
      <c r="BQM3" t="s">
        <v>4</v>
      </c>
      <c r="BQN3" t="s">
        <v>4</v>
      </c>
      <c r="BQO3" t="s">
        <v>4</v>
      </c>
      <c r="BQP3" t="s">
        <v>4</v>
      </c>
      <c r="BQQ3" t="s">
        <v>4</v>
      </c>
      <c r="BQR3" t="s">
        <v>4</v>
      </c>
      <c r="BQS3" t="s">
        <v>4</v>
      </c>
      <c r="BQT3" t="s">
        <v>4</v>
      </c>
      <c r="BQU3" t="s">
        <v>4</v>
      </c>
      <c r="BQV3" t="s">
        <v>4</v>
      </c>
      <c r="BQW3" t="s">
        <v>4</v>
      </c>
      <c r="BQX3" t="s">
        <v>4</v>
      </c>
      <c r="BQY3" t="s">
        <v>4</v>
      </c>
      <c r="BQZ3" t="s">
        <v>4</v>
      </c>
      <c r="BRA3" t="s">
        <v>4</v>
      </c>
      <c r="BRB3" t="s">
        <v>4</v>
      </c>
      <c r="BRC3" t="s">
        <v>4</v>
      </c>
      <c r="BRD3" t="s">
        <v>4</v>
      </c>
      <c r="BRE3" t="s">
        <v>4</v>
      </c>
      <c r="BRF3" t="s">
        <v>4</v>
      </c>
      <c r="BRG3" t="s">
        <v>4</v>
      </c>
      <c r="BRH3" t="s">
        <v>4</v>
      </c>
      <c r="BRI3" t="s">
        <v>4</v>
      </c>
      <c r="BRJ3" t="s">
        <v>4</v>
      </c>
      <c r="BRK3" t="s">
        <v>4</v>
      </c>
      <c r="BRL3" t="s">
        <v>4</v>
      </c>
      <c r="BRM3" t="s">
        <v>4</v>
      </c>
      <c r="BRN3" t="s">
        <v>4</v>
      </c>
      <c r="BRO3" t="s">
        <v>4</v>
      </c>
      <c r="BRP3" t="s">
        <v>4</v>
      </c>
      <c r="BRQ3" t="s">
        <v>4</v>
      </c>
      <c r="BRR3" t="s">
        <v>4</v>
      </c>
      <c r="BRS3" t="s">
        <v>4</v>
      </c>
      <c r="BRT3" t="s">
        <v>4</v>
      </c>
      <c r="BRU3" t="s">
        <v>4</v>
      </c>
      <c r="BRV3" t="s">
        <v>4</v>
      </c>
      <c r="BRW3" t="s">
        <v>4</v>
      </c>
      <c r="BRX3" t="s">
        <v>4</v>
      </c>
      <c r="BRY3" t="s">
        <v>4</v>
      </c>
      <c r="BRZ3" t="s">
        <v>4</v>
      </c>
      <c r="BSA3" t="s">
        <v>4</v>
      </c>
      <c r="BSB3" t="s">
        <v>4</v>
      </c>
      <c r="BSC3" t="s">
        <v>4</v>
      </c>
      <c r="BSD3" t="s">
        <v>4</v>
      </c>
      <c r="BSE3" t="s">
        <v>4</v>
      </c>
      <c r="BSF3" t="s">
        <v>4</v>
      </c>
      <c r="BSG3" t="s">
        <v>4</v>
      </c>
      <c r="BSH3" t="s">
        <v>4</v>
      </c>
      <c r="BSI3" t="s">
        <v>4</v>
      </c>
      <c r="BSJ3" t="s">
        <v>4</v>
      </c>
      <c r="BSK3" t="s">
        <v>4</v>
      </c>
      <c r="BSL3" t="s">
        <v>4</v>
      </c>
      <c r="BSM3" t="s">
        <v>4</v>
      </c>
      <c r="BSN3" t="s">
        <v>4</v>
      </c>
      <c r="BSO3" t="s">
        <v>4</v>
      </c>
      <c r="BSP3" t="s">
        <v>4</v>
      </c>
      <c r="BSQ3" t="s">
        <v>4</v>
      </c>
      <c r="BSR3" t="s">
        <v>4</v>
      </c>
      <c r="BSS3" t="s">
        <v>4</v>
      </c>
      <c r="BST3" t="s">
        <v>4</v>
      </c>
      <c r="BSU3" t="s">
        <v>4</v>
      </c>
      <c r="BSV3" t="s">
        <v>4</v>
      </c>
      <c r="BSW3" t="s">
        <v>4</v>
      </c>
      <c r="BSX3" t="s">
        <v>4</v>
      </c>
      <c r="BSY3" t="s">
        <v>4</v>
      </c>
      <c r="BSZ3" t="s">
        <v>4</v>
      </c>
      <c r="BTA3" t="s">
        <v>4</v>
      </c>
      <c r="BTB3" t="s">
        <v>4</v>
      </c>
      <c r="BTC3" t="s">
        <v>4</v>
      </c>
      <c r="BTD3" t="s">
        <v>4</v>
      </c>
      <c r="BTE3" t="s">
        <v>4</v>
      </c>
      <c r="BTF3" t="s">
        <v>4</v>
      </c>
      <c r="BTG3" t="s">
        <v>4</v>
      </c>
      <c r="BTH3" t="s">
        <v>4</v>
      </c>
      <c r="BTI3" t="s">
        <v>4</v>
      </c>
      <c r="BTJ3" t="s">
        <v>4</v>
      </c>
      <c r="BTK3" t="s">
        <v>4</v>
      </c>
      <c r="BTL3" t="s">
        <v>4</v>
      </c>
      <c r="BTM3" t="s">
        <v>4</v>
      </c>
      <c r="BTN3" t="s">
        <v>4</v>
      </c>
      <c r="BTO3" t="s">
        <v>4</v>
      </c>
      <c r="BTP3" t="s">
        <v>4</v>
      </c>
      <c r="BTQ3" t="s">
        <v>4</v>
      </c>
      <c r="BTR3" t="s">
        <v>4</v>
      </c>
      <c r="BTS3" t="s">
        <v>4</v>
      </c>
      <c r="BTT3" t="s">
        <v>4</v>
      </c>
      <c r="BTU3" t="s">
        <v>4</v>
      </c>
      <c r="BTV3" t="s">
        <v>4</v>
      </c>
      <c r="BTW3" t="s">
        <v>4</v>
      </c>
      <c r="BTX3" t="s">
        <v>4</v>
      </c>
      <c r="BTY3" t="s">
        <v>4</v>
      </c>
      <c r="BTZ3" t="s">
        <v>4</v>
      </c>
      <c r="BUA3" t="s">
        <v>4</v>
      </c>
      <c r="BUB3" t="s">
        <v>4</v>
      </c>
      <c r="BUC3" t="s">
        <v>4</v>
      </c>
      <c r="BUD3" t="s">
        <v>4</v>
      </c>
      <c r="BUE3" t="s">
        <v>4</v>
      </c>
      <c r="BUF3" t="s">
        <v>4</v>
      </c>
      <c r="BUG3" t="s">
        <v>4</v>
      </c>
      <c r="BUH3" t="s">
        <v>4</v>
      </c>
      <c r="BUI3" t="s">
        <v>4</v>
      </c>
      <c r="BUJ3" t="s">
        <v>4</v>
      </c>
      <c r="BUK3" t="s">
        <v>4</v>
      </c>
      <c r="BUL3" t="s">
        <v>4</v>
      </c>
      <c r="BUM3" t="s">
        <v>4</v>
      </c>
      <c r="BUN3" t="s">
        <v>4</v>
      </c>
      <c r="BUO3" t="s">
        <v>4</v>
      </c>
      <c r="BUP3" t="s">
        <v>4</v>
      </c>
      <c r="BUQ3" t="s">
        <v>4</v>
      </c>
      <c r="BUR3" t="s">
        <v>4</v>
      </c>
      <c r="BUS3" t="s">
        <v>4</v>
      </c>
      <c r="BUT3" t="s">
        <v>4</v>
      </c>
      <c r="BUU3" t="s">
        <v>4</v>
      </c>
      <c r="BUV3" t="s">
        <v>4</v>
      </c>
      <c r="BUW3" t="s">
        <v>4</v>
      </c>
      <c r="BUX3" t="s">
        <v>4</v>
      </c>
      <c r="BUY3" t="s">
        <v>4</v>
      </c>
      <c r="BUZ3" t="s">
        <v>4</v>
      </c>
      <c r="BVA3" t="s">
        <v>4</v>
      </c>
      <c r="BVB3" t="s">
        <v>4</v>
      </c>
      <c r="BVC3" t="s">
        <v>4</v>
      </c>
      <c r="BVD3" t="s">
        <v>4</v>
      </c>
      <c r="BVE3" t="s">
        <v>4</v>
      </c>
      <c r="BVF3" t="s">
        <v>4</v>
      </c>
      <c r="BVG3" t="s">
        <v>4</v>
      </c>
      <c r="BVH3" t="s">
        <v>4</v>
      </c>
      <c r="BVI3" t="s">
        <v>4</v>
      </c>
      <c r="BVJ3" t="s">
        <v>4</v>
      </c>
      <c r="BVK3" t="s">
        <v>4</v>
      </c>
      <c r="BVL3" t="s">
        <v>4</v>
      </c>
      <c r="BVM3" t="s">
        <v>4</v>
      </c>
      <c r="BVN3" t="s">
        <v>4</v>
      </c>
      <c r="BVO3" t="s">
        <v>4</v>
      </c>
      <c r="BVP3" t="s">
        <v>4</v>
      </c>
      <c r="BVQ3" t="s">
        <v>4</v>
      </c>
      <c r="BVR3" t="s">
        <v>4</v>
      </c>
      <c r="BVS3" t="s">
        <v>4</v>
      </c>
      <c r="BVT3" t="s">
        <v>4</v>
      </c>
      <c r="BVU3" t="s">
        <v>4</v>
      </c>
      <c r="BVV3" t="s">
        <v>4</v>
      </c>
      <c r="BVW3" t="s">
        <v>4</v>
      </c>
      <c r="BVX3" t="s">
        <v>4</v>
      </c>
      <c r="BVY3" t="s">
        <v>4</v>
      </c>
      <c r="BVZ3" t="s">
        <v>4</v>
      </c>
      <c r="BWA3" t="s">
        <v>4</v>
      </c>
      <c r="BWB3" t="s">
        <v>4</v>
      </c>
      <c r="BWC3" t="s">
        <v>4</v>
      </c>
      <c r="BWD3" t="s">
        <v>4</v>
      </c>
      <c r="BWE3" t="s">
        <v>4</v>
      </c>
      <c r="BWF3" t="s">
        <v>4</v>
      </c>
      <c r="BWG3" t="s">
        <v>4</v>
      </c>
      <c r="BWH3" t="s">
        <v>4</v>
      </c>
      <c r="BWI3" t="s">
        <v>4</v>
      </c>
      <c r="BWJ3" t="s">
        <v>4</v>
      </c>
      <c r="BWK3" t="s">
        <v>4</v>
      </c>
      <c r="BWL3" t="s">
        <v>4</v>
      </c>
      <c r="BWM3" t="s">
        <v>4</v>
      </c>
      <c r="BWN3" t="s">
        <v>4</v>
      </c>
      <c r="BWO3" t="s">
        <v>4</v>
      </c>
      <c r="BWP3" t="s">
        <v>4</v>
      </c>
      <c r="BWQ3" t="s">
        <v>4</v>
      </c>
      <c r="BWR3" t="s">
        <v>4</v>
      </c>
      <c r="BWS3" t="s">
        <v>4</v>
      </c>
      <c r="BWT3" t="s">
        <v>4</v>
      </c>
      <c r="BWU3" t="s">
        <v>4</v>
      </c>
      <c r="BWV3" t="s">
        <v>4</v>
      </c>
      <c r="BWW3" t="s">
        <v>4</v>
      </c>
      <c r="BWX3" t="s">
        <v>4</v>
      </c>
      <c r="BWY3" t="s">
        <v>4</v>
      </c>
      <c r="BWZ3" t="s">
        <v>4</v>
      </c>
      <c r="BXA3" t="s">
        <v>4</v>
      </c>
      <c r="BXB3" t="s">
        <v>4</v>
      </c>
      <c r="BXC3" t="s">
        <v>4</v>
      </c>
      <c r="BXD3" t="s">
        <v>4</v>
      </c>
      <c r="BXE3" t="s">
        <v>4</v>
      </c>
      <c r="BXF3" t="s">
        <v>4</v>
      </c>
      <c r="BXG3" t="s">
        <v>4</v>
      </c>
      <c r="BXH3" t="s">
        <v>4</v>
      </c>
      <c r="BXI3" t="s">
        <v>4</v>
      </c>
      <c r="BXJ3" t="s">
        <v>4</v>
      </c>
      <c r="BXK3" t="s">
        <v>4</v>
      </c>
      <c r="BXL3" t="s">
        <v>4</v>
      </c>
      <c r="BXM3" t="s">
        <v>4</v>
      </c>
      <c r="BXN3" t="s">
        <v>4</v>
      </c>
      <c r="BXO3" t="s">
        <v>4</v>
      </c>
      <c r="BXP3" t="s">
        <v>4</v>
      </c>
      <c r="BXQ3" t="s">
        <v>4</v>
      </c>
      <c r="BXR3" t="s">
        <v>4</v>
      </c>
      <c r="BXS3" t="s">
        <v>4</v>
      </c>
      <c r="BXT3" t="s">
        <v>4</v>
      </c>
      <c r="BXU3" t="s">
        <v>4</v>
      </c>
      <c r="BXV3" t="s">
        <v>4</v>
      </c>
      <c r="BXW3" t="s">
        <v>4</v>
      </c>
      <c r="BXX3" t="s">
        <v>4</v>
      </c>
      <c r="BXY3" t="s">
        <v>4</v>
      </c>
      <c r="BXZ3" t="s">
        <v>4</v>
      </c>
      <c r="BYA3" t="s">
        <v>4</v>
      </c>
      <c r="BYB3" t="s">
        <v>4</v>
      </c>
      <c r="BYC3" t="s">
        <v>4</v>
      </c>
      <c r="BYD3" t="s">
        <v>4</v>
      </c>
      <c r="BYE3" t="s">
        <v>4</v>
      </c>
      <c r="BYF3" t="s">
        <v>4</v>
      </c>
      <c r="BYG3" t="s">
        <v>4</v>
      </c>
      <c r="BYH3" t="s">
        <v>4</v>
      </c>
      <c r="BYI3" t="s">
        <v>4</v>
      </c>
      <c r="BYJ3" t="s">
        <v>4</v>
      </c>
      <c r="BYK3" t="s">
        <v>4</v>
      </c>
      <c r="BYL3" t="s">
        <v>4</v>
      </c>
      <c r="BYM3" t="s">
        <v>4</v>
      </c>
      <c r="BYN3" t="s">
        <v>4</v>
      </c>
      <c r="BYO3" t="s">
        <v>4</v>
      </c>
      <c r="BYP3" t="s">
        <v>4</v>
      </c>
      <c r="BYQ3" t="s">
        <v>4</v>
      </c>
      <c r="BYR3" t="s">
        <v>4</v>
      </c>
      <c r="BYS3" t="s">
        <v>4</v>
      </c>
      <c r="BYT3" t="s">
        <v>4</v>
      </c>
      <c r="BYU3" t="s">
        <v>4</v>
      </c>
      <c r="BYV3" t="s">
        <v>4</v>
      </c>
      <c r="BYW3" t="s">
        <v>4</v>
      </c>
      <c r="BYX3" t="s">
        <v>4</v>
      </c>
      <c r="BYY3" t="s">
        <v>4</v>
      </c>
      <c r="BYZ3" t="s">
        <v>4</v>
      </c>
      <c r="BZA3" t="s">
        <v>4</v>
      </c>
      <c r="BZB3" t="s">
        <v>4</v>
      </c>
      <c r="BZC3" t="s">
        <v>4</v>
      </c>
      <c r="BZD3" t="s">
        <v>4</v>
      </c>
      <c r="BZE3" t="s">
        <v>4</v>
      </c>
      <c r="BZF3" t="s">
        <v>4</v>
      </c>
      <c r="BZG3" t="s">
        <v>4</v>
      </c>
      <c r="BZH3" t="s">
        <v>4</v>
      </c>
      <c r="BZI3" t="s">
        <v>4</v>
      </c>
      <c r="BZJ3" t="s">
        <v>4</v>
      </c>
      <c r="BZK3" t="s">
        <v>4</v>
      </c>
      <c r="BZL3" t="s">
        <v>4</v>
      </c>
      <c r="BZM3" t="s">
        <v>4</v>
      </c>
      <c r="BZN3" t="s">
        <v>4</v>
      </c>
      <c r="BZO3" t="s">
        <v>4</v>
      </c>
      <c r="BZP3" t="s">
        <v>4</v>
      </c>
      <c r="BZQ3" t="s">
        <v>4</v>
      </c>
      <c r="BZR3" t="s">
        <v>4</v>
      </c>
      <c r="BZS3" t="s">
        <v>4</v>
      </c>
      <c r="BZT3" t="s">
        <v>4</v>
      </c>
      <c r="BZU3" t="s">
        <v>4</v>
      </c>
      <c r="BZV3" t="s">
        <v>4</v>
      </c>
      <c r="BZW3" t="s">
        <v>4</v>
      </c>
      <c r="BZX3" t="s">
        <v>4</v>
      </c>
      <c r="BZY3" t="s">
        <v>4</v>
      </c>
      <c r="BZZ3" t="s">
        <v>4</v>
      </c>
      <c r="CAA3" t="s">
        <v>4</v>
      </c>
      <c r="CAB3" t="s">
        <v>4</v>
      </c>
      <c r="CAC3" t="s">
        <v>4</v>
      </c>
      <c r="CAD3" t="s">
        <v>4</v>
      </c>
      <c r="CAE3" t="s">
        <v>4</v>
      </c>
      <c r="CAF3" t="s">
        <v>4</v>
      </c>
      <c r="CAG3" t="s">
        <v>4</v>
      </c>
      <c r="CAH3" t="s">
        <v>4</v>
      </c>
      <c r="CAI3" t="s">
        <v>4</v>
      </c>
      <c r="CAJ3" t="s">
        <v>4</v>
      </c>
      <c r="CAK3" t="s">
        <v>4</v>
      </c>
      <c r="CAL3" t="s">
        <v>4</v>
      </c>
      <c r="CAM3" t="s">
        <v>4</v>
      </c>
      <c r="CAN3" t="s">
        <v>4</v>
      </c>
      <c r="CAO3" t="s">
        <v>4</v>
      </c>
      <c r="CAP3" t="s">
        <v>4</v>
      </c>
      <c r="CAQ3" t="s">
        <v>4</v>
      </c>
      <c r="CAR3" t="s">
        <v>4</v>
      </c>
      <c r="CAS3" t="s">
        <v>4</v>
      </c>
      <c r="CAT3" t="s">
        <v>4</v>
      </c>
      <c r="CAU3" t="s">
        <v>4</v>
      </c>
      <c r="CAV3" t="s">
        <v>4</v>
      </c>
      <c r="CAW3" t="s">
        <v>4</v>
      </c>
      <c r="CAX3" t="s">
        <v>4</v>
      </c>
      <c r="CAY3" t="s">
        <v>4</v>
      </c>
      <c r="CAZ3" t="s">
        <v>4</v>
      </c>
      <c r="CBA3" t="s">
        <v>4</v>
      </c>
      <c r="CBB3" t="s">
        <v>4</v>
      </c>
      <c r="CBC3" t="s">
        <v>4</v>
      </c>
      <c r="CBD3" t="s">
        <v>4</v>
      </c>
      <c r="CBE3" t="s">
        <v>4</v>
      </c>
      <c r="CBF3" t="s">
        <v>4</v>
      </c>
      <c r="CBG3" t="s">
        <v>4</v>
      </c>
      <c r="CBH3" t="s">
        <v>4</v>
      </c>
      <c r="CBI3" t="s">
        <v>4</v>
      </c>
      <c r="CBJ3" t="s">
        <v>4</v>
      </c>
      <c r="CBK3" t="s">
        <v>4</v>
      </c>
      <c r="CBL3" t="s">
        <v>4</v>
      </c>
      <c r="CBM3" t="s">
        <v>4</v>
      </c>
      <c r="CBN3" t="s">
        <v>4</v>
      </c>
      <c r="CBO3" t="s">
        <v>4</v>
      </c>
      <c r="CBP3" t="s">
        <v>4</v>
      </c>
      <c r="CBQ3" t="s">
        <v>4</v>
      </c>
      <c r="CBR3" t="s">
        <v>4</v>
      </c>
      <c r="CBS3" t="s">
        <v>4</v>
      </c>
      <c r="CBT3" t="s">
        <v>4</v>
      </c>
      <c r="CBU3" t="s">
        <v>4</v>
      </c>
      <c r="CBV3" t="s">
        <v>4</v>
      </c>
      <c r="CBW3" t="s">
        <v>4</v>
      </c>
      <c r="CBX3" t="s">
        <v>4</v>
      </c>
      <c r="CBY3" t="s">
        <v>4</v>
      </c>
      <c r="CBZ3" t="s">
        <v>4</v>
      </c>
      <c r="CCA3" t="s">
        <v>4</v>
      </c>
      <c r="CCB3" t="s">
        <v>4</v>
      </c>
      <c r="CCC3" t="s">
        <v>4</v>
      </c>
      <c r="CCD3" t="s">
        <v>4</v>
      </c>
      <c r="CCE3" t="s">
        <v>4</v>
      </c>
      <c r="CCF3" t="s">
        <v>4</v>
      </c>
      <c r="CCG3" t="s">
        <v>4</v>
      </c>
      <c r="CCH3" t="s">
        <v>4</v>
      </c>
      <c r="CCI3" t="s">
        <v>4</v>
      </c>
      <c r="CCJ3" t="s">
        <v>4</v>
      </c>
      <c r="CCK3" t="s">
        <v>4</v>
      </c>
      <c r="CCL3" t="s">
        <v>4</v>
      </c>
      <c r="CCM3" t="s">
        <v>4</v>
      </c>
      <c r="CCN3" t="s">
        <v>4</v>
      </c>
      <c r="CCO3" t="s">
        <v>4</v>
      </c>
      <c r="CCP3" t="s">
        <v>4</v>
      </c>
      <c r="CCQ3" t="s">
        <v>4</v>
      </c>
      <c r="CCR3" t="s">
        <v>4</v>
      </c>
      <c r="CCS3" t="s">
        <v>4</v>
      </c>
      <c r="CCT3" t="s">
        <v>4</v>
      </c>
      <c r="CCU3" t="s">
        <v>4</v>
      </c>
      <c r="CCV3" t="s">
        <v>4</v>
      </c>
      <c r="CCW3" t="s">
        <v>4</v>
      </c>
      <c r="CCX3" t="s">
        <v>4</v>
      </c>
      <c r="CCY3" t="s">
        <v>4</v>
      </c>
      <c r="CCZ3" t="s">
        <v>4</v>
      </c>
      <c r="CDA3" t="s">
        <v>4</v>
      </c>
      <c r="CDB3" t="s">
        <v>4</v>
      </c>
      <c r="CDC3" t="s">
        <v>4</v>
      </c>
      <c r="CDD3" t="s">
        <v>4</v>
      </c>
      <c r="CDE3" t="s">
        <v>4</v>
      </c>
      <c r="CDF3" t="s">
        <v>4</v>
      </c>
      <c r="CDG3" t="s">
        <v>4</v>
      </c>
      <c r="CDH3" t="s">
        <v>4</v>
      </c>
      <c r="CDI3" t="s">
        <v>4</v>
      </c>
      <c r="CDJ3" t="s">
        <v>4</v>
      </c>
      <c r="CDK3" t="s">
        <v>4</v>
      </c>
      <c r="CDL3" t="s">
        <v>4</v>
      </c>
      <c r="CDM3" t="s">
        <v>4</v>
      </c>
      <c r="CDN3" t="s">
        <v>4</v>
      </c>
      <c r="CDO3" t="s">
        <v>4</v>
      </c>
      <c r="CDP3" t="s">
        <v>4</v>
      </c>
      <c r="CDQ3" t="s">
        <v>4</v>
      </c>
      <c r="CDR3" t="s">
        <v>4</v>
      </c>
      <c r="CDS3" t="s">
        <v>4</v>
      </c>
      <c r="CDT3" t="s">
        <v>4</v>
      </c>
      <c r="CDU3" t="s">
        <v>4</v>
      </c>
      <c r="CDV3" t="s">
        <v>4</v>
      </c>
      <c r="CDW3" t="s">
        <v>4</v>
      </c>
      <c r="CDX3" t="s">
        <v>4</v>
      </c>
      <c r="CDY3" t="s">
        <v>4</v>
      </c>
      <c r="CDZ3" t="s">
        <v>4</v>
      </c>
      <c r="CEA3" t="s">
        <v>4</v>
      </c>
      <c r="CEB3" t="s">
        <v>4</v>
      </c>
      <c r="CEC3" t="s">
        <v>4</v>
      </c>
      <c r="CED3" t="s">
        <v>4</v>
      </c>
      <c r="CEE3" t="s">
        <v>4</v>
      </c>
      <c r="CEF3" t="s">
        <v>4</v>
      </c>
      <c r="CEG3" t="s">
        <v>4</v>
      </c>
      <c r="CEH3" t="s">
        <v>4</v>
      </c>
      <c r="CEI3" t="s">
        <v>4</v>
      </c>
      <c r="CEJ3" t="s">
        <v>4</v>
      </c>
      <c r="CEK3" t="s">
        <v>4</v>
      </c>
      <c r="CEL3" t="s">
        <v>4</v>
      </c>
      <c r="CEM3" t="s">
        <v>4</v>
      </c>
      <c r="CEN3" t="s">
        <v>4</v>
      </c>
      <c r="CEO3" t="s">
        <v>4</v>
      </c>
      <c r="CEP3" t="s">
        <v>4</v>
      </c>
      <c r="CEQ3" t="s">
        <v>4</v>
      </c>
      <c r="CER3" t="s">
        <v>4</v>
      </c>
      <c r="CES3" t="s">
        <v>4</v>
      </c>
      <c r="CET3" t="s">
        <v>4</v>
      </c>
      <c r="CEU3" t="s">
        <v>4</v>
      </c>
      <c r="CEV3" t="s">
        <v>4</v>
      </c>
      <c r="CEW3" t="s">
        <v>4</v>
      </c>
      <c r="CEX3" t="s">
        <v>4</v>
      </c>
      <c r="CEY3" t="s">
        <v>4</v>
      </c>
      <c r="CEZ3" t="s">
        <v>4</v>
      </c>
      <c r="CFA3" t="s">
        <v>4</v>
      </c>
      <c r="CFB3" t="s">
        <v>4</v>
      </c>
      <c r="CFC3" t="s">
        <v>4</v>
      </c>
      <c r="CFD3" t="s">
        <v>4</v>
      </c>
      <c r="CFE3" t="s">
        <v>4</v>
      </c>
      <c r="CFF3" t="s">
        <v>4</v>
      </c>
      <c r="CFG3" t="s">
        <v>4</v>
      </c>
      <c r="CFH3" t="s">
        <v>4</v>
      </c>
      <c r="CFI3" t="s">
        <v>4</v>
      </c>
      <c r="CFJ3" t="s">
        <v>4</v>
      </c>
      <c r="CFK3" t="s">
        <v>4</v>
      </c>
      <c r="CFL3" t="s">
        <v>4</v>
      </c>
      <c r="CFM3" t="s">
        <v>4</v>
      </c>
      <c r="CFN3" t="s">
        <v>4</v>
      </c>
      <c r="CFO3" t="s">
        <v>4</v>
      </c>
      <c r="CFP3" t="s">
        <v>4</v>
      </c>
      <c r="CFQ3" t="s">
        <v>4</v>
      </c>
      <c r="CFR3" t="s">
        <v>4</v>
      </c>
      <c r="CFS3" t="s">
        <v>4</v>
      </c>
      <c r="CFT3" t="s">
        <v>4</v>
      </c>
      <c r="CFU3" t="s">
        <v>4</v>
      </c>
      <c r="CFV3" t="s">
        <v>4</v>
      </c>
      <c r="CFW3" t="s">
        <v>4</v>
      </c>
      <c r="CFX3" t="s">
        <v>4</v>
      </c>
      <c r="CFY3" t="s">
        <v>4</v>
      </c>
      <c r="CFZ3" t="s">
        <v>4</v>
      </c>
      <c r="CGA3" t="s">
        <v>4</v>
      </c>
      <c r="CGB3" t="s">
        <v>4</v>
      </c>
      <c r="CGC3" t="s">
        <v>4</v>
      </c>
      <c r="CGD3" t="s">
        <v>4</v>
      </c>
      <c r="CGE3" t="s">
        <v>4</v>
      </c>
      <c r="CGF3" t="s">
        <v>4</v>
      </c>
      <c r="CGG3" t="s">
        <v>4</v>
      </c>
      <c r="CGH3" t="s">
        <v>4</v>
      </c>
      <c r="CGI3" t="s">
        <v>4</v>
      </c>
      <c r="CGJ3" t="s">
        <v>4</v>
      </c>
      <c r="CGK3" t="s">
        <v>4</v>
      </c>
      <c r="CGL3" t="s">
        <v>4</v>
      </c>
      <c r="CGM3" t="s">
        <v>4</v>
      </c>
      <c r="CGN3" t="s">
        <v>4</v>
      </c>
      <c r="CGO3" t="s">
        <v>4</v>
      </c>
      <c r="CGP3" t="s">
        <v>4</v>
      </c>
      <c r="CGQ3" t="s">
        <v>4</v>
      </c>
      <c r="CGR3" t="s">
        <v>4</v>
      </c>
      <c r="CGS3" t="s">
        <v>4</v>
      </c>
      <c r="CGT3" t="s">
        <v>4</v>
      </c>
      <c r="CGU3" t="s">
        <v>4</v>
      </c>
      <c r="CGV3" t="s">
        <v>4</v>
      </c>
      <c r="CGW3" t="s">
        <v>4</v>
      </c>
      <c r="CGX3" t="s">
        <v>4</v>
      </c>
      <c r="CGY3" t="s">
        <v>4</v>
      </c>
      <c r="CGZ3" t="s">
        <v>4</v>
      </c>
      <c r="CHA3" t="s">
        <v>4</v>
      </c>
      <c r="CHB3" t="s">
        <v>4</v>
      </c>
      <c r="CHC3" t="s">
        <v>4</v>
      </c>
      <c r="CHD3" t="s">
        <v>4</v>
      </c>
      <c r="CHE3" t="s">
        <v>4</v>
      </c>
      <c r="CHF3" t="s">
        <v>4</v>
      </c>
      <c r="CHG3" t="s">
        <v>4</v>
      </c>
      <c r="CHH3" t="s">
        <v>4</v>
      </c>
      <c r="CHI3" t="s">
        <v>4</v>
      </c>
      <c r="CHJ3" t="s">
        <v>4</v>
      </c>
      <c r="CHK3" t="s">
        <v>4</v>
      </c>
      <c r="CHL3" t="s">
        <v>4</v>
      </c>
      <c r="CHM3" t="s">
        <v>4</v>
      </c>
      <c r="CHN3" t="s">
        <v>4</v>
      </c>
      <c r="CHO3" t="s">
        <v>4</v>
      </c>
      <c r="CHP3" t="s">
        <v>4</v>
      </c>
      <c r="CHQ3" t="s">
        <v>4</v>
      </c>
      <c r="CHR3" t="s">
        <v>4</v>
      </c>
      <c r="CHS3" t="s">
        <v>4</v>
      </c>
      <c r="CHT3" t="s">
        <v>4</v>
      </c>
      <c r="CHU3" t="s">
        <v>4</v>
      </c>
      <c r="CHV3" t="s">
        <v>4</v>
      </c>
      <c r="CHW3" t="s">
        <v>4</v>
      </c>
      <c r="CHX3" t="s">
        <v>4</v>
      </c>
      <c r="CHY3" t="s">
        <v>4</v>
      </c>
      <c r="CHZ3" t="s">
        <v>4</v>
      </c>
      <c r="CIA3" t="s">
        <v>4</v>
      </c>
      <c r="CIB3" t="s">
        <v>4</v>
      </c>
      <c r="CIC3" t="s">
        <v>4</v>
      </c>
      <c r="CID3" t="s">
        <v>4</v>
      </c>
      <c r="CIE3" t="s">
        <v>4</v>
      </c>
      <c r="CIF3" t="s">
        <v>4</v>
      </c>
      <c r="CIG3" t="s">
        <v>4</v>
      </c>
      <c r="CIH3" t="s">
        <v>4</v>
      </c>
      <c r="CII3" t="s">
        <v>4</v>
      </c>
      <c r="CIJ3" t="s">
        <v>4</v>
      </c>
      <c r="CIK3" t="s">
        <v>4</v>
      </c>
      <c r="CIL3" t="s">
        <v>4</v>
      </c>
      <c r="CIM3" t="s">
        <v>4</v>
      </c>
      <c r="CIN3" t="s">
        <v>4</v>
      </c>
      <c r="CIO3" t="s">
        <v>4</v>
      </c>
      <c r="CIP3" t="s">
        <v>4</v>
      </c>
      <c r="CIQ3" t="s">
        <v>4</v>
      </c>
      <c r="CIR3" t="s">
        <v>4</v>
      </c>
      <c r="CIS3" t="s">
        <v>4</v>
      </c>
      <c r="CIT3" t="s">
        <v>4</v>
      </c>
      <c r="CIU3" t="s">
        <v>4</v>
      </c>
      <c r="CIV3" t="s">
        <v>4</v>
      </c>
      <c r="CIW3" t="s">
        <v>4</v>
      </c>
      <c r="CIX3" t="s">
        <v>4</v>
      </c>
      <c r="CIY3" t="s">
        <v>4</v>
      </c>
      <c r="CIZ3" t="s">
        <v>4</v>
      </c>
      <c r="CJA3" t="s">
        <v>4</v>
      </c>
      <c r="CJB3" t="s">
        <v>4</v>
      </c>
      <c r="CJC3" t="s">
        <v>4</v>
      </c>
      <c r="CJD3" t="s">
        <v>4</v>
      </c>
      <c r="CJE3" t="s">
        <v>4</v>
      </c>
      <c r="CJF3" t="s">
        <v>4</v>
      </c>
      <c r="CJG3" t="s">
        <v>4</v>
      </c>
      <c r="CJH3" t="s">
        <v>4</v>
      </c>
      <c r="CJI3" t="s">
        <v>4</v>
      </c>
      <c r="CJJ3" t="s">
        <v>4</v>
      </c>
      <c r="CJK3" t="s">
        <v>4</v>
      </c>
      <c r="CJL3" t="s">
        <v>4</v>
      </c>
      <c r="CJM3" t="s">
        <v>4</v>
      </c>
      <c r="CJN3" t="s">
        <v>4</v>
      </c>
      <c r="CJO3" t="s">
        <v>4</v>
      </c>
      <c r="CJP3" t="s">
        <v>4</v>
      </c>
      <c r="CJQ3" t="s">
        <v>4</v>
      </c>
      <c r="CJR3" t="s">
        <v>4</v>
      </c>
      <c r="CJS3" t="s">
        <v>4</v>
      </c>
      <c r="CJT3" t="s">
        <v>4</v>
      </c>
      <c r="CJU3" t="s">
        <v>4</v>
      </c>
      <c r="CJV3" t="s">
        <v>4</v>
      </c>
      <c r="CJW3" t="s">
        <v>4</v>
      </c>
      <c r="CJX3" t="s">
        <v>4</v>
      </c>
      <c r="CJY3" t="s">
        <v>4</v>
      </c>
      <c r="CJZ3" t="s">
        <v>4</v>
      </c>
      <c r="CKA3" t="s">
        <v>4</v>
      </c>
      <c r="CKB3" t="s">
        <v>4</v>
      </c>
      <c r="CKC3" t="s">
        <v>4</v>
      </c>
      <c r="CKD3" t="s">
        <v>4</v>
      </c>
      <c r="CKE3" t="s">
        <v>4</v>
      </c>
      <c r="CKF3" t="s">
        <v>4</v>
      </c>
      <c r="CKG3" t="s">
        <v>4</v>
      </c>
      <c r="CKH3" t="s">
        <v>4</v>
      </c>
      <c r="CKI3" t="s">
        <v>4</v>
      </c>
      <c r="CKJ3" t="s">
        <v>4</v>
      </c>
      <c r="CKK3" t="s">
        <v>4</v>
      </c>
      <c r="CKL3" t="s">
        <v>4</v>
      </c>
      <c r="CKM3" t="s">
        <v>4</v>
      </c>
      <c r="CKN3" t="s">
        <v>4</v>
      </c>
      <c r="CKO3" t="s">
        <v>4</v>
      </c>
      <c r="CKP3" t="s">
        <v>4</v>
      </c>
      <c r="CKQ3" t="s">
        <v>4</v>
      </c>
      <c r="CKR3" t="s">
        <v>4</v>
      </c>
      <c r="CKS3" t="s">
        <v>4</v>
      </c>
      <c r="CKT3" t="s">
        <v>4</v>
      </c>
      <c r="CKU3" t="s">
        <v>4</v>
      </c>
      <c r="CKV3" t="s">
        <v>4</v>
      </c>
      <c r="CKW3" t="s">
        <v>4</v>
      </c>
      <c r="CKX3" t="s">
        <v>4</v>
      </c>
      <c r="CKY3" t="s">
        <v>4</v>
      </c>
      <c r="CKZ3" t="s">
        <v>4</v>
      </c>
      <c r="CLA3" t="s">
        <v>4</v>
      </c>
      <c r="CLB3" t="s">
        <v>4</v>
      </c>
      <c r="CLC3" t="s">
        <v>4</v>
      </c>
      <c r="CLD3" t="s">
        <v>4</v>
      </c>
      <c r="CLE3" t="s">
        <v>4</v>
      </c>
      <c r="CLF3" t="s">
        <v>4</v>
      </c>
      <c r="CLG3" t="s">
        <v>4</v>
      </c>
      <c r="CLH3" t="s">
        <v>4</v>
      </c>
      <c r="CLI3" t="s">
        <v>4</v>
      </c>
      <c r="CLJ3" t="s">
        <v>4</v>
      </c>
      <c r="CLK3" t="s">
        <v>4</v>
      </c>
      <c r="CLL3" t="s">
        <v>4</v>
      </c>
      <c r="CLM3" t="s">
        <v>4</v>
      </c>
      <c r="CLN3" t="s">
        <v>4</v>
      </c>
      <c r="CLO3" t="s">
        <v>4</v>
      </c>
      <c r="CLP3" t="s">
        <v>4</v>
      </c>
      <c r="CLQ3" t="s">
        <v>4</v>
      </c>
      <c r="CLR3" t="s">
        <v>4</v>
      </c>
      <c r="CLS3" t="s">
        <v>4</v>
      </c>
      <c r="CLT3" t="s">
        <v>4</v>
      </c>
      <c r="CLU3" t="s">
        <v>4</v>
      </c>
      <c r="CLV3" t="s">
        <v>4</v>
      </c>
      <c r="CLW3" t="s">
        <v>4</v>
      </c>
      <c r="CLX3" t="s">
        <v>4</v>
      </c>
      <c r="CLY3" t="s">
        <v>4</v>
      </c>
      <c r="CLZ3" t="s">
        <v>4</v>
      </c>
      <c r="CMA3" t="s">
        <v>4</v>
      </c>
      <c r="CMB3" t="s">
        <v>4</v>
      </c>
      <c r="CMC3" t="s">
        <v>4</v>
      </c>
      <c r="CMD3" t="s">
        <v>4</v>
      </c>
      <c r="CME3" t="s">
        <v>4</v>
      </c>
      <c r="CMF3" t="s">
        <v>4</v>
      </c>
      <c r="CMG3" t="s">
        <v>4</v>
      </c>
      <c r="CMH3" t="s">
        <v>4</v>
      </c>
      <c r="CMI3" t="s">
        <v>4</v>
      </c>
      <c r="CMJ3" t="s">
        <v>4</v>
      </c>
      <c r="CMK3" t="s">
        <v>4</v>
      </c>
      <c r="CML3" t="s">
        <v>4</v>
      </c>
      <c r="CMM3" t="s">
        <v>4</v>
      </c>
      <c r="CMN3" t="s">
        <v>4</v>
      </c>
      <c r="CMO3" t="s">
        <v>4</v>
      </c>
      <c r="CMP3" t="s">
        <v>4</v>
      </c>
      <c r="CMQ3" t="s">
        <v>4</v>
      </c>
      <c r="CMR3" t="s">
        <v>4</v>
      </c>
      <c r="CMS3" t="s">
        <v>4</v>
      </c>
      <c r="CMT3" t="s">
        <v>4</v>
      </c>
      <c r="CMU3" t="s">
        <v>4</v>
      </c>
      <c r="CMV3" t="s">
        <v>4</v>
      </c>
      <c r="CMW3" t="s">
        <v>4</v>
      </c>
      <c r="CMX3" t="s">
        <v>4</v>
      </c>
      <c r="CMY3" t="s">
        <v>4</v>
      </c>
      <c r="CMZ3" t="s">
        <v>4</v>
      </c>
      <c r="CNA3" t="s">
        <v>4</v>
      </c>
      <c r="CNB3" t="s">
        <v>4</v>
      </c>
      <c r="CNC3" t="s">
        <v>4</v>
      </c>
      <c r="CND3" t="s">
        <v>4</v>
      </c>
      <c r="CNE3" t="s">
        <v>4</v>
      </c>
      <c r="CNF3" t="s">
        <v>4</v>
      </c>
      <c r="CNG3" t="s">
        <v>4</v>
      </c>
      <c r="CNH3" t="s">
        <v>4</v>
      </c>
      <c r="CNI3" t="s">
        <v>4</v>
      </c>
      <c r="CNJ3" t="s">
        <v>4</v>
      </c>
      <c r="CNK3" t="s">
        <v>4</v>
      </c>
    </row>
  </sheetData>
  <sortState xmlns:xlrd2="http://schemas.microsoft.com/office/spreadsheetml/2017/richdata2" columnSort="1" ref="A2:CNK8">
    <sortCondition ref="A3:CNK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C75EB-9F56-4DB0-8705-488B7B2E5A82}">
  <dimension ref="A3:C10"/>
  <sheetViews>
    <sheetView workbookViewId="0">
      <selection activeCell="N18" sqref="N18"/>
    </sheetView>
  </sheetViews>
  <sheetFormatPr defaultRowHeight="14.5" x14ac:dyDescent="0.35"/>
  <cols>
    <col min="1" max="1" width="22.54296875" bestFit="1" customWidth="1"/>
    <col min="2" max="2" width="15.26953125" bestFit="1" customWidth="1"/>
    <col min="3" max="3" width="5" bestFit="1" customWidth="1"/>
    <col min="4" max="4" width="10.7265625" bestFit="1" customWidth="1"/>
  </cols>
  <sheetData>
    <row r="3" spans="1:3" x14ac:dyDescent="0.35">
      <c r="A3" s="35" t="s">
        <v>2498</v>
      </c>
      <c r="B3" s="35" t="s">
        <v>2490</v>
      </c>
    </row>
    <row r="4" spans="1:3" x14ac:dyDescent="0.35">
      <c r="A4" s="35" t="s">
        <v>2488</v>
      </c>
      <c r="B4" t="s">
        <v>8</v>
      </c>
      <c r="C4" t="s">
        <v>3</v>
      </c>
    </row>
    <row r="5" spans="1:3" x14ac:dyDescent="0.35">
      <c r="A5" s="4" t="s">
        <v>122</v>
      </c>
      <c r="B5" s="46">
        <v>69</v>
      </c>
      <c r="C5" s="46">
        <v>138</v>
      </c>
    </row>
    <row r="6" spans="1:3" x14ac:dyDescent="0.35">
      <c r="A6" s="4" t="s">
        <v>120</v>
      </c>
      <c r="B6" s="46">
        <v>69</v>
      </c>
      <c r="C6" s="46">
        <v>46</v>
      </c>
    </row>
    <row r="7" spans="1:3" x14ac:dyDescent="0.35">
      <c r="A7" s="4" t="s">
        <v>118</v>
      </c>
      <c r="B7" s="46">
        <v>23</v>
      </c>
      <c r="C7" s="46">
        <v>46</v>
      </c>
    </row>
    <row r="8" spans="1:3" x14ac:dyDescent="0.35">
      <c r="A8" s="4" t="s">
        <v>117</v>
      </c>
      <c r="B8" s="46">
        <v>23</v>
      </c>
      <c r="C8" s="46">
        <v>46</v>
      </c>
    </row>
    <row r="9" spans="1:3" x14ac:dyDescent="0.35">
      <c r="A9" s="4" t="s">
        <v>119</v>
      </c>
      <c r="B9" s="46">
        <v>23</v>
      </c>
      <c r="C9" s="46"/>
    </row>
    <row r="10" spans="1:3" x14ac:dyDescent="0.35">
      <c r="A10" s="4" t="s">
        <v>116</v>
      </c>
      <c r="B10" s="46"/>
      <c r="C10" s="46">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55B3-94FC-41EF-9F83-94CEC8241636}">
  <dimension ref="A1"/>
  <sheetViews>
    <sheetView showGridLines="0" showRowColHeaders="0" tabSelected="1" workbookViewId="0">
      <selection activeCell="D28" sqref="D28"/>
    </sheetView>
  </sheetViews>
  <sheetFormatPr defaultRowHeight="14.5" x14ac:dyDescent="0.35"/>
  <cols>
    <col min="1" max="1" width="1.36328125" customWidth="1"/>
  </cols>
  <sheetData>
    <row r="1" ht="7.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8A90-9A0D-49CF-B611-FAB994966F0C}">
  <dimension ref="A3:B8"/>
  <sheetViews>
    <sheetView workbookViewId="0">
      <selection activeCell="D22" sqref="D22"/>
    </sheetView>
  </sheetViews>
  <sheetFormatPr defaultRowHeight="14.5" x14ac:dyDescent="0.35"/>
  <cols>
    <col min="1" max="1" width="13" bestFit="1" customWidth="1"/>
    <col min="2" max="2" width="22.54296875" bestFit="1" customWidth="1"/>
    <col min="3" max="3" width="5" bestFit="1" customWidth="1"/>
    <col min="4" max="4" width="10.7265625" bestFit="1" customWidth="1"/>
  </cols>
  <sheetData>
    <row r="3" spans="1:2" x14ac:dyDescent="0.35">
      <c r="A3" s="35" t="s">
        <v>2488</v>
      </c>
      <c r="B3" t="s">
        <v>2498</v>
      </c>
    </row>
    <row r="4" spans="1:2" x14ac:dyDescent="0.35">
      <c r="A4" s="4" t="s">
        <v>2493</v>
      </c>
      <c r="B4" s="46">
        <v>297</v>
      </c>
    </row>
    <row r="5" spans="1:2" x14ac:dyDescent="0.35">
      <c r="A5" s="4" t="s">
        <v>2492</v>
      </c>
      <c r="B5" s="46">
        <v>127</v>
      </c>
    </row>
    <row r="6" spans="1:2" x14ac:dyDescent="0.35">
      <c r="A6" s="4" t="s">
        <v>2494</v>
      </c>
      <c r="B6" s="46">
        <v>59</v>
      </c>
    </row>
    <row r="7" spans="1:2" x14ac:dyDescent="0.35">
      <c r="A7" s="4" t="s">
        <v>2491</v>
      </c>
      <c r="B7" s="46">
        <v>16</v>
      </c>
    </row>
    <row r="8" spans="1:2" x14ac:dyDescent="0.35">
      <c r="A8" s="4" t="s">
        <v>2495</v>
      </c>
      <c r="B8" s="46">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E486-AF6E-49D2-8860-8556AD5FCEDC}">
  <dimension ref="A3:B10"/>
  <sheetViews>
    <sheetView workbookViewId="0">
      <selection activeCell="P16" sqref="P16"/>
    </sheetView>
  </sheetViews>
  <sheetFormatPr defaultRowHeight="14.5" x14ac:dyDescent="0.35"/>
  <cols>
    <col min="1" max="1" width="22.54296875" bestFit="1" customWidth="1"/>
    <col min="2" max="2" width="15.26953125" bestFit="1" customWidth="1"/>
    <col min="3" max="3" width="3.81640625" bestFit="1" customWidth="1"/>
    <col min="4" max="4" width="10.7265625" bestFit="1" customWidth="1"/>
  </cols>
  <sheetData>
    <row r="3" spans="1:2" x14ac:dyDescent="0.35">
      <c r="A3" s="35" t="s">
        <v>2498</v>
      </c>
      <c r="B3" s="35" t="s">
        <v>2490</v>
      </c>
    </row>
    <row r="4" spans="1:2" x14ac:dyDescent="0.35">
      <c r="A4" s="35" t="s">
        <v>2488</v>
      </c>
      <c r="B4" t="s">
        <v>6</v>
      </c>
    </row>
    <row r="5" spans="1:2" x14ac:dyDescent="0.35">
      <c r="A5" s="4" t="s">
        <v>122</v>
      </c>
      <c r="B5" s="46">
        <v>207</v>
      </c>
    </row>
    <row r="6" spans="1:2" x14ac:dyDescent="0.35">
      <c r="A6" s="4" t="s">
        <v>120</v>
      </c>
      <c r="B6" s="46">
        <v>115</v>
      </c>
    </row>
    <row r="7" spans="1:2" x14ac:dyDescent="0.35">
      <c r="A7" s="4" t="s">
        <v>118</v>
      </c>
      <c r="B7" s="46">
        <v>69</v>
      </c>
    </row>
    <row r="8" spans="1:2" x14ac:dyDescent="0.35">
      <c r="A8" s="4" t="s">
        <v>117</v>
      </c>
      <c r="B8" s="46">
        <v>69</v>
      </c>
    </row>
    <row r="9" spans="1:2" x14ac:dyDescent="0.35">
      <c r="A9" s="4" t="s">
        <v>119</v>
      </c>
      <c r="B9" s="46">
        <v>23</v>
      </c>
    </row>
    <row r="10" spans="1:2" x14ac:dyDescent="0.35">
      <c r="A10" s="4" t="s">
        <v>116</v>
      </c>
      <c r="B10" s="46">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32888-40AD-4F33-A57B-9AF61F1DF797}">
  <dimension ref="A3:B5"/>
  <sheetViews>
    <sheetView workbookViewId="0">
      <selection activeCell="B22" sqref="B22"/>
    </sheetView>
  </sheetViews>
  <sheetFormatPr defaultRowHeight="14.5" x14ac:dyDescent="0.35"/>
  <cols>
    <col min="1" max="1" width="12.36328125" bestFit="1" customWidth="1"/>
    <col min="2" max="2" width="21.26953125" bestFit="1" customWidth="1"/>
    <col min="3" max="3" width="4.81640625" bestFit="1" customWidth="1"/>
    <col min="4" max="5" width="6.81640625" bestFit="1" customWidth="1"/>
    <col min="6" max="6" width="4.81640625" bestFit="1" customWidth="1"/>
    <col min="7" max="7" width="5.81640625" bestFit="1" customWidth="1"/>
    <col min="8" max="10" width="6.81640625" bestFit="1" customWidth="1"/>
    <col min="11" max="11" width="5.81640625" bestFit="1" customWidth="1"/>
    <col min="12" max="12" width="7.81640625" bestFit="1" customWidth="1"/>
    <col min="13" max="13" width="6.81640625" bestFit="1" customWidth="1"/>
    <col min="14" max="16" width="5.81640625" bestFit="1" customWidth="1"/>
    <col min="17" max="17" width="6.81640625" bestFit="1" customWidth="1"/>
    <col min="18" max="19" width="5.81640625" bestFit="1" customWidth="1"/>
    <col min="20" max="20" width="6.81640625" bestFit="1" customWidth="1"/>
    <col min="21" max="21" width="7.81640625" bestFit="1" customWidth="1"/>
    <col min="22" max="23" width="6.81640625" bestFit="1" customWidth="1"/>
    <col min="24" max="24" width="7.81640625" bestFit="1" customWidth="1"/>
    <col min="25" max="26" width="6.81640625" bestFit="1" customWidth="1"/>
    <col min="27" max="27" width="7.81640625" bestFit="1" customWidth="1"/>
    <col min="28" max="28" width="5.81640625" bestFit="1" customWidth="1"/>
    <col min="29" max="29" width="6.81640625" bestFit="1" customWidth="1"/>
    <col min="30" max="31" width="5.81640625" bestFit="1" customWidth="1"/>
    <col min="32" max="32" width="7.81640625" bestFit="1" customWidth="1"/>
    <col min="33" max="36" width="6.81640625" bestFit="1" customWidth="1"/>
    <col min="37" max="39" width="5.81640625" bestFit="1" customWidth="1"/>
    <col min="40" max="40" width="6.81640625" bestFit="1" customWidth="1"/>
    <col min="41" max="41" width="5.81640625" bestFit="1" customWidth="1"/>
    <col min="42" max="42" width="6.81640625" bestFit="1" customWidth="1"/>
    <col min="43" max="43" width="7.81640625" bestFit="1" customWidth="1"/>
    <col min="44" max="44" width="5.81640625" bestFit="1" customWidth="1"/>
    <col min="45" max="45" width="6.81640625" bestFit="1" customWidth="1"/>
    <col min="46" max="46" width="7.81640625" bestFit="1" customWidth="1"/>
    <col min="47" max="47" width="6.81640625" bestFit="1" customWidth="1"/>
    <col min="48" max="48" width="5.81640625" bestFit="1" customWidth="1"/>
    <col min="49" max="49" width="7.81640625" bestFit="1" customWidth="1"/>
    <col min="50" max="52" width="5.81640625" bestFit="1" customWidth="1"/>
  </cols>
  <sheetData>
    <row r="3" spans="1:2" x14ac:dyDescent="0.35">
      <c r="A3" s="35" t="s">
        <v>2488</v>
      </c>
      <c r="B3" t="s">
        <v>2499</v>
      </c>
    </row>
    <row r="4" spans="1:2" x14ac:dyDescent="0.35">
      <c r="A4" s="4" t="s">
        <v>8</v>
      </c>
      <c r="B4" s="44">
        <v>15.238405797101469</v>
      </c>
    </row>
    <row r="5" spans="1:2" x14ac:dyDescent="0.35">
      <c r="A5" s="4" t="s">
        <v>3</v>
      </c>
      <c r="B5" s="44">
        <v>16.046688963210716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Analysis_Tab</vt:lpstr>
      <vt:lpstr>YouthsByDistrict</vt:lpstr>
      <vt:lpstr>Karamoja Data</vt:lpstr>
      <vt:lpstr>Dictionary</vt:lpstr>
      <vt:lpstr>Youth Skills Data</vt:lpstr>
      <vt:lpstr>Sheet 4</vt:lpstr>
      <vt:lpstr>Youths by District&amp;Gender</vt:lpstr>
      <vt:lpstr>Dashboard</vt:lpstr>
      <vt:lpstr>YouthsByAgeGroup</vt:lpstr>
      <vt:lpstr>Youths In Business by Distr</vt:lpstr>
      <vt:lpstr>Average Skill Score by Gender</vt:lpstr>
      <vt:lpstr>Analysis_Tab!Print_Area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Victor Kiwujja</dc:creator>
  <cp:lastModifiedBy>SHAFIC SEBANENYA</cp:lastModifiedBy>
  <dcterms:created xsi:type="dcterms:W3CDTF">2016-01-25T09:09:25Z</dcterms:created>
  <dcterms:modified xsi:type="dcterms:W3CDTF">2024-04-05T06:04:04Z</dcterms:modified>
</cp:coreProperties>
</file>