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bzkh\Desktop\"/>
    </mc:Choice>
  </mc:AlternateContent>
  <xr:revisionPtr revIDLastSave="0" documentId="13_ncr:1_{34189C9A-86AF-428A-9FAF-56462038EF6B}" xr6:coauthVersionLast="47" xr6:coauthVersionMax="47" xr10:uidLastSave="{00000000-0000-0000-0000-000000000000}"/>
  <bookViews>
    <workbookView xWindow="-110" yWindow="-110" windowWidth="19420" windowHeight="10420" activeTab="4" xr2:uid="{00000000-000D-0000-FFFF-FFFF00000000}"/>
  </bookViews>
  <sheets>
    <sheet name="orders" sheetId="17" r:id="rId1"/>
    <sheet name="customers" sheetId="13" r:id="rId2"/>
    <sheet name="products" sheetId="2" r:id="rId3"/>
    <sheet name="Total Sales" sheetId="18" r:id="rId4"/>
    <sheet name="DashBoard" sheetId="19" r:id="rId5"/>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6"/>
    <pivotCache cacheId="16"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3" i="17"/>
  <c r="N297" i="17"/>
  <c r="N376" i="17"/>
  <c r="N464" i="17"/>
  <c r="N546" i="17"/>
  <c r="N612" i="17"/>
  <c r="N686" i="17"/>
  <c r="N803" i="17"/>
  <c r="N917" i="17"/>
  <c r="N963"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<sst xmlns="http://schemas.openxmlformats.org/spreadsheetml/2006/main" count="11122" uniqueCount="6222">
  <si>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</si>
  <si>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</si>
  <si>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</si>
  <si>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</si>
  <si>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</si>
  <si>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</si>
  <si>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</si>
  <si>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</si>
  <si>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</si>
  <si>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</si>
  <si>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</si>
  <si>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</si>
  <si>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</si>
  <si>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</si>
  <si>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</si>
  <si>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</si>
  <si>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</si>
  <si>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</si>
  <si>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</si>
  <si>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</si>
  <si>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</si>
  <si>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</si>
  <si>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</si>
  <si>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</si>
  <si>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</si>
  <si>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</si>
  <si>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</si>
  <si>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</si>
  <si>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</si>
  <si>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</si>
  <si>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</si>
  <si>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</si>
  <si>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</si>
  <si>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</si>
  <si>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</si>
  <si>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</si>
  <si>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</si>
  <si>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</si>
  <si>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</si>
  <si>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</si>
  <si>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</si>
  <si>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</si>
  <si>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</si>
  <si>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</si>
  <si>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</si>
  <si>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</si>
  <si>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</si>
  <si>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</si>
  <si>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</si>
  <si>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</si>
  <si>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</si>
  <si>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</si>
  <si>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</si>
  <si>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</si>
  <si>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</si>
  <si>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</si>
  <si>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</si>
  <si>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</si>
  <si>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</si>
  <si>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</si>
  <si>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</si>
  <si>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</si>
  <si>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</si>
  <si>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</si>
  <si>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</si>
  <si>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</si>
  <si>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</si>
  <si>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</si>
  <si>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</si>
  <si>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</si>
  <si>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</si>
  <si>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</si>
  <si>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</si>
  <si>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</si>
  <si>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</si>
  <si>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</si>
  <si>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</si>
  <si>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</si>
  <si>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</si>
  <si>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</si>
  <si>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</si>
  <si>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</si>
  <si>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</si>
  <si>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</si>
  <si>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</si>
  <si>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</si>
  <si>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</si>
  <si>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</si>
  <si>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</si>
  <si>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</si>
  <si>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</si>
  <si>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</si>
  <si>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</si>
  <si>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</si>
  <si>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</si>
  <si>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</si>
  <si>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</si>
  <si>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</si>
  <si>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</si>
  <si>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</si>
  <si>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</si>
  <si>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</si>
  <si>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</si>
  <si>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</si>
  <si>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</si>
  <si>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</si>
  <si>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</si>
  <si>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</si>
  <si>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</si>
  <si>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</si>
  <si>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</si>
  <si>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</si>
  <si>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</si>
  <si>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</si>
  <si>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</si>
  <si>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</si>
  <si>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</si>
  <si>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</si>
  <si>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</si>
  <si>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</si>
  <si>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</si>
  <si>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</si>
  <si>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</si>
  <si>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</si>
  <si>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</si>
  <si>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</si>
  <si>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</si>
  <si>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</si>
  <si>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</si>
  <si>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</si>
  <si>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</si>
  <si>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</si>
  <si>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</si>
  <si>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</si>
  <si>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</si>
  <si>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</si>
  <si>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</si>
  <si>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</si>
  <si>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</si>
  <si>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</si>
  <si>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</si>
  <si>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</si>
  <si>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</si>
  <si>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</si>
  <si>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</si>
  <si>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</si>
  <si>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</si>
  <si>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</si>
  <si>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</si>
  <si>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</si>
  <si>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</si>
  <si>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</si>
  <si>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</si>
  <si>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</si>
  <si>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</si>
  <si>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</si>
  <si>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</si>
  <si>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</si>
  <si>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</si>
  <si>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</si>
  <si>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</si>
  <si>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</si>
  <si>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</si>
  <si>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</si>
  <si>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</si>
  <si>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</si>
  <si>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</si>
  <si>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</si>
  <si>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</si>
  <si>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</si>
  <si>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</si>
  <si>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</si>
  <si>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</si>
  <si>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</si>
  <si>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</si>
  <si>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</si>
  <si>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</si>
  <si>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</si>
  <si>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</si>
  <si>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</si>
  <si>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</si>
  <si>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</si>
  <si>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</si>
  <si>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</si>
  <si>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</si>
  <si>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</si>
  <si>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</si>
  <si>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</si>
  <si>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</si>
  <si>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</si>
  <si>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</si>
  <si>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</si>
  <si>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</si>
  <si>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</si>
  <si>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</si>
  <si>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</si>
  <si>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</si>
  <si>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</si>
  <si>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</si>
  <si>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</si>
  <si>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</si>
  <si>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</si>
  <si>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</si>
  <si>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</si>
  <si>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</si>
  <si>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</si>
  <si>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</si>
  <si>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</si>
  <si>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</si>
  <si>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</si>
  <si>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</si>
  <si>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</si>
  <si>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</si>
  <si>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</si>
  <si>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</si>
  <si>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</si>
  <si>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</si>
  <si>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</si>
  <si>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</si>
  <si>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</si>
  <si>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</si>
  <si>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</si>
  <si>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</si>
  <si>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</si>
  <si>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</si>
  <si>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</si>
  <si>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</si>
  <si>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</si>
  <si>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</si>
  <si>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</si>
  <si>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</si>
  <si>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</si>
  <si>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</si>
  <si>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</si>
  <si>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</si>
  <si>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</si>
  <si>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</si>
  <si>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</si>
  <si>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</si>
  <si>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</si>
  <si>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</si>
  <si>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</si>
  <si>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</si>
  <si>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</si>
  <si>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</si>
  <si>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</si>
  <si>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</si>
  <si>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</si>
  <si>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</si>
  <si>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</si>
  <si>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</si>
  <si>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</si>
  <si>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</si>
  <si>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</si>
  <si>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</si>
  <si>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</si>
  <si>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</si>
  <si>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</si>
  <si>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</si>
  <si>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</si>
  <si>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</si>
  <si>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</si>
  <si>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</si>
  <si>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</si>
  <si>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</si>
  <si>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</si>
  <si>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</si>
  <si>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</si>
  <si>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</si>
  <si>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</si>
  <si>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</si>
  <si>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</si>
  <si>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</si>
  <si>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</si>
  <si>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</si>
  <si>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</si>
  <si>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</si>
  <si>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</si>
  <si>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</si>
  <si>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</si>
  <si>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</si>
  <si>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</si>
  <si>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</si>
  <si>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</si>
  <si>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</si>
  <si>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</si>
  <si>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</si>
  <si>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</si>
  <si>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</si>
  <si>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</si>
  <si>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</si>
  <si>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</si>
  <si>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</si>
  <si>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</si>
  <si>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</si>
  <si>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</si>
  <si>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</si>
  <si>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</si>
  <si>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</si>
  <si>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</si>
  <si>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</si>
  <si>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</si>
  <si>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</si>
  <si>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</si>
  <si>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</si>
  <si>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</si>
  <si>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</si>
  <si>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</si>
  <si>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</si>
  <si>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</si>
  <si>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</si>
  <si>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</si>
  <si>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</si>
  <si>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</si>
  <si>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</si>
  <si>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</si>
  <si>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</si>
  <si>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</si>
  <si>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</si>
  <si>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</si>
  <si>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</si>
  <si>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</si>
  <si>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</si>
  <si>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</si>
  <si>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</si>
  <si>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</si>
  <si>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</si>
  <si>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</si>
  <si>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</si>
  <si>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</si>
  <si>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</si>
  <si>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</si>
  <si>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</si>
  <si>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</si>
  <si>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</si>
  <si>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</si>
  <si>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</si>
  <si>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</si>
  <si>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</si>
  <si>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</si>
  <si>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</si>
  <si>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</si>
  <si>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</si>
  <si>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</si>
  <si>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</si>
  <si>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</si>
  <si>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</si>
  <si>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</si>
  <si>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</si>
  <si>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</si>
  <si>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</si>
  <si>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</si>
  <si>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</si>
  <si>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</si>
  <si>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</si>
  <si>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</si>
  <si>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</si>
  <si>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</si>
  <si>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</si>
  <si>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</si>
  <si>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</si>
  <si>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</si>
  <si>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</si>
  <si>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</si>
  <si>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</si>
  <si>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</si>
  <si>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</si>
  <si>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</si>
  <si>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</si>
  <si>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</si>
  <si>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</si>
  <si>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</si>
  <si>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</si>
  <si>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</si>
  <si>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</si>
  <si>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</si>
  <si>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</si>
  <si>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</si>
  <si>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</si>
  <si>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</si>
  <si>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</si>
  <si>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</si>
  <si>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</si>
  <si>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</si>
  <si>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</si>
  <si>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</si>
  <si>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</si>
  <si>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</si>
  <si>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</si>
  <si>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</si>
  <si>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</si>
  <si>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</si>
  <si>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</si>
  <si>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</si>
  <si>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</si>
  <si>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</si>
  <si>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</si>
  <si>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</si>
  <si>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</si>
  <si>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</si>
  <si>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</si>
  <si>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</si>
  <si>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</si>
  <si>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</si>
  <si>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</si>
  <si>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</si>
  <si>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</si>
  <si>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</si>
  <si>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</si>
  <si>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</si>
  <si>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</si>
  <si>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</si>
  <si>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</si>
  <si>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</si>
  <si>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</si>
  <si>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</si>
  <si>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</si>
  <si>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</si>
  <si>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</si>
  <si>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</si>
  <si>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</si>
  <si>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</si>
  <si>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</si>
  <si>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</si>
  <si>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</si>
  <si>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</si>
  <si>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</si>
  <si>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</si>
  <si>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</si>
  <si>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</si>
  <si>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</si>
  <si>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</si>
  <si>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</si>
  <si>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</si>
  <si>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</si>
  <si>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</si>
  <si>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</si>
  <si>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</si>
  <si>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</si>
  <si>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</si>
  <si>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</si>
  <si>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</si>
  <si>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</si>
  <si>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</si>
  <si>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</si>
  <si>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</si>
  <si>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</si>
  <si>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</si>
  <si>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</si>
  <si>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</si>
  <si>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</si>
  <si>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</si>
  <si>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</si>
  <si>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</si>
  <si>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</si>
  <si>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</si>
  <si>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</si>
  <si>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</si>
  <si>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</si>
  <si>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</si>
  <si>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</si>
  <si>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</si>
  <si>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</si>
  <si>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</si>
  <si>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</si>
  <si>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</si>
  <si>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</si>
  <si>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</si>
  <si>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</si>
  <si>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</si>
  <si>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</si>
  <si>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</si>
  <si>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</si>
  <si>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</si>
  <si>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</si>
  <si>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</si>
  <si>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</si>
  <si>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</si>
  <si>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</si>
  <si>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</si>
  <si>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</si>
  <si>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</si>
  <si>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</si>
  <si>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</si>
  <si>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</si>
  <si>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</si>
  <si>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</si>
  <si>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</si>
  <si>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</si>
  <si>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</si>
  <si>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</si>
  <si>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</si>
  <si>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</si>
  <si>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</si>
  <si>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</si>
  <si>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</si>
  <si>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</si>
  <si>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</si>
  <si>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</si>
  <si>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</si>
  <si>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</si>
  <si>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</si>
  <si>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</si>
  <si>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</si>
  <si>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</si>
  <si>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</si>
  <si>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</si>
  <si>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</si>
  <si>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</si>
  <si>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</si>
  <si>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</si>
  <si>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</si>
  <si>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</si>
  <si>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</si>
  <si>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</si>
  <si>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</si>
  <si>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</si>
  <si>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</si>
  <si>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</si>
  <si>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</si>
  <si>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</si>
  <si>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</si>
  <si>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</si>
  <si>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</si>
  <si>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</si>
  <si>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</si>
  <si>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</si>
  <si>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</si>
  <si>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</si>
  <si>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</si>
  <si>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</si>
  <si>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</si>
  <si>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</si>
  <si>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</si>
  <si>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</si>
  <si>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</si>
  <si>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</si>
  <si>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</si>
  <si>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</si>
  <si>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</si>
  <si>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</si>
  <si>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</si>
  <si>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</si>
  <si>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</si>
  <si>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</si>
  <si>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</si>
  <si>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</si>
  <si>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</si>
  <si>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</si>
  <si>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</si>
  <si>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</si>
  <si>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</si>
  <si>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</si>
  <si>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</si>
  <si>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</si>
  <si>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</si>
  <si>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</si>
  <si>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</si>
  <si>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</si>
  <si>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</si>
  <si>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</si>
  <si>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</si>
  <si>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</si>
  <si>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</si>
  <si>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</si>
  <si>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</si>
  <si>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</si>
  <si>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</si>
  <si>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</si>
  <si>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</si>
  <si>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</si>
  <si>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</si>
  <si>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</si>
  <si>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</si>
  <si>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</si>
  <si>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</si>
  <si>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</si>
  <si>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</si>
  <si>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</si>
  <si>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</si>
  <si>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</si>
  <si>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</si>
  <si>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</si>
  <si>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</si>
  <si>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</si>
  <si>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</si>
  <si>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</si>
  <si>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</si>
  <si>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</si>
  <si>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</si>
  <si>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</si>
  <si>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</si>
  <si>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</si>
  <si>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</si>
  <si>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</si>
  <si>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</si>
  <si>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</si>
  <si>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</si>
  <si>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</si>
  <si>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</si>
  <si>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</si>
  <si>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</si>
  <si>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</si>
  <si>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</si>
  <si>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</si>
  <si>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</si>
  <si>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</si>
  <si>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</si>
  <si>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</si>
  <si>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</si>
  <si>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</si>
  <si>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</si>
  <si>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</si>
  <si>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</si>
  <si>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</si>
  <si>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</si>
  <si>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</si>
  <si>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</si>
  <si>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</si>
  <si>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</si>
  <si>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</si>
  <si>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</si>
  <si>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</si>
  <si>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</si>
  <si>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</si>
  <si>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</si>
  <si>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</si>
  <si>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</si>
  <si>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</si>
  <si>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</si>
  <si>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</si>
  <si>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</si>
  <si>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</si>
  <si>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</si>
  <si>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</si>
  <si>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</si>
  <si>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</si>
  <si>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</si>
  <si>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</si>
  <si>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</si>
  <si>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</si>
  <si>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</si>
  <si>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</si>
  <si>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</si>
  <si>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</si>
  <si>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</si>
  <si>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</si>
  <si>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</si>
  <si>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</si>
  <si>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</si>
  <si>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</si>
  <si>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</si>
  <si>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</si>
  <si>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</si>
  <si>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</si>
  <si>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</si>
  <si>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</si>
  <si>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</si>
  <si>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</si>
  <si>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</si>
  <si>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</si>
  <si>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</si>
  <si>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</si>
  <si>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</si>
  <si>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</si>
  <si>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</si>
  <si>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</si>
  <si>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</si>
  <si>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</si>
  <si>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</si>
  <si>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</si>
  <si>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</si>
  <si>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</si>
  <si>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</si>
  <si>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</si>
  <si>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</si>
  <si>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</si>
  <si>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</si>
  <si>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</si>
  <si>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</si>
  <si>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</si>
  <si>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</si>
  <si>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</si>
  <si>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</si>
  <si>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</si>
  <si>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</si>
  <si>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</si>
  <si>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</si>
  <si>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</si>
  <si>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</si>
  <si>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</si>
  <si>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</si>
  <si>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</si>
  <si>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</si>
  <si>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</si>
  <si>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</si>
  <si>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</si>
  <si>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</si>
  <si>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</si>
  <si>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</si>
  <si>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</si>
  <si>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</si>
  <si>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</si>
  <si>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</si>
  <si>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</si>
  <si>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</si>
  <si>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</si>
  <si>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</si>
  <si>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</si>
  <si>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</si>
  <si>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</si>
  <si>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</si>
  <si>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</si>
  <si>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</si>
  <si>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</si>
  <si>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</si>
  <si>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</si>
  <si>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</si>
  <si>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</si>
  <si>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</si>
  <si>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</si>
  <si>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</si>
  <si>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</si>
  <si>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</si>
  <si>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</si>
  <si>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</si>
  <si>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</si>
  <si>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</si>
  <si>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</si>
  <si>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</si>
  <si>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</si>
  <si>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</si>
  <si>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</si>
  <si>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</si>
  <si>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</si>
  <si>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</si>
  <si>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</si>
  <si>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</si>
  <si>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</si>
  <si>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</si>
  <si>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</si>
  <si>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</si>
  <si>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</si>
  <si>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</si>
  <si>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</si>
  <si>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</si>
  <si>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</si>
  <si>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</si>
  <si>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</si>
  <si>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</si>
  <si>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</si>
  <si>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</si>
  <si>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</si>
  <si>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</si>
  <si>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</si>
  <si>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</si>
  <si>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</si>
  <si>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</si>
  <si>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</si>
  <si>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</si>
  <si>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</si>
  <si>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</si>
  <si>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</si>
  <si>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</si>
  <si>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</si>
  <si>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</si>
  <si>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</si>
  <si>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</si>
  <si>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</si>
  <si>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</si>
  <si>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</si>
  <si>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</si>
  <si>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</si>
  <si>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</si>
  <si>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</si>
  <si>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</si>
  <si>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</si>
  <si>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</si>
  <si>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</si>
  <si>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</si>
  <si>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</si>
  <si>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</si>
  <si>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</si>
  <si>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</si>
  <si>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</si>
  <si>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</si>
  <si>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</si>
  <si>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</si>
  <si>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</si>
  <si>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</si>
  <si>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</si>
  <si>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</si>
  <si>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</si>
  <si>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</si>
  <si>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</si>
  <si>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</si>
  <si>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</si>
  <si>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</si>
  <si>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</si>
  <si>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</si>
  <si>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</si>
  <si>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</si>
  <si>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</si>
  <si>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</si>
  <si>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</si>
  <si>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</si>
  <si>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</si>
  <si>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</si>
  <si>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</si>
  <si>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</si>
  <si>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</si>
  <si>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</si>
  <si>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</si>
  <si>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</si>
  <si>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</si>
  <si>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</si>
  <si>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</si>
  <si>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</si>
  <si>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</si>
  <si>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</si>
  <si>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</si>
  <si>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</si>
  <si>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</si>
  <si>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</si>
  <si>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</si>
  <si>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</si>
  <si>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</si>
  <si>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</si>
  <si>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</si>
  <si>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</si>
  <si>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</si>
  <si>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</si>
  <si>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</si>
  <si>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</si>
  <si>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</si>
  <si>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</si>
  <si>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</si>
  <si>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</si>
  <si>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</si>
  <si>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</si>
  <si>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</si>
  <si>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</si>
  <si>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</si>
  <si>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</si>
  <si>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</si>
  <si>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</si>
  <si>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</si>
  <si>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</si>
  <si>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</si>
  <si>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</si>
  <si>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</si>
  <si>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</si>
  <si>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</si>
  <si>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</si>
  <si>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</si>
  <si>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</si>
  <si>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</si>
  <si>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</si>
  <si>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</si>
  <si>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</si>
  <si>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</si>
  <si>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</si>
  <si>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</si>
  <si>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</si>
  <si>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</si>
  <si>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</si>
  <si>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</si>
  <si>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</si>
  <si>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</si>
  <si>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</si>
  <si>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</si>
  <si>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</si>
  <si>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</si>
  <si>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</si>
  <si>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</si>
  <si>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</si>
  <si>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</si>
  <si>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</si>
  <si>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</si>
  <si>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</si>
  <si>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</si>
  <si>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</si>
  <si>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</si>
  <si>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</si>
  <si>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</si>
  <si>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</si>
  <si>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</si>
  <si>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</si>
  <si>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</si>
  <si>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</si>
  <si>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</si>
  <si>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</si>
  <si>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</si>
  <si>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</si>
  <si>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</si>
  <si>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</si>
  <si>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</si>
  <si>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</si>
  <si>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</si>
  <si>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</si>
  <si>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</si>
  <si>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</si>
  <si>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</si>
  <si>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</si>
  <si>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</si>
  <si>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</si>
  <si>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</si>
  <si>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</si>
  <si>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</si>
  <si>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</si>
  <si>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</si>
  <si>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</si>
  <si>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</si>
  <si>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</si>
  <si>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</si>
  <si>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</si>
  <si>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</si>
  <si>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</si>
  <si>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</si>
  <si>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</si>
  <si>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</si>
  <si>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</si>
  <si>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</si>
  <si>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</si>
  <si>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</si>
  <si>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</si>
  <si>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</si>
  <si>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</si>
  <si>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</si>
  <si>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</si>
  <si>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</si>
  <si>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</si>
  <si>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</si>
  <si>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</si>
  <si>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</si>
  <si>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</si>
  <si>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</si>
  <si>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</si>
  <si>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</si>
  <si>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</si>
  <si>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</si>
  <si>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</si>
  <si>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</si>
  <si>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</si>
  <si>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</si>
  <si>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</si>
  <si>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</si>
  <si>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</si>
  <si>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</si>
  <si>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</si>
  <si>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</si>
  <si>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</si>
  <si>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</si>
  <si>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</si>
  <si>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</si>
  <si>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</si>
  <si>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</si>
  <si>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</si>
  <si>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</si>
  <si>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</si>
  <si>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</si>
  <si>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</si>
  <si>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</si>
  <si>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</si>
  <si>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</si>
  <si>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</si>
  <si>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</si>
  <si>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</si>
  <si>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</si>
  <si>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</si>
  <si>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</si>
  <si>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</si>
  <si>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</si>
  <si>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</si>
  <si>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</si>
  <si>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</si>
  <si>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</si>
  <si>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</si>
  <si>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</si>
  <si>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</si>
  <si>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</si>
  <si>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</si>
  <si>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</si>
  <si>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</si>
  <si>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</si>
  <si>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</si>
  <si>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</si>
  <si>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</si>
  <si>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</si>
  <si>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</si>
  <si>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</si>
  <si>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</si>
  <si>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</si>
  <si>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</si>
  <si>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</si>
  <si>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</si>
  <si>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</si>
  <si>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</si>
  <si>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</si>
  <si>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</si>
  <si>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</si>
  <si>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</si>
  <si>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</si>
  <si>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</si>
  <si>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</si>
  <si>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</si>
  <si>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</si>
  <si>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</si>
  <si>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</si>
  <si>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</si>
  <si>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</si>
  <si>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</si>
  <si>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</si>
  <si>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</si>
  <si>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</si>
  <si>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</si>
  <si>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</si>
  <si>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</si>
  <si>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</si>
  <si>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</si>
  <si>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</si>
  <si>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</si>
  <si>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</si>
  <si>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</si>
  <si>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</si>
  <si>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</si>
  <si>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</si>
  <si>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</si>
  <si>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</si>
  <si>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</si>
  <si>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</si>
  <si>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</si>
  <si>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</si>
  <si>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</si>
  <si>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</si>
  <si>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</si>
  <si>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</si>
  <si>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</si>
  <si>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</si>
  <si>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</si>
  <si>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</si>
  <si>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</si>
  <si>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</si>
  <si>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</si>
  <si>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</si>
  <si>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</si>
  <si>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</si>
  <si>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</si>
  <si>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</si>
  <si>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</si>
  <si>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</si>
  <si>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</si>
  <si>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</si>
  <si>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</si>
  <si>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</si>
  <si>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</si>
  <si>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</si>
  <si>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</si>
  <si>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</si>
  <si>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</si>
  <si>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</si>
  <si>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</si>
  <si>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</si>
  <si>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</si>
  <si>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</si>
  <si>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</si>
  <si>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</si>
  <si>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</si>
  <si>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</si>
  <si>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</si>
  <si>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</si>
  <si>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</si>
  <si>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</si>
  <si>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</si>
  <si>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</si>
  <si>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</si>
  <si>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</si>
  <si>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</si>
  <si>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</si>
  <si>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</si>
  <si>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</si>
  <si>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</si>
  <si>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</si>
  <si>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</si>
  <si>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</si>
  <si>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</si>
  <si>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</si>
  <si>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</si>
  <si>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</si>
  <si>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</si>
  <si>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</si>
  <si>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</si>
  <si>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</si>
  <si>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</si>
  <si>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</si>
  <si>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</si>
  <si>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</si>
  <si>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</si>
  <si>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</si>
  <si>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</si>
  <si>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</si>
  <si>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</si>
  <si>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</si>
  <si>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</si>
  <si>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</si>
  <si>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</si>
  <si>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</si>
  <si>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</si>
  <si>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</si>
  <si>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</si>
  <si>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</si>
  <si>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</si>
  <si>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</si>
  <si>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</si>
  <si>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</si>
  <si>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</si>
  <si>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</si>
  <si>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</si>
  <si>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</si>
  <si>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</si>
  <si>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</si>
  <si>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</si>
  <si>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</si>
  <si>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</si>
  <si>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</si>
  <si>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</si>
  <si>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</si>
  <si>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</si>
  <si>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</si>
  <si>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</si>
  <si>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</si>
  <si>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</si>
  <si>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</si>
  <si>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</si>
  <si>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</si>
  <si>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</si>
  <si>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</si>
  <si>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</si>
  <si>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</si>
  <si>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</si>
  <si>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</si>
  <si>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</si>
  <si>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</si>
  <si>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</si>
  <si>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</si>
  <si>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</si>
  <si>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</si>
  <si>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</si>
  <si>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</si>
  <si>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</si>
  <si>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</si>
  <si>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</si>
  <si>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</si>
  <si>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</si>
  <si>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</si>
  <si>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</si>
  <si>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</si>
  <si>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</si>
  <si>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</si>
  <si>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</si>
  <si>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</si>
  <si>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</si>
  <si>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</si>
  <si>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</si>
  <si>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</si>
  <si>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</si>
  <si>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</si>
  <si>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</si>
  <si>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</si>
  <si>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</si>
  <si>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</si>
  <si>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</si>
  <si>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</si>
  <si>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</si>
  <si>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</si>
  <si>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</si>
  <si>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</si>
  <si>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</si>
  <si>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</si>
  <si>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</si>
  <si>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</si>
  <si>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</si>
  <si>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</si>
  <si>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</si>
  <si>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</si>
  <si>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</si>
  <si>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</si>
  <si>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</si>
  <si>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</si>
  <si>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</si>
  <si>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</si>
  <si>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</si>
  <si>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</si>
  <si>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</si>
  <si>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</si>
  <si>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</si>
  <si>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</si>
  <si>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</si>
  <si>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</si>
  <si>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</si>
  <si>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</si>
  <si>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</si>
  <si>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</si>
  <si>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</si>
  <si>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</si>
  <si>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</si>
  <si>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</si>
  <si>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</si>
  <si>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</si>
  <si>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</si>
  <si>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</si>
  <si>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</si>
  <si>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</si>
  <si>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</si>
  <si>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</si>
  <si>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</si>
  <si>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</si>
  <si>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</si>
  <si>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</si>
  <si>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</si>
  <si>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</si>
  <si>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</si>
  <si>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</si>
  <si>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</si>
  <si>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</si>
  <si>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</si>
  <si>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</si>
  <si>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</si>
  <si>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</si>
  <si>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</si>
  <si>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</si>
  <si>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</si>
  <si>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</si>
  <si>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</si>
  <si>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</si>
  <si>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</si>
  <si>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</si>
  <si>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</si>
  <si>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</si>
  <si>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</si>
  <si>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</si>
  <si>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</si>
  <si>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</si>
  <si>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</si>
  <si>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</si>
  <si>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</si>
  <si>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</si>
  <si>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</si>
  <si>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</si>
  <si>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</si>
  <si>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</si>
  <si>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</si>
  <si>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</si>
  <si>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</si>
  <si>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</si>
  <si>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</si>
  <si>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</si>
  <si>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</si>
  <si>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</si>
  <si>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</si>
  <si>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</si>
  <si>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</si>
  <si>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</si>
  <si>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</si>
  <si>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</si>
  <si>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</si>
  <si>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</si>
  <si>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</si>
  <si>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</si>
  <si>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</si>
  <si>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</si>
  <si>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</si>
  <si>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</si>
  <si>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</si>
  <si>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</si>
  <si>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</si>
  <si>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</si>
  <si>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</si>
  <si>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</si>
  <si>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</si>
  <si>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</si>
  <si>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</si>
  <si>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</si>
  <si>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</si>
  <si>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</si>
  <si>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</si>
  <si>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</si>
  <si>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</si>
  <si>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</si>
  <si>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</si>
  <si>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</si>
  <si>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</si>
  <si>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</si>
  <si>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</si>
  <si>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</si>
  <si>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</si>
  <si>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</si>
  <si>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</si>
  <si>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</si>
  <si>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</si>
  <si>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</si>
  <si>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</si>
  <si>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</si>
  <si>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</si>
  <si>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</si>
  <si>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</si>
  <si>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</si>
  <si>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</si>
  <si>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</si>
  <si>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</si>
  <si>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</si>
  <si>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</si>
  <si>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</si>
  <si>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</si>
  <si>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</si>
  <si>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</si>
  <si>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</si>
  <si>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</si>
  <si>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</si>
  <si>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</si>
  <si>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</si>
  <si>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</si>
  <si>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</si>
  <si>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</si>
  <si>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</si>
  <si>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</si>
  <si>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</si>
  <si>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</si>
  <si>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</si>
  <si>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</si>
  <si>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</si>
  <si>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</si>
  <si>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</si>
  <si>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</si>
  <si>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</si>
  <si>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</si>
  <si>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</si>
  <si>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</si>
  <si>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</si>
  <si>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</si>
  <si>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</si>
  <si>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</si>
  <si>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</si>
  <si>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</si>
  <si>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</si>
  <si>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</si>
  <si>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</si>
  <si>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</si>
  <si>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</si>
  <si>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</si>
  <si>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</si>
  <si>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</si>
  <si>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</si>
  <si>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</si>
  <si>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</si>
  <si>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</si>
  <si>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</si>
  <si>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</si>
  <si>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</si>
  <si>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</si>
  <si>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</si>
  <si>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</si>
  <si>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</si>
  <si>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</si>
  <si>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</si>
  <si>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</si>
  <si>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</si>
  <si>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</si>
  <si>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</si>
  <si>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</si>
  <si>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</si>
  <si>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</si>
  <si>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</si>
  <si>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</si>
  <si>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</si>
  <si>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</si>
  <si>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</si>
  <si>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</si>
  <si>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</si>
  <si>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</si>
  <si>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</si>
  <si>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</si>
  <si>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</si>
  <si>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</si>
  <si>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</si>
  <si>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</si>
  <si>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</si>
  <si>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</si>
  <si>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</si>
  <si>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</si>
  <si>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</si>
  <si>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</si>
  <si>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</si>
  <si>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</si>
  <si>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</si>
  <si>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</si>
  <si>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</si>
  <si>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</si>
  <si>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</si>
  <si>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</si>
  <si>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</si>
  <si>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</si>
  <si>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</si>
  <si>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</si>
  <si>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</si>
  <si>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</si>
  <si>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</si>
  <si>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</si>
  <si>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</si>
  <si>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</si>
  <si>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</si>
  <si>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</si>
  <si>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</si>
  <si>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</si>
  <si>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</si>
  <si>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</si>
  <si>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</si>
  <si>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</si>
  <si>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</si>
  <si>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</si>
  <si>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</si>
  <si>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</si>
  <si>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</si>
  <si>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</si>
  <si>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</si>
  <si>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</si>
  <si>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</si>
  <si>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</si>
  <si>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</si>
  <si>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</si>
  <si>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</si>
  <si>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</si>
  <si>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</si>
  <si>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</si>
  <si>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</si>
  <si>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</si>
  <si>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</si>
  <si>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</si>
  <si>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</si>
  <si>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</si>
  <si>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</si>
  <si>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</si>
  <si>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</si>
  <si>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</si>
  <si>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</si>
  <si>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</si>
  <si>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</si>
  <si>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</si>
  <si>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</si>
  <si>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</si>
  <si>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</si>
  <si>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</si>
  <si>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</si>
  <si>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</si>
  <si>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</si>
  <si>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</si>
  <si>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</si>
  <si>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</si>
  <si>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</si>
  <si>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</si>
  <si>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</si>
  <si>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</si>
  <si>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</si>
  <si>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</si>
  <si>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</si>
  <si>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</si>
  <si>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</si>
  <si>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</si>
  <si>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</si>
  <si>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</si>
  <si>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</si>
  <si>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</si>
  <si>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</si>
  <si>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</si>
  <si>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</si>
  <si>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</si>
  <si>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</si>
  <si>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</si>
  <si>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</si>
  <si>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</si>
  <si>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</si>
  <si>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</si>
  <si>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</si>
  <si>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</si>
  <si>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</si>
  <si>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</si>
  <si>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</si>
  <si>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</si>
  <si>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</si>
  <si>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</si>
  <si>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</si>
  <si>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</si>
  <si>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</si>
  <si>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</si>
  <si>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</si>
  <si>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</si>
  <si>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</si>
  <si>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</si>
  <si>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</si>
  <si>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</si>
  <si>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</si>
  <si>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</si>
  <si>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</si>
  <si>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</si>
  <si>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</si>
  <si>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</si>
  <si>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</si>
  <si>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</si>
  <si>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</si>
  <si>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</si>
  <si>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</si>
  <si>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</si>
  <si>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</si>
  <si>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</si>
  <si>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</si>
  <si>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</si>
  <si>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</si>
  <si>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</si>
  <si>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</si>
  <si>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</si>
  <si>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</si>
  <si>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</si>
  <si>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</si>
  <si>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</si>
  <si>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</si>
  <si>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</si>
  <si>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</si>
  <si>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</si>
  <si>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</si>
  <si>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</si>
  <si>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</si>
  <si>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</si>
  <si>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</si>
  <si>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</si>
  <si>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</si>
  <si>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</si>
  <si>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</si>
  <si>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</si>
  <si>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</si>
  <si>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</si>
  <si>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</si>
  <si>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</si>
  <si>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</si>
  <si>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</si>
  <si>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</si>
  <si>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</si>
  <si>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</si>
  <si>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</si>
  <si>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</si>
  <si>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</si>
  <si>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</si>
  <si>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</si>
  <si>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</si>
  <si>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</si>
  <si>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</si>
  <si>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</si>
  <si>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</si>
  <si>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</si>
  <si>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</si>
  <si>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</si>
  <si>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</si>
  <si>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</si>
  <si>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</si>
  <si>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</si>
  <si>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</si>
  <si>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</si>
  <si>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</si>
  <si>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</si>
  <si>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</si>
  <si>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</si>
  <si>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</si>
  <si>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</si>
  <si>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</si>
  <si>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</si>
  <si>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</si>
  <si>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</si>
  <si>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</si>
  <si>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</si>
  <si>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</si>
  <si>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</si>
  <si>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</si>
  <si>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</si>
  <si>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</si>
  <si>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</si>
  <si>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</si>
  <si>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</si>
  <si>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</si>
  <si>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</si>
  <si>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</si>
  <si>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</si>
  <si>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</si>
  <si>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</si>
  <si>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</si>
  <si>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</si>
  <si>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</si>
  <si>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</si>
  <si>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</si>
  <si>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</si>
  <si>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</si>
  <si>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</si>
  <si>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</si>
  <si>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</si>
  <si>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</si>
  <si>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</si>
  <si>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</si>
  <si>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</si>
  <si>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</si>
  <si>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</si>
  <si>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</si>
  <si>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</si>
  <si>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</si>
  <si>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</si>
  <si>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</si>
  <si>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</si>
  <si>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</si>
  <si>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</si>
  <si>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</si>
  <si>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</si>
  <si>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</si>
  <si>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</si>
  <si>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</si>
  <si>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</si>
  <si>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</si>
  <si>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</si>
  <si>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</si>
  <si>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</si>
  <si>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</si>
  <si>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</si>
  <si>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</si>
  <si>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</si>
  <si>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</si>
  <si>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</si>
  <si>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</si>
  <si>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</si>
  <si>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</si>
  <si>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</si>
  <si>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</si>
  <si>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</si>
  <si>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</si>
  <si>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</si>
  <si>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</si>
  <si>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</si>
  <si>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</si>
  <si>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</si>
  <si>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</si>
  <si>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</si>
  <si>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</si>
  <si>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</si>
  <si>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</si>
  <si>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</si>
  <si>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</si>
  <si>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</si>
  <si>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</si>
  <si>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</si>
  <si>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</si>
  <si>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</si>
  <si>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</si>
  <si>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</si>
  <si>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</si>
  <si>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</si>
  <si>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</si>
  <si>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</si>
  <si>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</si>
  <si>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</si>
  <si>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</si>
  <si>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</si>
  <si>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</si>
  <si>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</si>
  <si>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</si>
  <si>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</si>
  <si>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</si>
  <si>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</si>
  <si>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</si>
  <si>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</si>
  <si>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</si>
  <si>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</si>
  <si>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</si>
  <si>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</si>
  <si>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</si>
  <si>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</si>
  <si>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</si>
  <si>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</si>
  <si>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</si>
  <si>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</si>
  <si>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</si>
  <si>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</si>
  <si>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</si>
  <si>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</si>
  <si>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</si>
  <si>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</si>
  <si>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</si>
  <si>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</si>
  <si>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</si>
  <si>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</si>
  <si>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</si>
  <si>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</si>
  <si>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</si>
  <si>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</si>
  <si>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</si>
  <si>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</si>
  <si>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</si>
  <si>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</si>
  <si>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</si>
  <si>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</si>
  <si>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</si>
  <si>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</si>
  <si>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</si>
  <si>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</si>
  <si>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</si>
  <si>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</si>
  <si>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</si>
  <si>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</si>
  <si>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</si>
  <si>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</si>
  <si>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</si>
  <si>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</si>
  <si>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</si>
  <si>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</si>
  <si>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</si>
  <si>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</si>
  <si>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</si>
  <si>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</si>
  <si>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</si>
  <si>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</si>
  <si>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</si>
  <si>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</si>
  <si>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</si>
  <si>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</si>
  <si>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</si>
  <si>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</si>
  <si>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</si>
  <si>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</si>
  <si>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</si>
  <si>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</si>
  <si>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</si>
  <si>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</si>
  <si>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</si>
  <si>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</si>
  <si>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</si>
  <si>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</si>
  <si>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</si>
  <si>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</si>
  <si>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</si>
  <si>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</si>
  <si>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</si>
  <si>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</si>
  <si>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</si>
  <si>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</si>
  <si>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</si>
  <si>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</si>
  <si>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</si>
  <si>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</si>
  <si>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</si>
  <si>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</si>
  <si>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</si>
  <si>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</si>
  <si>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</si>
  <si>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</si>
  <si>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</si>
  <si>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</si>
  <si>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</si>
  <si>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</si>
  <si>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</si>
  <si>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</si>
  <si>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</si>
  <si>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</si>
  <si>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</si>
  <si>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</si>
  <si>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</si>
  <si>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</si>
  <si>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</si>
  <si>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</si>
  <si>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</si>
  <si>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</si>
  <si>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</si>
  <si>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</si>
  <si>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</si>
  <si>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</si>
  <si>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</si>
  <si>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</si>
  <si>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</si>
  <si>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</si>
  <si>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</si>
  <si>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</si>
  <si>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</si>
  <si>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</si>
  <si>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</si>
  <si>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</si>
  <si>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</si>
  <si>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</si>
  <si>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</si>
  <si>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</si>
  <si>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</si>
  <si>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</si>
  <si>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</si>
  <si>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</si>
  <si>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</si>
  <si>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</si>
  <si>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</si>
  <si>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</si>
  <si>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</si>
  <si>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</si>
  <si>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</si>
  <si>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</si>
  <si>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</si>
  <si>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</si>
  <si>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</si>
  <si>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</si>
  <si>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</si>
  <si>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</si>
  <si>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</si>
  <si>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</si>
  <si>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</si>
  <si>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</si>
  <si>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</si>
  <si>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</si>
  <si>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</si>
  <si>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</si>
  <si>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</si>
  <si>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</si>
  <si>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</si>
  <si>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</si>
  <si>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</si>
  <si>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</si>
  <si>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</si>
  <si>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</si>
  <si>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</si>
  <si>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</si>
  <si>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</si>
  <si>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</si>
  <si>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</si>
  <si>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</si>
  <si>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</si>
  <si>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</si>
  <si>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</si>
  <si>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</si>
  <si>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</si>
  <si>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</si>
  <si>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</si>
  <si>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</si>
  <si>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</si>
  <si>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</si>
  <si>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</si>
  <si>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</si>
  <si>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</si>
  <si>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</si>
  <si>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</si>
  <si>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</si>
  <si>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</si>
  <si>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</si>
  <si>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</si>
  <si>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</si>
  <si>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</si>
  <si>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</si>
  <si>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</si>
  <si>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</si>
  <si>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</si>
  <si>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</si>
  <si>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</si>
  <si>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</si>
  <si>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</si>
  <si>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</si>
  <si>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</si>
  <si>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</si>
  <si>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</si>
  <si>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</si>
  <si>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</si>
  <si>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</si>
  <si>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</si>
  <si>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</si>
  <si>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</si>
  <si>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</si>
  <si>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</si>
  <si>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</si>
  <si>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</si>
  <si>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</si>
  <si>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</si>
  <si>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</si>
  <si>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</si>
  <si>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</si>
  <si>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</si>
  <si>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</si>
  <si>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</si>
  <si>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</si>
  <si>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</si>
  <si>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</si>
  <si>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</si>
  <si>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</si>
  <si>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</si>
  <si>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</si>
  <si>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</si>
  <si>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</si>
  <si>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</si>
  <si>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</si>
  <si>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</si>
  <si>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</si>
  <si>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</si>
  <si>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</si>
  <si>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</si>
  <si>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</si>
  <si>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</si>
  <si>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</si>
  <si>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</si>
  <si>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</si>
  <si>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</si>
  <si>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</si>
  <si>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</si>
  <si>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</si>
  <si>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</si>
  <si>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</si>
  <si>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</si>
  <si>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</si>
  <si>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</si>
  <si>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</si>
  <si>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</si>
  <si>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</si>
  <si>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</si>
  <si>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</si>
  <si>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</si>
  <si>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</si>
  <si>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</si>
  <si>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</si>
  <si>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</si>
  <si>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</si>
  <si>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</si>
  <si>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</si>
  <si>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</si>
  <si>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</si>
  <si>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</si>
  <si>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</si>
  <si>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</si>
  <si>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</si>
  <si>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</si>
  <si>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</si>
  <si>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</si>
  <si>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</si>
  <si>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</si>
  <si>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</si>
  <si>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</si>
  <si>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</si>
  <si>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</si>
  <si>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</si>
  <si>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</si>
  <si>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</si>
  <si>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</si>
  <si>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</si>
  <si>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</si>
  <si>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</si>
  <si>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</si>
  <si>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</si>
  <si>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</si>
  <si>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</si>
  <si>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</si>
  <si>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</si>
  <si>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</si>
  <si>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</si>
  <si>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</si>
  <si>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</si>
  <si>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</si>
  <si>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</si>
  <si>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</si>
  <si>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</si>
  <si>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</si>
  <si>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</si>
  <si>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</si>
  <si>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</si>
  <si>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</si>
  <si>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</si>
  <si>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</si>
  <si>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</si>
  <si>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</si>
  <si>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</si>
  <si>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</si>
  <si>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</si>
  <si>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</si>
  <si>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</si>
  <si>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</si>
  <si>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</si>
  <si>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</si>
  <si>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</si>
  <si>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</si>
  <si>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</si>
  <si>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</si>
  <si>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</si>
  <si>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</si>
  <si>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</si>
  <si>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</si>
  <si>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</si>
  <si>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</si>
  <si>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</si>
  <si>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</si>
  <si>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</si>
  <si>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</si>
  <si>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</si>
  <si>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</si>
  <si>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</si>
  <si>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</si>
  <si>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</si>
  <si>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</si>
  <si>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</si>
  <si>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</si>
  <si>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</si>
  <si>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</si>
  <si>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</si>
  <si>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</si>
  <si>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</si>
  <si>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</si>
  <si>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</si>
  <si>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</si>
  <si>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</si>
  <si>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</si>
  <si>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</si>
  <si>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</si>
  <si>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</si>
  <si>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</si>
  <si>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</si>
  <si>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</si>
  <si>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</si>
  <si>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</si>
  <si>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</si>
  <si>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</si>
  <si>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</si>
  <si>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</si>
  <si>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</si>
  <si>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</si>
  <si>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</si>
  <si>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</si>
  <si>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</si>
  <si>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</si>
  <si>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</si>
  <si>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</si>
  <si>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</si>
  <si>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</si>
  <si>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</si>
  <si>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</si>
  <si>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</si>
  <si>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</si>
  <si>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</si>
  <si>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</si>
  <si>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</si>
  <si>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</si>
  <si>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</si>
  <si>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</si>
  <si>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</si>
  <si>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</si>
  <si>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</si>
  <si>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</si>
  <si>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</si>
  <si>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</si>
  <si>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</si>
  <si>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</si>
  <si>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</si>
  <si>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</si>
  <si>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</si>
  <si>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</si>
  <si>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</si>
  <si>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</si>
  <si>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</si>
  <si>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</si>
  <si>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</si>
  <si>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</si>
  <si>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</si>
  <si>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</si>
  <si>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</si>
  <si>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</si>
  <si>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</si>
  <si>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</si>
  <si>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</si>
  <si>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</si>
  <si>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</si>
  <si>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</si>
  <si>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</si>
  <si>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</si>
  <si>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</si>
  <si>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</si>
  <si>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</si>
  <si>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</si>
  <si>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</si>
  <si>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</si>
  <si>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</si>
  <si>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</si>
  <si>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</si>
  <si>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</si>
  <si>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</si>
  <si>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</si>
  <si>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</si>
  <si>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</si>
  <si>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</si>
  <si>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</si>
  <si>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</si>
  <si>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</si>
  <si>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</si>
  <si>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</si>
  <si>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</si>
  <si>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</si>
  <si>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</si>
  <si>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</si>
  <si>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</si>
  <si>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</si>
  <si>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</si>
  <si>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</si>
  <si>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</si>
  <si>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</si>
  <si>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</si>
  <si>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</si>
  <si>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</si>
  <si>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</si>
  <si>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</si>
  <si>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</si>
  <si>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</si>
  <si>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</si>
  <si>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</si>
  <si>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</si>
  <si>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</si>
  <si>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</si>
  <si>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</si>
  <si>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</si>
  <si>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</si>
  <si>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</si>
  <si>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</si>
  <si>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</si>
  <si>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</si>
  <si>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</si>
  <si>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</si>
  <si>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</si>
  <si>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</si>
  <si>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</si>
  <si>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</si>
  <si>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</si>
  <si>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</si>
  <si>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</si>
  <si>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</si>
  <si>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</si>
  <si>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</si>
  <si>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</si>
  <si>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</si>
  <si>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</si>
  <si>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</si>
  <si>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</si>
  <si>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</si>
  <si>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</si>
  <si>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</si>
  <si>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</si>
  <si>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</si>
  <si>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</si>
  <si>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</si>
  <si>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</si>
  <si>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</si>
  <si>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</si>
  <si>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</si>
  <si>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</si>
  <si>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</si>
  <si>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</si>
  <si>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</si>
  <si>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</si>
  <si>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</si>
  <si>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</si>
  <si>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</si>
  <si>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</si>
  <si>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</si>
  <si>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</si>
  <si>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</si>
  <si>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</si>
  <si>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</si>
  <si>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</si>
  <si>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</si>
  <si>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</si>
  <si>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</si>
  <si>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</si>
  <si>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</si>
  <si>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</si>
  <si>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</si>
  <si>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</si>
  <si>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</si>
  <si>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</si>
  <si>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</si>
  <si>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</si>
  <si>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</si>
  <si>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</si>
  <si>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</si>
  <si>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</si>
  <si>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</si>
  <si>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</si>
  <si>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</si>
  <si>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</si>
  <si>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</si>
  <si>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</si>
  <si>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</si>
  <si>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</si>
  <si>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</si>
  <si>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</si>
  <si>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</si>
  <si>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</si>
  <si>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</si>
  <si>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</si>
  <si>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</si>
  <si>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</si>
  <si>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</si>
  <si>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</si>
  <si>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</si>
  <si>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</si>
  <si>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</si>
  <si>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</si>
  <si>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</si>
  <si>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</si>
  <si>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</si>
  <si>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</si>
  <si>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</si>
  <si>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</si>
  <si>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</si>
  <si>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</si>
  <si>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</si>
  <si>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</si>
  <si>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</si>
  <si>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</si>
  <si>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</si>
  <si>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</si>
  <si>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</si>
  <si>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</si>
  <si>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</si>
  <si>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</si>
  <si>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</si>
  <si>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</si>
  <si>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</si>
  <si>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</si>
  <si>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</si>
  <si>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</si>
  <si>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</si>
  <si>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</si>
  <si>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</si>
  <si>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</si>
  <si>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</si>
  <si>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</si>
  <si>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</si>
  <si>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</si>
  <si>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</si>
  <si>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</si>
  <si>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</si>
  <si>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</si>
  <si>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</si>
  <si>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</si>
  <si>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</si>
  <si>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</si>
  <si>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</si>
  <si>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</si>
  <si>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</si>
  <si>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</si>
  <si>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</si>
  <si>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</si>
  <si>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</si>
  <si>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</si>
  <si>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</si>
  <si>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</si>
  <si>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</si>
  <si>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</si>
  <si>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</si>
  <si>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</si>
  <si>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</si>
  <si>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</si>
  <si>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</si>
  <si>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</si>
  <si>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</si>
  <si>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</si>
  <si>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</si>
  <si>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</si>
  <si>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</si>
  <si>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</si>
  <si>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</si>
  <si>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</si>
  <si>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</si>
  <si>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</si>
  <si>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</si>
  <si>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</si>
  <si>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</si>
  <si>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</si>
  <si>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</si>
  <si>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</si>
  <si>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</si>
  <si>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</si>
  <si>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</si>
  <si>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</si>
  <si>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</si>
  <si>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</si>
  <si>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</si>
  <si>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</si>
  <si>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</si>
  <si>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</si>
  <si>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</si>
  <si>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</si>
  <si>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</si>
  <si>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</si>
  <si>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</si>
  <si>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</si>
  <si>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</si>
  <si>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</si>
  <si>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</si>
  <si>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</si>
  <si>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</si>
  <si>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</si>
  <si>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</si>
  <si>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</si>
  <si>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</si>
  <si>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</si>
  <si>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</si>
  <si>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</si>
  <si>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</si>
  <si>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</si>
  <si>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</si>
  <si>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</si>
  <si>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</si>
  <si>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</si>
  <si>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</si>
  <si>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</si>
  <si>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</si>
  <si>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</si>
  <si>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</si>
  <si>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</si>
  <si>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</si>
  <si>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</si>
  <si>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</si>
  <si>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</si>
  <si>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</si>
  <si>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</si>
  <si>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</si>
  <si>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</si>
  <si>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</si>
  <si>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</si>
  <si>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</si>
  <si>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</si>
  <si>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</si>
  <si>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</si>
  <si>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</si>
  <si>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</si>
  <si>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</si>
  <si>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</si>
  <si>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</si>
  <si>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</si>
  <si>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</si>
  <si>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</si>
  <si>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</si>
  <si>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</si>
  <si>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</si>
  <si>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</si>
  <si>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</si>
  <si>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</si>
  <si>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</si>
  <si>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</si>
  <si>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</si>
  <si>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</si>
  <si>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</si>
  <si>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</si>
  <si>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</si>
  <si>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</si>
  <si>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</si>
  <si>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</si>
  <si>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</si>
  <si>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</si>
  <si>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</si>
  <si>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</si>
  <si>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</si>
  <si>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</si>
  <si>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</si>
  <si>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</si>
  <si>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</si>
  <si>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</si>
  <si>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</si>
  <si>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</si>
  <si>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</si>
  <si>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</si>
  <si>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</si>
  <si>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</si>
  <si>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</si>
  <si>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</si>
  <si>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</si>
  <si>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</si>
  <si>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</si>
  <si>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</si>
  <si>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</si>
  <si>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</si>
  <si>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</si>
  <si>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</si>
  <si>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</si>
  <si>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</si>
  <si>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</si>
  <si>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</si>
  <si>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</si>
  <si>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</si>
  <si>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</si>
  <si>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</si>
  <si>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</si>
  <si>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</si>
  <si>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</si>
  <si>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</si>
  <si>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</si>
  <si>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</si>
  <si>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</si>
  <si>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</si>
  <si>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</si>
  <si>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</si>
  <si>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</si>
  <si>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</si>
  <si>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</si>
  <si>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</si>
  <si>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</si>
  <si>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</si>
  <si>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</si>
  <si>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</si>
  <si>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</si>
  <si>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</si>
  <si>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</si>
  <si>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</si>
  <si>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</si>
  <si>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</si>
  <si>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</si>
  <si>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</si>
  <si>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</si>
  <si>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</si>
  <si>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</si>
  <si>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</si>
  <si>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</si>
  <si>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</si>
  <si>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</si>
  <si>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</si>
  <si>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</si>
  <si>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</si>
  <si>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</si>
  <si>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</si>
  <si>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</si>
  <si>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</si>
  <si>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</si>
  <si>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</si>
  <si>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</si>
  <si>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</si>
  <si>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</si>
  <si>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</si>
  <si>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</si>
  <si>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</si>
  <si>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</si>
  <si>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</si>
  <si>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</si>
  <si>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</si>
  <si>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</si>
  <si>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</si>
  <si>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</si>
  <si>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</si>
  <si>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</si>
  <si>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</si>
  <si>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</si>
  <si>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</si>
  <si>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</si>
  <si>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</si>
  <si>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</si>
  <si>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</si>
  <si>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</si>
  <si>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</si>
  <si>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</si>
  <si>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</si>
  <si>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</si>
  <si>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</si>
  <si>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</si>
  <si>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</si>
  <si>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</si>
  <si>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</si>
  <si>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</si>
  <si>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</si>
  <si>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</si>
  <si>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</si>
  <si>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</si>
  <si>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</si>
  <si>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</si>
  <si>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</si>
  <si>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</si>
  <si>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</si>
  <si>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</si>
  <si>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</si>
  <si>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</si>
  <si>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</si>
  <si>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</si>
  <si>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</si>
  <si>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</si>
  <si>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</si>
  <si>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</si>
  <si>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</si>
  <si>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</si>
  <si>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</si>
  <si>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</si>
  <si>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</si>
  <si>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</si>
  <si>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</si>
  <si>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</si>
  <si>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</si>
  <si>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</si>
  <si>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</si>
  <si>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</si>
  <si>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</si>
  <si>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</si>
  <si>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</si>
  <si>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</si>
  <si>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</si>
  <si>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</si>
  <si>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</si>
  <si>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</si>
  <si>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</si>
  <si>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</si>
  <si>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</si>
  <si>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</si>
  <si>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</si>
  <si>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</si>
  <si>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</si>
  <si>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</si>
  <si>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</si>
  <si>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</si>
  <si>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</si>
  <si>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</si>
  <si>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</si>
  <si>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</si>
  <si>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</si>
  <si>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</si>
  <si>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</si>
  <si>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</si>
  <si>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</si>
  <si>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</si>
  <si>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</si>
  <si>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</si>
  <si>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</si>
  <si>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</si>
  <si>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</si>
  <si>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</si>
  <si>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</si>
  <si>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</si>
  <si>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</si>
  <si>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</si>
  <si>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</si>
  <si>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</si>
  <si>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</si>
  <si>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</si>
  <si>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</si>
  <si>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</si>
  <si>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</si>
  <si>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</si>
  <si>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</si>
  <si>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</si>
  <si>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</si>
  <si>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</si>
  <si>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</si>
  <si>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</si>
  <si>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</si>
  <si>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</si>
  <si>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</si>
  <si>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</si>
  <si>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</si>
  <si>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</si>
  <si>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</si>
  <si>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</si>
  <si>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</si>
  <si>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</si>
  <si>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</si>
  <si>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</si>
  <si>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</si>
  <si>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</si>
  <si>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</si>
  <si>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</si>
  <si>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</si>
  <si>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</si>
  <si>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</si>
  <si>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</si>
  <si>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</si>
  <si>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</si>
  <si>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</si>
  <si>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</si>
  <si>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</si>
  <si>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</si>
  <si>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</si>
  <si>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</si>
  <si>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</si>
  <si>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</si>
  <si>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</si>
  <si>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</si>
  <si>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</si>
  <si>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</si>
  <si>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</si>
  <si>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</si>
  <si>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</si>
  <si>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</si>
  <si>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</si>
  <si>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</si>
  <si>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</si>
  <si>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</si>
  <si>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</si>
  <si>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</si>
  <si>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</si>
  <si>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</si>
  <si>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</si>
  <si>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</si>
  <si>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</si>
  <si>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</si>
  <si>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</si>
  <si>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</si>
  <si>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</si>
  <si>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</si>
  <si>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</si>
  <si>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</si>
  <si>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</si>
  <si>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</si>
  <si>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</si>
  <si>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</si>
  <si>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</si>
  <si>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</si>
  <si>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</si>
  <si>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</si>
  <si>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</si>
  <si>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</si>
  <si>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</si>
  <si>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</si>
  <si>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</si>
  <si>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</si>
  <si>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</si>
  <si>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</si>
  <si>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</si>
  <si>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</si>
  <si>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</si>
  <si>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</si>
  <si>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</si>
  <si>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</si>
  <si>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</si>
  <si>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</si>
  <si>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</si>
  <si>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</si>
  <si>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</si>
  <si>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</si>
  <si>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</si>
  <si>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</si>
  <si>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</si>
  <si>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</si>
  <si>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</si>
  <si>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</si>
  <si>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</si>
  <si>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</si>
  <si>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</si>
  <si>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</si>
  <si>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</si>
  <si>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</si>
  <si>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</si>
  <si>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</si>
  <si>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</si>
  <si>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</si>
  <si>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</si>
  <si>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</si>
  <si>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</si>
  <si>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</si>
  <si>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</si>
  <si>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</si>
  <si>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</si>
  <si>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</si>
  <si>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</si>
  <si>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</si>
  <si>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</si>
  <si>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</si>
  <si>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</si>
  <si>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</si>
  <si>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</si>
  <si>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</si>
  <si>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</si>
  <si>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</si>
  <si>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</si>
  <si>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</si>
  <si>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</si>
  <si>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</si>
  <si>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</si>
  <si>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</si>
  <si>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</si>
  <si>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</si>
  <si>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</si>
  <si>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</si>
  <si>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</si>
  <si>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</si>
  <si>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</si>
  <si>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</si>
  <si>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</si>
  <si>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</si>
  <si>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</si>
  <si>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</si>
  <si>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</si>
  <si>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</si>
  <si>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</si>
  <si>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</si>
  <si>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</si>
  <si>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</si>
  <si>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</si>
  <si>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</si>
  <si>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</si>
  <si>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</si>
  <si>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</si>
  <si>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</si>
  <si>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</si>
  <si>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</si>
  <si>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</si>
  <si>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</si>
  <si>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</si>
  <si>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</si>
  <si>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</si>
  <si>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</si>
  <si>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</si>
  <si>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</si>
  <si>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</si>
  <si>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</si>
  <si>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</si>
  <si>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</si>
  <si>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</si>
  <si>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</si>
  <si>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</si>
  <si>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</si>
  <si>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</si>
  <si>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</si>
  <si>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</si>
  <si>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</si>
  <si>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</si>
  <si>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</si>
  <si>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</si>
  <si>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</si>
  <si>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</si>
  <si>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</si>
  <si>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</si>
  <si>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</si>
  <si>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</si>
  <si>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</si>
  <si>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</si>
  <si>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</si>
  <si>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</si>
  <si>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</si>
  <si>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</si>
  <si>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</si>
  <si>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</si>
  <si>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</si>
  <si>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</si>
  <si>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</si>
  <si>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</si>
  <si>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</si>
  <si>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</si>
  <si>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</si>
  <si>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</si>
  <si>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</si>
  <si>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</si>
  <si>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</si>
  <si>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</si>
  <si>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</si>
  <si>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</si>
  <si>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</si>
  <si>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</si>
  <si>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</si>
  <si>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</si>
  <si>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</si>
  <si>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</si>
  <si>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</si>
  <si>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</si>
  <si>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</si>
  <si>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</si>
  <si>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</si>
  <si>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</si>
  <si>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</si>
  <si>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</si>
  <si>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</si>
  <si>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</si>
  <si>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</si>
  <si>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</si>
  <si>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</si>
  <si>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</si>
  <si>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</si>
  <si>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</si>
  <si>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</si>
  <si>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</si>
  <si>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</si>
  <si>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</si>
  <si>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</si>
  <si>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</si>
  <si>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</si>
  <si>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</si>
  <si>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</si>
  <si>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</si>
  <si>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</si>
  <si>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</si>
  <si>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</si>
  <si>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</si>
  <si>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</si>
  <si>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</si>
  <si>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</si>
  <si>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</si>
  <si>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</si>
  <si>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</si>
  <si>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</si>
  <si>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</si>
  <si>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</si>
  <si>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</si>
  <si>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</si>
  <si>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</si>
  <si>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</si>
  <si>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</si>
  <si>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</si>
  <si>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</si>
  <si>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</si>
  <si>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</si>
  <si>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</si>
  <si>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</si>
  <si>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</si>
  <si>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</si>
  <si>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</si>
  <si>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</si>
  <si>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</si>
  <si>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</si>
  <si>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</si>
  <si>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</si>
  <si>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</si>
  <si>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</si>
  <si>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</si>
  <si>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</si>
  <si>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</si>
  <si>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</si>
  <si>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</si>
  <si>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</si>
  <si>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</si>
  <si>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</si>
  <si>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</si>
  <si>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</si>
  <si>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</si>
  <si>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</si>
  <si>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</si>
  <si>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</si>
  <si>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</si>
  <si>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</si>
  <si>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</si>
  <si>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</si>
  <si>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</si>
  <si>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</si>
  <si>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</si>
  <si>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</si>
  <si>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</si>
  <si>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</si>
  <si>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</si>
  <si>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</si>
  <si>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</si>
  <si>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</si>
  <si>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</si>
  <si>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</si>
  <si>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</si>
  <si>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</si>
  <si>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</si>
  <si>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</si>
  <si>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</si>
  <si>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</si>
  <si>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</si>
  <si>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</si>
  <si>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</si>
  <si>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</si>
  <si>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</si>
  <si>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</si>
  <si>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</si>
  <si>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</si>
  <si>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</si>
  <si>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</si>
  <si>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</si>
  <si>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</si>
  <si>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</si>
  <si>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</si>
  <si>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</si>
  <si>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</si>
  <si>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</si>
  <si>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</si>
  <si>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</si>
  <si>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</si>
  <si>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</si>
  <si>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</si>
  <si>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</si>
  <si>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</si>
  <si>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</si>
  <si>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</si>
  <si>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</si>
  <si>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</si>
  <si>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</si>
  <si>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</si>
  <si>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</si>
  <si>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</si>
  <si>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</si>
  <si>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</si>
  <si>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</si>
  <si>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</si>
  <si>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</si>
  <si>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</si>
  <si>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</si>
  <si>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</si>
  <si>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</si>
  <si>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</si>
  <si>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</si>
  <si>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</si>
  <si>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</si>
  <si>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</si>
  <si>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</si>
  <si>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</si>
  <si>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</si>
  <si>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</si>
  <si>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</si>
  <si>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</si>
  <si>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</si>
  <si>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</si>
  <si>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</si>
  <si>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</si>
  <si>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</si>
  <si>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</si>
  <si>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</si>
  <si>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</si>
  <si>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</si>
  <si>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</si>
  <si>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</si>
  <si>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</si>
  <si>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</si>
  <si>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</si>
  <si>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</si>
  <si>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</si>
  <si>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</si>
  <si>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</si>
  <si>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</si>
  <si>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</si>
  <si>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</si>
  <si>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</si>
  <si>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</si>
  <si>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</si>
  <si>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</si>
  <si>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</si>
  <si>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</si>
  <si>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</si>
  <si>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</si>
  <si>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</si>
  <si>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</si>
  <si>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</si>
  <si>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</si>
  <si>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</si>
  <si>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</si>
  <si>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</si>
  <si>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</si>
  <si>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</si>
  <si>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</si>
  <si>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</si>
  <si>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</si>
  <si>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</si>
  <si>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</si>
  <si>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</si>
  <si>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</si>
  <si>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</si>
  <si>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</si>
  <si>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</si>
  <si>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</si>
  <si>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</si>
  <si>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</si>
  <si>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</si>
  <si>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</si>
  <si>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</si>
  <si>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</si>
  <si>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</si>
  <si>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</si>
  <si>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</si>
  <si>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</si>
  <si>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</si>
  <si>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</si>
  <si>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</si>
  <si>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</si>
  <si>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</si>
  <si>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</si>
  <si>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</si>
  <si>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</si>
  <si>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</si>
  <si>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</si>
  <si>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</si>
  <si>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</si>
  <si>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</si>
  <si>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</si>
  <si>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</si>
  <si>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</si>
  <si>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</si>
  <si>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</si>
  <si>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</si>
  <si>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</si>
  <si>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</si>
  <si>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</si>
  <si>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</si>
  <si>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</si>
  <si>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</si>
  <si>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</si>
  <si>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</si>
  <si>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</si>
  <si>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</si>
  <si>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</si>
  <si>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</si>
  <si>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</si>
  <si>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</si>
  <si>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</si>
  <si>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</si>
  <si>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</si>
  <si>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</si>
  <si>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</si>
  <si>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</si>
  <si>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</si>
  <si>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</si>
  <si>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</si>
  <si>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</si>
  <si>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</si>
  <si>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</si>
  <si>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</si>
  <si>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</si>
  <si>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</si>
  <si>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</si>
  <si>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</si>
  <si>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</si>
  <si>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</si>
  <si>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</si>
  <si>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</si>
  <si>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</si>
  <si>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</si>
  <si>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</si>
  <si>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</si>
  <si>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</si>
  <si>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</si>
  <si>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</si>
  <si>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</si>
  <si>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</si>
  <si>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</si>
  <si>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</si>
  <si>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</si>
  <si>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</si>
  <si>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</si>
  <si>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</si>
  <si>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</si>
  <si>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</si>
  <si>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</si>
  <si>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</si>
  <si>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</si>
  <si>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</si>
  <si>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</si>
  <si>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</si>
  <si>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</si>
  <si>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</si>
  <si>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</si>
  <si>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</si>
  <si>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</si>
  <si>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</si>
  <si>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</si>
  <si>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</si>
  <si>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</si>
  <si>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</si>
  <si>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</si>
  <si>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</si>
  <si>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</si>
  <si>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</si>
  <si>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</si>
  <si>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</si>
  <si>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</si>
  <si>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</si>
  <si>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</si>
  <si>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</si>
  <si>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</si>
  <si>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</si>
  <si>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</si>
  <si>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</si>
  <si>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</si>
  <si>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</si>
  <si>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</si>
  <si>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</si>
  <si>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</si>
  <si>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</si>
  <si>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</si>
  <si>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</si>
  <si>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</si>
  <si>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</si>
  <si>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</si>
  <si>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</si>
  <si>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</si>
  <si>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</si>
  <si>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</si>
  <si>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</si>
  <si>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</si>
  <si>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</si>
  <si>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</si>
  <si>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</si>
  <si>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</si>
  <si>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</si>
  <si>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</si>
  <si>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</si>
  <si>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</si>
  <si>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</si>
  <si>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</si>
  <si>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</si>
  <si>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</si>
  <si>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</si>
  <si>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</si>
  <si>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</si>
  <si>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</si>
  <si>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</si>
  <si>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</si>
  <si>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</si>
  <si>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</si>
  <si>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</si>
  <si>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</si>
  <si>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</si>
  <si>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</si>
  <si>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</si>
  <si>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</si>
  <si>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</si>
  <si>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</si>
  <si>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</si>
  <si>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</si>
  <si>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</si>
  <si>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</si>
  <si>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</si>
  <si>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</si>
  <si>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</si>
  <si>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</si>
  <si>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</si>
  <si>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</si>
  <si>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</si>
  <si>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</si>
  <si>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</si>
  <si>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</si>
  <si>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</si>
  <si>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</si>
  <si>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</si>
  <si>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</si>
  <si>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</si>
  <si>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</si>
  <si>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</si>
  <si>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</si>
  <si>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</si>
  <si>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</si>
  <si>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</si>
  <si>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</si>
  <si>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</si>
  <si>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</si>
  <si>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</si>
  <si>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</si>
  <si>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</si>
  <si>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</si>
  <si>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</si>
  <si>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</si>
  <si>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</si>
  <si>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</si>
  <si>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</si>
  <si>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</si>
  <si>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</si>
  <si>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</si>
  <si>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</si>
  <si>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</si>
  <si>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</si>
  <si>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</si>
  <si>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</si>
  <si>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</si>
  <si>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</si>
  <si>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</si>
  <si>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</si>
  <si>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</si>
  <si>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</si>
  <si>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</si>
  <si>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</si>
  <si>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</si>
  <si>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</si>
  <si>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</si>
  <si>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</si>
  <si>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</si>
  <si>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</si>
  <si>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</si>
  <si>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</si>
  <si>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</si>
  <si>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</si>
  <si>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</si>
  <si>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</si>
  <si>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</si>
  <si>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</si>
  <si>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</si>
  <si>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</si>
  <si>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</si>
  <si>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</si>
  <si>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</si>
  <si>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</si>
  <si>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</si>
  <si>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</si>
  <si>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</si>
  <si>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</si>
  <si>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</si>
  <si>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</si>
  <si>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</si>
  <si>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</si>
  <si>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</si>
  <si>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</si>
  <si>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</si>
  <si>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</si>
  <si>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</si>
  <si>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</si>
  <si>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</si>
  <si>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</si>
  <si>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</si>
  <si>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</si>
  <si>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</si>
  <si>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</si>
  <si>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</si>
  <si>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</si>
  <si>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</si>
  <si>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</si>
  <si>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</si>
  <si>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</si>
  <si>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</si>
  <si>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</si>
  <si>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</si>
  <si>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</si>
  <si>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</si>
  <si>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</si>
  <si>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</si>
  <si>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</si>
  <si>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</si>
  <si>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</si>
  <si>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</si>
  <si>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</si>
  <si>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</si>
  <si>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</si>
  <si>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</si>
  <si>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</si>
  <si>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</si>
  <si>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</si>
  <si>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</si>
  <si>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</si>
  <si>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</si>
  <si>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</si>
  <si>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</si>
  <si>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</si>
  <si>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</si>
  <si>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</si>
  <si>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</si>
  <si>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</si>
  <si>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</si>
  <si>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</si>
  <si>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</si>
  <si>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</si>
  <si>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</si>
  <si>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</si>
  <si>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</si>
  <si>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</si>
  <si>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</si>
  <si>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</si>
  <si>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</si>
  <si>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</si>
  <si>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</si>
  <si>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</si>
  <si>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</si>
  <si>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</si>
  <si>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</si>
  <si>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</si>
  <si>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</si>
  <si>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</si>
  <si>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</si>
  <si>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</si>
  <si>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</si>
  <si>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</si>
  <si>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</si>
  <si>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</si>
  <si>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</si>
  <si>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</si>
  <si>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</si>
  <si>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</si>
  <si>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</si>
  <si>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</si>
  <si>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</si>
  <si>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</si>
  <si>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</si>
  <si>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</si>
  <si>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</si>
  <si>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</si>
  <si>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</si>
  <si>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</si>
  <si>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</si>
  <si>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</si>
  <si>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</si>
  <si>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</si>
  <si>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</si>
  <si>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</si>
  <si>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</si>
  <si>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</si>
  <si>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</si>
  <si>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</si>
  <si>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</si>
  <si>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</si>
  <si>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</si>
  <si>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</si>
  <si>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</si>
  <si>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</si>
  <si>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</si>
  <si>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</si>
  <si>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</si>
  <si>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</si>
  <si>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</si>
  <si>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</si>
  <si>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</si>
  <si>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</si>
  <si>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</si>
  <si>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</si>
  <si>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</si>
  <si>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</si>
  <si>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</si>
  <si>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</si>
  <si>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</si>
  <si>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</si>
  <si>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</si>
  <si>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</si>
  <si>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</si>
  <si>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</si>
  <si>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</si>
  <si>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</si>
  <si>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</si>
  <si>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</si>
  <si>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</si>
  <si>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</si>
  <si>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</si>
  <si>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</si>
  <si>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</si>
  <si>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</si>
  <si>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</si>
  <si>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</si>
  <si>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</si>
  <si>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</si>
  <si>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</si>
  <si>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</si>
  <si>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</si>
  <si>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</si>
  <si>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</si>
  <si>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</si>
  <si>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</si>
  <si>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</si>
  <si>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</si>
  <si>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</si>
  <si>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</si>
  <si>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</si>
  <si>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</si>
  <si>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</si>
  <si>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</si>
  <si>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</si>
  <si>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</si>
  <si>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</si>
  <si>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</si>
  <si>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</si>
  <si>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</si>
  <si>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</si>
  <si>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</si>
  <si>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</si>
  <si>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</si>
  <si>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</si>
  <si>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</si>
  <si>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</si>
  <si>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</si>
  <si>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</si>
  <si>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</si>
  <si>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</si>
  <si>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</si>
  <si>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</si>
  <si>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</si>
  <si>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</si>
  <si>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</si>
  <si>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</si>
  <si>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</si>
  <si>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</si>
  <si>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</si>
  <si>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</si>
  <si>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</si>
  <si>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</si>
  <si>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</si>
  <si>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</si>
  <si>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</si>
  <si>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</si>
  <si>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</si>
  <si>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</si>
  <si>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</si>
  <si>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</si>
  <si>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</si>
  <si>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</si>
  <si>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</si>
  <si>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</si>
  <si>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</si>
  <si>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</si>
  <si>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</si>
  <si>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</si>
  <si>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</si>
  <si>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</si>
  <si>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</si>
  <si>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</si>
  <si>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</si>
  <si>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</si>
  <si>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</si>
  <si>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</si>
  <si>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</si>
  <si>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</si>
  <si>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</si>
  <si>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</si>
  <si>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</si>
  <si>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</si>
  <si>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</si>
  <si>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</si>
  <si>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</si>
  <si>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</si>
  <si>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</si>
  <si>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</si>
  <si>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</si>
  <si>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</si>
  <si>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</si>
  <si>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</si>
  <si>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</si>
  <si>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</si>
  <si>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</si>
  <si>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</si>
  <si>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</si>
  <si>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</si>
  <si>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</si>
  <si>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</si>
  <si>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</si>
  <si>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</si>
  <si>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</si>
  <si>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</si>
  <si>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</si>
  <si>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</si>
  <si>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</si>
  <si>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</si>
  <si>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</si>
  <si>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</si>
  <si>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</si>
  <si>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</si>
  <si>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</si>
  <si>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</si>
  <si>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</si>
  <si>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</si>
  <si>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</si>
  <si>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</si>
  <si>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</si>
  <si>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</si>
  <si>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</si>
  <si>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</si>
  <si>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</si>
  <si>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</si>
  <si>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</si>
  <si>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</si>
  <si>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</si>
  <si>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</si>
  <si>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</si>
  <si>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</si>
  <si>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</si>
  <si>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</si>
  <si>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</si>
  <si>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</si>
  <si>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</si>
  <si>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</si>
  <si>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</si>
  <si>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</si>
  <si>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</si>
  <si>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</si>
  <si>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</si>
  <si>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</si>
  <si>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</si>
  <si>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</si>
  <si>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</si>
  <si>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</si>
  <si>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</si>
  <si>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</si>
  <si>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</si>
  <si>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</si>
  <si>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</si>
  <si>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</si>
  <si>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</si>
  <si>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</si>
  <si>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</si>
  <si>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</si>
  <si>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</si>
  <si>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</si>
  <si>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</si>
  <si>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</si>
  <si>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</si>
  <si>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</si>
  <si>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</si>
  <si>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</si>
  <si>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</si>
  <si>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</si>
  <si>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</si>
  <si>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</si>
  <si>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</si>
  <si>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</si>
  <si>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</si>
  <si>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</si>
  <si>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</si>
  <si>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</si>
  <si>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</si>
  <si>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</si>
  <si>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</si>
  <si>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</si>
  <si>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</si>
  <si>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</si>
  <si>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</si>
  <si>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</si>
  <si>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</si>
  <si>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</si>
  <si>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</si>
  <si>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</si>
  <si>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</si>
  <si>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</si>
  <si>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</si>
  <si>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</si>
  <si>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</si>
  <si>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</si>
  <si>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</si>
  <si>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</si>
  <si>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</si>
  <si>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</si>
  <si>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</si>
  <si>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</si>
  <si>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</si>
  <si>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</si>
  <si>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</si>
  <si>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</si>
  <si>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</si>
  <si>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</si>
  <si>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</si>
  <si>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</si>
  <si>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</si>
  <si>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</si>
  <si>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</si>
  <si>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</si>
  <si>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</si>
  <si>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</si>
  <si>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</si>
  <si>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</si>
  <si>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</si>
  <si>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</si>
  <si>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</si>
  <si>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</si>
  <si>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</si>
  <si>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</si>
  <si>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</si>
  <si>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</si>
  <si>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</si>
  <si>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</si>
  <si>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</si>
  <si>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</si>
  <si>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</si>
  <si>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</si>
  <si>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</si>
  <si>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</si>
  <si>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</si>
  <si>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</si>
  <si>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</si>
  <si>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</si>
  <si>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</si>
  <si>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</si>
  <si>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</si>
  <si>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</si>
  <si>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</si>
  <si>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</si>
  <si>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</si>
  <si>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</si>
  <si>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</si>
  <si>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</si>
  <si>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</si>
  <si>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</si>
  <si>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</si>
  <si>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</si>
  <si>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</si>
  <si>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</si>
  <si>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</si>
  <si>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</si>
  <si>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</si>
  <si>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</si>
  <si>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</si>
  <si>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</si>
  <si>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</si>
  <si>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</si>
  <si>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</si>
  <si>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</si>
  <si>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</si>
  <si>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</si>
  <si>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</si>
  <si>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</si>
  <si>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</si>
  <si>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</si>
  <si>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</si>
  <si>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</si>
  <si>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</si>
  <si>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</si>
  <si>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</si>
  <si>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</si>
  <si>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</si>
  <si>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</si>
  <si>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</si>
  <si>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</si>
  <si>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</si>
  <si>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</si>
  <si>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</si>
  <si>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</si>
  <si>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</si>
  <si>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</si>
  <si>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</si>
  <si>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</si>
  <si>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</si>
  <si>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</si>
  <si>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</si>
  <si>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</si>
  <si>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</si>
  <si>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</si>
  <si>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</si>
  <si>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</si>
  <si>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</si>
  <si>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</si>
  <si>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</si>
  <si>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</si>
  <si>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</si>
  <si>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</si>
  <si>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</si>
  <si>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</si>
  <si>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</si>
  <si>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</si>
  <si>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</si>
  <si>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</si>
  <si>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</si>
  <si>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</si>
  <si>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</si>
  <si>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</si>
  <si>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</si>
  <si>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</si>
  <si>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</si>
  <si>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</si>
  <si>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</si>
  <si>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</si>
  <si>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</si>
  <si>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</si>
  <si>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</si>
  <si>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</si>
  <si>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</si>
  <si>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</si>
  <si>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</si>
  <si>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</si>
  <si>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</si>
  <si>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</si>
  <si>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</si>
  <si>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</si>
  <si>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</si>
  <si>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</si>
  <si>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</si>
  <si>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</si>
  <si>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</si>
  <si>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</si>
  <si>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</si>
  <si>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</si>
  <si>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</si>
  <si>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</si>
  <si>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</si>
  <si>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</si>
  <si>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</si>
  <si>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</si>
  <si>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</si>
  <si>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</si>
  <si>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</si>
  <si>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</si>
  <si>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</si>
  <si>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</si>
  <si>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</si>
  <si>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</si>
  <si>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</si>
  <si>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</si>
  <si>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</si>
  <si>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</si>
  <si>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</si>
  <si>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</si>
  <si>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</si>
  <si>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</si>
  <si>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</si>
  <si>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</si>
  <si>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</si>
  <si>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</si>
  <si>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</si>
  <si>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</si>
  <si>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</si>
  <si>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</si>
  <si>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</si>
  <si>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</si>
  <si>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</si>
  <si>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</si>
  <si>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</si>
  <si>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</si>
  <si>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</si>
  <si>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</si>
  <si>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</si>
  <si>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</si>
  <si>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</si>
  <si>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</si>
  <si>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</si>
  <si>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</si>
  <si>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</si>
  <si>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</si>
  <si>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</si>
  <si>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</si>
  <si>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</si>
  <si>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</si>
  <si>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</si>
  <si>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</si>
  <si>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</si>
  <si>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</si>
  <si>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</si>
  <si>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</si>
  <si>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</si>
  <si>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</si>
  <si>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</si>
  <si>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</si>
  <si>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</si>
  <si>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</si>
  <si>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</si>
  <si>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</si>
  <si>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</si>
  <si>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</si>
  <si>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</si>
  <si>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</si>
  <si>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</si>
  <si>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</si>
  <si>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</si>
  <si>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</si>
  <si>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</si>
  <si>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</si>
  <si>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</si>
  <si>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</si>
  <si>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</si>
  <si>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</si>
  <si>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</si>
  <si>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</si>
  <si>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</si>
  <si>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</si>
  <si>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</si>
  <si>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</si>
  <si>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</si>
  <si>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</si>
  <si>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</si>
  <si>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</si>
  <si>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</si>
  <si>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</si>
  <si>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</si>
  <si>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</si>
  <si>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</si>
  <si>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</si>
  <si>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</si>
  <si>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</si>
  <si>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</si>
  <si>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</si>
  <si>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</si>
  <si>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</si>
  <si>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</si>
  <si>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</si>
  <si>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</si>
  <si>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</si>
  <si>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</si>
  <si>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</si>
  <si>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</si>
  <si>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</si>
  <si>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</si>
  <si>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</si>
  <si>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</si>
  <si>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</si>
  <si>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</si>
  <si>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</si>
  <si>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</si>
  <si>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</si>
  <si>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</si>
  <si>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</si>
  <si>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</si>
  <si>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</si>
  <si>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</si>
  <si>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</si>
  <si>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</si>
  <si>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</si>
  <si>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</si>
  <si>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</si>
  <si>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</si>
  <si>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</si>
  <si>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</si>
  <si>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</si>
  <si>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</si>
  <si>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</si>
  <si>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</si>
  <si>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</si>
  <si>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</si>
  <si>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</si>
  <si>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</si>
  <si>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</si>
  <si>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</si>
  <si>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</si>
  <si>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</si>
  <si>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</si>
  <si>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</si>
  <si>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</si>
  <si>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</si>
  <si>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</si>
  <si>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</si>
  <si>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</si>
  <si>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</si>
  <si>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</si>
  <si>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</si>
  <si>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</si>
  <si>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</si>
  <si>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</si>
  <si>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</si>
  <si>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</si>
  <si>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</si>
  <si>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</si>
  <si>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</si>
  <si>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</si>
  <si>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</si>
  <si>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</si>
  <si>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</si>
  <si>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</si>
  <si>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</si>
  <si>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</si>
  <si>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</si>
  <si>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</si>
  <si>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</si>
  <si>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</si>
  <si>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</si>
  <si>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</si>
  <si>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</si>
  <si>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</si>
  <si>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</si>
  <si>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</si>
  <si>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</si>
  <si>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</si>
  <si>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</si>
  <si>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</si>
  <si>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</si>
  <si>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</si>
  <si>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</si>
  <si>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</si>
  <si>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</si>
  <si>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</si>
  <si>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</si>
  <si>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</si>
  <si>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</si>
  <si>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</si>
  <si>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</si>
  <si>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</si>
  <si>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</si>
  <si>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</si>
  <si>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</si>
  <si>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</si>
  <si>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</si>
  <si>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</si>
  <si>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</si>
  <si>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</si>
  <si>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</si>
  <si>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</si>
  <si>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</si>
  <si>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</si>
  <si>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</si>
  <si>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</si>
  <si>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</si>
  <si>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</si>
  <si>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</si>
  <si>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</si>
  <si>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</si>
  <si>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</si>
  <si>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</si>
  <si>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</si>
  <si>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</si>
  <si>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</si>
  <si>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</si>
  <si>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</si>
  <si>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</si>
  <si>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</si>
  <si>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</si>
  <si>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</si>
  <si>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</si>
  <si>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</si>
  <si>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</si>
  <si>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</si>
  <si>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</si>
  <si>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</si>
  <si>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</si>
  <si>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</si>
  <si>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</si>
  <si>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</si>
  <si>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</si>
  <si>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</si>
  <si>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</si>
  <si>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</si>
  <si>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</si>
  <si>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</si>
  <si>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</si>
  <si>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</si>
  <si>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</si>
  <si>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</si>
  <si>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</si>
  <si>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</si>
  <si>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</si>
  <si>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</si>
  <si>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</si>
  <si>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</si>
  <si>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</si>
  <si>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</si>
  <si>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</si>
  <si>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</si>
  <si>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</si>
  <si>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</si>
  <si>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</si>
  <si>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</si>
  <si>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</si>
  <si>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</si>
  <si>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</si>
  <si>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</si>
  <si>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</si>
  <si>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</si>
  <si>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</si>
  <si>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</si>
  <si>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</si>
  <si>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</si>
  <si>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</si>
  <si>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</si>
  <si>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</si>
  <si>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</si>
  <si>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</si>
  <si>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</si>
  <si>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</si>
  <si>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</si>
  <si>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</si>
  <si>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</si>
  <si>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</si>
  <si>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</si>
  <si>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</si>
  <si>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</si>
  <si>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</si>
  <si>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</si>
  <si>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</si>
  <si>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</si>
  <si>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</si>
  <si>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</si>
  <si>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</si>
  <si>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</si>
  <si>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</si>
  <si>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</si>
  <si>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</si>
  <si>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</si>
  <si>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</si>
  <si>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</si>
  <si>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</si>
  <si>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</si>
  <si>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</si>
  <si>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</si>
  <si>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</si>
  <si>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</si>
  <si>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</si>
  <si>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</si>
  <si>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</si>
  <si>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</si>
  <si>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</si>
  <si>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</si>
  <si>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</si>
  <si>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</si>
  <si>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</si>
  <si>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</si>
  <si>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</si>
  <si>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</si>
  <si>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</si>
  <si>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</si>
  <si>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</si>
  <si>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</si>
  <si>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</si>
  <si>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</si>
  <si>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</si>
  <si>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</si>
  <si>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</si>
  <si>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</si>
  <si>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</si>
  <si>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</si>
  <si>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</si>
  <si>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</si>
  <si>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</si>
  <si>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</si>
  <si>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</si>
  <si>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</si>
  <si>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</si>
  <si>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</si>
  <si>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</si>
  <si>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</si>
  <si>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</si>
  <si>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</si>
  <si>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</si>
  <si>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</si>
  <si>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</si>
  <si>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</si>
  <si>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</si>
  <si>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</si>
  <si>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</si>
  <si>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</si>
  <si>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</si>
  <si>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</si>
  <si>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</si>
  <si>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</si>
  <si>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</si>
  <si>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</si>
  <si>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</si>
  <si>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</si>
  <si>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</si>
  <si>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</si>
  <si>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</si>
  <si>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</si>
  <si>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</si>
  <si>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</si>
  <si>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</si>
  <si>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</si>
  <si>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</si>
  <si>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</si>
  <si>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</si>
  <si>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</si>
  <si>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</si>
  <si>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</si>
  <si>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</si>
  <si>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</si>
  <si>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</si>
  <si>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</si>
  <si>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</si>
  <si>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</si>
  <si>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</si>
  <si>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</si>
  <si>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</si>
  <si>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</si>
  <si>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</si>
  <si>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</si>
  <si>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</si>
  <si>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</si>
  <si>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</si>
  <si>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</si>
  <si>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</si>
  <si>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</si>
  <si>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</si>
  <si>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</si>
  <si>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</si>
  <si>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</si>
  <si>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</si>
  <si>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</si>
  <si>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</si>
  <si>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</si>
  <si>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</si>
  <si>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</si>
  <si>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</si>
  <si>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</si>
  <si>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</si>
  <si>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</si>
  <si>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</si>
  <si>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</si>
  <si>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</si>
  <si>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</si>
  <si>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</si>
  <si>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</si>
  <si>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</si>
  <si>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</si>
  <si>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</si>
  <si>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</si>
  <si>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</si>
  <si>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</si>
  <si>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</si>
  <si>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</si>
  <si>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</si>
  <si>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</si>
  <si>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</si>
  <si>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</si>
  <si>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</si>
  <si>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</si>
  <si>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</si>
  <si>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</si>
  <si>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</si>
  <si>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</si>
  <si>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</si>
  <si>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</si>
  <si>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</si>
  <si>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</si>
  <si>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</si>
  <si>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</si>
  <si>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</si>
  <si>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</si>
  <si>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</si>
  <si>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</si>
  <si>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</si>
  <si>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</si>
  <si>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</si>
  <si>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</si>
  <si>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</si>
  <si>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</si>
  <si>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</si>
  <si>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</si>
  <si>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</si>
  <si>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</si>
  <si>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</si>
  <si>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</si>
  <si>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</si>
  <si>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</si>
  <si>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</si>
  <si>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</si>
  <si>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</si>
  <si>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</si>
  <si>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</si>
  <si>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</si>
  <si>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</si>
  <si>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</si>
  <si>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</si>
  <si>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</si>
  <si>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</si>
  <si>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</si>
  <si>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</si>
  <si>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</si>
  <si>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</si>
  <si>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</si>
  <si>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</si>
  <si>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</si>
  <si>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</si>
  <si>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</si>
  <si>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</si>
  <si>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</si>
  <si>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</si>
  <si>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</si>
  <si>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</si>
  <si>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</si>
  <si>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</si>
  <si>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</si>
  <si>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</si>
  <si>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</si>
  <si>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</si>
  <si>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</si>
  <si>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</si>
  <si>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</si>
  <si>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</si>
  <si>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</si>
  <si>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</si>
  <si>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</si>
  <si>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</si>
  <si>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</si>
  <si>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</si>
  <si>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</si>
  <si>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</si>
  <si>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</si>
  <si>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</si>
  <si>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</si>
  <si>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</si>
  <si>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</si>
  <si>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</si>
  <si>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</si>
  <si>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</si>
  <si>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</si>
  <si>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</si>
  <si>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</si>
  <si>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</si>
  <si>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</si>
  <si>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</si>
  <si>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</si>
  <si>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</si>
  <si>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</si>
  <si>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</si>
  <si>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</si>
  <si>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</si>
  <si>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</si>
  <si>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</si>
  <si>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</si>
  <si>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</si>
  <si>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</si>
  <si>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</si>
  <si>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</si>
  <si>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</si>
  <si>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</si>
  <si>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</si>
  <si>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</si>
  <si>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</si>
  <si>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</si>
  <si>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</si>
  <si>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</si>
  <si>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</si>
  <si>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</si>
  <si>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</si>
  <si>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</si>
  <si>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</si>
  <si>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</si>
  <si>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</si>
  <si>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</si>
  <si>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</si>
  <si>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</si>
  <si>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</si>
  <si>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</si>
  <si>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</si>
  <si>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</si>
  <si>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</si>
  <si>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</si>
  <si>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</si>
  <si>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</si>
  <si>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</si>
  <si>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</si>
  <si>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</si>
  <si>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</si>
  <si>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</si>
  <si>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</si>
  <si>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</si>
  <si>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</si>
  <si>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</si>
  <si>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</si>
  <si>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</si>
  <si>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</si>
  <si>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</si>
  <si>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</si>
  <si>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</si>
  <si>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</si>
  <si>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</si>
  <si>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</si>
  <si>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</si>
  <si>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</si>
  <si>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</si>
  <si>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</si>
  <si>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</si>
  <si>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</si>
  <si>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</si>
  <si>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</si>
  <si>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</si>
  <si>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</si>
  <si>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</si>
  <si>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</si>
  <si>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</si>
  <si>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</si>
  <si>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</si>
  <si>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</si>
  <si>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</si>
  <si>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</si>
  <si>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</si>
  <si>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</si>
  <si>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</si>
  <si>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</si>
  <si>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</si>
  <si>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</si>
  <si>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</si>
  <si>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</si>
  <si>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</si>
  <si>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</si>
  <si>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</si>
  <si>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</si>
  <si>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</si>
  <si>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</si>
  <si>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</si>
  <si>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</si>
  <si>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</si>
  <si>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</si>
  <si>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</si>
  <si>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</si>
  <si>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</si>
  <si>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</si>
  <si>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</si>
  <si>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</si>
  <si>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</si>
  <si>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</si>
  <si>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</si>
  <si>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</si>
  <si>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</si>
  <si>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</si>
  <si>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</si>
  <si>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</si>
  <si>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</si>
  <si>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</si>
  <si>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</si>
  <si>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</si>
  <si>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</si>
  <si>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</si>
  <si>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</si>
  <si>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</si>
  <si>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</si>
  <si>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</si>
  <si>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</si>
  <si>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</si>
  <si>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</si>
  <si>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</si>
  <si>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</si>
  <si>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</si>
  <si>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</si>
  <si>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</si>
  <si>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</si>
  <si>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</si>
  <si>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</si>
  <si>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</si>
  <si>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</si>
  <si>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</si>
  <si>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</si>
  <si>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</si>
  <si>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</si>
  <si>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</si>
  <si>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</si>
  <si>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</si>
  <si>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</si>
  <si>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</si>
  <si>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</si>
  <si>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</si>
  <si>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</si>
  <si>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</si>
  <si>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</si>
  <si>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</si>
  <si>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</si>
  <si>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</si>
  <si>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</si>
  <si>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</si>
  <si>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</si>
  <si>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</si>
  <si>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</si>
  <si>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</si>
  <si>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</si>
  <si>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</si>
  <si>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</si>
  <si>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</si>
  <si>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</si>
  <si>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</si>
  <si>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</si>
  <si>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</si>
  <si>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</si>
  <si>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</si>
  <si>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</si>
  <si>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</si>
  <si>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</si>
  <si>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</si>
  <si>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</si>
  <si>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</si>
  <si>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</si>
  <si>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</si>
  <si>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</si>
  <si>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</si>
  <si>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</si>
  <si>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</si>
  <si>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</si>
  <si>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</si>
  <si>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</si>
  <si>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</si>
  <si>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</si>
  <si>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</si>
  <si>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</si>
  <si>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</si>
  <si>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</si>
  <si>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</si>
  <si>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</si>
  <si>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</si>
  <si>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</si>
  <si>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</si>
  <si>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</si>
  <si>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</si>
  <si>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</si>
  <si>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</si>
  <si>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</si>
  <si>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</si>
  <si>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</si>
  <si>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</si>
  <si>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</si>
  <si>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</si>
  <si>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</si>
  <si>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</si>
  <si>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</si>
  <si>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</si>
  <si>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</si>
  <si>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</si>
  <si>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</si>
  <si>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</si>
  <si>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</si>
  <si>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</si>
  <si>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</si>
  <si>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</si>
  <si>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</si>
  <si>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</si>
  <si>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</si>
  <si>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</si>
  <si>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</si>
  <si>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</si>
  <si>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</si>
  <si>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</si>
  <si>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</si>
  <si>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</si>
  <si>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</si>
  <si>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</si>
  <si>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</si>
  <si>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</si>
  <si>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</si>
  <si>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</si>
  <si>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</si>
  <si>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</si>
  <si>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</si>
  <si>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</si>
  <si>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</si>
  <si>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</si>
  <si>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</si>
  <si>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</si>
  <si>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</si>
  <si>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</si>
  <si>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</si>
  <si>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</si>
  <si>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</si>
  <si>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</si>
  <si>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</si>
  <si>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</si>
  <si>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</si>
  <si>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</si>
  <si>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</si>
  <si>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</si>
  <si>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</si>
  <si>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</si>
  <si>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</si>
  <si>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</si>
  <si>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</si>
  <si>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</si>
  <si>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</si>
  <si>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</si>
  <si>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</si>
  <si>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</si>
  <si>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</si>
  <si>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</si>
  <si>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</si>
  <si>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</si>
  <si>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</si>
  <si>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</si>
  <si>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</si>
  <si>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</si>
  <si>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</si>
  <si>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</si>
  <si>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</si>
  <si>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</si>
  <si>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</si>
  <si>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</si>
  <si>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</si>
  <si>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</si>
  <si>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</si>
  <si>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</si>
  <si>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</si>
  <si>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</si>
  <si>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</si>
  <si>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</si>
  <si>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</si>
  <si>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</si>
  <si>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</si>
  <si>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</si>
  <si>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</si>
  <si>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</si>
  <si>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</si>
  <si>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</si>
  <si>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</si>
  <si>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</si>
  <si>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</si>
  <si>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</si>
  <si>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</si>
  <si>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</si>
  <si>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</si>
  <si>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</si>
  <si>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</si>
  <si>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</si>
  <si>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</si>
  <si>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</si>
  <si>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</si>
  <si>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</si>
  <si>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</si>
  <si>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</si>
  <si>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</si>
  <si>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</si>
  <si>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</si>
  <si>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</si>
  <si>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</si>
  <si>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</si>
  <si>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</si>
  <si>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</si>
  <si>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</si>
  <si>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</si>
  <si>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</si>
  <si>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</si>
  <si>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</si>
  <si>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</si>
  <si>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</si>
  <si>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</si>
  <si>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</si>
  <si>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</si>
  <si>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</si>
  <si>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</si>
  <si>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</si>
  <si>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</si>
  <si>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</si>
  <si>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</si>
  <si>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</si>
  <si>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</si>
  <si>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</si>
  <si>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</si>
  <si>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</si>
  <si>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</si>
  <si>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</si>
  <si>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</si>
  <si>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</si>
  <si>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</si>
  <si>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</si>
  <si>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</si>
  <si>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</si>
  <si>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</si>
  <si>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</si>
  <si>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</si>
  <si>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</si>
  <si>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</si>
  <si>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</si>
  <si>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</si>
  <si>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</si>
  <si>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</si>
  <si>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</si>
  <si>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</si>
  <si>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</si>
  <si>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</si>
  <si>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</si>
  <si>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</si>
  <si>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</si>
  <si>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</si>
  <si>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</si>
  <si>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</si>
  <si>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</si>
  <si>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</si>
  <si>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</si>
  <si>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</si>
  <si>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</si>
  <si>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</si>
  <si>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</si>
  <si>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</si>
  <si>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</si>
  <si>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</si>
  <si>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</si>
  <si>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</si>
  <si>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</si>
  <si>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</si>
  <si>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</si>
  <si>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</si>
  <si>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</si>
  <si>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</si>
  <si>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</si>
  <si>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</si>
  <si>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</si>
  <si>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</si>
  <si>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</si>
  <si>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</si>
  <si>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</si>
  <si>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</si>
  <si>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</si>
  <si>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</si>
  <si>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</si>
  <si>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</si>
  <si>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</si>
  <si>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</si>
  <si>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</si>
  <si>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</si>
  <si>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</si>
  <si>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</si>
  <si>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</si>
  <si>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</si>
  <si>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</si>
  <si>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</si>
  <si>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</si>
  <si>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</si>
  <si>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</si>
  <si>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</si>
  <si>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</si>
  <si>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</si>
  <si>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</si>
  <si>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</si>
  <si>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</si>
  <si>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</si>
  <si>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</si>
  <si>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</si>
  <si>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</si>
  <si>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</si>
  <si>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</si>
  <si>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</si>
  <si>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</si>
  <si>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</si>
  <si>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</si>
  <si>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</si>
  <si>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</si>
  <si>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</si>
  <si>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</si>
  <si>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</si>
  <si>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</si>
  <si>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</si>
  <si>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</si>
  <si>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</si>
  <si>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</si>
  <si>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</si>
  <si>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</si>
  <si>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</si>
  <si>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</si>
  <si>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</si>
  <si>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</si>
  <si>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</si>
  <si>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</si>
  <si>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</si>
  <si>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</si>
  <si>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</si>
  <si>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</si>
  <si>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</si>
  <si>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</si>
  <si>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</si>
  <si>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</si>
  <si>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</si>
  <si>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</si>
  <si>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</si>
  <si>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</si>
  <si>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</si>
  <si>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</si>
  <si>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</si>
  <si>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</si>
  <si>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</si>
  <si>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</si>
  <si>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</si>
  <si>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</si>
  <si>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</si>
  <si>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</si>
  <si>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</si>
  <si>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</si>
  <si>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</si>
  <si>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</si>
  <si>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</si>
  <si>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</si>
  <si>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</si>
  <si>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</si>
  <si>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</si>
  <si>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</si>
  <si>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</si>
  <si>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</si>
  <si>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</si>
  <si>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</si>
  <si>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</si>
  <si>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</si>
  <si>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</si>
  <si>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</si>
  <si>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</si>
  <si>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</si>
  <si>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</si>
  <si>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</si>
  <si>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</si>
  <si>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</si>
  <si>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</si>
  <si>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</si>
  <si>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</si>
  <si>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</si>
  <si>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</si>
  <si>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</si>
  <si>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</si>
  <si>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</si>
  <si>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</si>
  <si>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</si>
  <si>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</si>
  <si>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</si>
  <si>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</si>
  <si>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</si>
  <si>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</si>
  <si>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</si>
  <si>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</si>
  <si>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</si>
  <si>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</si>
  <si>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</si>
  <si>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</si>
  <si>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</si>
  <si>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</si>
  <si>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</si>
  <si>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</si>
  <si>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</si>
  <si>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</si>
  <si>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</si>
  <si>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</si>
  <si>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</si>
  <si>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</si>
  <si>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</si>
  <si>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</si>
  <si>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</si>
  <si>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</si>
  <si>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</si>
  <si>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</si>
  <si>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</si>
  <si>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</si>
  <si>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</si>
  <si>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</si>
  <si>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</si>
  <si>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</si>
  <si>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</si>
  <si>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</si>
  <si>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</si>
  <si>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</si>
  <si>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</si>
  <si>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</si>
  <si>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</si>
  <si>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</si>
  <si>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</si>
  <si>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</si>
  <si>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</si>
  <si>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</si>
  <si>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</si>
  <si>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</si>
  <si>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</si>
  <si>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</si>
  <si>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</si>
  <si>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</si>
  <si>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</si>
  <si>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</si>
  <si>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</si>
  <si>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</si>
  <si>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</si>
  <si>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</si>
  <si>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</si>
  <si>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</si>
  <si>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</si>
  <si>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</si>
  <si>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</si>
  <si>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</si>
  <si>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</si>
  <si>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</si>
  <si>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</si>
  <si>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</si>
  <si>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</si>
  <si>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</si>
  <si>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</si>
  <si>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</si>
  <si>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</si>
  <si>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</si>
  <si>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</si>
  <si>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</si>
  <si>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</si>
  <si>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</si>
  <si>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</si>
  <si>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</si>
  <si>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</si>
  <si>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</si>
  <si>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</si>
  <si>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</si>
  <si>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</si>
  <si>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</si>
  <si>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</si>
  <si>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</si>
  <si>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</si>
  <si>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</si>
  <si>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</si>
  <si>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</si>
  <si>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</si>
  <si>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</si>
  <si>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</si>
  <si>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</si>
  <si>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</si>
  <si>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</si>
  <si>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</si>
  <si>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</si>
  <si>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</si>
  <si>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</si>
  <si>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</si>
  <si>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</si>
  <si>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</si>
  <si>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</si>
  <si>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</si>
  <si>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</si>
  <si>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</si>
  <si>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</si>
  <si>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</si>
  <si>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</si>
  <si>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</si>
  <si>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</si>
  <si>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</si>
  <si>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</si>
  <si>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</si>
  <si>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</si>
  <si>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</si>
  <si>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</si>
  <si>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</si>
  <si>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</si>
  <si>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</si>
  <si>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</si>
  <si>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</si>
  <si>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</si>
  <si>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</si>
  <si>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</si>
  <si>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</si>
  <si>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</si>
  <si>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</si>
  <si>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</si>
  <si>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</si>
  <si>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</si>
  <si>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</si>
  <si>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</si>
  <si>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</si>
  <si>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</si>
  <si>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</si>
  <si>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</si>
  <si>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</si>
  <si>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</si>
  <si>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</si>
  <si>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</si>
  <si>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</si>
  <si>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</si>
  <si>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</si>
  <si>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</si>
  <si>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</si>
  <si>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</si>
  <si>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</si>
  <si>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</si>
  <si>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</si>
  <si>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</si>
  <si>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</si>
  <si>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</si>
  <si>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</si>
  <si>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</si>
  <si>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</si>
  <si>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</si>
  <si>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</si>
  <si>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</si>
  <si>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</si>
  <si>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</si>
  <si>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</si>
  <si>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</si>
  <si>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</si>
  <si>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</si>
  <si>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</si>
  <si>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</si>
  <si>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</si>
  <si>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</si>
  <si>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</si>
  <si>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</si>
  <si>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</si>
  <si>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</si>
  <si>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</si>
  <si>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</si>
  <si>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</si>
  <si>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</si>
  <si>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</si>
  <si>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</si>
  <si>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</si>
  <si>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</si>
  <si>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</si>
  <si>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</si>
  <si>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</si>
  <si>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</si>
  <si>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</si>
  <si>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</si>
  <si>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</si>
  <si>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</si>
  <si>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</si>
  <si>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</si>
  <si>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</si>
  <si>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</si>
  <si>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</si>
  <si>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</si>
  <si>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</si>
  <si>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</si>
  <si>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</si>
  <si>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</si>
  <si>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</si>
  <si>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</si>
  <si>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</si>
  <si>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</si>
  <si>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</si>
  <si>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</si>
  <si>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</si>
  <si>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</si>
  <si>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</si>
  <si>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</si>
  <si>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</si>
  <si>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</si>
  <si>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</si>
  <si>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</si>
  <si>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</si>
  <si>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</si>
  <si>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</si>
  <si>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</si>
  <si>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</si>
  <si>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</si>
  <si>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</si>
  <si>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</si>
  <si>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</si>
  <si>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</si>
  <si>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</si>
  <si>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</si>
  <si>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</si>
  <si>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</si>
  <si>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</si>
  <si>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</si>
  <si>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</si>
  <si>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</si>
  <si>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</si>
  <si>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</si>
  <si>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</si>
  <si>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</si>
  <si>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</si>
  <si>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</si>
  <si>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</si>
  <si>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</si>
  <si>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</si>
  <si>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</si>
  <si>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</si>
  <si>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</si>
  <si>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</si>
  <si>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</si>
  <si>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</si>
  <si>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</si>
  <si>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</si>
  <si>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</si>
  <si>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</si>
  <si>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</si>
  <si>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</si>
  <si>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</si>
  <si>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</si>
  <si>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</si>
  <si>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</si>
  <si>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</si>
  <si>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</si>
  <si>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</si>
  <si>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</si>
  <si>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</si>
  <si>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</si>
  <si>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</si>
  <si>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</si>
  <si>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</si>
  <si>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</si>
  <si>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</si>
  <si>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</si>
  <si>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</si>
  <si>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</si>
  <si>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</si>
  <si>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</si>
  <si>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</si>
  <si>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</si>
  <si>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</si>
  <si>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</si>
  <si>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</si>
  <si>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</si>
  <si>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</si>
  <si>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</si>
  <si>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</si>
  <si>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</si>
  <si>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</si>
  <si>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</si>
  <si>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</si>
  <si>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</si>
  <si>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</si>
  <si>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</si>
  <si>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</si>
  <si>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</si>
  <si>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</si>
  <si>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</si>
  <si>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</si>
  <si>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</si>
  <si>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</si>
  <si>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</si>
  <si>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</si>
  <si>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</si>
  <si>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</si>
  <si>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</si>
  <si>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</si>
  <si>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</si>
  <si>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</si>
  <si>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</si>
  <si>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</si>
  <si>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</si>
  <si>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</si>
  <si>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</si>
  <si>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</si>
  <si>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</si>
  <si>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</si>
  <si>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</si>
  <si>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</si>
  <si>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</si>
  <si>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</si>
  <si>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</si>
  <si>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</si>
  <si>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</si>
  <si>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</si>
  <si>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</si>
  <si>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</si>
  <si>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</si>
  <si>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</si>
  <si>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</si>
  <si>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</si>
  <si>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</si>
  <si>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</si>
  <si>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</si>
  <si>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</si>
  <si>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</si>
  <si>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</si>
  <si>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</si>
  <si>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</si>
  <si>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</si>
  <si>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</si>
  <si>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</si>
  <si>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</si>
  <si>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</si>
  <si>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</si>
  <si>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</si>
  <si>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</si>
  <si>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</si>
  <si>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</si>
  <si>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</si>
  <si>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</si>
  <si>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</si>
  <si>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</si>
  <si>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</si>
  <si>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</si>
  <si>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</si>
  <si>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</si>
  <si>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</si>
  <si>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</si>
  <si>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</si>
  <si>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</si>
  <si>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</si>
  <si>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</si>
  <si>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</si>
  <si>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</si>
  <si>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</si>
  <si>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</si>
  <si>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</si>
  <si>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</si>
  <si>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</si>
  <si>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</si>
  <si>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</si>
  <si>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</si>
  <si>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</si>
  <si>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</si>
  <si>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</si>
  <si>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</si>
  <si>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</si>
  <si>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</si>
  <si>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</si>
  <si>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</si>
  <si>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</si>
  <si>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</si>
  <si>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</si>
  <si>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</si>
  <si>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</si>
  <si>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</si>
  <si>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</si>
  <si>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</si>
  <si>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</si>
  <si>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</si>
  <si>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</si>
  <si>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</si>
  <si>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</si>
  <si>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</si>
  <si>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</si>
  <si>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</si>
  <si>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</si>
  <si>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</si>
  <si>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</si>
  <si>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</si>
  <si>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</si>
  <si>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</si>
  <si>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</si>
  <si>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</si>
  <si>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</si>
  <si>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</si>
  <si>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</si>
  <si>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</si>
  <si>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</si>
  <si>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</si>
  <si>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</si>
  <si>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</si>
  <si>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</si>
  <si>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</si>
  <si>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</si>
  <si>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</si>
  <si>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</si>
  <si>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</si>
  <si>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</si>
  <si>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</si>
  <si>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</si>
  <si>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</si>
  <si>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</si>
  <si>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</si>
  <si>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</si>
  <si>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</si>
  <si>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</si>
  <si>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</si>
  <si>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</si>
  <si>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</si>
  <si>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</si>
  <si>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</si>
  <si>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</si>
  <si>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</si>
  <si>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</si>
  <si>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</si>
  <si>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</si>
  <si>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</si>
  <si>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</si>
  <si>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</si>
  <si>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</si>
  <si>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</si>
  <si>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</si>
  <si>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</si>
  <si>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</si>
  <si>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</si>
  <si>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</si>
  <si>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</si>
  <si>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</si>
  <si>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</si>
  <si>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</si>
  <si>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</si>
  <si>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</si>
  <si>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</si>
  <si>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</si>
  <si>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</si>
  <si>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</si>
  <si>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</si>
  <si>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</si>
  <si>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</si>
  <si>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</si>
  <si>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</si>
  <si>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</si>
  <si>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</si>
  <si>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</si>
  <si>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</si>
  <si>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</si>
  <si>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</si>
  <si>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</si>
  <si>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</si>
  <si>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</si>
  <si>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</si>
  <si>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</si>
  <si>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</si>
  <si>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</si>
  <si>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</si>
  <si>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</si>
  <si>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</si>
  <si>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</si>
  <si>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</si>
  <si>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</si>
  <si>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</si>
  <si>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</si>
  <si>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</si>
  <si>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</si>
  <si>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</si>
  <si>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</si>
  <si>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</si>
  <si>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</si>
  <si>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</si>
  <si>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</si>
  <si>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</si>
  <si>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</si>
  <si>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</si>
  <si>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</si>
  <si>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</si>
  <si>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</si>
  <si>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</si>
  <si>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</si>
  <si>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</si>
  <si>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</si>
  <si>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</si>
  <si>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</si>
  <si>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</si>
  <si>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</si>
  <si>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</si>
  <si>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</si>
  <si>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</si>
  <si>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</si>
  <si>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</si>
  <si>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</si>
  <si>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</si>
  <si>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</si>
  <si>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</si>
  <si>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</si>
  <si>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</si>
  <si>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</si>
  <si>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</si>
  <si>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</si>
  <si>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</si>
  <si>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</si>
  <si>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</si>
  <si>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</si>
  <si>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</si>
  <si>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</si>
  <si>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</si>
  <si>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</si>
  <si>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</si>
  <si>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</si>
  <si>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</si>
  <si>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</si>
  <si>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</si>
  <si>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</si>
  <si>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</si>
  <si>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</si>
  <si>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</si>
  <si>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</si>
  <si>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</si>
  <si>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</si>
  <si>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</si>
  <si>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</si>
  <si>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</si>
  <si>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</si>
  <si>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</si>
  <si>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</si>
  <si>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</si>
  <si>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</si>
  <si>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</si>
  <si>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</si>
  <si>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</si>
  <si>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</si>
  <si>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</si>
  <si>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</si>
  <si>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</si>
  <si>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</si>
  <si>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</si>
  <si>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</si>
  <si>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</si>
  <si>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</si>
  <si>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</si>
  <si>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</si>
  <si>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</si>
  <si>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</si>
  <si>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</si>
  <si>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</si>
  <si>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</si>
  <si>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</si>
  <si>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</si>
  <si>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</si>
  <si>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</si>
  <si>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</si>
  <si>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</si>
  <si>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</si>
  <si>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</si>
  <si>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</si>
  <si>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</si>
  <si>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</si>
  <si>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</si>
  <si>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</si>
  <si>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</si>
  <si>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</si>
  <si>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</si>
  <si>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</si>
  <si>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</si>
  <si>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</si>
  <si>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</si>
  <si>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</si>
  <si>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</si>
  <si>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</si>
  <si>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</si>
  <si>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</si>
  <si>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</si>
  <si>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</si>
  <si>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</si>
  <si>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</si>
  <si>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</si>
  <si>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</si>
  <si>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</si>
  <si>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</si>
  <si>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</si>
  <si>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</si>
  <si>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</si>
  <si>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</si>
  <si>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</si>
  <si>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</si>
  <si>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</si>
  <si>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</si>
  <si>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</si>
  <si>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</si>
  <si>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</si>
  <si>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</si>
  <si>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</si>
  <si>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</si>
  <si>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</si>
  <si>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</si>
  <si>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</si>
  <si>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</si>
  <si>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</si>
  <si>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</si>
  <si>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</si>
  <si>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</si>
  <si>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</si>
  <si>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</si>
  <si>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</si>
  <si>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</si>
  <si>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</si>
  <si>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</si>
  <si>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</si>
  <si>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</si>
  <si>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</si>
  <si>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</si>
  <si>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</si>
  <si>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</si>
  <si>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</si>
  <si>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</si>
  <si>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</si>
  <si>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</si>
  <si>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</si>
  <si>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</si>
  <si>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</si>
  <si>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</si>
  <si>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</si>
  <si>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</si>
  <si>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</si>
  <si>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</si>
  <si>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</si>
  <si>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</si>
  <si>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</si>
  <si>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</si>
  <si>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</si>
  <si>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</si>
  <si>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</si>
  <si>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</si>
  <si>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</si>
  <si>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</si>
  <si>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</si>
  <si>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</si>
  <si>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</si>
  <si>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</si>
  <si>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</si>
  <si>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</si>
  <si>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</si>
  <si>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</si>
  <si>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</si>
  <si>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</si>
  <si>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</si>
  <si>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</si>
  <si>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</si>
  <si>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</si>
  <si>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</si>
  <si>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</si>
  <si>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</si>
  <si>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</si>
  <si>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</si>
  <si>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</si>
  <si>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</si>
  <si>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</si>
  <si>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</si>
  <si>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</si>
  <si>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</si>
  <si>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</si>
  <si>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</si>
  <si>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</si>
  <si>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</si>
  <si>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</si>
  <si>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</si>
  <si>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</si>
  <si>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</si>
  <si>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</si>
  <si>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</si>
  <si>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</si>
  <si>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</si>
  <si>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</si>
  <si>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</si>
  <si>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</si>
  <si>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</si>
  <si>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</si>
  <si>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</si>
  <si>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</si>
  <si>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</si>
  <si>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</si>
  <si>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</si>
  <si>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</si>
  <si>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</si>
  <si>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</si>
  <si>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</si>
  <si>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</si>
  <si>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</si>
  <si>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</si>
  <si>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</si>
  <si>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</si>
  <si>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</si>
  <si>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</si>
  <si>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</si>
  <si>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</si>
  <si>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</si>
  <si>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</si>
  <si>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</si>
  <si>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</si>
  <si>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</si>
  <si>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</si>
  <si>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</si>
  <si>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</si>
  <si>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</si>
  <si>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</si>
  <si>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</si>
  <si>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</si>
  <si>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</si>
  <si>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</si>
  <si>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</si>
  <si>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</si>
  <si>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</si>
  <si>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</si>
  <si>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</si>
  <si>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</si>
  <si>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</si>
  <si>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</si>
  <si>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</si>
  <si>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</si>
  <si>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</si>
  <si>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</si>
  <si>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</si>
  <si>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</si>
  <si>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</si>
  <si>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</si>
  <si>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</si>
  <si>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</si>
  <si>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</si>
  <si>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</si>
  <si>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</si>
  <si>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</si>
  <si>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</si>
  <si>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</si>
  <si>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</si>
  <si>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</si>
  <si>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</si>
  <si>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</si>
  <si>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</si>
  <si>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</si>
  <si>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</si>
  <si>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</si>
  <si>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</si>
  <si>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</si>
  <si>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</si>
  <si>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</si>
  <si>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</si>
  <si>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</si>
  <si>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</si>
  <si>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</si>
  <si>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</si>
  <si>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</si>
  <si>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</si>
  <si>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</si>
  <si>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</si>
  <si>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</si>
  <si>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</si>
  <si>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</si>
  <si>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</si>
  <si>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</si>
  <si>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</si>
  <si>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</si>
  <si>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</si>
  <si>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</si>
  <si>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</si>
  <si>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</si>
  <si>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</si>
  <si>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</si>
  <si>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</si>
  <si>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</si>
  <si>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</si>
  <si>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</si>
  <si>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</si>
  <si>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</si>
  <si>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</si>
  <si>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</si>
  <si>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</si>
  <si>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</si>
  <si>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</si>
  <si>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</si>
  <si>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</si>
  <si>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</si>
  <si>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</si>
  <si>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</si>
  <si>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</si>
  <si>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</si>
  <si>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</si>
  <si>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</si>
  <si>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</si>
  <si>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</si>
  <si>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</si>
  <si>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</si>
  <si>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</si>
  <si>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</si>
  <si>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</si>
  <si>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</si>
  <si>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</si>
  <si>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</si>
  <si>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</si>
  <si>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</si>
  <si>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</si>
  <si>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</si>
  <si>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</si>
  <si>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</si>
  <si>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</si>
  <si>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</si>
  <si>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</si>
  <si>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</si>
  <si>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</si>
  <si>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</si>
  <si>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</si>
  <si>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</si>
  <si>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</si>
  <si>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</si>
  <si>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</si>
  <si>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</si>
  <si>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</si>
  <si>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</si>
  <si>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</si>
  <si>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</si>
  <si>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</si>
  <si>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</si>
  <si>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</si>
  <si>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</si>
  <si>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</si>
  <si>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</si>
  <si>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</si>
  <si>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</si>
  <si>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</si>
  <si>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</si>
  <si>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</si>
  <si>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</si>
  <si>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</si>
  <si>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</si>
  <si>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</si>
  <si>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</si>
  <si>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</si>
  <si>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</si>
  <si>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</si>
  <si>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</si>
  <si>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</si>
  <si>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</si>
  <si>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</si>
  <si>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</si>
  <si>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</si>
  <si>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</si>
  <si>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</si>
  <si>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</si>
  <si>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</si>
  <si>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</si>
  <si>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</si>
  <si>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</si>
  <si>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</si>
  <si>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</si>
  <si>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</si>
  <si>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</si>
  <si>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</si>
  <si>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</si>
  <si>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</si>
  <si>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</si>
  <si>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</si>
  <si>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</si>
  <si>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</si>
  <si>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</si>
  <si>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</si>
  <si>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</si>
  <si>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</si>
  <si>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</si>
  <si>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</si>
  <si>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</si>
  <si>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</si>
  <si>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</si>
  <si>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</si>
  <si>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</si>
  <si>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</si>
  <si>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</si>
  <si>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</si>
  <si>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</si>
  <si>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</si>
  <si>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</si>
  <si>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</si>
  <si>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</si>
  <si>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</si>
  <si>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</si>
  <si>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</si>
  <si>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</si>
  <si>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</si>
  <si>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</si>
  <si>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</si>
  <si>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</si>
  <si>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</si>
  <si>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</si>
  <si>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</si>
  <si>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</si>
  <si>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</si>
  <si>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</si>
  <si>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</si>
  <si>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</si>
  <si>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</si>
  <si>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</si>
  <si>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</si>
  <si>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</si>
  <si>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</si>
  <si>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</si>
  <si>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</si>
  <si>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</si>
  <si>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</si>
  <si>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</si>
  <si>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</si>
  <si>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</si>
  <si>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</si>
  <si>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</si>
  <si>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</si>
  <si>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</si>
  <si>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</si>
  <si>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</si>
  <si>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</si>
  <si>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</si>
  <si>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</si>
  <si>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</si>
  <si>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</si>
  <si>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</si>
  <si>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</si>
  <si>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</si>
  <si>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</si>
  <si>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</si>
  <si>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</si>
  <si>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</si>
  <si>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</si>
  <si>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</si>
  <si>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</si>
  <si>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</si>
  <si>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</si>
  <si>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</si>
  <si>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</si>
  <si>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</si>
  <si>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</si>
  <si>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</si>
  <si>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</si>
  <si>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</si>
  <si>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</si>
  <si>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</si>
  <si>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</si>
  <si>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</si>
  <si>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</si>
  <si>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</si>
  <si>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</si>
  <si>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</si>
  <si>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</si>
  <si>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</si>
  <si>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</si>
  <si>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</si>
  <si>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</si>
  <si>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</si>
  <si>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</si>
  <si>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</si>
  <si>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</si>
  <si>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</si>
  <si>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</si>
  <si>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</si>
  <si>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</si>
  <si>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</si>
  <si>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</si>
  <si>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</si>
  <si>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</si>
  <si>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</si>
  <si>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</si>
  <si>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</si>
  <si>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</si>
  <si>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</si>
  <si>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</si>
  <si>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</si>
  <si>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</si>
  <si>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</si>
  <si>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</si>
  <si>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</si>
  <si>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</si>
  <si>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</si>
  <si>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</si>
  <si>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</si>
  <si>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</si>
  <si>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</si>
  <si>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</si>
  <si>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</si>
  <si>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</si>
  <si>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</si>
  <si>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</si>
  <si>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</si>
  <si>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</si>
  <si>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</si>
  <si>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</si>
  <si>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</si>
  <si>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</si>
  <si>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</si>
  <si>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</si>
  <si>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</si>
  <si>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</si>
  <si>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</si>
  <si>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</si>
  <si>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</si>
  <si>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</si>
  <si>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</si>
  <si>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</si>
  <si>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</si>
  <si>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</si>
  <si>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</si>
  <si>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</si>
  <si>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</si>
  <si>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</si>
  <si>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</si>
  <si>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</si>
  <si>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</si>
  <si>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</si>
  <si>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</si>
  <si>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</si>
  <si>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</si>
  <si>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</si>
  <si>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</si>
  <si>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</si>
  <si>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</si>
  <si>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</si>
  <si>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</si>
  <si>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</si>
  <si>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</si>
  <si>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</si>
  <si>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</si>
  <si>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</si>
  <si>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</si>
  <si>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</si>
  <si>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</si>
  <si>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</si>
  <si>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</si>
  <si>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</si>
  <si>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</si>
  <si>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</si>
  <si>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</si>
  <si>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</si>
  <si>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</si>
  <si>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</si>
  <si>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</si>
  <si>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</si>
  <si>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</si>
  <si>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</si>
  <si>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</si>
  <si>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</si>
  <si>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</si>
  <si>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</si>
  <si>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</si>
  <si>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</si>
  <si>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</si>
  <si>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</si>
  <si>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</si>
  <si>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</si>
  <si>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</si>
  <si>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</si>
  <si>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</si>
  <si>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</si>
  <si>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</si>
  <si>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</si>
  <si>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</si>
  <si>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</si>
  <si>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</si>
  <si>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</si>
  <si>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</si>
  <si>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</si>
  <si>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</si>
  <si>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</si>
  <si>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</si>
  <si>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</si>
  <si>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</si>
  <si>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</si>
  <si>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</si>
  <si>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</si>
  <si>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</si>
  <si>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</si>
  <si>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</si>
  <si>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</si>
  <si>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</si>
  <si>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</si>
  <si>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</si>
  <si>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</si>
  <si>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</si>
  <si>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</si>
  <si>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</si>
  <si>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</si>
  <si>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</si>
  <si>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</si>
  <si>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</si>
  <si>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</si>
  <si>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</si>
  <si>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</si>
  <si>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</si>
  <si>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</si>
  <si>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</si>
  <si>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</si>
  <si>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</si>
  <si>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</si>
  <si>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</si>
  <si>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</si>
  <si>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</si>
  <si>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</si>
  <si>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</si>
  <si>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</si>
  <si>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</si>
  <si>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</si>
  <si>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</si>
  <si>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</si>
  <si>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</si>
  <si>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</si>
  <si>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</si>
  <si>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</si>
  <si>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</si>
  <si>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</si>
  <si>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</si>
  <si>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</si>
  <si>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</si>
  <si>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</si>
  <si>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</si>
  <si>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</si>
  <si>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</si>
  <si>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</si>
  <si>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</si>
  <si>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</si>
  <si>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</si>
  <si>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</si>
  <si>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</si>
  <si>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</si>
  <si>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</si>
  <si>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</si>
  <si>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</si>
  <si>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</si>
  <si>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</si>
  <si>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</si>
  <si>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</si>
  <si>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</si>
  <si>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</si>
  <si>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</si>
  <si>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</si>
  <si>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</si>
  <si>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</si>
  <si>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</si>
  <si>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</si>
  <si>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</si>
  <si>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</si>
  <si>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</si>
  <si>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</si>
  <si>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</si>
  <si>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</si>
  <si>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</si>
  <si>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</si>
  <si>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</si>
  <si>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</si>
  <si>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</si>
  <si>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</si>
  <si>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</si>
  <si>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</si>
  <si>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</si>
  <si>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</si>
  <si>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</si>
  <si>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</si>
  <si>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</si>
  <si>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</si>
  <si>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</si>
  <si>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</si>
  <si>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</si>
  <si>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</si>
  <si>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</si>
  <si>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</si>
  <si>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</si>
  <si>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</si>
  <si>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</si>
  <si>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</si>
  <si>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</si>
  <si>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</si>
  <si>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</si>
  <si>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</si>
  <si>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</si>
  <si>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</si>
  <si>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</si>
  <si>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</si>
  <si>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</si>
  <si>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</si>
  <si>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</si>
  <si>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</si>
  <si>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</si>
  <si>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</si>
  <si>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</si>
  <si>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</si>
  <si>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</si>
  <si>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</si>
  <si>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</si>
  <si>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</si>
  <si>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</si>
  <si>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</si>
  <si>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</si>
  <si>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</si>
  <si>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</si>
  <si>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</si>
  <si>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</si>
  <si>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</si>
  <si>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</si>
  <si>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</si>
  <si>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</si>
  <si>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</si>
  <si>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</si>
  <si>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</si>
  <si>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</si>
  <si>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</si>
  <si>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</si>
  <si>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</si>
  <si>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</si>
  <si>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</si>
  <si>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</si>
  <si>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</si>
  <si>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</si>
  <si>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</si>
  <si>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</si>
  <si>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</si>
  <si>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</si>
  <si>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</si>
  <si>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</si>
  <si>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</si>
  <si>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</si>
  <si>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</si>
  <si>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</si>
  <si>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</si>
  <si>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</si>
  <si>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</si>
  <si>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</si>
  <si>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</si>
  <si>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</si>
  <si>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</si>
  <si>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</si>
  <si>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</si>
  <si>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</si>
  <si>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</si>
  <si>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</si>
  <si>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</si>
  <si>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</si>
  <si>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</si>
  <si>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</si>
  <si>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</si>
  <si>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</si>
  <si>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</si>
  <si>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</si>
  <si>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</si>
  <si>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</si>
  <si>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</si>
  <si>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</si>
  <si>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</si>
  <si>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</si>
  <si>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</si>
  <si>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</si>
  <si>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</si>
  <si>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</si>
  <si>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</si>
  <si>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</si>
  <si>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</si>
  <si>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</si>
  <si>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</si>
  <si>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</si>
  <si>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</si>
  <si>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</si>
  <si>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</si>
  <si>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</si>
  <si>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</si>
  <si>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</si>
  <si>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</si>
  <si>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</si>
  <si>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</si>
  <si>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</si>
  <si>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</si>
  <si>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</si>
  <si>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</si>
  <si>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</si>
  <si>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</si>
  <si>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</si>
  <si>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</si>
  <si>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</si>
  <si>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</si>
  <si>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</si>
  <si>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</si>
  <si>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</si>
  <si>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</si>
  <si>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</si>
  <si>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</si>
  <si>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</si>
  <si>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</si>
  <si>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</si>
  <si>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</si>
  <si>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</si>
  <si>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</si>
  <si>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</si>
  <si>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</si>
  <si>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</si>
  <si>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</si>
  <si>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</si>
  <si>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</si>
  <si>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</si>
  <si>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</si>
  <si>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</si>
  <si>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</si>
  <si>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</si>
  <si>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</si>
  <si>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</si>
  <si>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</si>
  <si>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</si>
  <si>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</si>
  <si>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</si>
  <si>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</si>
  <si>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</si>
  <si>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</si>
  <si>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</si>
  <si>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</si>
  <si>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</si>
  <si>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</si>
  <si>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</si>
  <si>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</si>
  <si>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</si>
  <si>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</si>
  <si>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</si>
  <si>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</si>
  <si>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</si>
  <si>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</si>
  <si>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</si>
  <si>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</si>
  <si>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</si>
  <si>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</si>
  <si>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</si>
  <si>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</si>
  <si>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</si>
  <si>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</si>
  <si>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</si>
  <si>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</si>
  <si>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</si>
  <si>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</si>
  <si>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</si>
  <si>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</si>
  <si>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</si>
  <si>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</si>
  <si>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</si>
  <si>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</si>
  <si>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</si>
  <si>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</si>
  <si>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</si>
  <si>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</si>
  <si>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</si>
  <si>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</si>
  <si>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</si>
  <si>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</si>
  <si>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</si>
  <si>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</si>
  <si>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</si>
  <si>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</si>
  <si>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</si>
  <si>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</si>
  <si>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</si>
  <si>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</si>
  <si>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</si>
  <si>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</si>
  <si>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</si>
  <si>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</si>
  <si>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</si>
  <si>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</si>
  <si>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</si>
  <si>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</si>
  <si>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</si>
  <si>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</si>
  <si>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</si>
  <si>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</si>
  <si>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</si>
  <si>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</si>
  <si>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</si>
  <si>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</si>
  <si>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</si>
  <si>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</si>
  <si>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</si>
  <si>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</si>
  <si>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</si>
  <si>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</si>
  <si>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</si>
  <si>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</si>
  <si>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</si>
  <si>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</si>
  <si>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</si>
  <si>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</si>
  <si>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</si>
  <si>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</si>
  <si>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</si>
  <si>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</si>
  <si>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</si>
  <si>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</si>
  <si>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</si>
  <si>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</si>
  <si>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</si>
  <si>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</si>
  <si>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</si>
  <si>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</si>
  <si>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</si>
  <si>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</si>
  <si>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</si>
  <si>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</si>
  <si>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</si>
  <si>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</si>
  <si>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</si>
  <si>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</si>
  <si>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</si>
  <si>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</si>
  <si>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</si>
  <si>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</si>
  <si>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</si>
  <si>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</si>
  <si>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</si>
  <si>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</si>
  <si>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</si>
  <si>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</si>
  <si>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</si>
  <si>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</si>
  <si>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</si>
  <si>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</si>
  <si>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</si>
  <si>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</si>
  <si>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</si>
  <si>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</si>
  <si>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</si>
  <si>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</si>
  <si>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</si>
  <si>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</si>
  <si>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</si>
  <si>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</si>
  <si>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</si>
  <si>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</si>
  <si>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</si>
  <si>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</si>
  <si>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</si>
  <si>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</si>
  <si>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</si>
  <si>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</si>
  <si>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</si>
  <si>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</si>
  <si>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</si>
  <si>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</si>
  <si>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</si>
  <si>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</si>
  <si>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</si>
  <si>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</si>
  <si>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</si>
  <si>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</si>
  <si>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</si>
  <si>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</si>
  <si>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</si>
  <si>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</si>
  <si>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</si>
  <si>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</si>
  <si>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</si>
  <si>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</si>
  <si>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</si>
  <si>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</si>
  <si>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</si>
  <si>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</si>
  <si>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</si>
  <si>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</si>
  <si>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</si>
  <si>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</si>
  <si>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</si>
  <si>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</si>
  <si>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</si>
  <si>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</si>
  <si>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</si>
  <si>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</si>
  <si>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</si>
  <si>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</si>
  <si>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</si>
  <si>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</si>
  <si>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</si>
  <si>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</si>
  <si>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</si>
  <si>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</si>
  <si>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</si>
  <si>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</si>
  <si>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</si>
  <si>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</si>
  <si>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</si>
  <si>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</si>
  <si>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</si>
  <si>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</si>
  <si>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</si>
  <si>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</si>
  <si>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</si>
  <si>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</si>
  <si>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</si>
  <si>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</si>
  <si>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</si>
  <si>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</si>
  <si>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</si>
  <si>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</si>
  <si>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</si>
  <si>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</si>
  <si>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</si>
  <si>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</si>
  <si>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</si>
  <si>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</si>
  <si>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</si>
  <si>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</si>
  <si>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</si>
  <si>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</si>
  <si>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</si>
  <si>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</si>
  <si>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</si>
  <si>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</si>
  <si>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</si>
  <si>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</si>
  <si>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</si>
  <si>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</si>
  <si>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</si>
  <si>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</si>
  <si>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</si>
  <si>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</si>
  <si>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</si>
  <si>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</si>
  <si>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</si>
  <si>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</si>
  <si>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</si>
  <si>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</si>
  <si>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</si>
  <si>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</si>
  <si>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</si>
  <si>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</si>
  <si>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</si>
  <si>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</si>
  <si>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</si>
  <si>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</si>
  <si>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</si>
  <si>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</si>
  <si>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</si>
  <si>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</si>
  <si>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</si>
  <si>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</si>
  <si>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</si>
  <si>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</si>
  <si>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Grand Total</t>
  </si>
  <si>
    <t>2019</t>
  </si>
  <si>
    <t>Jan</t>
  </si>
  <si>
    <t>Feb</t>
  </si>
  <si>
    <t>Mar</t>
  </si>
  <si>
    <t>Apr</t>
  </si>
  <si>
    <t>May</t>
  </si>
  <si>
    <t>Jun</t>
  </si>
  <si>
    <t>Jul</t>
  </si>
  <si>
    <t>Aug</t>
  </si>
  <si>
    <t>Sep</t>
  </si>
  <si>
    <t>Oct</t>
  </si>
  <si>
    <t>Nov</t>
  </si>
  <si>
    <t>Dec</t>
  </si>
  <si>
    <t>2020</t>
  </si>
  <si>
    <t>2021</t>
  </si>
  <si>
    <t>2022</t>
  </si>
  <si>
    <t>Years</t>
  </si>
  <si>
    <t>Arabica</t>
  </si>
  <si>
    <t>Excelsia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</si>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</sst>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23">
    <dxf>
      <font>
        <strike val="0"/>
        <u/>
        <name val="Calibri"/>
        <family val="2"/>
        <scheme val="minor"/>
      </font>
      <fill>
        <patternFill>
          <bgColor rgb="FF92D050"/>
        </patternFill>
      </fill>
    </dxf>
    <dxf>
      <font>
        <strike val="0"/>
        <u val="double"/>
      </font>
      <fill>
        <patternFill>
          <bgColor rgb="FF92D050"/>
        </patternFill>
      </fill>
    </dxf>
    <dxf>
      <fill>
        <patternFill patternType="gray0625">
          <bgColor theme="0" tint="-4.9989318521683403E-2"/>
        </patternFill>
      </fill>
    </dxf>
    <dxf>
      <font>
        <b/>
        <sz val="11"/>
        <color theme="1"/>
      </font>
    </dxf>
    <dxf>
      <fill>
        <patternFill patternType="solid">
          <fgColor theme="0"/>
          <bgColor rgb="FF92D050"/>
        </patternFill>
      </fill>
      <border>
        <left style="thin">
          <color theme="1" tint="-0.499984740745262"/>
        </left>
        <right style="thin">
          <color theme="1" tint="-0.499984740745262"/>
        </right>
        <top style="thin">
          <color theme="1" tint="-0.499984740745262"/>
        </top>
        <bottom style="thin">
          <color theme="1" tint="-0.499984740745262"/>
        </bottom>
      </border>
    </dxf>
    <dxf>
      <fill>
        <patternFill patternType="mediumGray">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font>
        <b val="0"/>
        <i val="0"/>
        <strike val="0"/>
        <condense val="0"/>
        <extend val="0"/>
        <outline val="0"/>
        <shadow val="0"/>
        <u val="none"/>
        <vertAlign val="baseline"/>
        <sz val="11"/>
        <color indexed="8"/>
        <name val="Calibri"/>
        <family val="2"/>
        <scheme val="none"/>
      </font>
      <numFmt numFmtId="167" formatCode="&quot;$&quot;#,##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0" defaultTableStyle="TableStyleMedium2" defaultPivotStyle="PivotStyleMedium9">
    <tableStyle name="Green Format" pivot="0" table="0" count="4" xr9:uid="{FD52AB77-B99A-4CCF-AB95-21ED45DE3872}">
      <tableStyleElement type="wholeTable" dxfId="1"/>
      <tableStyleElement type="headerRow" dxfId="0"/>
    </tableStyle>
    <tableStyle name="Slicer Style 1" pivot="0" table="0" count="0" xr9:uid="{FFF7CDAC-2C88-4186-848D-B8D9490D8FB8}"/>
    <tableStyle name="Slicer Style 2" pivot="0" table="0" count="1" xr9:uid="{9C62F753-8E2D-4539-820C-9E26CE4F6F6C}">
      <tableStyleElement type="wholeTable" dxfId="9"/>
    </tableStyle>
    <tableStyle name="Slicer Style 3" pivot="0" table="0" count="1" xr9:uid="{F4090357-7C45-4E29-8F61-606201C8DB64}">
      <tableStyleElement type="headerRow" dxfId="8"/>
    </tableStyle>
    <tableStyle name="Slicer Style 4" pivot="0" table="0" count="1" xr9:uid="{FC2B811F-6810-4710-A1EA-41CC6225F666}">
      <tableStyleElement type="headerRow" dxfId="7"/>
    </tableStyle>
    <tableStyle name="Slicer Style 5" pivot="0" table="0" count="1" xr9:uid="{EC31FDB2-DEC7-46F0-A2A6-637A8E4524D7}">
      <tableStyleElement type="headerRow" dxfId="6"/>
    </tableStyle>
    <tableStyle name="Slicer Style 6" pivot="0" table="0" count="1" xr9:uid="{4907B18B-4C22-42DF-88AA-023D56147E7C}">
      <tableStyleElement type="headerRow" dxfId="5"/>
    </tableStyle>
    <tableStyle name="Slicer Style 7" pivot="0" table="0" count="0" xr9:uid="{8001E1FB-3D7B-4B0E-99CE-285E514DB67A}"/>
    <tableStyle name="Slicer Style 8" pivot="0" table="0" count="1" xr9:uid="{D768EB40-5200-42D1-9B0D-2085F35CACBE}">
      <tableStyleElement type="headerRow" dxfId="2"/>
    </tableStyle>
    <tableStyle name="Timeline Style 1" pivot="0" table="0" count="8" xr9:uid="{A2AFB24D-2C00-4660-B5A6-7719A03736E3}">
      <tableStyleElement type="wholeTable" dxfId="4"/>
      <tableStyleElement type="headerRow" dxfId="3"/>
    </tableStyle>
  </tableStyles>
  <colors>
    <mruColors>
      <color rgb="FFAADAD1"/>
      <color rgb="FFD3D2B1"/>
      <color rgb="FFE79DD2"/>
    </mruColors>
  </colors>
  <extLst>
    <ext xmlns:x14="http://schemas.microsoft.com/office/spreadsheetml/2009/9/main" uri="{46F421CA-312F-682f-3DD2-61675219B42D}">
      <x14:dxfs count="3">
        <dxf>
          <font>
            <u/>
          </font>
        </dxf>
        <dxf>
          <font>
            <u val="none"/>
          </font>
        </dxf>
        <dxf>
          <font>
            <u val="none"/>
          </font>
        </dxf>
      </x14:dxfs>
    </ext>
    <ext xmlns:x14="http://schemas.microsoft.com/office/spreadsheetml/2009/9/main" uri="{EB79DEF2-80B8-43e5-95BD-54CBDDF9020C}">
      <x14:slicerStyles defaultSlicerStyle="SlicerStyleLight1">
        <x14:slicerStyle name="Green Format">
          <x14:slicerStyleElements>
            <x14:slicerStyleElement type="selectedItemWithData" dxfId="1"/>
            <x14:slicerStyleElement type="hoveredSelectedItemWithData" dxfId="0"/>
          </x14:slicerStyleElements>
        </x14:slicerStyle>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Coffee Order Data.xlsx]Total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9B1E-4003-9D47-5B2B0022B385}"/>
            </c:ext>
          </c:extLst>
        </c:ser>
        <c:ser>
          <c:idx val="1"/>
          <c:order val="1"/>
          <c:tx>
            <c:strRef>
              <c:f>'Total Sales'!$D$3:$D$4</c:f>
              <c:strCache>
                <c:ptCount val="1"/>
                <c:pt idx="0">
                  <c:v>Excelsia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9B1E-4003-9D47-5B2B0022B38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B1E-4003-9D47-5B2B0022B38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9B1E-4003-9D47-5B2B0022B385}"/>
            </c:ext>
          </c:extLst>
        </c:ser>
        <c:dLbls>
          <c:showLegendKey val="0"/>
          <c:showVal val="0"/>
          <c:showCatName val="0"/>
          <c:showSerName val="0"/>
          <c:showPercent val="0"/>
          <c:showBubbleSize val="0"/>
        </c:dLbls>
        <c:smooth val="0"/>
        <c:axId val="594187759"/>
        <c:axId val="594191919"/>
      </c:lineChart>
      <c:catAx>
        <c:axId val="5941877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91919"/>
        <c:crosses val="autoZero"/>
        <c:auto val="1"/>
        <c:lblAlgn val="ctr"/>
        <c:lblOffset val="100"/>
        <c:noMultiLvlLbl val="0"/>
      </c:catAx>
      <c:valAx>
        <c:axId val="59419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8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Coffee Order Data.xlsx]Total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Sales'!$B$50</c:f>
              <c:strCache>
                <c:ptCount val="1"/>
                <c:pt idx="0">
                  <c:v>Total</c:v>
                </c:pt>
              </c:strCache>
            </c:strRef>
          </c:tx>
          <c:spPr>
            <a:solidFill>
              <a:srgbClr val="002060"/>
            </a:solidFill>
            <a:ln>
              <a:noFill/>
            </a:ln>
            <a:effectLst/>
          </c:spPr>
          <c:invertIfNegative val="0"/>
          <c:cat>
            <c:strRef>
              <c:f>'Total Sales'!$A$51:$A$54</c:f>
              <c:strCache>
                <c:ptCount val="3"/>
                <c:pt idx="0">
                  <c:v>United Kingdom</c:v>
                </c:pt>
                <c:pt idx="1">
                  <c:v>Ireland</c:v>
                </c:pt>
                <c:pt idx="2">
                  <c:v>United States</c:v>
                </c:pt>
              </c:strCache>
            </c:strRef>
          </c:cat>
          <c:val>
            <c:numRef>
              <c:f>'Total Sales'!$B$51:$B$54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145-426A-ACC2-C392F0C08A57}"/>
            </c:ext>
          </c:extLst>
        </c:ser>
        <c:dLbls>
          <c:showLegendKey val="0"/>
          <c:showVal val="0"/>
          <c:showCatName val="0"/>
          <c:showSerName val="0"/>
          <c:showPercent val="0"/>
          <c:showBubbleSize val="0"/>
        </c:dLbls>
        <c:gapWidth val="182"/>
        <c:axId val="1864895423"/>
        <c:axId val="1864904159"/>
      </c:barChart>
      <c:catAx>
        <c:axId val="1864895423"/>
        <c:scaling>
          <c:orientation val="minMax"/>
        </c:scaling>
        <c:delete val="1"/>
        <c:axPos val="l"/>
        <c:numFmt formatCode="General" sourceLinked="1"/>
        <c:majorTickMark val="none"/>
        <c:minorTickMark val="none"/>
        <c:tickLblPos val="nextTo"/>
        <c:crossAx val="1864904159"/>
        <c:crosses val="autoZero"/>
        <c:auto val="1"/>
        <c:lblAlgn val="ctr"/>
        <c:lblOffset val="100"/>
        <c:noMultiLvlLbl val="0"/>
      </c:catAx>
      <c:valAx>
        <c:axId val="1864904159"/>
        <c:scaling>
          <c:orientation val="minMax"/>
        </c:scaling>
        <c:delete val="1"/>
        <c:axPos val="b"/>
        <c:numFmt formatCode="&quot;$&quot;#,##0" sourceLinked="1"/>
        <c:majorTickMark val="none"/>
        <c:minorTickMark val="none"/>
        <c:tickLblPos val="nextTo"/>
        <c:crossAx val="18648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Coffee Order Data.xlsx]Total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FA2-4F1A-9A77-D792A298B122}"/>
            </c:ext>
          </c:extLst>
        </c:ser>
        <c:ser>
          <c:idx val="1"/>
          <c:order val="1"/>
          <c:tx>
            <c:strRef>
              <c:f>'Total Sales'!$D$3:$D$4</c:f>
              <c:strCache>
                <c:ptCount val="1"/>
                <c:pt idx="0">
                  <c:v>Excelsia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FA2-4F1A-9A77-D792A298B12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FA2-4F1A-9A77-D792A298B12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FA2-4F1A-9A77-D792A298B122}"/>
            </c:ext>
          </c:extLst>
        </c:ser>
        <c:dLbls>
          <c:showLegendKey val="0"/>
          <c:showVal val="0"/>
          <c:showCatName val="0"/>
          <c:showSerName val="0"/>
          <c:showPercent val="0"/>
          <c:showBubbleSize val="0"/>
        </c:dLbls>
        <c:smooth val="0"/>
        <c:axId val="594187759"/>
        <c:axId val="594191919"/>
      </c:lineChart>
      <c:catAx>
        <c:axId val="5941877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91919"/>
        <c:crosses val="autoZero"/>
        <c:auto val="1"/>
        <c:lblAlgn val="ctr"/>
        <c:lblOffset val="100"/>
        <c:noMultiLvlLbl val="0"/>
      </c:catAx>
      <c:valAx>
        <c:axId val="59419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8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Coffee Order Data.xlsx]Total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Sales'!$B$50</c:f>
              <c:strCache>
                <c:ptCount val="1"/>
                <c:pt idx="0">
                  <c:v>Total</c:v>
                </c:pt>
              </c:strCache>
            </c:strRef>
          </c:tx>
          <c:spPr>
            <a:solidFill>
              <a:srgbClr val="002060"/>
            </a:solidFill>
            <a:ln>
              <a:noFill/>
            </a:ln>
            <a:effectLst/>
          </c:spPr>
          <c:invertIfNegative val="0"/>
          <c:cat>
            <c:strRef>
              <c:f>'Total Sales'!$A$51:$A$54</c:f>
              <c:strCache>
                <c:ptCount val="3"/>
                <c:pt idx="0">
                  <c:v>United Kingdom</c:v>
                </c:pt>
                <c:pt idx="1">
                  <c:v>Ireland</c:v>
                </c:pt>
                <c:pt idx="2">
                  <c:v>United States</c:v>
                </c:pt>
              </c:strCache>
            </c:strRef>
          </c:cat>
          <c:val>
            <c:numRef>
              <c:f>'Total Sales'!$B$51:$B$54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221-43DC-A173-B501C6CBD11C}"/>
            </c:ext>
          </c:extLst>
        </c:ser>
        <c:dLbls>
          <c:showLegendKey val="0"/>
          <c:showVal val="0"/>
          <c:showCatName val="0"/>
          <c:showSerName val="0"/>
          <c:showPercent val="0"/>
          <c:showBubbleSize val="0"/>
        </c:dLbls>
        <c:gapWidth val="182"/>
        <c:axId val="1864895423"/>
        <c:axId val="1864904159"/>
      </c:barChart>
      <c:catAx>
        <c:axId val="1864895423"/>
        <c:scaling>
          <c:orientation val="minMax"/>
        </c:scaling>
        <c:delete val="1"/>
        <c:axPos val="l"/>
        <c:numFmt formatCode="General" sourceLinked="1"/>
        <c:majorTickMark val="none"/>
        <c:minorTickMark val="none"/>
        <c:tickLblPos val="nextTo"/>
        <c:crossAx val="1864904159"/>
        <c:crosses val="autoZero"/>
        <c:auto val="1"/>
        <c:lblAlgn val="ctr"/>
        <c:lblOffset val="100"/>
        <c:noMultiLvlLbl val="0"/>
      </c:catAx>
      <c:valAx>
        <c:axId val="1864904159"/>
        <c:scaling>
          <c:orientation val="minMax"/>
        </c:scaling>
        <c:delete val="1"/>
        <c:axPos val="b"/>
        <c:numFmt formatCode="&quot;$&quot;#,##0" sourceLinked="1"/>
        <c:majorTickMark val="none"/>
        <c:minorTickMark val="none"/>
        <c:tickLblPos val="nextTo"/>
        <c:crossAx val="18648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196288</xdr:colOff>
      <xdr:row>2</xdr:row>
      <xdr:rowOff>58083</xdr:rowOff>
    </xdr:from>
    <xdr:to>
      <xdr:col>19</xdr:col>
      <xdr:colOff>571500</xdr:colOff>
      <xdr:row>28</xdr:row>
      <xdr:rowOff>18143</xdr:rowOff>
    </xdr:to>
    <xdr:graphicFrame macro="">
      <xdr:nvGraphicFramePr>
        <xdr:cNvPr id="2" name="Chart 1">
          <a:extLst>
            <a:ext uri="{FF2B5EF4-FFF2-40B4-BE49-F238E27FC236}">
              <a16:creationId xmlns:a16="http://schemas.microsoft.com/office/drawing/2014/main" id="{D6705B14-7AF0-40BD-97AC-52CF236DB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168811</xdr:colOff>
      <xdr:row>28</xdr:row>
      <xdr:rowOff>91951</xdr:rowOff>
    </xdr:from>
    <xdr:to>
      <xdr:col>12</xdr:col>
      <xdr:colOff>531091</xdr:colOff>
      <xdr:row>36</xdr:row>
      <xdr:rowOff>8824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FCCE491-D69F-4A5E-BDAE-F0ED4F259BB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94993" y="5264315"/>
              <a:ext cx="4033734" cy="13946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603827</xdr:colOff>
      <xdr:row>28</xdr:row>
      <xdr:rowOff>64077</xdr:rowOff>
    </xdr:from>
    <xdr:to>
      <xdr:col>18</xdr:col>
      <xdr:colOff>596900</xdr:colOff>
      <xdr:row>36</xdr:row>
      <xdr:rowOff>127000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7F86811-3023-4D51-B41F-9D094D970B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37191" y="5236441"/>
              <a:ext cx="1828800" cy="1540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38099</xdr:colOff>
      <xdr:row>28</xdr:row>
      <xdr:rowOff>52533</xdr:rowOff>
    </xdr:from>
    <xdr:to>
      <xdr:col>24</xdr:col>
      <xdr:colOff>0</xdr:colOff>
      <xdr:row>31</xdr:row>
      <xdr:rowOff>115455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4FEC531-0921-4ED8-9E81-EA990AF689D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119099" y="5224897"/>
              <a:ext cx="3021446" cy="617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580737</xdr:colOff>
      <xdr:row>28</xdr:row>
      <xdr:rowOff>75624</xdr:rowOff>
    </xdr:from>
    <xdr:to>
      <xdr:col>15</xdr:col>
      <xdr:colOff>573809</xdr:colOff>
      <xdr:row>36</xdr:row>
      <xdr:rowOff>127000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5DF1DDA-17A9-48E6-AFF4-2C1F57BD25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78373" y="5247988"/>
              <a:ext cx="1828800" cy="1529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265545</xdr:colOff>
      <xdr:row>39</xdr:row>
      <xdr:rowOff>13854</xdr:rowOff>
    </xdr:from>
    <xdr:to>
      <xdr:col>13</xdr:col>
      <xdr:colOff>554182</xdr:colOff>
      <xdr:row>53</xdr:row>
      <xdr:rowOff>170873</xdr:rowOff>
    </xdr:to>
    <xdr:graphicFrame macro="">
      <xdr:nvGraphicFramePr>
        <xdr:cNvPr id="7" name="Chart 6">
          <a:extLst>
            <a:ext uri="{FF2B5EF4-FFF2-40B4-BE49-F238E27FC236}">
              <a16:creationId xmlns:a16="http://schemas.microsoft.com/office/drawing/2014/main" id="{AB6FED7F-B1BF-4F8C-BEBA-BBBB0FE78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31750</xdr:rowOff>
    </xdr:from>
    <xdr:to>
      <xdr:col>16</xdr:col>
      <xdr:colOff>254000</xdr:colOff>
      <xdr:row>4</xdr:row>
      <xdr:rowOff>88900</xdr:rowOff>
    </xdr:to>
    <xdr:sp macro="" textlink="">
      <xdr:nvSpPr>
        <xdr:cNvPr id="2" name="Rectangle: Rounded Corners 1">
          <a:extLst>
            <a:ext uri="{FF2B5EF4-FFF2-40B4-BE49-F238E27FC236}">
              <a16:creationId xmlns:a16="http://schemas.microsoft.com/office/drawing/2014/main" id="{B5674F52-C1E2-463E-9C5E-506AE1C159A9}"/>
            </a:ext>
          </a:extLst>
        </xdr:cNvPr>
        <xdr:cNvSpPr/>
      </xdr:nvSpPr>
      <xdr:spPr>
        <a:xfrm>
          <a:off x="63500" y="31750"/>
          <a:ext cx="9944100" cy="79375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Coffee</a:t>
          </a:r>
          <a:r>
            <a:rPr lang="en-US" sz="4400" baseline="0"/>
            <a:t> Sales Dashboard</a:t>
          </a:r>
          <a:endParaRPr lang="en-US" sz="4400"/>
        </a:p>
      </xdr:txBody>
    </xdr:sp>
    <xdr:clientData/>
  </xdr:twoCellAnchor>
  <xdr:twoCellAnchor>
    <xdr:from>
      <xdr:col>0</xdr:col>
      <xdr:colOff>22412</xdr:colOff>
      <xdr:row>10</xdr:row>
      <xdr:rowOff>97118</xdr:rowOff>
    </xdr:from>
    <xdr:to>
      <xdr:col>10</xdr:col>
      <xdr:colOff>283883</xdr:colOff>
      <xdr:row>26</xdr:row>
      <xdr:rowOff>37355</xdr:rowOff>
    </xdr:to>
    <xdr:graphicFrame macro="">
      <xdr:nvGraphicFramePr>
        <xdr:cNvPr id="3" name="Chart 2">
          <a:extLst>
            <a:ext uri="{FF2B5EF4-FFF2-40B4-BE49-F238E27FC236}">
              <a16:creationId xmlns:a16="http://schemas.microsoft.com/office/drawing/2014/main" id="{25D3C9C3-A71B-4CB7-98A8-B68AF3170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4</xdr:row>
      <xdr:rowOff>112059</xdr:rowOff>
    </xdr:from>
    <xdr:to>
      <xdr:col>10</xdr:col>
      <xdr:colOff>306294</xdr:colOff>
      <xdr:row>10</xdr:row>
      <xdr:rowOff>74706</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3DE4F757-083E-4E01-B139-DF3236129F8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0" y="859118"/>
              <a:ext cx="6305176" cy="10832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343648</xdr:colOff>
      <xdr:row>8</xdr:row>
      <xdr:rowOff>7471</xdr:rowOff>
    </xdr:from>
    <xdr:to>
      <xdr:col>13</xdr:col>
      <xdr:colOff>334683</xdr:colOff>
      <xdr:row>15</xdr:row>
      <xdr:rowOff>89647</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A13FA394-EB3C-458A-BBD0-D00C59BF1FD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469530" y="1501589"/>
              <a:ext cx="1828800" cy="1389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366059</xdr:colOff>
      <xdr:row>8</xdr:row>
      <xdr:rowOff>22411</xdr:rowOff>
    </xdr:from>
    <xdr:to>
      <xdr:col>16</xdr:col>
      <xdr:colOff>239059</xdr:colOff>
      <xdr:row>15</xdr:row>
      <xdr:rowOff>97117</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5A4C764E-8049-4224-B143-16BB0CB9C89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329706" y="1516529"/>
              <a:ext cx="1710765" cy="138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336177</xdr:colOff>
      <xdr:row>4</xdr:row>
      <xdr:rowOff>112059</xdr:rowOff>
    </xdr:from>
    <xdr:to>
      <xdr:col>16</xdr:col>
      <xdr:colOff>216647</xdr:colOff>
      <xdr:row>7</xdr:row>
      <xdr:rowOff>186764</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817676D1-E54F-4702-B7EA-C986DA51FB1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462059" y="859118"/>
              <a:ext cx="3556000" cy="63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343648</xdr:colOff>
      <xdr:row>15</xdr:row>
      <xdr:rowOff>112059</xdr:rowOff>
    </xdr:from>
    <xdr:to>
      <xdr:col>16</xdr:col>
      <xdr:colOff>268941</xdr:colOff>
      <xdr:row>26</xdr:row>
      <xdr:rowOff>29883</xdr:rowOff>
    </xdr:to>
    <xdr:graphicFrame macro="">
      <xdr:nvGraphicFramePr>
        <xdr:cNvPr id="8" name="Chart 7">
          <a:extLst>
            <a:ext uri="{FF2B5EF4-FFF2-40B4-BE49-F238E27FC236}">
              <a16:creationId xmlns:a16="http://schemas.microsoft.com/office/drawing/2014/main" id="{E9A66532-0335-495F-823F-566A3FF7A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 P, Shabaz Ahmed" refreshedDate="45446.679644791664" createdVersion="7" refreshedVersion="7" minRefreshableVersion="3" recordCount="1000" xr:uid="{4A31FA4A-97C8-49FB-A33E-A8F793B0310C}">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i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33591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 P, Shabaz Ahmed" refreshedDate="45446.689961226853" createdVersion="7" refreshedVersion="7" minRefreshableVersion="3" recordCount="1000" xr:uid="{B48EB9C3-4DF9-40AC-92EF-7200C5EF37B7}">
  <cacheSource type="worksheet">
    <worksheetSource name="Table1[[Customer Name]:[Loyalty Card]]"/>
  </cacheSource>
  <cacheFields count="11">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acheField>
    <cacheField name="Loyalty Car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loisia Allner"/>
    <s v="aallner0@lulu.com"/>
    <x v="0"/>
    <s v="Rob"/>
    <s v="M"/>
    <n v="1"/>
    <n v="9.9499999999999993"/>
    <n v="19.899999999999999"/>
    <s v="Robusta"/>
    <s v="Medium"/>
    <s v="Yes"/>
  </r>
  <r>
    <s v="Aloisia Allner"/>
    <s v="aallner0@lulu.com"/>
    <x v="0"/>
    <s v="Exc"/>
    <s v="M"/>
    <n v="0.5"/>
    <n v="8.25"/>
    <n v="41.25"/>
    <s v="Excelsia"/>
    <s v="Medium"/>
    <s v="Yes"/>
  </r>
  <r>
    <s v="Jami Redholes"/>
    <s v="jredholes2@tmall.com"/>
    <x v="0"/>
    <s v="Ara"/>
    <s v="L"/>
    <n v="1"/>
    <n v="12.95"/>
    <n v="12.95"/>
    <s v="Arabica"/>
    <s v="Light"/>
    <s v="Yes"/>
  </r>
  <r>
    <s v="Christoffer O' Shea"/>
    <s v=""/>
    <x v="1"/>
    <s v="Exc"/>
    <s v="M"/>
    <n v="1"/>
    <n v="13.75"/>
    <n v="27.5"/>
    <s v="Excelsia"/>
    <s v="Medium"/>
    <s v="No"/>
  </r>
  <r>
    <s v="Christoffer O' Shea"/>
    <s v=""/>
    <x v="1"/>
    <s v="Rob"/>
    <s v="L"/>
    <n v="2.5"/>
    <n v="27.484999999999996"/>
    <n v="54.969999999999992"/>
    <s v="Robusta"/>
    <s v="Light"/>
    <s v="No"/>
  </r>
  <r>
    <s v="Beryle Cottier"/>
    <s v=""/>
    <x v="0"/>
    <s v="Lib"/>
    <s v="D"/>
    <n v="1"/>
    <n v="12.95"/>
    <n v="38.849999999999994"/>
    <s v="Liberica"/>
    <s v="Dark"/>
    <s v="No"/>
  </r>
  <r>
    <s v="Shaylynn Lobe"/>
    <s v="slobe6@nifty.com"/>
    <x v="0"/>
    <s v="Exc"/>
    <s v="D"/>
    <n v="0.5"/>
    <n v="7.29"/>
    <n v="21.87"/>
    <s v="Excelsia"/>
    <s v="Dark"/>
    <s v="Yes"/>
  </r>
  <r>
    <s v="Melvin Wharfe"/>
    <s v=""/>
    <x v="1"/>
    <s v="Lib"/>
    <s v="L"/>
    <n v="0.2"/>
    <n v="4.7549999999999999"/>
    <n v="4.7549999999999999"/>
    <s v="Liberica"/>
    <s v="Light"/>
    <s v="Yes"/>
  </r>
  <r>
    <s v="Guthrey Petracci"/>
    <s v="gpetracci8@livejournal.com"/>
    <x v="0"/>
    <s v="Rob"/>
    <s v="M"/>
    <n v="0.5"/>
    <n v="5.97"/>
    <n v="17.91"/>
    <s v="Robusta"/>
    <s v="Medium"/>
    <s v="No"/>
  </r>
  <r>
    <s v="Rodger Raven"/>
    <s v="rraven9@ed.gov"/>
    <x v="0"/>
    <s v="Rob"/>
    <s v="M"/>
    <n v="0.5"/>
    <n v="5.97"/>
    <n v="5.97"/>
    <s v="Robusta"/>
    <s v="Medium"/>
    <s v="No"/>
  </r>
  <r>
    <s v="Ferrell Ferber"/>
    <s v="fferbera@businesswire.com"/>
    <x v="0"/>
    <s v="Ara"/>
    <s v="D"/>
    <n v="1"/>
    <n v="9.9499999999999993"/>
    <n v="39.799999999999997"/>
    <s v="Arabica"/>
    <s v="Dark"/>
    <s v="No"/>
  </r>
  <r>
    <s v="Duky Phizackerly"/>
    <s v="dphizackerlyb@utexas.edu"/>
    <x v="0"/>
    <s v="Exc"/>
    <s v="L"/>
    <n v="2.5"/>
    <n v="34.154999999999994"/>
    <n v="170.77499999999998"/>
    <s v="Excelsia"/>
    <s v="Light"/>
    <s v="Yes"/>
  </r>
  <r>
    <s v="Rosaleen Scholar"/>
    <s v="rscholarc@nyu.edu"/>
    <x v="0"/>
    <s v="Rob"/>
    <s v="M"/>
    <n v="1"/>
    <n v="9.9499999999999993"/>
    <n v="49.75"/>
    <s v="Robusta"/>
    <s v="Medium"/>
    <s v="No"/>
  </r>
  <r>
    <s v="Terence Vanyutin"/>
    <s v="tvanyutind@wix.com"/>
    <x v="0"/>
    <s v="Rob"/>
    <s v="D"/>
    <n v="2.5"/>
    <n v="20.584999999999997"/>
    <n v="41.169999999999995"/>
    <s v="Robusta"/>
    <s v="Dark"/>
    <s v="No"/>
  </r>
  <r>
    <s v="Patrice Trobe"/>
    <s v="ptrobee@wunderground.com"/>
    <x v="0"/>
    <s v="Lib"/>
    <s v="D"/>
    <n v="0.2"/>
    <n v="3.8849999999999998"/>
    <n v="11.654999999999999"/>
    <s v="Liberica"/>
    <s v="Dark"/>
    <s v="Yes"/>
  </r>
  <r>
    <s v="Llywellyn Oscroft"/>
    <s v="loscroftf@ebay.co.uk"/>
    <x v="0"/>
    <s v="Rob"/>
    <s v="M"/>
    <n v="2.5"/>
    <n v="22.884999999999998"/>
    <n v="114.42499999999998"/>
    <s v="Robusta"/>
    <s v="Medium"/>
    <s v="No"/>
  </r>
  <r>
    <s v="Minni Alabaster"/>
    <s v="malabasterg@hexun.com"/>
    <x v="0"/>
    <s v="Ara"/>
    <s v="M"/>
    <n v="0.2"/>
    <n v="3.375"/>
    <n v="20.25"/>
    <s v="Arabica"/>
    <s v="Medium"/>
    <s v="No"/>
  </r>
  <r>
    <s v="Rhianon Broxup"/>
    <s v="rbroxuph@jimdo.com"/>
    <x v="0"/>
    <s v="Ara"/>
    <s v="L"/>
    <n v="1"/>
    <n v="12.95"/>
    <n v="77.699999999999989"/>
    <s v="Arabica"/>
    <s v="Light"/>
    <s v="No"/>
  </r>
  <r>
    <s v="Pall Redford"/>
    <s v="predfordi@ow.ly"/>
    <x v="1"/>
    <s v="Rob"/>
    <s v="D"/>
    <n v="2.5"/>
    <n v="20.584999999999997"/>
    <n v="82.339999999999989"/>
    <s v="Robusta"/>
    <s v="Dark"/>
    <s v="Yes"/>
  </r>
  <r>
    <s v="Aurea Corradino"/>
    <s v="acorradinoj@harvard.edu"/>
    <x v="0"/>
    <s v="Ara"/>
    <s v="M"/>
    <n v="0.2"/>
    <n v="3.375"/>
    <n v="16.875"/>
    <s v="Arabica"/>
    <s v="Medium"/>
    <s v="Yes"/>
  </r>
  <r>
    <s v="Aurea Corradino"/>
    <s v="acorradinoj@harvard.edu"/>
    <x v="0"/>
    <s v="Exc"/>
    <s v="D"/>
    <n v="0.2"/>
    <n v="3.645"/>
    <n v="14.58"/>
    <s v="Excelsia"/>
    <s v="Dark"/>
    <s v="Yes"/>
  </r>
  <r>
    <s v="Avrit Davidowsky"/>
    <s v="adavidowskyl@netvibes.com"/>
    <x v="0"/>
    <s v="Ara"/>
    <s v="D"/>
    <n v="0.2"/>
    <n v="2.9849999999999999"/>
    <n v="17.91"/>
    <s v="Arabica"/>
    <s v="Dark"/>
    <s v="No"/>
  </r>
  <r>
    <s v="Annabel Antuk"/>
    <s v="aantukm@kickstarter.com"/>
    <x v="0"/>
    <s v="Rob"/>
    <s v="M"/>
    <n v="2.5"/>
    <n v="22.884999999999998"/>
    <n v="91.539999999999992"/>
    <s v="Robusta"/>
    <s v="Medium"/>
    <s v="Yes"/>
  </r>
  <r>
    <s v="Iorgo Kleinert"/>
    <s v="ikleinertn@timesonline.co.uk"/>
    <x v="0"/>
    <s v="Ara"/>
    <s v="D"/>
    <n v="0.2"/>
    <n v="2.9849999999999999"/>
    <n v="11.94"/>
    <s v="Arabica"/>
    <s v="Dark"/>
    <s v="Yes"/>
  </r>
  <r>
    <s v="Chrisy Blofeld"/>
    <s v="cblofeldo@amazon.co.uk"/>
    <x v="0"/>
    <s v="Ara"/>
    <s v="M"/>
    <n v="1"/>
    <n v="11.25"/>
    <n v="11.25"/>
    <s v="Arabica"/>
    <s v="Medium"/>
    <s v="No"/>
  </r>
  <r>
    <s v="Culley Farris"/>
    <s v=""/>
    <x v="0"/>
    <s v="Exc"/>
    <s v="M"/>
    <n v="0.2"/>
    <n v="4.125"/>
    <n v="12.375"/>
    <s v="Excelsia"/>
    <s v="Medium"/>
    <s v="Yes"/>
  </r>
  <r>
    <s v="Selene Shales"/>
    <s v="sshalesq@umich.edu"/>
    <x v="0"/>
    <s v="Ara"/>
    <s v="M"/>
    <n v="0.5"/>
    <n v="6.75"/>
    <n v="27"/>
    <s v="Arabica"/>
    <s v="Medium"/>
    <s v="Yes"/>
  </r>
  <r>
    <s v="Vivie Danneil"/>
    <s v="vdanneilr@mtv.com"/>
    <x v="1"/>
    <s v="Ara"/>
    <s v="M"/>
    <n v="0.2"/>
    <n v="3.375"/>
    <n v="16.875"/>
    <s v="Arabica"/>
    <s v="Medium"/>
    <s v="No"/>
  </r>
  <r>
    <s v="Theresita Newbury"/>
    <s v="tnewburys@usda.gov"/>
    <x v="1"/>
    <s v="Ara"/>
    <s v="D"/>
    <n v="0.5"/>
    <n v="5.97"/>
    <n v="17.91"/>
    <s v="Arabica"/>
    <s v="Dark"/>
    <s v="No"/>
  </r>
  <r>
    <s v="Mozelle Calcutt"/>
    <s v="mcalcuttt@baidu.com"/>
    <x v="1"/>
    <s v="Ara"/>
    <s v="D"/>
    <n v="1"/>
    <n v="9.9499999999999993"/>
    <n v="39.799999999999997"/>
    <s v="Arabica"/>
    <s v="Dark"/>
    <s v="Yes"/>
  </r>
  <r>
    <s v="Adrian Swaine"/>
    <s v=""/>
    <x v="0"/>
    <s v="Lib"/>
    <s v="M"/>
    <n v="0.2"/>
    <n v="4.3650000000000002"/>
    <n v="21.825000000000003"/>
    <s v="Liberica"/>
    <s v="Medium"/>
    <s v="No"/>
  </r>
  <r>
    <s v="Adrian Swaine"/>
    <s v=""/>
    <x v="0"/>
    <s v="Ara"/>
    <s v="D"/>
    <n v="0.5"/>
    <n v="5.97"/>
    <n v="35.82"/>
    <s v="Arabica"/>
    <s v="Dark"/>
    <s v="No"/>
  </r>
  <r>
    <s v="Adrian Swaine"/>
    <s v=""/>
    <x v="0"/>
    <s v="Lib"/>
    <s v="M"/>
    <n v="0.5"/>
    <n v="8.73"/>
    <n v="52.38"/>
    <s v="Liberica"/>
    <s v="Medium"/>
    <s v="No"/>
  </r>
  <r>
    <s v="Gallard Gatheral"/>
    <s v="ggatheralx@123-reg.co.uk"/>
    <x v="0"/>
    <s v="Lib"/>
    <s v="L"/>
    <n v="0.2"/>
    <n v="4.7549999999999999"/>
    <n v="23.774999999999999"/>
    <s v="Liberica"/>
    <s v="Light"/>
    <s v="No"/>
  </r>
  <r>
    <s v="Una Welberry"/>
    <s v="uwelberryy@ebay.co.uk"/>
    <x v="2"/>
    <s v="Lib"/>
    <s v="L"/>
    <n v="0.5"/>
    <n v="9.51"/>
    <n v="57.06"/>
    <s v="Liberica"/>
    <s v="Light"/>
    <s v="Yes"/>
  </r>
  <r>
    <s v="Faber Eilhart"/>
    <s v="feilhartz@who.int"/>
    <x v="0"/>
    <s v="Ara"/>
    <s v="D"/>
    <n v="0.5"/>
    <n v="5.97"/>
    <n v="35.82"/>
    <s v="Arabica"/>
    <s v="Dark"/>
    <s v="No"/>
  </r>
  <r>
    <s v="Zorina Ponting"/>
    <s v="zponting10@altervista.org"/>
    <x v="0"/>
    <s v="Lib"/>
    <s v="M"/>
    <n v="0.2"/>
    <n v="4.3650000000000002"/>
    <n v="8.73"/>
    <s v="Liberica"/>
    <s v="Medium"/>
    <s v="No"/>
  </r>
  <r>
    <s v="Silvio Strase"/>
    <s v="sstrase11@booking.com"/>
    <x v="0"/>
    <s v="Lib"/>
    <s v="L"/>
    <n v="0.5"/>
    <n v="9.51"/>
    <n v="28.53"/>
    <s v="Liberica"/>
    <s v="Light"/>
    <s v="No"/>
  </r>
  <r>
    <s v="Dorie de la Tremoille"/>
    <s v="dde12@unesco.org"/>
    <x v="0"/>
    <s v="Rob"/>
    <s v="M"/>
    <n v="2.5"/>
    <n v="22.884999999999998"/>
    <n v="114.42499999999998"/>
    <s v="Robusta"/>
    <s v="Medium"/>
    <s v="No"/>
  </r>
  <r>
    <s v="Hy Zanetto"/>
    <s v=""/>
    <x v="0"/>
    <s v="Rob"/>
    <s v="M"/>
    <n v="1"/>
    <n v="9.9499999999999993"/>
    <n v="59.699999999999996"/>
    <s v="Robusta"/>
    <s v="Medium"/>
    <s v="Yes"/>
  </r>
  <r>
    <s v="Jessica McNess"/>
    <s v=""/>
    <x v="0"/>
    <s v="Lib"/>
    <s v="M"/>
    <n v="1"/>
    <n v="14.55"/>
    <n v="43.650000000000006"/>
    <s v="Liberica"/>
    <s v="Medium"/>
    <s v="No"/>
  </r>
  <r>
    <s v="Lorenzo Yeoland"/>
    <s v="lyeoland15@pbs.org"/>
    <x v="0"/>
    <s v="Exc"/>
    <s v="D"/>
    <n v="0.2"/>
    <n v="3.645"/>
    <n v="7.29"/>
    <s v="Excelsia"/>
    <s v="Dark"/>
    <s v="Yes"/>
  </r>
  <r>
    <s v="Abigail Tolworthy"/>
    <s v="atolworthy16@toplist.cz"/>
    <x v="0"/>
    <s v="Rob"/>
    <s v="D"/>
    <n v="0.2"/>
    <n v="2.6849999999999996"/>
    <n v="8.0549999999999997"/>
    <s v="Robusta"/>
    <s v="Dark"/>
    <s v="Yes"/>
  </r>
  <r>
    <s v="Maurie Bartol"/>
    <s v=""/>
    <x v="0"/>
    <s v="Lib"/>
    <s v="L"/>
    <n v="2.5"/>
    <n v="36.454999999999998"/>
    <n v="72.91"/>
    <s v="Liberica"/>
    <s v="Light"/>
    <s v="No"/>
  </r>
  <r>
    <s v="Olag Baudassi"/>
    <s v="obaudassi18@seesaa.net"/>
    <x v="0"/>
    <s v="Exc"/>
    <s v="M"/>
    <n v="0.5"/>
    <n v="8.25"/>
    <n v="16.5"/>
    <s v="Excelsia"/>
    <s v="Medium"/>
    <s v="Yes"/>
  </r>
  <r>
    <s v="Petey Kingsbury"/>
    <s v="pkingsbury19@comcast.net"/>
    <x v="0"/>
    <s v="Lib"/>
    <s v="D"/>
    <n v="2.5"/>
    <n v="29.784999999999997"/>
    <n v="178.70999999999998"/>
    <s v="Liberica"/>
    <s v="Dark"/>
    <s v="No"/>
  </r>
  <r>
    <s v="Donna Baskeyfied"/>
    <s v=""/>
    <x v="0"/>
    <s v="Exc"/>
    <s v="M"/>
    <n v="2.5"/>
    <n v="31.624999999999996"/>
    <n v="63.249999999999993"/>
    <s v="Excelsia"/>
    <s v="Medium"/>
    <s v="Yes"/>
  </r>
  <r>
    <s v="Arda Curley"/>
    <s v="acurley1b@hao123.com"/>
    <x v="0"/>
    <s v="Ara"/>
    <s v="L"/>
    <n v="0.2"/>
    <n v="3.8849999999999998"/>
    <n v="7.77"/>
    <s v="Arabica"/>
    <s v="Light"/>
    <s v="Yes"/>
  </r>
  <r>
    <s v="Raynor McGilvary"/>
    <s v="rmcgilvary1c@tamu.edu"/>
    <x v="0"/>
    <s v="Ara"/>
    <s v="D"/>
    <n v="2.5"/>
    <n v="22.884999999999998"/>
    <n v="91.539999999999992"/>
    <s v="Arabica"/>
    <s v="Dark"/>
    <s v="No"/>
  </r>
  <r>
    <s v="Isis Pikett"/>
    <s v="ipikett1d@xinhuanet.com"/>
    <x v="0"/>
    <s v="Ara"/>
    <s v="L"/>
    <n v="1"/>
    <n v="12.95"/>
    <n v="38.849999999999994"/>
    <s v="Arabica"/>
    <s v="Light"/>
    <s v="No"/>
  </r>
  <r>
    <s v="Inger Bouldon"/>
    <s v="ibouldon1e@gizmodo.com"/>
    <x v="0"/>
    <s v="Lib"/>
    <s v="D"/>
    <n v="0.5"/>
    <n v="7.77"/>
    <n v="15.54"/>
    <s v="Liberica"/>
    <s v="Dark"/>
    <s v="No"/>
  </r>
  <r>
    <s v="Karry Flanders"/>
    <s v="kflanders1f@over-blog.com"/>
    <x v="1"/>
    <s v="Lib"/>
    <s v="L"/>
    <n v="2.5"/>
    <n v="36.454999999999998"/>
    <n v="145.82"/>
    <s v="Liberica"/>
    <s v="Light"/>
    <s v="Yes"/>
  </r>
  <r>
    <s v="Hartley Mattioli"/>
    <s v="hmattioli1g@webmd.com"/>
    <x v="2"/>
    <s v="Rob"/>
    <s v="M"/>
    <n v="0.5"/>
    <n v="5.97"/>
    <n v="29.849999999999998"/>
    <s v="Robusta"/>
    <s v="Medium"/>
    <s v="No"/>
  </r>
  <r>
    <s v="Hartley Mattioli"/>
    <s v="hmattioli1g@webmd.com"/>
    <x v="2"/>
    <s v="Lib"/>
    <s v="L"/>
    <n v="2.5"/>
    <n v="36.454999999999998"/>
    <n v="72.91"/>
    <s v="Liberica"/>
    <s v="Light"/>
    <s v="No"/>
  </r>
  <r>
    <s v="Archambault Gillard"/>
    <s v="agillard1i@issuu.com"/>
    <x v="0"/>
    <s v="Lib"/>
    <s v="M"/>
    <n v="1"/>
    <n v="14.55"/>
    <n v="72.75"/>
    <s v="Liberica"/>
    <s v="Medium"/>
    <s v="No"/>
  </r>
  <r>
    <s v="Salomo Cushworth"/>
    <s v=""/>
    <x v="0"/>
    <s v="Lib"/>
    <s v="L"/>
    <n v="1"/>
    <n v="15.85"/>
    <n v="47.55"/>
    <s v="Liberica"/>
    <s v="Light"/>
    <s v="No"/>
  </r>
  <r>
    <s v="Theda Grizard"/>
    <s v="tgrizard1k@odnoklassniki.ru"/>
    <x v="0"/>
    <s v="Exc"/>
    <s v="D"/>
    <n v="0.2"/>
    <n v="3.645"/>
    <n v="10.935"/>
    <s v="Excelsia"/>
    <s v="Dark"/>
    <s v="Yes"/>
  </r>
  <r>
    <s v="Rozele Relton"/>
    <s v="rrelton1l@stanford.edu"/>
    <x v="0"/>
    <s v="Exc"/>
    <s v="L"/>
    <n v="1"/>
    <n v="14.85"/>
    <n v="59.4"/>
    <s v="Excelsia"/>
    <s v="Light"/>
    <s v="No"/>
  </r>
  <r>
    <s v="Willa Rolling"/>
    <s v=""/>
    <x v="0"/>
    <s v="Lib"/>
    <s v="D"/>
    <n v="2.5"/>
    <n v="29.784999999999997"/>
    <n v="89.35499999999999"/>
    <s v="Liberica"/>
    <s v="Dark"/>
    <s v="Yes"/>
  </r>
  <r>
    <s v="Stanislaus Gilroy"/>
    <s v="sgilroy1n@eepurl.com"/>
    <x v="0"/>
    <s v="Lib"/>
    <s v="M"/>
    <n v="0.5"/>
    <n v="8.73"/>
    <n v="26.19"/>
    <s v="Liberica"/>
    <s v="Medium"/>
    <s v="Yes"/>
  </r>
  <r>
    <s v="Correy Cottingham"/>
    <s v="ccottingham1o@wikipedia.org"/>
    <x v="0"/>
    <s v="Ara"/>
    <s v="D"/>
    <n v="2.5"/>
    <n v="22.884999999999998"/>
    <n v="114.42499999999998"/>
    <s v="Arabica"/>
    <s v="Dark"/>
    <s v="No"/>
  </r>
  <r>
    <s v="Pammi Endacott"/>
    <s v=""/>
    <x v="2"/>
    <s v="Rob"/>
    <s v="D"/>
    <n v="0.5"/>
    <n v="5.3699999999999992"/>
    <n v="26.849999999999994"/>
    <s v="Robusta"/>
    <s v="Dark"/>
    <s v="Yes"/>
  </r>
  <r>
    <s v="Nona Linklater"/>
    <s v=""/>
    <x v="0"/>
    <s v="Lib"/>
    <s v="L"/>
    <n v="0.2"/>
    <n v="4.7549999999999999"/>
    <n v="23.774999999999999"/>
    <s v="Liberica"/>
    <s v="Light"/>
    <s v="Yes"/>
  </r>
  <r>
    <s v="Annadiane Dykes"/>
    <s v="adykes1r@eventbrite.com"/>
    <x v="0"/>
    <s v="Ara"/>
    <s v="M"/>
    <n v="0.5"/>
    <n v="6.75"/>
    <n v="6.75"/>
    <s v="Arabica"/>
    <s v="Medium"/>
    <s v="No"/>
  </r>
  <r>
    <s v="Felecia Dodgson"/>
    <s v=""/>
    <x v="0"/>
    <s v="Rob"/>
    <s v="M"/>
    <n v="0.5"/>
    <n v="5.97"/>
    <n v="35.82"/>
    <s v="Robusta"/>
    <s v="Medium"/>
    <s v="Yes"/>
  </r>
  <r>
    <s v="Angelia Cockrem"/>
    <s v="acockrem1t@engadget.com"/>
    <x v="0"/>
    <s v="Rob"/>
    <s v="D"/>
    <n v="2.5"/>
    <n v="20.584999999999997"/>
    <n v="82.339999999999989"/>
    <s v="Robusta"/>
    <s v="Dark"/>
    <s v="Yes"/>
  </r>
  <r>
    <s v="Belvia Umpleby"/>
    <s v="bumpleby1u@soundcloud.com"/>
    <x v="0"/>
    <s v="Rob"/>
    <s v="L"/>
    <n v="0.5"/>
    <n v="7.169999999999999"/>
    <n v="7.169999999999999"/>
    <s v="Robusta"/>
    <s v="Light"/>
    <s v="Yes"/>
  </r>
  <r>
    <s v="Nat Saleway"/>
    <s v="nsaleway1v@dedecms.com"/>
    <x v="0"/>
    <s v="Lib"/>
    <s v="L"/>
    <n v="0.2"/>
    <n v="4.7549999999999999"/>
    <n v="9.51"/>
    <s v="Liberica"/>
    <s v="Light"/>
    <s v="No"/>
  </r>
  <r>
    <s v="Hayward Goulter"/>
    <s v="hgoulter1w@abc.net.au"/>
    <x v="0"/>
    <s v="Rob"/>
    <s v="M"/>
    <n v="0.2"/>
    <n v="2.9849999999999999"/>
    <n v="2.9849999999999999"/>
    <s v="Robusta"/>
    <s v="Medium"/>
    <s v="No"/>
  </r>
  <r>
    <s v="Gay Rizzello"/>
    <s v="grizzello1x@symantec.com"/>
    <x v="2"/>
    <s v="Rob"/>
    <s v="M"/>
    <n v="1"/>
    <n v="9.9499999999999993"/>
    <n v="59.699999999999996"/>
    <s v="Robusta"/>
    <s v="Medium"/>
    <s v="Yes"/>
  </r>
  <r>
    <s v="Shannon List"/>
    <s v="slist1y@mapquest.com"/>
    <x v="0"/>
    <s v="Exc"/>
    <s v="L"/>
    <n v="2.5"/>
    <n v="34.154999999999994"/>
    <n v="136.61999999999998"/>
    <s v="Excelsia"/>
    <s v="Light"/>
    <s v="No"/>
  </r>
  <r>
    <s v="Shirlene Edmondson"/>
    <s v="sedmondson1z@theguardian.com"/>
    <x v="1"/>
    <s v="Lib"/>
    <s v="L"/>
    <n v="0.2"/>
    <n v="4.7549999999999999"/>
    <n v="9.51"/>
    <s v="Liberica"/>
    <s v="Light"/>
    <s v="No"/>
  </r>
  <r>
    <s v="Aurlie McCarl"/>
    <s v=""/>
    <x v="0"/>
    <s v="Ara"/>
    <s v="M"/>
    <n v="2.5"/>
    <n v="25.874999999999996"/>
    <n v="77.624999999999986"/>
    <s v="Arabica"/>
    <s v="Medium"/>
    <s v="No"/>
  </r>
  <r>
    <s v="Alikee Carryer"/>
    <s v=""/>
    <x v="0"/>
    <s v="Lib"/>
    <s v="M"/>
    <n v="0.2"/>
    <n v="4.3650000000000002"/>
    <n v="21.825000000000003"/>
    <s v="Liberica"/>
    <s v="Medium"/>
    <s v="Yes"/>
  </r>
  <r>
    <s v="Jennifer Rangall"/>
    <s v="jrangall22@newsvine.com"/>
    <x v="0"/>
    <s v="Exc"/>
    <s v="L"/>
    <n v="0.5"/>
    <n v="8.91"/>
    <n v="17.82"/>
    <s v="Excelsia"/>
    <s v="Light"/>
    <s v="Yes"/>
  </r>
  <r>
    <s v="Kipper Boorn"/>
    <s v="kboorn23@ezinearticles.com"/>
    <x v="1"/>
    <s v="Rob"/>
    <s v="D"/>
    <n v="1"/>
    <n v="8.9499999999999993"/>
    <n v="53.699999999999996"/>
    <s v="Robusta"/>
    <s v="Dark"/>
    <s v="Yes"/>
  </r>
  <r>
    <s v="Melania Beadle"/>
    <s v=""/>
    <x v="1"/>
    <s v="Rob"/>
    <s v="L"/>
    <n v="0.2"/>
    <n v="3.5849999999999995"/>
    <n v="3.5849999999999995"/>
    <s v="Robusta"/>
    <s v="Light"/>
    <s v="Yes"/>
  </r>
  <r>
    <s v="Colene Elgey"/>
    <s v="celgey25@webs.com"/>
    <x v="0"/>
    <s v="Exc"/>
    <s v="D"/>
    <n v="0.2"/>
    <n v="3.645"/>
    <n v="7.29"/>
    <s v="Excelsia"/>
    <s v="Dark"/>
    <s v="No"/>
  </r>
  <r>
    <s v="Lothaire Mizzi"/>
    <s v="lmizzi26@rakuten.co.jp"/>
    <x v="0"/>
    <s v="Ara"/>
    <s v="M"/>
    <n v="0.5"/>
    <n v="6.75"/>
    <n v="40.5"/>
    <s v="Arabica"/>
    <s v="Medium"/>
    <s v="Yes"/>
  </r>
  <r>
    <s v="Cletis Giacomazzo"/>
    <s v="cgiacomazzo27@jigsy.com"/>
    <x v="0"/>
    <s v="Rob"/>
    <s v="L"/>
    <n v="1"/>
    <n v="11.95"/>
    <n v="47.8"/>
    <s v="Robusta"/>
    <s v="Light"/>
    <s v="No"/>
  </r>
  <r>
    <s v="Ami Arnow"/>
    <s v="aarnow28@arizona.edu"/>
    <x v="0"/>
    <s v="Ara"/>
    <s v="L"/>
    <n v="0.5"/>
    <n v="7.77"/>
    <n v="38.849999999999994"/>
    <s v="Arabica"/>
    <s v="Light"/>
    <s v="Yes"/>
  </r>
  <r>
    <s v="Sheppard Yann"/>
    <s v="syann29@senate.gov"/>
    <x v="0"/>
    <s v="Lib"/>
    <s v="L"/>
    <n v="2.5"/>
    <n v="36.454999999999998"/>
    <n v="109.36499999999999"/>
    <s v="Liberica"/>
    <s v="Light"/>
    <s v="Yes"/>
  </r>
  <r>
    <s v="Bunny Naulls"/>
    <s v="bnaulls2a@tiny.cc"/>
    <x v="1"/>
    <s v="Lib"/>
    <s v="M"/>
    <n v="2.5"/>
    <n v="33.464999999999996"/>
    <n v="100.39499999999998"/>
    <s v="Liberica"/>
    <s v="Medium"/>
    <s v="Yes"/>
  </r>
  <r>
    <s v="Hally Lorait"/>
    <s v=""/>
    <x v="0"/>
    <s v="Rob"/>
    <s v="D"/>
    <n v="2.5"/>
    <n v="20.584999999999997"/>
    <n v="82.339999999999989"/>
    <s v="Robusta"/>
    <s v="Dark"/>
    <s v="Yes"/>
  </r>
  <r>
    <s v="Zaccaria Sherewood"/>
    <s v="zsherewood2c@apache.org"/>
    <x v="0"/>
    <s v="Lib"/>
    <s v="L"/>
    <n v="0.5"/>
    <n v="9.51"/>
    <n v="9.51"/>
    <s v="Liberica"/>
    <s v="Light"/>
    <s v="No"/>
  </r>
  <r>
    <s v="Jeffrey Dufaire"/>
    <s v="jdufaire2d@fc2.com"/>
    <x v="0"/>
    <s v="Ara"/>
    <s v="L"/>
    <n v="2.5"/>
    <n v="29.784999999999997"/>
    <n v="89.35499999999999"/>
    <s v="Arabica"/>
    <s v="Light"/>
    <s v="No"/>
  </r>
  <r>
    <s v="Jeffrey Dufaire"/>
    <s v="jdufaire2d@fc2.com"/>
    <x v="0"/>
    <s v="Ara"/>
    <s v="D"/>
    <n v="0.2"/>
    <n v="2.9849999999999999"/>
    <n v="11.94"/>
    <s v="Arabica"/>
    <s v="Dark"/>
    <s v="No"/>
  </r>
  <r>
    <s v="Beitris Keaveney"/>
    <s v="bkeaveney2f@netlog.com"/>
    <x v="0"/>
    <s v="Ara"/>
    <s v="M"/>
    <n v="1"/>
    <n v="11.25"/>
    <n v="33.75"/>
    <s v="Arabica"/>
    <s v="Medium"/>
    <s v="No"/>
  </r>
  <r>
    <s v="Elna Grise"/>
    <s v="egrise2g@cargocollective.com"/>
    <x v="0"/>
    <s v="Rob"/>
    <s v="L"/>
    <n v="1"/>
    <n v="11.95"/>
    <n v="35.849999999999994"/>
    <s v="Robusta"/>
    <s v="Light"/>
    <s v="No"/>
  </r>
  <r>
    <s v="Torie Gottelier"/>
    <s v="tgottelier2h@vistaprint.com"/>
    <x v="0"/>
    <s v="Ara"/>
    <s v="L"/>
    <n v="1"/>
    <n v="12.95"/>
    <n v="77.699999999999989"/>
    <s v="Arabica"/>
    <s v="Light"/>
    <s v="No"/>
  </r>
  <r>
    <s v="Loydie Langlais"/>
    <s v=""/>
    <x v="1"/>
    <s v="Ara"/>
    <s v="L"/>
    <n v="1"/>
    <n v="12.95"/>
    <n v="51.8"/>
    <s v="Arabica"/>
    <s v="Light"/>
    <s v="Yes"/>
  </r>
  <r>
    <s v="Adham Greenhead"/>
    <s v="agreenhead2j@dailymail.co.uk"/>
    <x v="0"/>
    <s v="Ara"/>
    <s v="M"/>
    <n v="2.5"/>
    <n v="25.874999999999996"/>
    <n v="103.49999999999999"/>
    <s v="Arabica"/>
    <s v="Medium"/>
    <s v="No"/>
  </r>
  <r>
    <s v="Hamish MacSherry"/>
    <s v=""/>
    <x v="0"/>
    <s v="Exc"/>
    <s v="L"/>
    <n v="1"/>
    <n v="14.85"/>
    <n v="44.55"/>
    <s v="Excelsia"/>
    <s v="Light"/>
    <s v="Yes"/>
  </r>
  <r>
    <s v="Else Langcaster"/>
    <s v="elangcaster2l@spotify.com"/>
    <x v="2"/>
    <s v="Exc"/>
    <s v="L"/>
    <n v="0.5"/>
    <n v="8.91"/>
    <n v="35.64"/>
    <s v="Excelsia"/>
    <s v="Light"/>
    <s v="Yes"/>
  </r>
  <r>
    <s v="Rudy Farquharson"/>
    <s v=""/>
    <x v="1"/>
    <s v="Ara"/>
    <s v="D"/>
    <n v="0.2"/>
    <n v="2.9849999999999999"/>
    <n v="17.91"/>
    <s v="Arabica"/>
    <s v="Dark"/>
    <s v="Yes"/>
  </r>
  <r>
    <s v="Norene Magauran"/>
    <s v="nmagauran2n@51.la"/>
    <x v="0"/>
    <s v="Ara"/>
    <s v="M"/>
    <n v="2.5"/>
    <n v="25.874999999999996"/>
    <n v="155.24999999999997"/>
    <s v="Arabica"/>
    <s v="Medium"/>
    <s v="No"/>
  </r>
  <r>
    <s v="Vicki Kirdsch"/>
    <s v="vkirdsch2o@google.fr"/>
    <x v="0"/>
    <s v="Ara"/>
    <s v="D"/>
    <n v="0.2"/>
    <n v="2.9849999999999999"/>
    <n v="5.97"/>
    <s v="Arabica"/>
    <s v="Dark"/>
    <s v="No"/>
  </r>
  <r>
    <s v="Ilysa Whapple"/>
    <s v="iwhapple2p@com.com"/>
    <x v="0"/>
    <s v="Ara"/>
    <s v="M"/>
    <n v="0.5"/>
    <n v="6.75"/>
    <n v="13.5"/>
    <s v="Arabica"/>
    <s v="Medium"/>
    <s v="No"/>
  </r>
  <r>
    <s v="Ruy Cancellieri"/>
    <s v=""/>
    <x v="1"/>
    <s v="Ara"/>
    <s v="D"/>
    <n v="0.2"/>
    <n v="2.9849999999999999"/>
    <n v="2.9849999999999999"/>
    <s v="Arabica"/>
    <s v="Dark"/>
    <s v="No"/>
  </r>
  <r>
    <s v="Aube Follett"/>
    <s v=""/>
    <x v="0"/>
    <s v="Lib"/>
    <s v="M"/>
    <n v="0.2"/>
    <n v="4.3650000000000002"/>
    <n v="13.095000000000001"/>
    <s v="Liberica"/>
    <s v="Medium"/>
    <s v="Yes"/>
  </r>
  <r>
    <s v="Rudiger Di Bartolomeo"/>
    <s v=""/>
    <x v="0"/>
    <s v="Ara"/>
    <s v="L"/>
    <n v="0.2"/>
    <n v="3.8849999999999998"/>
    <n v="7.77"/>
    <s v="Arabica"/>
    <s v="Light"/>
    <s v="Yes"/>
  </r>
  <r>
    <s v="Nickey Youles"/>
    <s v="nyoules2t@reference.com"/>
    <x v="1"/>
    <s v="Lib"/>
    <s v="D"/>
    <n v="2.5"/>
    <n v="29.784999999999997"/>
    <n v="148.92499999999998"/>
    <s v="Liberica"/>
    <s v="Dark"/>
    <s v="Yes"/>
  </r>
  <r>
    <s v="Dyanna Aizikovitz"/>
    <s v="daizikovitz2u@answers.com"/>
    <x v="1"/>
    <s v="Lib"/>
    <s v="D"/>
    <n v="1"/>
    <n v="12.95"/>
    <n v="38.849999999999994"/>
    <s v="Liberica"/>
    <s v="Dark"/>
    <s v="Yes"/>
  </r>
  <r>
    <s v="Bram Revel"/>
    <s v="brevel2v@fastcompany.com"/>
    <x v="0"/>
    <s v="Rob"/>
    <s v="M"/>
    <n v="0.2"/>
    <n v="2.9849999999999999"/>
    <n v="11.94"/>
    <s v="Robusta"/>
    <s v="Medium"/>
    <s v="No"/>
  </r>
  <r>
    <s v="Emiline Priddis"/>
    <s v="epriddis2w@nationalgeographic.com"/>
    <x v="0"/>
    <s v="Lib"/>
    <s v="M"/>
    <n v="1"/>
    <n v="14.55"/>
    <n v="87.300000000000011"/>
    <s v="Liberica"/>
    <s v="Medium"/>
    <s v="No"/>
  </r>
  <r>
    <s v="Queenie Veel"/>
    <s v="qveel2x@jugem.jp"/>
    <x v="0"/>
    <s v="Ara"/>
    <s v="M"/>
    <n v="0.5"/>
    <n v="6.75"/>
    <n v="40.5"/>
    <s v="Arabica"/>
    <s v="Medium"/>
    <s v="Yes"/>
  </r>
  <r>
    <s v="Lind Conyers"/>
    <s v="lconyers2y@twitter.com"/>
    <x v="0"/>
    <s v="Exc"/>
    <s v="D"/>
    <n v="1"/>
    <n v="12.15"/>
    <n v="24.3"/>
    <s v="Excelsia"/>
    <s v="Dark"/>
    <s v="No"/>
  </r>
  <r>
    <s v="Pen Wye"/>
    <s v="pwye2z@dagondesign.com"/>
    <x v="0"/>
    <s v="Rob"/>
    <s v="M"/>
    <n v="0.5"/>
    <n v="5.97"/>
    <n v="17.91"/>
    <s v="Robusta"/>
    <s v="Medium"/>
    <s v="Yes"/>
  </r>
  <r>
    <s v="Isahella Hagland"/>
    <s v=""/>
    <x v="0"/>
    <s v="Ara"/>
    <s v="M"/>
    <n v="0.5"/>
    <n v="6.75"/>
    <n v="27"/>
    <s v="Arabica"/>
    <s v="Medium"/>
    <s v="No"/>
  </r>
  <r>
    <s v="Terry Sheryn"/>
    <s v="tsheryn31@mtv.com"/>
    <x v="0"/>
    <s v="Lib"/>
    <s v="D"/>
    <n v="0.5"/>
    <n v="7.77"/>
    <n v="7.77"/>
    <s v="Liberica"/>
    <s v="Dark"/>
    <s v="Yes"/>
  </r>
  <r>
    <s v="Marie-jeanne Redgrave"/>
    <s v="mredgrave32@cargocollective.com"/>
    <x v="0"/>
    <s v="Exc"/>
    <s v="L"/>
    <n v="0.2"/>
    <n v="4.4550000000000001"/>
    <n v="13.365"/>
    <s v="Excelsia"/>
    <s v="Light"/>
    <s v="Yes"/>
  </r>
  <r>
    <s v="Betty Fominov"/>
    <s v="bfominov33@yale.edu"/>
    <x v="0"/>
    <s v="Rob"/>
    <s v="D"/>
    <n v="0.5"/>
    <n v="5.3699999999999992"/>
    <n v="26.849999999999994"/>
    <s v="Robusta"/>
    <s v="Dark"/>
    <s v="No"/>
  </r>
  <r>
    <s v="Shawnee Critchlow"/>
    <s v="scritchlow34@un.org"/>
    <x v="0"/>
    <s v="Ara"/>
    <s v="M"/>
    <n v="1"/>
    <n v="11.25"/>
    <n v="11.25"/>
    <s v="Arabica"/>
    <s v="Medium"/>
    <s v="No"/>
  </r>
  <r>
    <s v="Merrel Steptow"/>
    <s v="msteptow35@earthlink.net"/>
    <x v="1"/>
    <s v="Lib"/>
    <s v="M"/>
    <n v="1"/>
    <n v="14.55"/>
    <n v="14.55"/>
    <s v="Liberica"/>
    <s v="Medium"/>
    <s v="No"/>
  </r>
  <r>
    <s v="Carmina Hubbuck"/>
    <s v=""/>
    <x v="0"/>
    <s v="Rob"/>
    <s v="L"/>
    <n v="0.2"/>
    <n v="3.5849999999999995"/>
    <n v="14.339999999999998"/>
    <s v="Robusta"/>
    <s v="Light"/>
    <s v="No"/>
  </r>
  <r>
    <s v="Ingeberg Mulliner"/>
    <s v="imulliner37@pinterest.com"/>
    <x v="2"/>
    <s v="Lib"/>
    <s v="L"/>
    <n v="1"/>
    <n v="15.85"/>
    <n v="15.85"/>
    <s v="Liberica"/>
    <s v="Light"/>
    <s v="No"/>
  </r>
  <r>
    <s v="Geneva Standley"/>
    <s v="gstandley38@dion.ne.jp"/>
    <x v="1"/>
    <s v="Lib"/>
    <s v="L"/>
    <n v="0.2"/>
    <n v="4.7549999999999999"/>
    <n v="19.02"/>
    <s v="Liberica"/>
    <s v="Light"/>
    <s v="Yes"/>
  </r>
  <r>
    <s v="Brook Drage"/>
    <s v="bdrage39@youku.com"/>
    <x v="0"/>
    <s v="Lib"/>
    <s v="L"/>
    <n v="0.5"/>
    <n v="9.51"/>
    <n v="38.04"/>
    <s v="Liberica"/>
    <s v="Light"/>
    <s v="No"/>
  </r>
  <r>
    <s v="Muffin Yallop"/>
    <s v="myallop3a@fema.gov"/>
    <x v="0"/>
    <s v="Exc"/>
    <s v="D"/>
    <n v="0.5"/>
    <n v="7.29"/>
    <n v="21.87"/>
    <s v="Excelsia"/>
    <s v="Dark"/>
    <s v="Yes"/>
  </r>
  <r>
    <s v="Cordi Switsur"/>
    <s v="cswitsur3b@chronoengine.com"/>
    <x v="0"/>
    <s v="Exc"/>
    <s v="M"/>
    <n v="0.2"/>
    <n v="4.125"/>
    <n v="4.125"/>
    <s v="Excelsia"/>
    <s v="Medium"/>
    <s v="No"/>
  </r>
  <r>
    <s v="Cordi Switsur"/>
    <s v="cswitsur3b@chronoengine.com"/>
    <x v="0"/>
    <s v="Ara"/>
    <s v="L"/>
    <n v="0.2"/>
    <n v="3.8849999999999998"/>
    <n v="3.8849999999999998"/>
    <s v="Arabica"/>
    <s v="Light"/>
    <s v="No"/>
  </r>
  <r>
    <s v="Cordi Switsur"/>
    <s v="cswitsur3b@chronoengine.com"/>
    <x v="0"/>
    <s v="Exc"/>
    <s v="M"/>
    <n v="1"/>
    <n v="13.75"/>
    <n v="68.75"/>
    <s v="Excelsia"/>
    <s v="Medium"/>
    <s v="No"/>
  </r>
  <r>
    <s v="Mahala Ludwell"/>
    <s v="mludwell3e@blogger.com"/>
    <x v="0"/>
    <s v="Ara"/>
    <s v="D"/>
    <n v="0.5"/>
    <n v="5.97"/>
    <n v="23.88"/>
    <s v="Arabica"/>
    <s v="Dark"/>
    <s v="Yes"/>
  </r>
  <r>
    <s v="Doll Beauchamp"/>
    <s v="dbeauchamp3f@usda.gov"/>
    <x v="0"/>
    <s v="Lib"/>
    <s v="L"/>
    <n v="2.5"/>
    <n v="36.454999999999998"/>
    <n v="145.82"/>
    <s v="Liberica"/>
    <s v="Light"/>
    <s v="No"/>
  </r>
  <r>
    <s v="Stanford Rodliff"/>
    <s v="srodliff3g@ted.com"/>
    <x v="0"/>
    <s v="Lib"/>
    <s v="M"/>
    <n v="0.2"/>
    <n v="4.3650000000000002"/>
    <n v="21.825000000000003"/>
    <s v="Liberica"/>
    <s v="Medium"/>
    <s v="Yes"/>
  </r>
  <r>
    <s v="Stevana Woodham"/>
    <s v="swoodham3h@businesswire.com"/>
    <x v="1"/>
    <s v="Lib"/>
    <s v="M"/>
    <n v="0.5"/>
    <n v="8.73"/>
    <n v="26.19"/>
    <s v="Liberica"/>
    <s v="Medium"/>
    <s v="Yes"/>
  </r>
  <r>
    <s v="Hewet Synnot"/>
    <s v="hsynnot3i@about.com"/>
    <x v="0"/>
    <s v="Ara"/>
    <s v="M"/>
    <n v="1"/>
    <n v="11.25"/>
    <n v="11.25"/>
    <s v="Arabica"/>
    <s v="Medium"/>
    <s v="No"/>
  </r>
  <r>
    <s v="Raleigh Lepere"/>
    <s v="rlepere3j@shop-pro.jp"/>
    <x v="1"/>
    <s v="Lib"/>
    <s v="D"/>
    <n v="1"/>
    <n v="12.95"/>
    <n v="77.699999999999989"/>
    <s v="Liberica"/>
    <s v="Dark"/>
    <s v="No"/>
  </r>
  <r>
    <s v="Timofei Woofinden"/>
    <s v="twoofinden3k@businesswire.com"/>
    <x v="0"/>
    <s v="Ara"/>
    <s v="M"/>
    <n v="0.5"/>
    <n v="6.75"/>
    <n v="6.75"/>
    <s v="Arabica"/>
    <s v="Medium"/>
    <s v="No"/>
  </r>
  <r>
    <s v="Evelina Dacca"/>
    <s v="edacca3l@google.pl"/>
    <x v="0"/>
    <s v="Exc"/>
    <s v="D"/>
    <n v="1"/>
    <n v="12.15"/>
    <n v="12.15"/>
    <s v="Excelsia"/>
    <s v="Dark"/>
    <s v="Yes"/>
  </r>
  <r>
    <s v="Bidget Tremellier"/>
    <s v=""/>
    <x v="1"/>
    <s v="Ara"/>
    <s v="L"/>
    <n v="2.5"/>
    <n v="29.784999999999997"/>
    <n v="148.92499999999998"/>
    <s v="Arabica"/>
    <s v="Light"/>
    <s v="Yes"/>
  </r>
  <r>
    <s v="Bobinette Hindsberg"/>
    <s v="bhindsberg3n@blogs.com"/>
    <x v="0"/>
    <s v="Exc"/>
    <s v="D"/>
    <n v="0.5"/>
    <n v="7.29"/>
    <n v="14.58"/>
    <s v="Excelsia"/>
    <s v="Dark"/>
    <s v="Yes"/>
  </r>
  <r>
    <s v="Osbert Robins"/>
    <s v="orobins3o@salon.com"/>
    <x v="0"/>
    <s v="Ara"/>
    <s v="L"/>
    <n v="2.5"/>
    <n v="29.784999999999997"/>
    <n v="148.92499999999998"/>
    <s v="Arabica"/>
    <s v="Light"/>
    <s v="Yes"/>
  </r>
  <r>
    <s v="Othello Syseland"/>
    <s v="osyseland3p@independent.co.uk"/>
    <x v="0"/>
    <s v="Lib"/>
    <s v="D"/>
    <n v="1"/>
    <n v="12.95"/>
    <n v="12.95"/>
    <s v="Liberica"/>
    <s v="Dark"/>
    <s v="No"/>
  </r>
  <r>
    <s v="Ewell Hanby"/>
    <s v=""/>
    <x v="0"/>
    <s v="Exc"/>
    <s v="M"/>
    <n v="2.5"/>
    <n v="31.624999999999996"/>
    <n v="94.874999999999986"/>
    <s v="Excelsia"/>
    <s v="Medium"/>
    <s v="Yes"/>
  </r>
  <r>
    <s v="Blancha McAmish"/>
    <s v="bmcamish2e@tripadvisor.com"/>
    <x v="0"/>
    <s v="Ara"/>
    <s v="L"/>
    <n v="0.5"/>
    <n v="7.77"/>
    <n v="38.849999999999994"/>
    <s v="Arabica"/>
    <s v="Light"/>
    <s v="Yes"/>
  </r>
  <r>
    <s v="Lowell Keenleyside"/>
    <s v="lkeenleyside3s@topsy.com"/>
    <x v="0"/>
    <s v="Ara"/>
    <s v="D"/>
    <n v="0.2"/>
    <n v="2.9849999999999999"/>
    <n v="11.94"/>
    <s v="Arabica"/>
    <s v="Dark"/>
    <s v="No"/>
  </r>
  <r>
    <s v="Elonore Joliffe"/>
    <s v=""/>
    <x v="1"/>
    <s v="Exc"/>
    <s v="L"/>
    <n v="2.5"/>
    <n v="34.154999999999994"/>
    <n v="102.46499999999997"/>
    <s v="Excelsia"/>
    <s v="Light"/>
    <s v="No"/>
  </r>
  <r>
    <s v="Abraham Coleman"/>
    <s v=""/>
    <x v="0"/>
    <s v="Exc"/>
    <s v="D"/>
    <n v="1"/>
    <n v="12.15"/>
    <n v="48.6"/>
    <s v="Excelsia"/>
    <s v="Dark"/>
    <s v="No"/>
  </r>
  <r>
    <s v="Rivy Farington"/>
    <s v=""/>
    <x v="0"/>
    <s v="Lib"/>
    <s v="D"/>
    <n v="1"/>
    <n v="12.95"/>
    <n v="77.699999999999989"/>
    <s v="Liberica"/>
    <s v="Dark"/>
    <s v="Yes"/>
  </r>
  <r>
    <s v="Vallie Kundt"/>
    <s v="vkundt3w@bigcartel.com"/>
    <x v="1"/>
    <s v="Lib"/>
    <s v="D"/>
    <n v="2.5"/>
    <n v="29.784999999999997"/>
    <n v="29.784999999999997"/>
    <s v="Liberica"/>
    <s v="Dark"/>
    <s v="Yes"/>
  </r>
  <r>
    <s v="Boyd Bett"/>
    <s v="bbett3x@google.de"/>
    <x v="0"/>
    <s v="Ara"/>
    <s v="L"/>
    <n v="0.2"/>
    <n v="3.8849999999999998"/>
    <n v="15.54"/>
    <s v="Arabica"/>
    <s v="Light"/>
    <s v="Yes"/>
  </r>
  <r>
    <s v="Julio Armytage"/>
    <s v=""/>
    <x v="1"/>
    <s v="Exc"/>
    <s v="L"/>
    <n v="2.5"/>
    <n v="34.154999999999994"/>
    <n v="136.61999999999998"/>
    <s v="Excelsia"/>
    <s v="Light"/>
    <s v="Yes"/>
  </r>
  <r>
    <s v="Deana Staite"/>
    <s v="dstaite3z@scientificamerican.com"/>
    <x v="0"/>
    <s v="Lib"/>
    <s v="M"/>
    <n v="0.5"/>
    <n v="8.73"/>
    <n v="17.46"/>
    <s v="Liberica"/>
    <s v="Medium"/>
    <s v="No"/>
  </r>
  <r>
    <s v="Winn Keyse"/>
    <s v="wkeyse40@apple.com"/>
    <x v="0"/>
    <s v="Exc"/>
    <s v="L"/>
    <n v="2.5"/>
    <n v="34.154999999999994"/>
    <n v="68.309999999999988"/>
    <s v="Excelsia"/>
    <s v="Light"/>
    <s v="Yes"/>
  </r>
  <r>
    <s v="Osmund Clausen-Thue"/>
    <s v="oclausenthue41@marriott.com"/>
    <x v="0"/>
    <s v="Lib"/>
    <s v="M"/>
    <n v="0.2"/>
    <n v="4.3650000000000002"/>
    <n v="17.46"/>
    <s v="Liberica"/>
    <s v="Medium"/>
    <s v="No"/>
  </r>
  <r>
    <s v="Leonore Francisco"/>
    <s v="lfrancisco42@fema.gov"/>
    <x v="0"/>
    <s v="Lib"/>
    <s v="M"/>
    <n v="1"/>
    <n v="14.55"/>
    <n v="43.650000000000006"/>
    <s v="Liberica"/>
    <s v="Medium"/>
    <s v="No"/>
  </r>
  <r>
    <s v="Leonore Francisco"/>
    <s v="lfrancisco42@fema.gov"/>
    <x v="0"/>
    <s v="Exc"/>
    <s v="M"/>
    <n v="1"/>
    <n v="13.75"/>
    <n v="27.5"/>
    <s v="Excelsia"/>
    <s v="Medium"/>
    <s v="No"/>
  </r>
  <r>
    <s v="Giacobo Skingle"/>
    <s v="gskingle44@clickbank.net"/>
    <x v="0"/>
    <s v="Exc"/>
    <s v="D"/>
    <n v="0.2"/>
    <n v="3.645"/>
    <n v="18.225000000000001"/>
    <s v="Excelsia"/>
    <s v="Dark"/>
    <s v="Yes"/>
  </r>
  <r>
    <s v="Gerard Pirdy"/>
    <s v=""/>
    <x v="0"/>
    <s v="Ara"/>
    <s v="M"/>
    <n v="2.5"/>
    <n v="25.874999999999996"/>
    <n v="51.749999999999993"/>
    <s v="Arabica"/>
    <s v="Medium"/>
    <s v="Yes"/>
  </r>
  <r>
    <s v="Jacinthe Balsillie"/>
    <s v="jbalsillie46@princeton.edu"/>
    <x v="0"/>
    <s v="Lib"/>
    <s v="D"/>
    <n v="1"/>
    <n v="12.95"/>
    <n v="12.95"/>
    <s v="Liberica"/>
    <s v="Dark"/>
    <s v="Yes"/>
  </r>
  <r>
    <s v="Quinton Fouracres"/>
    <s v=""/>
    <x v="0"/>
    <s v="Ara"/>
    <s v="M"/>
    <n v="1"/>
    <n v="11.25"/>
    <n v="33.75"/>
    <s v="Arabica"/>
    <s v="Medium"/>
    <s v="Yes"/>
  </r>
  <r>
    <s v="Bettina Leffek"/>
    <s v="bleffek48@ning.com"/>
    <x v="0"/>
    <s v="Rob"/>
    <s v="M"/>
    <n v="2.5"/>
    <n v="22.884999999999998"/>
    <n v="68.655000000000001"/>
    <s v="Robusta"/>
    <s v="Medium"/>
    <s v="Yes"/>
  </r>
  <r>
    <s v="Hetti Penson"/>
    <s v=""/>
    <x v="0"/>
    <s v="Rob"/>
    <s v="D"/>
    <n v="0.2"/>
    <n v="2.6849999999999996"/>
    <n v="2.6849999999999996"/>
    <s v="Robusta"/>
    <s v="Dark"/>
    <s v="No"/>
  </r>
  <r>
    <s v="Jocko Pray"/>
    <s v="jpray4a@youtube.com"/>
    <x v="0"/>
    <s v="Ara"/>
    <s v="D"/>
    <n v="2.5"/>
    <n v="22.884999999999998"/>
    <n v="114.42499999999998"/>
    <s v="Arabica"/>
    <s v="Dark"/>
    <s v="No"/>
  </r>
  <r>
    <s v="Grete Holborn"/>
    <s v="gholborn4b@ow.ly"/>
    <x v="0"/>
    <s v="Ara"/>
    <s v="M"/>
    <n v="2.5"/>
    <n v="25.874999999999996"/>
    <n v="155.24999999999997"/>
    <s v="Arabica"/>
    <s v="Medium"/>
    <s v="Yes"/>
  </r>
  <r>
    <s v="Fielding Keinrat"/>
    <s v="fkeinrat4c@dailymail.co.uk"/>
    <x v="0"/>
    <s v="Ara"/>
    <s v="M"/>
    <n v="2.5"/>
    <n v="25.874999999999996"/>
    <n v="77.624999999999986"/>
    <s v="Arabica"/>
    <s v="Medium"/>
    <s v="Yes"/>
  </r>
  <r>
    <s v="Paulo Yea"/>
    <s v="pyea4d@aol.com"/>
    <x v="1"/>
    <s v="Rob"/>
    <s v="D"/>
    <n v="2.5"/>
    <n v="20.584999999999997"/>
    <n v="61.754999999999995"/>
    <s v="Robusta"/>
    <s v="Dark"/>
    <s v="No"/>
  </r>
  <r>
    <s v="Say Risborough"/>
    <s v=""/>
    <x v="0"/>
    <s v="Rob"/>
    <s v="D"/>
    <n v="2.5"/>
    <n v="20.584999999999997"/>
    <n v="123.50999999999999"/>
    <s v="Robusta"/>
    <s v="Dark"/>
    <s v="Yes"/>
  </r>
  <r>
    <s v="Alexa Sizey"/>
    <s v=""/>
    <x v="0"/>
    <s v="Lib"/>
    <s v="L"/>
    <n v="2.5"/>
    <n v="36.454999999999998"/>
    <n v="218.73"/>
    <s v="Liberica"/>
    <s v="Light"/>
    <s v="No"/>
  </r>
  <r>
    <s v="Kari Swede"/>
    <s v="kswede4g@addthis.com"/>
    <x v="0"/>
    <s v="Exc"/>
    <s v="M"/>
    <n v="0.5"/>
    <n v="8.25"/>
    <n v="33"/>
    <s v="Excelsia"/>
    <s v="Medium"/>
    <s v="No"/>
  </r>
  <r>
    <s v="Leontine Rubrow"/>
    <s v="lrubrow4h@microsoft.com"/>
    <x v="0"/>
    <s v="Ara"/>
    <s v="L"/>
    <n v="0.5"/>
    <n v="7.77"/>
    <n v="23.31"/>
    <s v="Arabica"/>
    <s v="Light"/>
    <s v="No"/>
  </r>
  <r>
    <s v="Dottie Tift"/>
    <s v="dtift4i@netvibes.com"/>
    <x v="0"/>
    <s v="Exc"/>
    <s v="D"/>
    <n v="0.5"/>
    <n v="7.29"/>
    <n v="21.87"/>
    <s v="Excelsia"/>
    <s v="Dark"/>
    <s v="Yes"/>
  </r>
  <r>
    <s v="Gerardo Schonfeld"/>
    <s v="gschonfeld4j@oracle.com"/>
    <x v="0"/>
    <s v="Rob"/>
    <s v="D"/>
    <n v="0.2"/>
    <n v="2.6849999999999996"/>
    <n v="16.11"/>
    <s v="Robusta"/>
    <s v="Dark"/>
    <s v="No"/>
  </r>
  <r>
    <s v="Claiborne Feye"/>
    <s v="cfeye4k@google.co.jp"/>
    <x v="1"/>
    <s v="Exc"/>
    <s v="D"/>
    <n v="0.5"/>
    <n v="7.29"/>
    <n v="29.16"/>
    <s v="Excelsia"/>
    <s v="Dark"/>
    <s v="No"/>
  </r>
  <r>
    <s v="Mina Elstone"/>
    <s v=""/>
    <x v="0"/>
    <s v="Rob"/>
    <s v="D"/>
    <n v="1"/>
    <n v="8.9499999999999993"/>
    <n v="53.699999999999996"/>
    <s v="Robusta"/>
    <s v="Dark"/>
    <s v="Yes"/>
  </r>
  <r>
    <s v="Sherman Mewrcik"/>
    <s v=""/>
    <x v="0"/>
    <s v="Rob"/>
    <s v="D"/>
    <n v="0.5"/>
    <n v="5.3699999999999992"/>
    <n v="26.849999999999994"/>
    <s v="Robusta"/>
    <s v="Dark"/>
    <s v="Yes"/>
  </r>
  <r>
    <s v="Tamarah Fero"/>
    <s v="tfero4n@comsenz.com"/>
    <x v="0"/>
    <s v="Exc"/>
    <s v="M"/>
    <n v="0.5"/>
    <n v="8.25"/>
    <n v="41.25"/>
    <s v="Excelsia"/>
    <s v="Medium"/>
    <s v="Yes"/>
  </r>
  <r>
    <s v="Stanislaus Valsler"/>
    <s v=""/>
    <x v="1"/>
    <s v="Ara"/>
    <s v="M"/>
    <n v="0.5"/>
    <n v="6.75"/>
    <n v="40.5"/>
    <s v="Arabica"/>
    <s v="Medium"/>
    <s v="No"/>
  </r>
  <r>
    <s v="Felita Dauney"/>
    <s v="fdauney4p@sphinn.com"/>
    <x v="1"/>
    <s v="Rob"/>
    <s v="D"/>
    <n v="1"/>
    <n v="8.9499999999999993"/>
    <n v="17.899999999999999"/>
    <s v="Robusta"/>
    <s v="Dark"/>
    <s v="No"/>
  </r>
  <r>
    <s v="Serena Earley"/>
    <s v="searley4q@youku.com"/>
    <x v="2"/>
    <s v="Exc"/>
    <s v="L"/>
    <n v="2.5"/>
    <n v="34.154999999999994"/>
    <n v="68.309999999999988"/>
    <s v="Excelsia"/>
    <s v="Light"/>
    <s v="No"/>
  </r>
  <r>
    <s v="Minny Chamberlayne"/>
    <s v="mchamberlayne4r@bigcartel.com"/>
    <x v="0"/>
    <s v="Exc"/>
    <s v="M"/>
    <n v="2.5"/>
    <n v="31.624999999999996"/>
    <n v="63.249999999999993"/>
    <s v="Excelsia"/>
    <s v="Medium"/>
    <s v="Yes"/>
  </r>
  <r>
    <s v="Bartholemy Flaherty"/>
    <s v="bflaherty4s@moonfruit.com"/>
    <x v="1"/>
    <s v="Exc"/>
    <s v="D"/>
    <n v="0.5"/>
    <n v="7.29"/>
    <n v="21.87"/>
    <s v="Excelsia"/>
    <s v="Dark"/>
    <s v="No"/>
  </r>
  <r>
    <s v="Oran Colbeck"/>
    <s v="ocolbeck4t@sina.com.cn"/>
    <x v="0"/>
    <s v="Rob"/>
    <s v="M"/>
    <n v="2.5"/>
    <n v="22.884999999999998"/>
    <n v="91.539999999999992"/>
    <s v="Robusta"/>
    <s v="Medium"/>
    <s v="No"/>
  </r>
  <r>
    <s v="Elysee Sketch"/>
    <s v=""/>
    <x v="0"/>
    <s v="Exc"/>
    <s v="L"/>
    <n v="2.5"/>
    <n v="34.154999999999994"/>
    <n v="204.92999999999995"/>
    <s v="Excelsia"/>
    <s v="Light"/>
    <s v="Yes"/>
  </r>
  <r>
    <s v="Ethelda Hobbing"/>
    <s v="ehobbing4v@nsw.gov.au"/>
    <x v="0"/>
    <s v="Exc"/>
    <s v="M"/>
    <n v="2.5"/>
    <n v="31.624999999999996"/>
    <n v="63.249999999999993"/>
    <s v="Excelsia"/>
    <s v="Medium"/>
    <s v="Yes"/>
  </r>
  <r>
    <s v="Odille Thynne"/>
    <s v="othynne4w@auda.org.au"/>
    <x v="0"/>
    <s v="Exc"/>
    <s v="L"/>
    <n v="2.5"/>
    <n v="34.154999999999994"/>
    <n v="34.154999999999994"/>
    <s v="Excelsia"/>
    <s v="Light"/>
    <s v="Yes"/>
  </r>
  <r>
    <s v="Emlynne Heining"/>
    <s v="eheining4x@flickr.com"/>
    <x v="0"/>
    <s v="Rob"/>
    <s v="L"/>
    <n v="2.5"/>
    <n v="27.484999999999996"/>
    <n v="109.93999999999998"/>
    <s v="Robusta"/>
    <s v="Light"/>
    <s v="Yes"/>
  </r>
  <r>
    <s v="Katerina Melloi"/>
    <s v="kmelloi4y@imdb.com"/>
    <x v="0"/>
    <s v="Ara"/>
    <s v="L"/>
    <n v="1"/>
    <n v="12.95"/>
    <n v="25.9"/>
    <s v="Arabica"/>
    <s v="Light"/>
    <s v="No"/>
  </r>
  <r>
    <s v="Tiffany Scardafield"/>
    <s v=""/>
    <x v="1"/>
    <s v="Ara"/>
    <s v="D"/>
    <n v="0.2"/>
    <n v="2.9849999999999999"/>
    <n v="2.9849999999999999"/>
    <s v="Arabica"/>
    <s v="Dark"/>
    <s v="No"/>
  </r>
  <r>
    <s v="Abrahan Mussen"/>
    <s v="amussen50@51.la"/>
    <x v="0"/>
    <s v="Exc"/>
    <s v="L"/>
    <n v="0.2"/>
    <n v="4.4550000000000001"/>
    <n v="22.274999999999999"/>
    <s v="Excelsia"/>
    <s v="Light"/>
    <s v="No"/>
  </r>
  <r>
    <s v="Abrahan Mussen"/>
    <s v="amussen50@51.la"/>
    <x v="0"/>
    <s v="Ara"/>
    <s v="D"/>
    <n v="0.5"/>
    <n v="5.97"/>
    <n v="29.849999999999998"/>
    <s v="Arabica"/>
    <s v="Dark"/>
    <s v="No"/>
  </r>
  <r>
    <s v="Anny Mundford"/>
    <s v="amundford52@nbcnews.com"/>
    <x v="0"/>
    <s v="Rob"/>
    <s v="D"/>
    <n v="0.5"/>
    <n v="5.3699999999999992"/>
    <n v="32.22"/>
    <s v="Robusta"/>
    <s v="Dark"/>
    <s v="No"/>
  </r>
  <r>
    <s v="Tory Walas"/>
    <s v="twalas53@google.ca"/>
    <x v="0"/>
    <s v="Exc"/>
    <s v="M"/>
    <n v="0.2"/>
    <n v="4.125"/>
    <n v="8.25"/>
    <s v="Excelsia"/>
    <s v="Medium"/>
    <s v="No"/>
  </r>
  <r>
    <s v="Isa Blazewicz"/>
    <s v="iblazewicz54@thetimes.co.uk"/>
    <x v="0"/>
    <s v="Ara"/>
    <s v="L"/>
    <n v="0.5"/>
    <n v="7.77"/>
    <n v="31.08"/>
    <s v="Arabica"/>
    <s v="Light"/>
    <s v="No"/>
  </r>
  <r>
    <s v="Angie Rizzetti"/>
    <s v="arizzetti55@naver.com"/>
    <x v="0"/>
    <s v="Exc"/>
    <s v="D"/>
    <n v="0.5"/>
    <n v="7.29"/>
    <n v="36.450000000000003"/>
    <s v="Excelsia"/>
    <s v="Dark"/>
    <s v="Yes"/>
  </r>
  <r>
    <s v="Mord Meriet"/>
    <s v="mmeriet56@noaa.gov"/>
    <x v="0"/>
    <s v="Rob"/>
    <s v="M"/>
    <n v="2.5"/>
    <n v="22.884999999999998"/>
    <n v="68.655000000000001"/>
    <s v="Robusta"/>
    <s v="Medium"/>
    <s v="No"/>
  </r>
  <r>
    <s v="Lawrence Pratt"/>
    <s v="lpratt57@netvibes.com"/>
    <x v="0"/>
    <s v="Lib"/>
    <s v="M"/>
    <n v="0.5"/>
    <n v="8.73"/>
    <n v="43.650000000000006"/>
    <s v="Liberica"/>
    <s v="Medium"/>
    <s v="Yes"/>
  </r>
  <r>
    <s v="Astrix Kitchingham"/>
    <s v="akitchingham58@com.com"/>
    <x v="0"/>
    <s v="Exc"/>
    <s v="L"/>
    <n v="0.2"/>
    <n v="4.4550000000000001"/>
    <n v="4.4550000000000001"/>
    <s v="Excelsia"/>
    <s v="Light"/>
    <s v="Yes"/>
  </r>
  <r>
    <s v="Burnard Bartholin"/>
    <s v="bbartholin59@xinhuanet.com"/>
    <x v="0"/>
    <s v="Lib"/>
    <s v="M"/>
    <n v="1"/>
    <n v="14.55"/>
    <n v="43.650000000000006"/>
    <s v="Liberica"/>
    <s v="Medium"/>
    <s v="Yes"/>
  </r>
  <r>
    <s v="Madelene Prinn"/>
    <s v="mprinn5a@usa.gov"/>
    <x v="0"/>
    <s v="Lib"/>
    <s v="M"/>
    <n v="2.5"/>
    <n v="33.464999999999996"/>
    <n v="33.464999999999996"/>
    <s v="Liberica"/>
    <s v="Medium"/>
    <s v="Yes"/>
  </r>
  <r>
    <s v="Alisun Baudino"/>
    <s v="abaudino5b@netvibes.com"/>
    <x v="0"/>
    <s v="Lib"/>
    <s v="D"/>
    <n v="0.2"/>
    <n v="3.8849999999999998"/>
    <n v="19.424999999999997"/>
    <s v="Liberica"/>
    <s v="Dark"/>
    <s v="Yes"/>
  </r>
  <r>
    <s v="Philipa Petrushanko"/>
    <s v="ppetrushanko5c@blinklist.com"/>
    <x v="1"/>
    <s v="Exc"/>
    <s v="D"/>
    <n v="1"/>
    <n v="12.15"/>
    <n v="72.900000000000006"/>
    <s v="Excelsia"/>
    <s v="Dark"/>
    <s v="Yes"/>
  </r>
  <r>
    <s v="Kimberli Mustchin"/>
    <s v=""/>
    <x v="0"/>
    <s v="Exc"/>
    <s v="L"/>
    <n v="1"/>
    <n v="14.85"/>
    <n v="44.55"/>
    <s v="Excelsia"/>
    <s v="Light"/>
    <s v="No"/>
  </r>
  <r>
    <s v="Emlynne Laird"/>
    <s v="elaird5e@bing.com"/>
    <x v="0"/>
    <s v="Exc"/>
    <s v="D"/>
    <n v="0.5"/>
    <n v="7.29"/>
    <n v="36.450000000000003"/>
    <s v="Excelsia"/>
    <s v="Dark"/>
    <s v="No"/>
  </r>
  <r>
    <s v="Marlena Howsden"/>
    <s v="mhowsden5f@infoseek.co.jp"/>
    <x v="0"/>
    <s v="Ara"/>
    <s v="L"/>
    <n v="1"/>
    <n v="12.95"/>
    <n v="38.849999999999994"/>
    <s v="Arabica"/>
    <s v="Light"/>
    <s v="No"/>
  </r>
  <r>
    <s v="Nealson Cuttler"/>
    <s v="ncuttler5g@parallels.com"/>
    <x v="0"/>
    <s v="Exc"/>
    <s v="L"/>
    <n v="0.5"/>
    <n v="8.91"/>
    <n v="53.46"/>
    <s v="Excelsia"/>
    <s v="Light"/>
    <s v="No"/>
  </r>
  <r>
    <s v="Nealson Cuttler"/>
    <s v="ncuttler5g@parallels.com"/>
    <x v="0"/>
    <s v="Lib"/>
    <s v="D"/>
    <n v="2.5"/>
    <n v="29.784999999999997"/>
    <n v="59.569999999999993"/>
    <s v="Liberica"/>
    <s v="Dark"/>
    <s v="No"/>
  </r>
  <r>
    <s v="Nealson Cuttler"/>
    <s v="ncuttler5g@parallels.com"/>
    <x v="0"/>
    <s v="Lib"/>
    <s v="D"/>
    <n v="2.5"/>
    <n v="29.784999999999997"/>
    <n v="89.35499999999999"/>
    <s v="Liberica"/>
    <s v="Dark"/>
    <s v="No"/>
  </r>
  <r>
    <s v="Nealson Cuttler"/>
    <s v="ncuttler5g@parallels.com"/>
    <x v="0"/>
    <s v="Lib"/>
    <s v="L"/>
    <n v="0.5"/>
    <n v="9.51"/>
    <n v="38.04"/>
    <s v="Liberica"/>
    <s v="Light"/>
    <s v="No"/>
  </r>
  <r>
    <s v="Nealson Cuttler"/>
    <s v="ncuttler5g@parallels.com"/>
    <x v="0"/>
    <s v="Exc"/>
    <s v="M"/>
    <n v="1"/>
    <n v="13.75"/>
    <n v="41.25"/>
    <s v="Excelsia"/>
    <s v="Medium"/>
    <s v="No"/>
  </r>
  <r>
    <s v="Adriana Lazarus"/>
    <s v=""/>
    <x v="0"/>
    <s v="Lib"/>
    <s v="L"/>
    <n v="0.5"/>
    <n v="9.51"/>
    <n v="57.06"/>
    <s v="Liberica"/>
    <s v="Light"/>
    <s v="No"/>
  </r>
  <r>
    <s v="Tallie felip"/>
    <s v="tfelip5m@typepad.com"/>
    <x v="0"/>
    <s v="Lib"/>
    <s v="D"/>
    <n v="2.5"/>
    <n v="29.784999999999997"/>
    <n v="178.70999999999998"/>
    <s v="Liberica"/>
    <s v="Dark"/>
    <s v="Yes"/>
  </r>
  <r>
    <s v="Vanna Le - Count"/>
    <s v="vle5n@disqus.com"/>
    <x v="0"/>
    <s v="Lib"/>
    <s v="L"/>
    <n v="0.2"/>
    <n v="4.7549999999999999"/>
    <n v="4.7549999999999999"/>
    <s v="Liberica"/>
    <s v="Light"/>
    <s v="No"/>
  </r>
  <r>
    <s v="Sarette Ducarel"/>
    <s v=""/>
    <x v="0"/>
    <s v="Exc"/>
    <s v="M"/>
    <n v="1"/>
    <n v="13.75"/>
    <n v="82.5"/>
    <s v="Excelsia"/>
    <s v="Medium"/>
    <s v="No"/>
  </r>
  <r>
    <s v="Kendra Glison"/>
    <s v=""/>
    <x v="0"/>
    <s v="Rob"/>
    <s v="D"/>
    <n v="0.2"/>
    <n v="2.6849999999999996"/>
    <n v="8.0549999999999997"/>
    <s v="Robusta"/>
    <s v="Dark"/>
    <s v="Yes"/>
  </r>
  <r>
    <s v="Nertie Poolman"/>
    <s v="npoolman5q@howstuffworks.com"/>
    <x v="0"/>
    <s v="Ara"/>
    <s v="M"/>
    <n v="1"/>
    <n v="11.25"/>
    <n v="22.5"/>
    <s v="Arabica"/>
    <s v="Medium"/>
    <s v="No"/>
  </r>
  <r>
    <s v="Orbadiah Duny"/>
    <s v="oduny5r@constantcontact.com"/>
    <x v="0"/>
    <s v="Ara"/>
    <s v="M"/>
    <n v="0.5"/>
    <n v="6.75"/>
    <n v="40.5"/>
    <s v="Arabica"/>
    <s v="Medium"/>
    <s v="Yes"/>
  </r>
  <r>
    <s v="Constance Halfhide"/>
    <s v="chalfhide5s@google.ru"/>
    <x v="1"/>
    <s v="Exc"/>
    <s v="D"/>
    <n v="0.5"/>
    <n v="7.29"/>
    <n v="29.16"/>
    <s v="Excelsia"/>
    <s v="Dark"/>
    <s v="Yes"/>
  </r>
  <r>
    <s v="Fransisco Malecky"/>
    <s v="fmalecky5t@list-manage.com"/>
    <x v="2"/>
    <s v="Ara"/>
    <s v="M"/>
    <n v="0.5"/>
    <n v="6.75"/>
    <n v="6.75"/>
    <s v="Arabica"/>
    <s v="Medium"/>
    <s v="No"/>
  </r>
  <r>
    <s v="Anselma Attwater"/>
    <s v="aattwater5u@wikia.com"/>
    <x v="0"/>
    <s v="Lib"/>
    <s v="D"/>
    <n v="1"/>
    <n v="12.95"/>
    <n v="51.8"/>
    <s v="Liberica"/>
    <s v="Dark"/>
    <s v="Yes"/>
  </r>
  <r>
    <s v="Minette Whellans"/>
    <s v="mwhellans5v@mapquest.com"/>
    <x v="0"/>
    <s v="Exc"/>
    <s v="L"/>
    <n v="0.5"/>
    <n v="8.91"/>
    <n v="53.46"/>
    <s v="Excelsia"/>
    <s v="Light"/>
    <s v="No"/>
  </r>
  <r>
    <s v="Dael Camilletti"/>
    <s v="dcamilletti5w@businesswire.com"/>
    <x v="0"/>
    <s v="Exc"/>
    <s v="D"/>
    <n v="0.2"/>
    <n v="3.645"/>
    <n v="14.58"/>
    <s v="Excelsia"/>
    <s v="Dark"/>
    <s v="Yes"/>
  </r>
  <r>
    <s v="Emiline Galgey"/>
    <s v="egalgey5x@wufoo.com"/>
    <x v="0"/>
    <s v="Rob"/>
    <s v="D"/>
    <n v="2.5"/>
    <n v="20.584999999999997"/>
    <n v="20.584999999999997"/>
    <s v="Robusta"/>
    <s v="Dark"/>
    <s v="No"/>
  </r>
  <r>
    <s v="Murdock Hame"/>
    <s v="mhame5y@newsvine.com"/>
    <x v="1"/>
    <s v="Lib"/>
    <s v="L"/>
    <n v="1"/>
    <n v="15.85"/>
    <n v="31.7"/>
    <s v="Liberica"/>
    <s v="Light"/>
    <s v="No"/>
  </r>
  <r>
    <s v="Ilka Gurnee"/>
    <s v="igurnee5z@usnews.com"/>
    <x v="0"/>
    <s v="Lib"/>
    <s v="D"/>
    <n v="0.2"/>
    <n v="3.8849999999999998"/>
    <n v="23.31"/>
    <s v="Liberica"/>
    <s v="Dark"/>
    <s v="No"/>
  </r>
  <r>
    <s v="Alfy Snowding"/>
    <s v="asnowding60@comsenz.com"/>
    <x v="0"/>
    <s v="Lib"/>
    <s v="M"/>
    <n v="1"/>
    <n v="14.55"/>
    <n v="58.2"/>
    <s v="Liberica"/>
    <s v="Medium"/>
    <s v="Yes"/>
  </r>
  <r>
    <s v="Godfry Poinsett"/>
    <s v="gpoinsett61@berkeley.edu"/>
    <x v="0"/>
    <s v="Exc"/>
    <s v="L"/>
    <n v="0.5"/>
    <n v="8.91"/>
    <n v="35.64"/>
    <s v="Excelsia"/>
    <s v="Light"/>
    <s v="No"/>
  </r>
  <r>
    <s v="Rem Furman"/>
    <s v="rfurman62@t.co"/>
    <x v="1"/>
    <s v="Ara"/>
    <s v="M"/>
    <n v="1"/>
    <n v="11.25"/>
    <n v="56.25"/>
    <s v="Arabica"/>
    <s v="Medium"/>
    <s v="Yes"/>
  </r>
  <r>
    <s v="Charis Crosier"/>
    <s v="ccrosier63@xrea.com"/>
    <x v="0"/>
    <s v="Rob"/>
    <s v="L"/>
    <n v="0.2"/>
    <n v="3.5849999999999995"/>
    <n v="10.754999999999999"/>
    <s v="Robusta"/>
    <s v="Light"/>
    <s v="No"/>
  </r>
  <r>
    <s v="Charis Crosier"/>
    <s v="ccrosier63@xrea.com"/>
    <x v="0"/>
    <s v="Rob"/>
    <s v="M"/>
    <n v="0.2"/>
    <n v="2.9849999999999999"/>
    <n v="14.924999999999999"/>
    <s v="Robusta"/>
    <s v="Medium"/>
    <s v="No"/>
  </r>
  <r>
    <s v="Lenka Rushmer"/>
    <s v="lrushmer65@europa.eu"/>
    <x v="0"/>
    <s v="Ara"/>
    <s v="L"/>
    <n v="1"/>
    <n v="12.95"/>
    <n v="77.699999999999989"/>
    <s v="Arabica"/>
    <s v="Light"/>
    <s v="Yes"/>
  </r>
  <r>
    <s v="Waneta Edinborough"/>
    <s v="wedinborough66@github.io"/>
    <x v="0"/>
    <s v="Lib"/>
    <s v="D"/>
    <n v="0.5"/>
    <n v="7.77"/>
    <n v="23.31"/>
    <s v="Liberica"/>
    <s v="Dark"/>
    <s v="No"/>
  </r>
  <r>
    <s v="Bobbe Piggott"/>
    <s v=""/>
    <x v="0"/>
    <s v="Exc"/>
    <s v="L"/>
    <n v="1"/>
    <n v="14.85"/>
    <n v="59.4"/>
    <s v="Excelsia"/>
    <s v="Light"/>
    <s v="Yes"/>
  </r>
  <r>
    <s v="Ketty Bromehead"/>
    <s v="kbromehead68@un.org"/>
    <x v="0"/>
    <s v="Lib"/>
    <s v="D"/>
    <n v="2.5"/>
    <n v="29.784999999999997"/>
    <n v="119.13999999999999"/>
    <s v="Liberica"/>
    <s v="Dark"/>
    <s v="Yes"/>
  </r>
  <r>
    <s v="Elsbeth Westerman"/>
    <s v="ewesterman69@si.edu"/>
    <x v="1"/>
    <s v="Rob"/>
    <s v="L"/>
    <n v="0.2"/>
    <n v="3.5849999999999995"/>
    <n v="14.339999999999998"/>
    <s v="Robusta"/>
    <s v="Light"/>
    <s v="No"/>
  </r>
  <r>
    <s v="Anabelle Hutchens"/>
    <s v="ahutchens6a@amazonaws.com"/>
    <x v="0"/>
    <s v="Ara"/>
    <s v="M"/>
    <n v="2.5"/>
    <n v="25.874999999999996"/>
    <n v="129.37499999999997"/>
    <s v="Arabica"/>
    <s v="Medium"/>
    <s v="No"/>
  </r>
  <r>
    <s v="Noak Wyvill"/>
    <s v="nwyvill6b@naver.com"/>
    <x v="2"/>
    <s v="Rob"/>
    <s v="D"/>
    <n v="0.2"/>
    <n v="2.6849999999999996"/>
    <n v="16.11"/>
    <s v="Robusta"/>
    <s v="Dark"/>
    <s v="Yes"/>
  </r>
  <r>
    <s v="Beltran Mathon"/>
    <s v="bmathon6c@barnesandnoble.com"/>
    <x v="0"/>
    <s v="Rob"/>
    <s v="L"/>
    <n v="0.2"/>
    <n v="3.5849999999999995"/>
    <n v="17.924999999999997"/>
    <s v="Robusta"/>
    <s v="Light"/>
    <s v="No"/>
  </r>
  <r>
    <s v="Kristos Streight"/>
    <s v="kstreight6d@about.com"/>
    <x v="0"/>
    <s v="Lib"/>
    <s v="M"/>
    <n v="0.2"/>
    <n v="4.3650000000000002"/>
    <n v="8.73"/>
    <s v="Liberica"/>
    <s v="Medium"/>
    <s v="No"/>
  </r>
  <r>
    <s v="Portie Cutchie"/>
    <s v="pcutchie6e@globo.com"/>
    <x v="0"/>
    <s v="Ara"/>
    <s v="M"/>
    <n v="2.5"/>
    <n v="25.874999999999996"/>
    <n v="51.749999999999993"/>
    <s v="Arabica"/>
    <s v="Medium"/>
    <s v="No"/>
  </r>
  <r>
    <s v="Sinclare Edsell"/>
    <s v=""/>
    <x v="0"/>
    <s v="Lib"/>
    <s v="M"/>
    <n v="0.2"/>
    <n v="4.3650000000000002"/>
    <n v="8.73"/>
    <s v="Liberica"/>
    <s v="Medium"/>
    <s v="Yes"/>
  </r>
  <r>
    <s v="Conny Gheraldi"/>
    <s v="cgheraldi6g@opera.com"/>
    <x v="2"/>
    <s v="Lib"/>
    <s v="L"/>
    <n v="0.2"/>
    <n v="4.7549999999999999"/>
    <n v="23.774999999999999"/>
    <s v="Liberica"/>
    <s v="Light"/>
    <s v="No"/>
  </r>
  <r>
    <s v="Beryle Kenwell"/>
    <s v="bkenwell6h@over-blog.com"/>
    <x v="0"/>
    <s v="Exc"/>
    <s v="M"/>
    <n v="0.2"/>
    <n v="4.125"/>
    <n v="20.625"/>
    <s v="Excelsia"/>
    <s v="Medium"/>
    <s v="No"/>
  </r>
  <r>
    <s v="Tomas Sutty"/>
    <s v="tsutty6i@google.es"/>
    <x v="0"/>
    <s v="Lib"/>
    <s v="L"/>
    <n v="2.5"/>
    <n v="36.454999999999998"/>
    <n v="36.454999999999998"/>
    <s v="Liberica"/>
    <s v="Light"/>
    <s v="No"/>
  </r>
  <r>
    <s v="Samuele Ales0"/>
    <s v=""/>
    <x v="1"/>
    <s v="Lib"/>
    <s v="L"/>
    <n v="2.5"/>
    <n v="36.454999999999998"/>
    <n v="182.27499999999998"/>
    <s v="Liberica"/>
    <s v="Light"/>
    <s v="No"/>
  </r>
  <r>
    <s v="Carlie Harce"/>
    <s v="charce6k@cafepress.com"/>
    <x v="1"/>
    <s v="Lib"/>
    <s v="D"/>
    <n v="2.5"/>
    <n v="29.784999999999997"/>
    <n v="89.35499999999999"/>
    <s v="Liberica"/>
    <s v="Dark"/>
    <s v="No"/>
  </r>
  <r>
    <s v="Craggy Bril"/>
    <s v=""/>
    <x v="0"/>
    <s v="Rob"/>
    <s v="L"/>
    <n v="0.2"/>
    <n v="3.5849999999999995"/>
    <n v="3.5849999999999995"/>
    <s v="Robusta"/>
    <s v="Light"/>
    <s v="Yes"/>
  </r>
  <r>
    <s v="Friederike Drysdale"/>
    <s v="fdrysdale6m@symantec.com"/>
    <x v="0"/>
    <s v="Rob"/>
    <s v="M"/>
    <n v="2.5"/>
    <n v="22.884999999999998"/>
    <n v="45.769999999999996"/>
    <s v="Robusta"/>
    <s v="Medium"/>
    <s v="Yes"/>
  </r>
  <r>
    <s v="Devon Magowan"/>
    <s v="dmagowan6n@fc2.com"/>
    <x v="0"/>
    <s v="Exc"/>
    <s v="L"/>
    <n v="1"/>
    <n v="14.85"/>
    <n v="59.4"/>
    <s v="Excelsia"/>
    <s v="Light"/>
    <s v="No"/>
  </r>
  <r>
    <s v="Codi Littrell"/>
    <s v=""/>
    <x v="0"/>
    <s v="Ara"/>
    <s v="M"/>
    <n v="2.5"/>
    <n v="25.874999999999996"/>
    <n v="155.24999999999997"/>
    <s v="Arabica"/>
    <s v="Medium"/>
    <s v="Yes"/>
  </r>
  <r>
    <s v="Christel Speak"/>
    <s v=""/>
    <x v="0"/>
    <s v="Rob"/>
    <s v="M"/>
    <n v="2.5"/>
    <n v="22.884999999999998"/>
    <n v="45.769999999999996"/>
    <s v="Robusta"/>
    <s v="Medium"/>
    <s v="No"/>
  </r>
  <r>
    <s v="Sibella Rushbrooke"/>
    <s v="srushbrooke6q@youku.com"/>
    <x v="0"/>
    <s v="Exc"/>
    <s v="D"/>
    <n v="1"/>
    <n v="12.15"/>
    <n v="36.450000000000003"/>
    <s v="Excelsia"/>
    <s v="Dark"/>
    <s v="Yes"/>
  </r>
  <r>
    <s v="Tammie Drynan"/>
    <s v="tdrynan6r@deviantart.com"/>
    <x v="0"/>
    <s v="Exc"/>
    <s v="D"/>
    <n v="0.5"/>
    <n v="7.29"/>
    <n v="29.16"/>
    <s v="Excelsia"/>
    <s v="Dark"/>
    <s v="Yes"/>
  </r>
  <r>
    <s v="Effie Yurkov"/>
    <s v="eyurkov6s@hud.gov"/>
    <x v="0"/>
    <s v="Lib"/>
    <s v="M"/>
    <n v="2.5"/>
    <n v="33.464999999999996"/>
    <n v="133.85999999999999"/>
    <s v="Liberica"/>
    <s v="Medium"/>
    <s v="No"/>
  </r>
  <r>
    <s v="Lexie Mallan"/>
    <s v="lmallan6t@state.gov"/>
    <x v="0"/>
    <s v="Lib"/>
    <s v="L"/>
    <n v="0.2"/>
    <n v="4.7549999999999999"/>
    <n v="23.774999999999999"/>
    <s v="Liberica"/>
    <s v="Light"/>
    <s v="Yes"/>
  </r>
  <r>
    <s v="Georgena Bentjens"/>
    <s v="gbentjens6u@netlog.com"/>
    <x v="2"/>
    <s v="Lib"/>
    <s v="D"/>
    <n v="1"/>
    <n v="12.95"/>
    <n v="38.849999999999994"/>
    <s v="Liberica"/>
    <s v="Dark"/>
    <s v="No"/>
  </r>
  <r>
    <s v="Delmar Beasant"/>
    <s v=""/>
    <x v="1"/>
    <s v="Rob"/>
    <s v="L"/>
    <n v="0.2"/>
    <n v="3.5849999999999995"/>
    <n v="21.509999999999998"/>
    <s v="Robusta"/>
    <s v="Light"/>
    <s v="Yes"/>
  </r>
  <r>
    <s v="Lyn Entwistle"/>
    <s v="lentwistle6w@omniture.com"/>
    <x v="0"/>
    <s v="Ara"/>
    <s v="D"/>
    <n v="1"/>
    <n v="9.9499999999999993"/>
    <n v="9.9499999999999993"/>
    <s v="Arabica"/>
    <s v="Dark"/>
    <s v="Yes"/>
  </r>
  <r>
    <s v="Zacharias Kiffe"/>
    <s v="zkiffe74@cyberchimps.com"/>
    <x v="0"/>
    <s v="Lib"/>
    <s v="L"/>
    <n v="1"/>
    <n v="15.85"/>
    <n v="15.85"/>
    <s v="Liberica"/>
    <s v="Light"/>
    <s v="Yes"/>
  </r>
  <r>
    <s v="Mercedes Acott"/>
    <s v="macott6y@pagesperso-orange.fr"/>
    <x v="0"/>
    <s v="Rob"/>
    <s v="M"/>
    <n v="0.2"/>
    <n v="2.9849999999999999"/>
    <n v="2.9849999999999999"/>
    <s v="Robusta"/>
    <s v="Medium"/>
    <s v="Yes"/>
  </r>
  <r>
    <s v="Connor Heaviside"/>
    <s v="cheaviside6z@rediff.com"/>
    <x v="0"/>
    <s v="Exc"/>
    <s v="M"/>
    <n v="1"/>
    <n v="13.75"/>
    <n v="68.75"/>
    <s v="Excelsia"/>
    <s v="Medium"/>
    <s v="Yes"/>
  </r>
  <r>
    <s v="Devy Bulbrook"/>
    <s v=""/>
    <x v="0"/>
    <s v="Ara"/>
    <s v="D"/>
    <n v="1"/>
    <n v="9.9499999999999993"/>
    <n v="29.849999999999998"/>
    <s v="Arabica"/>
    <s v="Dark"/>
    <s v="No"/>
  </r>
  <r>
    <s v="Leia Kernan"/>
    <s v="lkernan71@wsj.com"/>
    <x v="0"/>
    <s v="Lib"/>
    <s v="M"/>
    <n v="1"/>
    <n v="14.55"/>
    <n v="58.2"/>
    <s v="Liberica"/>
    <s v="Medium"/>
    <s v="No"/>
  </r>
  <r>
    <s v="Rosaline McLae"/>
    <s v="rmclae72@dailymotion.com"/>
    <x v="2"/>
    <s v="Rob"/>
    <s v="L"/>
    <n v="0.5"/>
    <n v="7.169999999999999"/>
    <n v="28.679999999999996"/>
    <s v="Robusta"/>
    <s v="Light"/>
    <s v="No"/>
  </r>
  <r>
    <s v="Cleve Blowfelde"/>
    <s v="cblowfelde73@ustream.tv"/>
    <x v="0"/>
    <s v="Rob"/>
    <s v="L"/>
    <n v="0.5"/>
    <n v="7.169999999999999"/>
    <n v="21.509999999999998"/>
    <s v="Robusta"/>
    <s v="Light"/>
    <s v="No"/>
  </r>
  <r>
    <s v="Zacharias Kiffe"/>
    <s v="zkiffe74@cyberchimps.com"/>
    <x v="0"/>
    <s v="Lib"/>
    <s v="M"/>
    <n v="0.5"/>
    <n v="8.73"/>
    <n v="17.46"/>
    <s v="Liberica"/>
    <s v="Medium"/>
    <s v="Yes"/>
  </r>
  <r>
    <s v="Denyse O'Calleran"/>
    <s v="docalleran75@ucla.edu"/>
    <x v="0"/>
    <s v="Exc"/>
    <s v="D"/>
    <n v="2.5"/>
    <n v="27.945"/>
    <n v="27.945"/>
    <s v="Excelsia"/>
    <s v="Dark"/>
    <s v="Yes"/>
  </r>
  <r>
    <s v="Cobby Cromwell"/>
    <s v="ccromwell76@desdev.cn"/>
    <x v="0"/>
    <s v="Exc"/>
    <s v="D"/>
    <n v="2.5"/>
    <n v="27.945"/>
    <n v="139.72499999999999"/>
    <s v="Excelsia"/>
    <s v="Dark"/>
    <s v="No"/>
  </r>
  <r>
    <s v="Irv Hay"/>
    <s v="ihay77@lulu.com"/>
    <x v="2"/>
    <s v="Rob"/>
    <s v="M"/>
    <n v="0.2"/>
    <n v="2.9849999999999999"/>
    <n v="5.97"/>
    <s v="Robusta"/>
    <s v="Medium"/>
    <s v="No"/>
  </r>
  <r>
    <s v="Tani Taffarello"/>
    <s v="ttaffarello78@sciencedaily.com"/>
    <x v="0"/>
    <s v="Rob"/>
    <s v="L"/>
    <n v="2.5"/>
    <n v="27.484999999999996"/>
    <n v="27.484999999999996"/>
    <s v="Robusta"/>
    <s v="Light"/>
    <s v="Yes"/>
  </r>
  <r>
    <s v="Monique Canty"/>
    <s v="mcanty79@jigsy.com"/>
    <x v="0"/>
    <s v="Rob"/>
    <s v="L"/>
    <n v="1"/>
    <n v="11.95"/>
    <n v="59.75"/>
    <s v="Robusta"/>
    <s v="Light"/>
    <s v="Yes"/>
  </r>
  <r>
    <s v="Javier Kopke"/>
    <s v="jkopke7a@auda.org.au"/>
    <x v="0"/>
    <s v="Exc"/>
    <s v="M"/>
    <n v="1"/>
    <n v="13.75"/>
    <n v="41.25"/>
    <s v="Excelsia"/>
    <s v="Medium"/>
    <s v="No"/>
  </r>
  <r>
    <s v="Mar McIver"/>
    <s v=""/>
    <x v="0"/>
    <s v="Lib"/>
    <s v="M"/>
    <n v="2.5"/>
    <n v="33.464999999999996"/>
    <n v="133.85999999999999"/>
    <s v="Liberica"/>
    <s v="Medium"/>
    <s v="No"/>
  </r>
  <r>
    <s v="Arabella Fransewich"/>
    <s v=""/>
    <x v="1"/>
    <s v="Rob"/>
    <s v="L"/>
    <n v="1"/>
    <n v="11.95"/>
    <n v="59.75"/>
    <s v="Robusta"/>
    <s v="Light"/>
    <s v="Yes"/>
  </r>
  <r>
    <s v="Violette Hellmore"/>
    <s v="vhellmore7d@bbc.co.uk"/>
    <x v="0"/>
    <s v="Ara"/>
    <s v="D"/>
    <n v="0.5"/>
    <n v="5.97"/>
    <n v="5.97"/>
    <s v="Arabica"/>
    <s v="Dark"/>
    <s v="Yes"/>
  </r>
  <r>
    <s v="Myles Seawright"/>
    <s v="mseawright7e@nbcnews.com"/>
    <x v="2"/>
    <s v="Exc"/>
    <s v="D"/>
    <n v="1"/>
    <n v="12.15"/>
    <n v="24.3"/>
    <s v="Excelsia"/>
    <s v="Dark"/>
    <s v="No"/>
  </r>
  <r>
    <s v="Silvana Northeast"/>
    <s v="snortheast7f@mashable.com"/>
    <x v="0"/>
    <s v="Exc"/>
    <s v="D"/>
    <n v="0.2"/>
    <n v="3.645"/>
    <n v="21.87"/>
    <s v="Excelsia"/>
    <s v="Dark"/>
    <s v="Yes"/>
  </r>
  <r>
    <s v="Anselma Attwater"/>
    <s v="aattwater5u@wikia.com"/>
    <x v="0"/>
    <s v="Ara"/>
    <s v="D"/>
    <n v="1"/>
    <n v="9.9499999999999993"/>
    <n v="19.899999999999999"/>
    <s v="Arabica"/>
    <s v="Dark"/>
    <s v="Yes"/>
  </r>
  <r>
    <s v="Monica Fearon"/>
    <s v="mfearon7h@reverbnation.com"/>
    <x v="0"/>
    <s v="Ara"/>
    <s v="D"/>
    <n v="0.2"/>
    <n v="2.9849999999999999"/>
    <n v="5.97"/>
    <s v="Arabica"/>
    <s v="Dark"/>
    <s v="No"/>
  </r>
  <r>
    <s v="Barney Chisnell"/>
    <s v=""/>
    <x v="1"/>
    <s v="Exc"/>
    <s v="D"/>
    <n v="0.5"/>
    <n v="7.29"/>
    <n v="7.29"/>
    <s v="Excelsia"/>
    <s v="Dark"/>
    <s v="Yes"/>
  </r>
  <r>
    <s v="Jasper Sisneros"/>
    <s v="jsisneros7j@a8.net"/>
    <x v="0"/>
    <s v="Ara"/>
    <s v="D"/>
    <n v="0.2"/>
    <n v="2.9849999999999999"/>
    <n v="11.94"/>
    <s v="Arabica"/>
    <s v="Dark"/>
    <s v="Yes"/>
  </r>
  <r>
    <s v="Zachariah Carlson"/>
    <s v="zcarlson7k@bigcartel.com"/>
    <x v="1"/>
    <s v="Rob"/>
    <s v="L"/>
    <n v="1"/>
    <n v="11.95"/>
    <n v="71.699999999999989"/>
    <s v="Robusta"/>
    <s v="Light"/>
    <s v="Yes"/>
  </r>
  <r>
    <s v="Warner Maddox"/>
    <s v="wmaddox7l@timesonline.co.uk"/>
    <x v="0"/>
    <s v="Ara"/>
    <s v="L"/>
    <n v="0.2"/>
    <n v="3.8849999999999998"/>
    <n v="7.77"/>
    <s v="Arabica"/>
    <s v="Light"/>
    <s v="No"/>
  </r>
  <r>
    <s v="Donnie Hedlestone"/>
    <s v="dhedlestone7m@craigslist.org"/>
    <x v="0"/>
    <s v="Ara"/>
    <s v="M"/>
    <n v="2.5"/>
    <n v="25.874999999999996"/>
    <n v="25.874999999999996"/>
    <s v="Arabica"/>
    <s v="Medium"/>
    <s v="No"/>
  </r>
  <r>
    <s v="Teddi Crowthe"/>
    <s v="tcrowthe7n@europa.eu"/>
    <x v="0"/>
    <s v="Exc"/>
    <s v="L"/>
    <n v="2.5"/>
    <n v="34.154999999999994"/>
    <n v="204.92999999999995"/>
    <s v="Excelsia"/>
    <s v="Light"/>
    <s v="No"/>
  </r>
  <r>
    <s v="Dorelia Bury"/>
    <s v="dbury7o@tinyurl.com"/>
    <x v="1"/>
    <s v="Rob"/>
    <s v="L"/>
    <n v="2.5"/>
    <n v="27.484999999999996"/>
    <n v="109.93999999999998"/>
    <s v="Robusta"/>
    <s v="Light"/>
    <s v="Yes"/>
  </r>
  <r>
    <s v="Gussy Broadbear"/>
    <s v="gbroadbear7p@omniture.com"/>
    <x v="0"/>
    <s v="Exc"/>
    <s v="L"/>
    <n v="1"/>
    <n v="14.85"/>
    <n v="89.1"/>
    <s v="Excelsia"/>
    <s v="Light"/>
    <s v="No"/>
  </r>
  <r>
    <s v="Emlynne Palfrey"/>
    <s v="epalfrey7q@devhub.com"/>
    <x v="0"/>
    <s v="Ara"/>
    <s v="L"/>
    <n v="0.2"/>
    <n v="3.8849999999999998"/>
    <n v="7.77"/>
    <s v="Arabica"/>
    <s v="Light"/>
    <s v="Yes"/>
  </r>
  <r>
    <s v="Parsifal Metrick"/>
    <s v="pmetrick7r@rakuten.co.jp"/>
    <x v="0"/>
    <s v="Lib"/>
    <s v="M"/>
    <n v="2.5"/>
    <n v="33.464999999999996"/>
    <n v="33.464999999999996"/>
    <s v="Liberica"/>
    <s v="Medium"/>
    <s v="Yes"/>
  </r>
  <r>
    <s v="Christopher Grieveson"/>
    <s v=""/>
    <x v="0"/>
    <s v="Exc"/>
    <s v="M"/>
    <n v="0.5"/>
    <n v="8.25"/>
    <n v="41.25"/>
    <s v="Excelsia"/>
    <s v="Medium"/>
    <s v="Yes"/>
  </r>
  <r>
    <s v="Karlan Karby"/>
    <s v="kkarby7t@sbwire.com"/>
    <x v="0"/>
    <s v="Exc"/>
    <s v="L"/>
    <n v="1"/>
    <n v="14.85"/>
    <n v="59.4"/>
    <s v="Excelsia"/>
    <s v="Light"/>
    <s v="Yes"/>
  </r>
  <r>
    <s v="Flory Crumpe"/>
    <s v="fcrumpe7u@ftc.gov"/>
    <x v="2"/>
    <s v="Ara"/>
    <s v="L"/>
    <n v="0.5"/>
    <n v="7.77"/>
    <n v="7.77"/>
    <s v="Arabica"/>
    <s v="Light"/>
    <s v="No"/>
  </r>
  <r>
    <s v="Amity Chatto"/>
    <s v="achatto7v@sakura.ne.jp"/>
    <x v="2"/>
    <s v="Rob"/>
    <s v="D"/>
    <n v="0.5"/>
    <n v="5.3699999999999992"/>
    <n v="5.3699999999999992"/>
    <s v="Robusta"/>
    <s v="Dark"/>
    <s v="Yes"/>
  </r>
  <r>
    <s v="Nanine McCarthy"/>
    <s v=""/>
    <x v="0"/>
    <s v="Exc"/>
    <s v="M"/>
    <n v="2.5"/>
    <n v="31.624999999999996"/>
    <n v="94.874999999999986"/>
    <s v="Excelsia"/>
    <s v="Medium"/>
    <s v="No"/>
  </r>
  <r>
    <s v="Lyndsey Megany"/>
    <s v=""/>
    <x v="0"/>
    <s v="Lib"/>
    <s v="L"/>
    <n v="2.5"/>
    <n v="36.454999999999998"/>
    <n v="36.454999999999998"/>
    <s v="Liberica"/>
    <s v="Light"/>
    <s v="No"/>
  </r>
  <r>
    <s v="Byram Mergue"/>
    <s v="bmergue7y@umn.edu"/>
    <x v="0"/>
    <s v="Ara"/>
    <s v="M"/>
    <n v="0.2"/>
    <n v="3.375"/>
    <n v="13.5"/>
    <s v="Arabica"/>
    <s v="Medium"/>
    <s v="Yes"/>
  </r>
  <r>
    <s v="Kerr Patise"/>
    <s v="kpatise7z@jigsy.com"/>
    <x v="0"/>
    <s v="Rob"/>
    <s v="L"/>
    <n v="0.2"/>
    <n v="3.5849999999999995"/>
    <n v="14.339999999999998"/>
    <s v="Robusta"/>
    <s v="Light"/>
    <s v="No"/>
  </r>
  <r>
    <s v="Mathew Goulter"/>
    <s v=""/>
    <x v="1"/>
    <s v="Exc"/>
    <s v="M"/>
    <n v="0.5"/>
    <n v="8.25"/>
    <n v="8.25"/>
    <s v="Excelsia"/>
    <s v="Medium"/>
    <s v="Yes"/>
  </r>
  <r>
    <s v="Marris Grcic"/>
    <s v=""/>
    <x v="0"/>
    <s v="Rob"/>
    <s v="D"/>
    <n v="0.2"/>
    <n v="2.6849999999999996"/>
    <n v="13.424999999999997"/>
    <s v="Robusta"/>
    <s v="Dark"/>
    <s v="Yes"/>
  </r>
  <r>
    <s v="Domeniga Duke"/>
    <s v="dduke82@vkontakte.ru"/>
    <x v="0"/>
    <s v="Ara"/>
    <s v="D"/>
    <n v="1"/>
    <n v="9.9499999999999993"/>
    <n v="49.75"/>
    <s v="Arabica"/>
    <s v="Dark"/>
    <s v="No"/>
  </r>
  <r>
    <s v="Violante Skouling"/>
    <s v=""/>
    <x v="1"/>
    <s v="Exc"/>
    <s v="M"/>
    <n v="0.5"/>
    <n v="8.25"/>
    <n v="16.5"/>
    <s v="Excelsia"/>
    <s v="Medium"/>
    <s v="No"/>
  </r>
  <r>
    <s v="Isidore Hussey"/>
    <s v="ihussey84@mapy.cz"/>
    <x v="0"/>
    <s v="Ara"/>
    <s v="D"/>
    <n v="0.5"/>
    <n v="5.97"/>
    <n v="17.91"/>
    <s v="Arabica"/>
    <s v="Dark"/>
    <s v="No"/>
  </r>
  <r>
    <s v="Cassie Pinkerton"/>
    <s v="cpinkerton85@upenn.edu"/>
    <x v="0"/>
    <s v="Ara"/>
    <s v="D"/>
    <n v="0.5"/>
    <n v="5.97"/>
    <n v="29.849999999999998"/>
    <s v="Arabica"/>
    <s v="Dark"/>
    <s v="No"/>
  </r>
  <r>
    <s v="Micki Fero"/>
    <s v=""/>
    <x v="0"/>
    <s v="Exc"/>
    <s v="L"/>
    <n v="1"/>
    <n v="14.85"/>
    <n v="44.55"/>
    <s v="Excelsia"/>
    <s v="Light"/>
    <s v="No"/>
  </r>
  <r>
    <s v="Cybill Graddell"/>
    <s v=""/>
    <x v="0"/>
    <s v="Exc"/>
    <s v="M"/>
    <n v="1"/>
    <n v="13.75"/>
    <n v="27.5"/>
    <s v="Excelsia"/>
    <s v="Medium"/>
    <s v="No"/>
  </r>
  <r>
    <s v="Dorian Vizor"/>
    <s v="dvizor88@furl.net"/>
    <x v="0"/>
    <s v="Rob"/>
    <s v="M"/>
    <n v="0.5"/>
    <n v="5.97"/>
    <n v="35.82"/>
    <s v="Robusta"/>
    <s v="Medium"/>
    <s v="Yes"/>
  </r>
  <r>
    <s v="Eddi Sedgebeer"/>
    <s v="esedgebeer89@oaic.gov.au"/>
    <x v="0"/>
    <s v="Rob"/>
    <s v="D"/>
    <n v="0.5"/>
    <n v="5.3699999999999992"/>
    <n v="16.11"/>
    <s v="Robusta"/>
    <s v="Dark"/>
    <s v="Yes"/>
  </r>
  <r>
    <s v="Ken Lestrange"/>
    <s v="klestrange8a@lulu.com"/>
    <x v="0"/>
    <s v="Exc"/>
    <s v="L"/>
    <n v="0.2"/>
    <n v="4.4550000000000001"/>
    <n v="26.73"/>
    <s v="Excelsia"/>
    <s v="Light"/>
    <s v="Yes"/>
  </r>
  <r>
    <s v="Lacee Tanti"/>
    <s v="ltanti8b@techcrunch.com"/>
    <x v="0"/>
    <s v="Exc"/>
    <s v="L"/>
    <n v="2.5"/>
    <n v="34.154999999999994"/>
    <n v="204.92999999999995"/>
    <s v="Excelsia"/>
    <s v="Light"/>
    <s v="Yes"/>
  </r>
  <r>
    <s v="Arel De Lasci"/>
    <s v="ade8c@1und1.de"/>
    <x v="0"/>
    <s v="Ara"/>
    <s v="L"/>
    <n v="1"/>
    <n v="12.95"/>
    <n v="38.849999999999994"/>
    <s v="Arabica"/>
    <s v="Light"/>
    <s v="Yes"/>
  </r>
  <r>
    <s v="Trescha Jedrachowicz"/>
    <s v="tjedrachowicz8d@acquirethisname.com"/>
    <x v="0"/>
    <s v="Lib"/>
    <s v="D"/>
    <n v="0.2"/>
    <n v="3.8849999999999998"/>
    <n v="15.54"/>
    <s v="Liberica"/>
    <s v="Dark"/>
    <s v="Yes"/>
  </r>
  <r>
    <s v="Perkin Stonner"/>
    <s v="pstonner8e@moonfruit.com"/>
    <x v="0"/>
    <s v="Ara"/>
    <s v="M"/>
    <n v="0.5"/>
    <n v="6.75"/>
    <n v="6.75"/>
    <s v="Arabica"/>
    <s v="Medium"/>
    <s v="No"/>
  </r>
  <r>
    <s v="Darrin Tingly"/>
    <s v="dtingly8f@goo.ne.jp"/>
    <x v="0"/>
    <s v="Exc"/>
    <s v="D"/>
    <n v="2.5"/>
    <n v="27.945"/>
    <n v="111.78"/>
    <s v="Excelsia"/>
    <s v="Dark"/>
    <s v="Yes"/>
  </r>
  <r>
    <s v="Claudetta Rushe"/>
    <s v="crushe8n@about.me"/>
    <x v="0"/>
    <s v="Ara"/>
    <s v="L"/>
    <n v="0.2"/>
    <n v="3.8849999999999998"/>
    <n v="3.8849999999999998"/>
    <s v="Arabica"/>
    <s v="Light"/>
    <s v="Yes"/>
  </r>
  <r>
    <s v="Benn Checci"/>
    <s v="bchecci8h@usa.gov"/>
    <x v="2"/>
    <s v="Lib"/>
    <s v="M"/>
    <n v="0.2"/>
    <n v="4.3650000000000002"/>
    <n v="21.825000000000003"/>
    <s v="Liberica"/>
    <s v="Medium"/>
    <s v="No"/>
  </r>
  <r>
    <s v="Janifer Bagot"/>
    <s v="jbagot8i@mac.com"/>
    <x v="0"/>
    <s v="Rob"/>
    <s v="M"/>
    <n v="0.2"/>
    <n v="2.9849999999999999"/>
    <n v="14.924999999999999"/>
    <s v="Robusta"/>
    <s v="Medium"/>
    <s v="No"/>
  </r>
  <r>
    <s v="Ermin Beeble"/>
    <s v="ebeeble8j@soundcloud.com"/>
    <x v="0"/>
    <s v="Ara"/>
    <s v="M"/>
    <n v="1"/>
    <n v="11.25"/>
    <n v="33.75"/>
    <s v="Arabica"/>
    <s v="Medium"/>
    <s v="Yes"/>
  </r>
  <r>
    <s v="Cos Fluin"/>
    <s v="cfluin8k@flickr.com"/>
    <x v="2"/>
    <s v="Ara"/>
    <s v="M"/>
    <n v="1"/>
    <n v="11.25"/>
    <n v="33.75"/>
    <s v="Arabica"/>
    <s v="Medium"/>
    <s v="No"/>
  </r>
  <r>
    <s v="Eveleen Bletsor"/>
    <s v="ebletsor8l@vinaora.com"/>
    <x v="0"/>
    <s v="Lib"/>
    <s v="M"/>
    <n v="0.2"/>
    <n v="4.3650000000000002"/>
    <n v="26.19"/>
    <s v="Liberica"/>
    <s v="Medium"/>
    <s v="Yes"/>
  </r>
  <r>
    <s v="Paola Brydell"/>
    <s v="pbrydell8m@bloglovin.com"/>
    <x v="1"/>
    <s v="Exc"/>
    <s v="L"/>
    <n v="1"/>
    <n v="14.85"/>
    <n v="14.85"/>
    <s v="Excelsia"/>
    <s v="Light"/>
    <s v="No"/>
  </r>
  <r>
    <s v="Claudetta Rushe"/>
    <s v="crushe8n@about.me"/>
    <x v="0"/>
    <s v="Exc"/>
    <s v="M"/>
    <n v="2.5"/>
    <n v="31.624999999999996"/>
    <n v="189.74999999999997"/>
    <s v="Excelsia"/>
    <s v="Medium"/>
    <s v="Yes"/>
  </r>
  <r>
    <s v="Natka Leethem"/>
    <s v="nleethem8o@mac.com"/>
    <x v="0"/>
    <s v="Rob"/>
    <s v="M"/>
    <n v="0.5"/>
    <n v="5.97"/>
    <n v="5.97"/>
    <s v="Robusta"/>
    <s v="Medium"/>
    <s v="Yes"/>
  </r>
  <r>
    <s v="Ailene Nesfield"/>
    <s v="anesfield8p@people.com.cn"/>
    <x v="2"/>
    <s v="Rob"/>
    <s v="M"/>
    <n v="1"/>
    <n v="9.9499999999999993"/>
    <n v="29.849999999999998"/>
    <s v="Robusta"/>
    <s v="Medium"/>
    <s v="Yes"/>
  </r>
  <r>
    <s v="Stacy Pickworth"/>
    <s v=""/>
    <x v="0"/>
    <s v="Rob"/>
    <s v="D"/>
    <n v="1"/>
    <n v="8.9499999999999993"/>
    <n v="44.75"/>
    <s v="Robusta"/>
    <s v="Dark"/>
    <s v="No"/>
  </r>
  <r>
    <s v="Melli Brockway"/>
    <s v="mbrockway8r@ibm.com"/>
    <x v="0"/>
    <s v="Exc"/>
    <s v="L"/>
    <n v="2.5"/>
    <n v="34.154999999999994"/>
    <n v="34.154999999999994"/>
    <s v="Excelsia"/>
    <s v="Light"/>
    <s v="Yes"/>
  </r>
  <r>
    <s v="Nanny Lush"/>
    <s v="nlush8s@dedecms.com"/>
    <x v="1"/>
    <s v="Exc"/>
    <s v="L"/>
    <n v="2.5"/>
    <n v="34.154999999999994"/>
    <n v="204.92999999999995"/>
    <s v="Excelsia"/>
    <s v="Light"/>
    <s v="No"/>
  </r>
  <r>
    <s v="Selma McMillian"/>
    <s v="smcmillian8t@csmonitor.com"/>
    <x v="0"/>
    <s v="Exc"/>
    <s v="D"/>
    <n v="0.5"/>
    <n v="7.29"/>
    <n v="21.87"/>
    <s v="Excelsia"/>
    <s v="Dark"/>
    <s v="No"/>
  </r>
  <r>
    <s v="Tess Bennison"/>
    <s v="tbennison8u@google.cn"/>
    <x v="0"/>
    <s v="Ara"/>
    <s v="M"/>
    <n v="2.5"/>
    <n v="25.874999999999996"/>
    <n v="51.749999999999993"/>
    <s v="Arabica"/>
    <s v="Medium"/>
    <s v="Yes"/>
  </r>
  <r>
    <s v="Gabie Tweed"/>
    <s v="gtweed8v@yolasite.com"/>
    <x v="0"/>
    <s v="Exc"/>
    <s v="M"/>
    <n v="0.2"/>
    <n v="4.125"/>
    <n v="8.25"/>
    <s v="Excelsia"/>
    <s v="Medium"/>
    <s v="Yes"/>
  </r>
  <r>
    <s v="Gabie Tweed"/>
    <s v="gtweed8v@yolasite.com"/>
    <x v="0"/>
    <s v="Ara"/>
    <s v="L"/>
    <n v="0.2"/>
    <n v="3.8849999999999998"/>
    <n v="19.424999999999997"/>
    <s v="Arabica"/>
    <s v="Light"/>
    <s v="Yes"/>
  </r>
  <r>
    <s v="Gaile Goggin"/>
    <s v="ggoggin8x@wix.com"/>
    <x v="1"/>
    <s v="Ara"/>
    <s v="M"/>
    <n v="0.2"/>
    <n v="3.375"/>
    <n v="20.25"/>
    <s v="Arabica"/>
    <s v="Medium"/>
    <s v="Yes"/>
  </r>
  <r>
    <s v="Skylar Jeyness"/>
    <s v="sjeyness8y@biglobe.ne.jp"/>
    <x v="1"/>
    <s v="Lib"/>
    <s v="D"/>
    <n v="0.5"/>
    <n v="7.77"/>
    <n v="23.31"/>
    <s v="Liberica"/>
    <s v="Dark"/>
    <s v="No"/>
  </r>
  <r>
    <s v="Donica Bonhome"/>
    <s v="dbonhome8z@shinystat.com"/>
    <x v="0"/>
    <s v="Exc"/>
    <s v="D"/>
    <n v="0.2"/>
    <n v="3.645"/>
    <n v="18.225000000000001"/>
    <s v="Excelsia"/>
    <s v="Dark"/>
    <s v="Yes"/>
  </r>
  <r>
    <s v="Diena Peetermann"/>
    <s v=""/>
    <x v="0"/>
    <s v="Exc"/>
    <s v="M"/>
    <n v="1"/>
    <n v="13.75"/>
    <n v="13.75"/>
    <s v="Excelsia"/>
    <s v="Medium"/>
    <s v="No"/>
  </r>
  <r>
    <s v="Trina Le Sarr"/>
    <s v="tle91@epa.gov"/>
    <x v="0"/>
    <s v="Ara"/>
    <s v="L"/>
    <n v="2.5"/>
    <n v="29.784999999999997"/>
    <n v="29.784999999999997"/>
    <s v="Arabica"/>
    <s v="Light"/>
    <s v="Yes"/>
  </r>
  <r>
    <s v="Flynn Antony"/>
    <s v=""/>
    <x v="0"/>
    <s v="Rob"/>
    <s v="D"/>
    <n v="1"/>
    <n v="8.9499999999999993"/>
    <n v="44.75"/>
    <s v="Robusta"/>
    <s v="Dark"/>
    <s v="No"/>
  </r>
  <r>
    <s v="Baudoin Alldridge"/>
    <s v="balldridge93@yandex.ru"/>
    <x v="0"/>
    <s v="Rob"/>
    <s v="D"/>
    <n v="1"/>
    <n v="8.9499999999999993"/>
    <n v="44.75"/>
    <s v="Robusta"/>
    <s v="Dark"/>
    <s v="Yes"/>
  </r>
  <r>
    <s v="Homer Dulany"/>
    <s v=""/>
    <x v="0"/>
    <s v="Lib"/>
    <s v="L"/>
    <n v="0.5"/>
    <n v="9.51"/>
    <n v="38.04"/>
    <s v="Liberica"/>
    <s v="Light"/>
    <s v="Yes"/>
  </r>
  <r>
    <s v="Lisa Goodger"/>
    <s v="lgoodger95@guardian.co.uk"/>
    <x v="0"/>
    <s v="Rob"/>
    <s v="D"/>
    <n v="0.5"/>
    <n v="5.3699999999999992"/>
    <n v="21.479999999999997"/>
    <s v="Robusta"/>
    <s v="Dark"/>
    <s v="Yes"/>
  </r>
  <r>
    <s v="Selma McMillian"/>
    <s v="smcmillian8t@csmonitor.com"/>
    <x v="0"/>
    <s v="Rob"/>
    <s v="D"/>
    <n v="0.5"/>
    <n v="5.3699999999999992"/>
    <n v="16.11"/>
    <s v="Robusta"/>
    <s v="Dark"/>
    <s v="No"/>
  </r>
  <r>
    <s v="Corine Drewett"/>
    <s v="cdrewett97@wikipedia.org"/>
    <x v="0"/>
    <s v="Rob"/>
    <s v="M"/>
    <n v="2.5"/>
    <n v="22.884999999999998"/>
    <n v="22.884999999999998"/>
    <s v="Robusta"/>
    <s v="Medium"/>
    <s v="Yes"/>
  </r>
  <r>
    <s v="Quinn Parsons"/>
    <s v="qparsons98@blogtalkradio.com"/>
    <x v="0"/>
    <s v="Ara"/>
    <s v="D"/>
    <n v="0.5"/>
    <n v="5.97"/>
    <n v="17.91"/>
    <s v="Arabica"/>
    <s v="Dark"/>
    <s v="Yes"/>
  </r>
  <r>
    <s v="Vivyan Ceely"/>
    <s v="vceely99@auda.org.au"/>
    <x v="0"/>
    <s v="Rob"/>
    <s v="M"/>
    <n v="0.5"/>
    <n v="5.97"/>
    <n v="23.88"/>
    <s v="Robusta"/>
    <s v="Medium"/>
    <s v="Yes"/>
  </r>
  <r>
    <s v="Elonore Goodings"/>
    <s v=""/>
    <x v="0"/>
    <s v="Rob"/>
    <s v="L"/>
    <n v="1"/>
    <n v="11.95"/>
    <n v="59.75"/>
    <s v="Robusta"/>
    <s v="Light"/>
    <s v="No"/>
  </r>
  <r>
    <s v="Clement Vasiliev"/>
    <s v="cvasiliev9b@discuz.net"/>
    <x v="0"/>
    <s v="Lib"/>
    <s v="L"/>
    <n v="0.2"/>
    <n v="4.7549999999999999"/>
    <n v="28.53"/>
    <s v="Liberica"/>
    <s v="Light"/>
    <s v="Yes"/>
  </r>
  <r>
    <s v="Terencio O'Moylan"/>
    <s v="tomoylan9c@liveinternet.ru"/>
    <x v="2"/>
    <s v="Ara"/>
    <s v="M"/>
    <n v="1"/>
    <n v="11.25"/>
    <n v="45"/>
    <s v="Arabica"/>
    <s v="Medium"/>
    <s v="No"/>
  </r>
  <r>
    <s v="Flynn Antony"/>
    <s v=""/>
    <x v="0"/>
    <s v="Exc"/>
    <s v="D"/>
    <n v="2.5"/>
    <n v="27.945"/>
    <n v="55.89"/>
    <s v="Excelsia"/>
    <s v="Dark"/>
    <s v="No"/>
  </r>
  <r>
    <s v="Wyatan Fetherston"/>
    <s v="wfetherston9e@constantcontact.com"/>
    <x v="0"/>
    <s v="Exc"/>
    <s v="L"/>
    <n v="1"/>
    <n v="14.85"/>
    <n v="59.4"/>
    <s v="Excelsia"/>
    <s v="Light"/>
    <s v="No"/>
  </r>
  <r>
    <s v="Emmaline Rasmus"/>
    <s v="erasmus9f@techcrunch.com"/>
    <x v="0"/>
    <s v="Exc"/>
    <s v="D"/>
    <n v="0.2"/>
    <n v="3.645"/>
    <n v="7.29"/>
    <s v="Excelsia"/>
    <s v="Dark"/>
    <s v="Yes"/>
  </r>
  <r>
    <s v="Wesley Giorgioni"/>
    <s v="wgiorgioni9g@wikipedia.org"/>
    <x v="0"/>
    <s v="Exc"/>
    <s v="D"/>
    <n v="0.5"/>
    <n v="7.29"/>
    <n v="7.29"/>
    <s v="Excelsia"/>
    <s v="Dark"/>
    <s v="Yes"/>
  </r>
  <r>
    <s v="Lucienne Scargle"/>
    <s v="lscargle9h@myspace.com"/>
    <x v="0"/>
    <s v="Exc"/>
    <s v="L"/>
    <n v="0.5"/>
    <n v="8.91"/>
    <n v="17.82"/>
    <s v="Excelsia"/>
    <s v="Light"/>
    <s v="No"/>
  </r>
  <r>
    <s v="Lucienne Scargle"/>
    <s v="lscargle9h@myspace.com"/>
    <x v="0"/>
    <s v="Lib"/>
    <s v="D"/>
    <n v="0.5"/>
    <n v="7.77"/>
    <n v="38.849999999999994"/>
    <s v="Liberica"/>
    <s v="Dark"/>
    <s v="No"/>
  </r>
  <r>
    <s v="Noam Climance"/>
    <s v="nclimance9j@europa.eu"/>
    <x v="0"/>
    <s v="Rob"/>
    <s v="D"/>
    <n v="0.5"/>
    <n v="5.3699999999999992"/>
    <n v="32.22"/>
    <s v="Robusta"/>
    <s v="Dark"/>
    <s v="No"/>
  </r>
  <r>
    <s v="Catarina Donn"/>
    <s v=""/>
    <x v="1"/>
    <s v="Rob"/>
    <s v="M"/>
    <n v="1"/>
    <n v="9.9499999999999993"/>
    <n v="19.899999999999999"/>
    <s v="Robusta"/>
    <s v="Medium"/>
    <s v="Yes"/>
  </r>
  <r>
    <s v="Ameline Snazle"/>
    <s v="asnazle9l@oracle.com"/>
    <x v="0"/>
    <s v="Rob"/>
    <s v="L"/>
    <n v="1"/>
    <n v="11.95"/>
    <n v="59.75"/>
    <s v="Robusta"/>
    <s v="Light"/>
    <s v="No"/>
  </r>
  <r>
    <s v="Rebeka Worg"/>
    <s v="rworg9m@arstechnica.com"/>
    <x v="0"/>
    <s v="Ara"/>
    <s v="L"/>
    <n v="0.5"/>
    <n v="7.77"/>
    <n v="23.31"/>
    <s v="Arabica"/>
    <s v="Light"/>
    <s v="Yes"/>
  </r>
  <r>
    <s v="Lewes Danes"/>
    <s v="ldanes9n@umn.edu"/>
    <x v="0"/>
    <s v="Lib"/>
    <s v="M"/>
    <n v="1"/>
    <n v="14.55"/>
    <n v="43.650000000000006"/>
    <s v="Liberica"/>
    <s v="Medium"/>
    <s v="No"/>
  </r>
  <r>
    <s v="Shelli Keynd"/>
    <s v="skeynd9o@narod.ru"/>
    <x v="0"/>
    <s v="Exc"/>
    <s v="L"/>
    <n v="2.5"/>
    <n v="34.154999999999994"/>
    <n v="204.92999999999995"/>
    <s v="Excelsia"/>
    <s v="Light"/>
    <s v="No"/>
  </r>
  <r>
    <s v="Dell Daveridge"/>
    <s v="ddaveridge9p@arstechnica.com"/>
    <x v="0"/>
    <s v="Rob"/>
    <s v="L"/>
    <n v="0.2"/>
    <n v="3.5849999999999995"/>
    <n v="14.339999999999998"/>
    <s v="Robusta"/>
    <s v="Light"/>
    <s v="No"/>
  </r>
  <r>
    <s v="Joshuah Awdry"/>
    <s v="jawdry9q@utexas.edu"/>
    <x v="0"/>
    <s v="Ara"/>
    <s v="D"/>
    <n v="0.5"/>
    <n v="5.97"/>
    <n v="23.88"/>
    <s v="Arabica"/>
    <s v="Dark"/>
    <s v="No"/>
  </r>
  <r>
    <s v="Ethel Ryles"/>
    <s v="eryles9r@fastcompany.com"/>
    <x v="0"/>
    <s v="Ara"/>
    <s v="M"/>
    <n v="1"/>
    <n v="11.25"/>
    <n v="22.5"/>
    <s v="Arabica"/>
    <s v="Medium"/>
    <s v="No"/>
  </r>
  <r>
    <s v="Flynn Antony"/>
    <s v=""/>
    <x v="0"/>
    <s v="Exc"/>
    <s v="D"/>
    <n v="0.5"/>
    <n v="7.29"/>
    <n v="36.450000000000003"/>
    <s v="Excelsia"/>
    <s v="Dark"/>
    <s v="No"/>
  </r>
  <r>
    <s v="Maitilde Boxill"/>
    <s v=""/>
    <x v="0"/>
    <s v="Ara"/>
    <s v="M"/>
    <n v="0.5"/>
    <n v="6.75"/>
    <n v="27"/>
    <s v="Arabica"/>
    <s v="Medium"/>
    <s v="Yes"/>
  </r>
  <r>
    <s v="Jodee Caldicott"/>
    <s v="jcaldicott9u@usda.gov"/>
    <x v="0"/>
    <s v="Ara"/>
    <s v="M"/>
    <n v="2.5"/>
    <n v="25.874999999999996"/>
    <n v="155.24999999999997"/>
    <s v="Arabica"/>
    <s v="Medium"/>
    <s v="No"/>
  </r>
  <r>
    <s v="Marianna Vedmore"/>
    <s v="mvedmore9v@a8.net"/>
    <x v="0"/>
    <s v="Ara"/>
    <s v="D"/>
    <n v="2.5"/>
    <n v="22.884999999999998"/>
    <n v="114.42499999999998"/>
    <s v="Arabica"/>
    <s v="Dark"/>
    <s v="Yes"/>
  </r>
  <r>
    <s v="Willey Romao"/>
    <s v="wromao9w@chronoengine.com"/>
    <x v="0"/>
    <s v="Lib"/>
    <s v="D"/>
    <n v="1"/>
    <n v="12.95"/>
    <n v="51.8"/>
    <s v="Liberica"/>
    <s v="Dark"/>
    <s v="Yes"/>
  </r>
  <r>
    <s v="Enriqueta Ixor"/>
    <s v=""/>
    <x v="0"/>
    <s v="Ara"/>
    <s v="M"/>
    <n v="2.5"/>
    <n v="25.874999999999996"/>
    <n v="155.24999999999997"/>
    <s v="Arabica"/>
    <s v="Medium"/>
    <s v="No"/>
  </r>
  <r>
    <s v="Tomasina Cotmore"/>
    <s v="tcotmore9y@amazonaws.com"/>
    <x v="0"/>
    <s v="Ara"/>
    <s v="L"/>
    <n v="2.5"/>
    <n v="29.784999999999997"/>
    <n v="29.784999999999997"/>
    <s v="Arabica"/>
    <s v="Light"/>
    <s v="No"/>
  </r>
  <r>
    <s v="Yuma Skipsey"/>
    <s v="yskipsey9z@spotify.com"/>
    <x v="2"/>
    <s v="Rob"/>
    <s v="L"/>
    <n v="0.2"/>
    <n v="3.5849999999999995"/>
    <n v="21.509999999999998"/>
    <s v="Robusta"/>
    <s v="Light"/>
    <s v="No"/>
  </r>
  <r>
    <s v="Nicko Corps"/>
    <s v="ncorpsa0@gmpg.org"/>
    <x v="0"/>
    <s v="Rob"/>
    <s v="D"/>
    <n v="2.5"/>
    <n v="20.584999999999997"/>
    <n v="41.169999999999995"/>
    <s v="Robusta"/>
    <s v="Dark"/>
    <s v="No"/>
  </r>
  <r>
    <s v="Nicko Corps"/>
    <s v="ncorpsa0@gmpg.org"/>
    <x v="0"/>
    <s v="Rob"/>
    <s v="M"/>
    <n v="0.5"/>
    <n v="5.97"/>
    <n v="5.97"/>
    <s v="Robusta"/>
    <s v="Medium"/>
    <s v="No"/>
  </r>
  <r>
    <s v="Feliks Babber"/>
    <s v="fbabbera2@stanford.edu"/>
    <x v="0"/>
    <s v="Exc"/>
    <s v="L"/>
    <n v="1"/>
    <n v="14.85"/>
    <n v="74.25"/>
    <s v="Excelsia"/>
    <s v="Light"/>
    <s v="Yes"/>
  </r>
  <r>
    <s v="Kaja Loxton"/>
    <s v="kloxtona3@opensource.org"/>
    <x v="0"/>
    <s v="Lib"/>
    <s v="M"/>
    <n v="1"/>
    <n v="14.55"/>
    <n v="87.300000000000011"/>
    <s v="Liberica"/>
    <s v="Medium"/>
    <s v="No"/>
  </r>
  <r>
    <s v="Parker Tofful"/>
    <s v="ptoffula4@posterous.com"/>
    <x v="0"/>
    <s v="Exc"/>
    <s v="D"/>
    <n v="1"/>
    <n v="12.15"/>
    <n v="72.900000000000006"/>
    <s v="Excelsia"/>
    <s v="Dark"/>
    <s v="Yes"/>
  </r>
  <r>
    <s v="Casi Gwinnett"/>
    <s v="cgwinnetta5@behance.net"/>
    <x v="0"/>
    <s v="Lib"/>
    <s v="D"/>
    <n v="0.5"/>
    <n v="7.77"/>
    <n v="7.77"/>
    <s v="Liberica"/>
    <s v="Dark"/>
    <s v="No"/>
  </r>
  <r>
    <s v="Saree Ellesworth"/>
    <s v=""/>
    <x v="0"/>
    <s v="Exc"/>
    <s v="D"/>
    <n v="0.5"/>
    <n v="7.29"/>
    <n v="43.74"/>
    <s v="Excelsia"/>
    <s v="Dark"/>
    <s v="No"/>
  </r>
  <r>
    <s v="Silvio Iorizzi"/>
    <s v=""/>
    <x v="0"/>
    <s v="Lib"/>
    <s v="M"/>
    <n v="0.2"/>
    <n v="4.3650000000000002"/>
    <n v="8.73"/>
    <s v="Liberica"/>
    <s v="Medium"/>
    <s v="Yes"/>
  </r>
  <r>
    <s v="Leesa Flaonier"/>
    <s v="lflaoniera8@wordpress.org"/>
    <x v="0"/>
    <s v="Exc"/>
    <s v="M"/>
    <n v="2.5"/>
    <n v="31.624999999999996"/>
    <n v="63.249999999999993"/>
    <s v="Excelsia"/>
    <s v="Medium"/>
    <s v="No"/>
  </r>
  <r>
    <s v="Abba Pummell"/>
    <s v=""/>
    <x v="0"/>
    <s v="Exc"/>
    <s v="L"/>
    <n v="0.5"/>
    <n v="8.91"/>
    <n v="8.91"/>
    <s v="Excelsia"/>
    <s v="Light"/>
    <s v="Yes"/>
  </r>
  <r>
    <s v="Corinna Catcheside"/>
    <s v="ccatchesideaa@macromedia.com"/>
    <x v="0"/>
    <s v="Exc"/>
    <s v="D"/>
    <n v="1"/>
    <n v="12.15"/>
    <n v="24.3"/>
    <s v="Excelsia"/>
    <s v="Dark"/>
    <s v="Yes"/>
  </r>
  <r>
    <s v="Cortney Gibbonson"/>
    <s v="cgibbonsonab@accuweather.com"/>
    <x v="0"/>
    <s v="Ara"/>
    <s v="L"/>
    <n v="0.5"/>
    <n v="7.77"/>
    <n v="46.62"/>
    <s v="Arabica"/>
    <s v="Light"/>
    <s v="Yes"/>
  </r>
  <r>
    <s v="Terri Farra"/>
    <s v="tfarraac@behance.net"/>
    <x v="0"/>
    <s v="Rob"/>
    <s v="L"/>
    <n v="0.5"/>
    <n v="7.169999999999999"/>
    <n v="43.019999999999996"/>
    <s v="Robusta"/>
    <s v="Light"/>
    <s v="No"/>
  </r>
  <r>
    <s v="Corney Curme"/>
    <s v=""/>
    <x v="1"/>
    <s v="Ara"/>
    <s v="D"/>
    <n v="0.5"/>
    <n v="5.97"/>
    <n v="17.91"/>
    <s v="Arabica"/>
    <s v="Dark"/>
    <s v="Yes"/>
  </r>
  <r>
    <s v="Gothart Bamfield"/>
    <s v="gbamfieldae@yellowpages.com"/>
    <x v="0"/>
    <s v="Lib"/>
    <s v="L"/>
    <n v="0.5"/>
    <n v="9.51"/>
    <n v="38.04"/>
    <s v="Liberica"/>
    <s v="Light"/>
    <s v="Yes"/>
  </r>
  <r>
    <s v="Waylin Hollingdale"/>
    <s v="whollingdaleaf@about.me"/>
    <x v="0"/>
    <s v="Ara"/>
    <s v="M"/>
    <n v="0.2"/>
    <n v="3.375"/>
    <n v="6.75"/>
    <s v="Arabica"/>
    <s v="Medium"/>
    <s v="Yes"/>
  </r>
  <r>
    <s v="Judd De Leek"/>
    <s v="jdeag@xrea.com"/>
    <x v="0"/>
    <s v="Rob"/>
    <s v="M"/>
    <n v="0.5"/>
    <n v="5.97"/>
    <n v="5.97"/>
    <s v="Robusta"/>
    <s v="Medium"/>
    <s v="Yes"/>
  </r>
  <r>
    <s v="Vanya Skullet"/>
    <s v="vskulletah@tinyurl.com"/>
    <x v="1"/>
    <s v="Rob"/>
    <s v="D"/>
    <n v="0.2"/>
    <n v="2.6849999999999996"/>
    <n v="8.0549999999999997"/>
    <s v="Robusta"/>
    <s v="Dark"/>
    <s v="No"/>
  </r>
  <r>
    <s v="Jany Rudeforth"/>
    <s v="jrudeforthai@wunderground.com"/>
    <x v="1"/>
    <s v="Ara"/>
    <s v="L"/>
    <n v="0.5"/>
    <n v="7.77"/>
    <n v="23.31"/>
    <s v="Arabica"/>
    <s v="Light"/>
    <s v="Yes"/>
  </r>
  <r>
    <s v="Ashbey Tomaszewski"/>
    <s v="atomaszewskiaj@answers.com"/>
    <x v="2"/>
    <s v="Rob"/>
    <s v="L"/>
    <n v="0.5"/>
    <n v="7.169999999999999"/>
    <n v="43.019999999999996"/>
    <s v="Robusta"/>
    <s v="Light"/>
    <s v="Yes"/>
  </r>
  <r>
    <s v="Flynn Antony"/>
    <s v=""/>
    <x v="0"/>
    <s v="Lib"/>
    <s v="D"/>
    <n v="0.5"/>
    <n v="7.77"/>
    <n v="23.31"/>
    <s v="Liberica"/>
    <s v="Dark"/>
    <s v="No"/>
  </r>
  <r>
    <s v="Pren Bess"/>
    <s v="pbessal@qq.com"/>
    <x v="0"/>
    <s v="Ara"/>
    <s v="D"/>
    <n v="0.2"/>
    <n v="2.9849999999999999"/>
    <n v="14.924999999999999"/>
    <s v="Arabica"/>
    <s v="Dark"/>
    <s v="Yes"/>
  </r>
  <r>
    <s v="Elka Windress"/>
    <s v="ewindressam@marketwatch.com"/>
    <x v="0"/>
    <s v="Exc"/>
    <s v="D"/>
    <n v="0.5"/>
    <n v="7.29"/>
    <n v="21.87"/>
    <s v="Excelsia"/>
    <s v="Dark"/>
    <s v="No"/>
  </r>
  <r>
    <s v="Marty Kidstoun"/>
    <s v=""/>
    <x v="0"/>
    <s v="Exc"/>
    <s v="L"/>
    <n v="0.5"/>
    <n v="8.91"/>
    <n v="53.46"/>
    <s v="Excelsia"/>
    <s v="Light"/>
    <s v="Yes"/>
  </r>
  <r>
    <s v="Nickey Dimbleby"/>
    <s v=""/>
    <x v="0"/>
    <s v="Ara"/>
    <s v="L"/>
    <n v="2.5"/>
    <n v="29.784999999999997"/>
    <n v="119.13999999999999"/>
    <s v="Arabica"/>
    <s v="Light"/>
    <s v="No"/>
  </r>
  <r>
    <s v="Virgil Baumadier"/>
    <s v="vbaumadierap@google.cn"/>
    <x v="0"/>
    <s v="Lib"/>
    <s v="M"/>
    <n v="0.5"/>
    <n v="8.73"/>
    <n v="43.650000000000006"/>
    <s v="Liberica"/>
    <s v="Medium"/>
    <s v="Yes"/>
  </r>
  <r>
    <s v="Lenore Messenbird"/>
    <s v=""/>
    <x v="0"/>
    <s v="Ara"/>
    <s v="D"/>
    <n v="0.2"/>
    <n v="2.9849999999999999"/>
    <n v="17.91"/>
    <s v="Arabica"/>
    <s v="Dark"/>
    <s v="Yes"/>
  </r>
  <r>
    <s v="Shirleen Welds"/>
    <s v="sweldsar@wired.com"/>
    <x v="0"/>
    <s v="Exc"/>
    <s v="L"/>
    <n v="1"/>
    <n v="14.85"/>
    <n v="74.25"/>
    <s v="Excelsia"/>
    <s v="Light"/>
    <s v="Yes"/>
  </r>
  <r>
    <s v="Maisie Sarvar"/>
    <s v="msarvaras@artisteer.com"/>
    <x v="0"/>
    <s v="Lib"/>
    <s v="D"/>
    <n v="0.2"/>
    <n v="3.8849999999999998"/>
    <n v="11.654999999999999"/>
    <s v="Liberica"/>
    <s v="Dark"/>
    <s v="Yes"/>
  </r>
  <r>
    <s v="Andrej Havick"/>
    <s v="ahavickat@nsw.gov.au"/>
    <x v="0"/>
    <s v="Lib"/>
    <s v="D"/>
    <n v="0.5"/>
    <n v="7.77"/>
    <n v="23.31"/>
    <s v="Liberica"/>
    <s v="Dark"/>
    <s v="Yes"/>
  </r>
  <r>
    <s v="Sloan Diviny"/>
    <s v="sdivinyau@ask.com"/>
    <x v="0"/>
    <s v="Exc"/>
    <s v="D"/>
    <n v="0.5"/>
    <n v="7.29"/>
    <n v="14.58"/>
    <s v="Excelsia"/>
    <s v="Dark"/>
    <s v="Yes"/>
  </r>
  <r>
    <s v="Itch Norquoy"/>
    <s v="inorquoyav@businessweek.com"/>
    <x v="0"/>
    <s v="Ara"/>
    <s v="M"/>
    <n v="0.5"/>
    <n v="6.75"/>
    <n v="13.5"/>
    <s v="Arabica"/>
    <s v="Medium"/>
    <s v="No"/>
  </r>
  <r>
    <s v="Anson Iddison"/>
    <s v="aiddisonaw@usa.gov"/>
    <x v="0"/>
    <s v="Exc"/>
    <s v="L"/>
    <n v="1"/>
    <n v="14.85"/>
    <n v="89.1"/>
    <s v="Excelsia"/>
    <s v="Light"/>
    <s v="No"/>
  </r>
  <r>
    <s v="Anson Iddison"/>
    <s v="aiddisonaw@usa.gov"/>
    <x v="0"/>
    <s v="Ara"/>
    <s v="L"/>
    <n v="0.2"/>
    <n v="3.8849999999999998"/>
    <n v="3.8849999999999998"/>
    <s v="Arabica"/>
    <s v="Light"/>
    <s v="No"/>
  </r>
  <r>
    <s v="Randal Longfield"/>
    <s v="rlongfielday@bluehost.com"/>
    <x v="0"/>
    <s v="Rob"/>
    <s v="L"/>
    <n v="2.5"/>
    <n v="27.484999999999996"/>
    <n v="109.93999999999998"/>
    <s v="Robusta"/>
    <s v="Light"/>
    <s v="No"/>
  </r>
  <r>
    <s v="Gregorius Kislingbury"/>
    <s v="gkislingburyaz@samsung.com"/>
    <x v="0"/>
    <s v="Lib"/>
    <s v="D"/>
    <n v="0.5"/>
    <n v="7.77"/>
    <n v="46.62"/>
    <s v="Liberica"/>
    <s v="Dark"/>
    <s v="Yes"/>
  </r>
  <r>
    <s v="Xenos Gibbons"/>
    <s v="xgibbonsb0@artisteer.com"/>
    <x v="0"/>
    <s v="Ara"/>
    <s v="L"/>
    <n v="0.5"/>
    <n v="7.77"/>
    <n v="38.849999999999994"/>
    <s v="Arabica"/>
    <s v="Light"/>
    <s v="No"/>
  </r>
  <r>
    <s v="Fleur Parres"/>
    <s v="fparresb1@imageshack.us"/>
    <x v="0"/>
    <s v="Lib"/>
    <s v="D"/>
    <n v="0.5"/>
    <n v="7.77"/>
    <n v="31.08"/>
    <s v="Liberica"/>
    <s v="Dark"/>
    <s v="Yes"/>
  </r>
  <r>
    <s v="Gran Sibray"/>
    <s v="gsibrayb2@wsj.com"/>
    <x v="0"/>
    <s v="Ara"/>
    <s v="D"/>
    <n v="0.2"/>
    <n v="2.9849999999999999"/>
    <n v="17.91"/>
    <s v="Arabica"/>
    <s v="Dark"/>
    <s v="Yes"/>
  </r>
  <r>
    <s v="Ingelbert Hotchkin"/>
    <s v="ihotchkinb3@mit.edu"/>
    <x v="2"/>
    <s v="Exc"/>
    <s v="D"/>
    <n v="2.5"/>
    <n v="27.945"/>
    <n v="167.67000000000002"/>
    <s v="Excelsia"/>
    <s v="Dark"/>
    <s v="No"/>
  </r>
  <r>
    <s v="Neely Broadberrie"/>
    <s v="nbroadberrieb4@gnu.org"/>
    <x v="0"/>
    <s v="Lib"/>
    <s v="L"/>
    <n v="1"/>
    <n v="15.85"/>
    <n v="63.4"/>
    <s v="Liberica"/>
    <s v="Light"/>
    <s v="No"/>
  </r>
  <r>
    <s v="Rutger Pithcock"/>
    <s v="rpithcockb5@yellowbook.com"/>
    <x v="0"/>
    <s v="Lib"/>
    <s v="M"/>
    <n v="0.2"/>
    <n v="4.3650000000000002"/>
    <n v="8.73"/>
    <s v="Liberica"/>
    <s v="Medium"/>
    <s v="Yes"/>
  </r>
  <r>
    <s v="Gale Croysdale"/>
    <s v="gcroysdaleb6@nih.gov"/>
    <x v="0"/>
    <s v="Rob"/>
    <s v="D"/>
    <n v="1"/>
    <n v="8.9499999999999993"/>
    <n v="26.849999999999998"/>
    <s v="Robusta"/>
    <s v="Dark"/>
    <s v="Yes"/>
  </r>
  <r>
    <s v="Benedetto Gozzett"/>
    <s v="bgozzettb7@github.com"/>
    <x v="0"/>
    <s v="Lib"/>
    <s v="L"/>
    <n v="0.2"/>
    <n v="4.7549999999999999"/>
    <n v="9.51"/>
    <s v="Liberica"/>
    <s v="Light"/>
    <s v="No"/>
  </r>
  <r>
    <s v="Tania Craggs"/>
    <s v="tcraggsb8@house.gov"/>
    <x v="1"/>
    <s v="Ara"/>
    <s v="D"/>
    <n v="1"/>
    <n v="9.9499999999999993"/>
    <n v="39.799999999999997"/>
    <s v="Arabica"/>
    <s v="Dark"/>
    <s v="No"/>
  </r>
  <r>
    <s v="Leonie Cullrford"/>
    <s v="lcullrfordb9@xing.com"/>
    <x v="0"/>
    <s v="Exc"/>
    <s v="M"/>
    <n v="0.5"/>
    <n v="8.25"/>
    <n v="24.75"/>
    <s v="Excelsia"/>
    <s v="Medium"/>
    <s v="Yes"/>
  </r>
  <r>
    <s v="Auguste Rizon"/>
    <s v="arizonba@xing.com"/>
    <x v="0"/>
    <s v="Exc"/>
    <s v="M"/>
    <n v="1"/>
    <n v="13.75"/>
    <n v="68.75"/>
    <s v="Excelsia"/>
    <s v="Medium"/>
    <s v="Yes"/>
  </r>
  <r>
    <s v="Lorin Guerrazzi"/>
    <s v=""/>
    <x v="1"/>
    <s v="Exc"/>
    <s v="M"/>
    <n v="0.5"/>
    <n v="8.25"/>
    <n v="49.5"/>
    <s v="Excelsia"/>
    <s v="Medium"/>
    <s v="No"/>
  </r>
  <r>
    <s v="Felice Miell"/>
    <s v="fmiellbc@spiegel.de"/>
    <x v="0"/>
    <s v="Ara"/>
    <s v="M"/>
    <n v="2.5"/>
    <n v="25.874999999999996"/>
    <n v="51.749999999999993"/>
    <s v="Arabica"/>
    <s v="Medium"/>
    <s v="Yes"/>
  </r>
  <r>
    <s v="Hamish Skeech"/>
    <s v=""/>
    <x v="1"/>
    <s v="Lib"/>
    <s v="L"/>
    <n v="1"/>
    <n v="15.85"/>
    <n v="47.55"/>
    <s v="Liberica"/>
    <s v="Light"/>
    <s v="Yes"/>
  </r>
  <r>
    <s v="Giordano Lorenzin"/>
    <s v=""/>
    <x v="0"/>
    <s v="Ara"/>
    <s v="L"/>
    <n v="0.2"/>
    <n v="3.8849999999999998"/>
    <n v="15.54"/>
    <s v="Arabica"/>
    <s v="Light"/>
    <s v="No"/>
  </r>
  <r>
    <s v="Harwilll Bishell"/>
    <s v=""/>
    <x v="0"/>
    <s v="Lib"/>
    <s v="M"/>
    <n v="1"/>
    <n v="14.55"/>
    <n v="87.300000000000011"/>
    <s v="Liberica"/>
    <s v="Medium"/>
    <s v="Yes"/>
  </r>
  <r>
    <s v="Freeland Missenden"/>
    <s v=""/>
    <x v="0"/>
    <s v="Ara"/>
    <s v="M"/>
    <n v="1"/>
    <n v="11.25"/>
    <n v="56.25"/>
    <s v="Arabica"/>
    <s v="Medium"/>
    <s v="Yes"/>
  </r>
  <r>
    <s v="Waylan Springall"/>
    <s v="wspringallbh@jugem.jp"/>
    <x v="0"/>
    <s v="Lib"/>
    <s v="L"/>
    <n v="2.5"/>
    <n v="36.454999999999998"/>
    <n v="36.454999999999998"/>
    <s v="Liberica"/>
    <s v="Light"/>
    <s v="Yes"/>
  </r>
  <r>
    <s v="Kiri Avramow"/>
    <s v=""/>
    <x v="0"/>
    <s v="Rob"/>
    <s v="L"/>
    <n v="0.2"/>
    <n v="3.5849999999999995"/>
    <n v="10.754999999999999"/>
    <s v="Robusta"/>
    <s v="Light"/>
    <s v="Yes"/>
  </r>
  <r>
    <s v="Gregg Hawkyens"/>
    <s v="ghawkyensbj@census.gov"/>
    <x v="0"/>
    <s v="Rob"/>
    <s v="M"/>
    <n v="0.2"/>
    <n v="2.9849999999999999"/>
    <n v="8.9550000000000001"/>
    <s v="Robusta"/>
    <s v="Medium"/>
    <s v="No"/>
  </r>
  <r>
    <s v="Reggis Pracy"/>
    <s v=""/>
    <x v="0"/>
    <s v="Ara"/>
    <s v="L"/>
    <n v="0.5"/>
    <n v="7.77"/>
    <n v="23.31"/>
    <s v="Arabica"/>
    <s v="Light"/>
    <s v="Yes"/>
  </r>
  <r>
    <s v="Paula Denis"/>
    <s v=""/>
    <x v="0"/>
    <s v="Ara"/>
    <s v="L"/>
    <n v="2.5"/>
    <n v="29.784999999999997"/>
    <n v="29.784999999999997"/>
    <s v="Arabica"/>
    <s v="Light"/>
    <s v="Yes"/>
  </r>
  <r>
    <s v="Broderick McGilvra"/>
    <s v="bmcgilvrabm@so-net.ne.jp"/>
    <x v="0"/>
    <s v="Ara"/>
    <s v="L"/>
    <n v="2.5"/>
    <n v="29.784999999999997"/>
    <n v="148.92499999999998"/>
    <s v="Arabica"/>
    <s v="Light"/>
    <s v="Yes"/>
  </r>
  <r>
    <s v="Annabella Danzey"/>
    <s v="adanzeybn@github.com"/>
    <x v="0"/>
    <s v="Lib"/>
    <s v="M"/>
    <n v="0.5"/>
    <n v="8.73"/>
    <n v="8.73"/>
    <s v="Liberica"/>
    <s v="Medium"/>
    <s v="Yes"/>
  </r>
  <r>
    <s v="Terri Farra"/>
    <s v="tfarraac@behance.net"/>
    <x v="0"/>
    <s v="Lib"/>
    <s v="D"/>
    <n v="0.5"/>
    <n v="7.77"/>
    <n v="31.08"/>
    <s v="Liberica"/>
    <s v="Dark"/>
    <s v="No"/>
  </r>
  <r>
    <s v="Terri Farra"/>
    <s v="tfarraac@behance.net"/>
    <x v="0"/>
    <s v="Ara"/>
    <s v="D"/>
    <n v="2.5"/>
    <n v="22.884999999999998"/>
    <n v="137.31"/>
    <s v="Arabica"/>
    <s v="Dark"/>
    <s v="No"/>
  </r>
  <r>
    <s v="Nevins Glowacz"/>
    <s v=""/>
    <x v="0"/>
    <s v="Ara"/>
    <s v="D"/>
    <n v="0.5"/>
    <n v="5.97"/>
    <n v="29.849999999999998"/>
    <s v="Arabica"/>
    <s v="Dark"/>
    <s v="No"/>
  </r>
  <r>
    <s v="Adelice Isabell"/>
    <s v=""/>
    <x v="0"/>
    <s v="Rob"/>
    <s v="M"/>
    <n v="0.5"/>
    <n v="5.97"/>
    <n v="17.91"/>
    <s v="Robusta"/>
    <s v="Medium"/>
    <s v="No"/>
  </r>
  <r>
    <s v="Yulma Dombrell"/>
    <s v="ydombrellbs@dedecms.com"/>
    <x v="0"/>
    <s v="Exc"/>
    <s v="L"/>
    <n v="0.5"/>
    <n v="8.91"/>
    <n v="26.73"/>
    <s v="Excelsia"/>
    <s v="Light"/>
    <s v="Yes"/>
  </r>
  <r>
    <s v="Alric Darth"/>
    <s v="adarthbt@t.co"/>
    <x v="0"/>
    <s v="Rob"/>
    <s v="D"/>
    <n v="1"/>
    <n v="8.9499999999999993"/>
    <n v="17.899999999999999"/>
    <s v="Robusta"/>
    <s v="Dark"/>
    <s v="No"/>
  </r>
  <r>
    <s v="Manuel Darrigoe"/>
    <s v="mdarrigoebu@hud.gov"/>
    <x v="1"/>
    <s v="Rob"/>
    <s v="L"/>
    <n v="0.2"/>
    <n v="3.5849999999999995"/>
    <n v="14.339999999999998"/>
    <s v="Robusta"/>
    <s v="Light"/>
    <s v="Yes"/>
  </r>
  <r>
    <s v="Kynthia Berick"/>
    <s v=""/>
    <x v="0"/>
    <s v="Ara"/>
    <s v="M"/>
    <n v="2.5"/>
    <n v="25.874999999999996"/>
    <n v="77.624999999999986"/>
    <s v="Arabica"/>
    <s v="Medium"/>
    <s v="Yes"/>
  </r>
  <r>
    <s v="Minetta Ackrill"/>
    <s v="mackrillbw@bandcamp.com"/>
    <x v="0"/>
    <s v="Rob"/>
    <s v="L"/>
    <n v="1"/>
    <n v="11.95"/>
    <n v="59.75"/>
    <s v="Robusta"/>
    <s v="Light"/>
    <s v="No"/>
  </r>
  <r>
    <s v="Terri Farra"/>
    <s v="tfarraac@behance.net"/>
    <x v="0"/>
    <s v="Ara"/>
    <s v="L"/>
    <n v="1"/>
    <n v="12.95"/>
    <n v="77.699999999999989"/>
    <s v="Arabica"/>
    <s v="Light"/>
    <s v="No"/>
  </r>
  <r>
    <s v="Melosa Kippen"/>
    <s v="mkippenby@dion.ne.jp"/>
    <x v="0"/>
    <s v="Rob"/>
    <s v="D"/>
    <n v="0.2"/>
    <n v="2.6849999999999996"/>
    <n v="5.3699999999999992"/>
    <s v="Robusta"/>
    <s v="Dark"/>
    <s v="Yes"/>
  </r>
  <r>
    <s v="Witty Ranson"/>
    <s v="wransonbz@ted.com"/>
    <x v="1"/>
    <s v="Exc"/>
    <s v="D"/>
    <n v="2.5"/>
    <n v="27.945"/>
    <n v="83.835000000000008"/>
    <s v="Excelsia"/>
    <s v="Dark"/>
    <s v="Yes"/>
  </r>
  <r>
    <s v="Rod Gowdie"/>
    <s v=""/>
    <x v="0"/>
    <s v="Ara"/>
    <s v="M"/>
    <n v="1"/>
    <n v="11.25"/>
    <n v="22.5"/>
    <s v="Arabica"/>
    <s v="Medium"/>
    <s v="No"/>
  </r>
  <r>
    <s v="Lemuel Rignold"/>
    <s v="lrignoldc1@miibeian.gov.cn"/>
    <x v="0"/>
    <s v="Lib"/>
    <s v="M"/>
    <n v="2.5"/>
    <n v="33.464999999999996"/>
    <n v="200.78999999999996"/>
    <s v="Liberica"/>
    <s v="Medium"/>
    <s v="Yes"/>
  </r>
  <r>
    <s v="Nevsa Fields"/>
    <s v=""/>
    <x v="0"/>
    <s v="Ara"/>
    <s v="M"/>
    <n v="1"/>
    <n v="11.25"/>
    <n v="67.5"/>
    <s v="Arabica"/>
    <s v="Medium"/>
    <s v="No"/>
  </r>
  <r>
    <s v="Chance Rowthorn"/>
    <s v="crowthornc3@msn.com"/>
    <x v="0"/>
    <s v="Exc"/>
    <s v="M"/>
    <n v="0.5"/>
    <n v="8.25"/>
    <n v="8.25"/>
    <s v="Excelsia"/>
    <s v="Medium"/>
    <s v="No"/>
  </r>
  <r>
    <s v="Orly Ryland"/>
    <s v="orylandc4@deviantart.com"/>
    <x v="0"/>
    <s v="Lib"/>
    <s v="L"/>
    <n v="0.2"/>
    <n v="4.7549999999999999"/>
    <n v="9.51"/>
    <s v="Liberica"/>
    <s v="Light"/>
    <s v="Yes"/>
  </r>
  <r>
    <s v="Willabella Abramski"/>
    <s v=""/>
    <x v="0"/>
    <s v="Lib"/>
    <s v="D"/>
    <n v="2.5"/>
    <n v="29.784999999999997"/>
    <n v="29.784999999999997"/>
    <s v="Liberica"/>
    <s v="Dark"/>
    <s v="No"/>
  </r>
  <r>
    <s v="Morgen Seson"/>
    <s v="msesonck@census.gov"/>
    <x v="0"/>
    <s v="Lib"/>
    <s v="D"/>
    <n v="0.5"/>
    <n v="7.77"/>
    <n v="15.54"/>
    <s v="Liberica"/>
    <s v="Dark"/>
    <s v="No"/>
  </r>
  <r>
    <s v="Chickie Ragless"/>
    <s v="craglessc7@webmd.com"/>
    <x v="1"/>
    <s v="Exc"/>
    <s v="L"/>
    <n v="0.5"/>
    <n v="8.91"/>
    <n v="35.64"/>
    <s v="Excelsia"/>
    <s v="Light"/>
    <s v="No"/>
  </r>
  <r>
    <s v="Freda Hollows"/>
    <s v="fhollowsc8@blogtalkradio.com"/>
    <x v="0"/>
    <s v="Ara"/>
    <s v="M"/>
    <n v="2.5"/>
    <n v="25.874999999999996"/>
    <n v="103.49999999999999"/>
    <s v="Arabica"/>
    <s v="Medium"/>
    <s v="Yes"/>
  </r>
  <r>
    <s v="Livy Lathleiff"/>
    <s v="llathleiffc9@nationalgeographic.com"/>
    <x v="1"/>
    <s v="Exc"/>
    <s v="D"/>
    <n v="1"/>
    <n v="12.15"/>
    <n v="36.450000000000003"/>
    <s v="Excelsia"/>
    <s v="Dark"/>
    <s v="Yes"/>
  </r>
  <r>
    <s v="Koralle Heads"/>
    <s v="kheadsca@jalbum.net"/>
    <x v="0"/>
    <s v="Rob"/>
    <s v="L"/>
    <n v="0.5"/>
    <n v="7.169999999999999"/>
    <n v="35.849999999999994"/>
    <s v="Robusta"/>
    <s v="Light"/>
    <s v="No"/>
  </r>
  <r>
    <s v="Theo Bowne"/>
    <s v="tbownecb@unicef.org"/>
    <x v="1"/>
    <s v="Exc"/>
    <s v="L"/>
    <n v="0.2"/>
    <n v="4.4550000000000001"/>
    <n v="22.274999999999999"/>
    <s v="Excelsia"/>
    <s v="Light"/>
    <s v="Yes"/>
  </r>
  <r>
    <s v="Rasia Jacquemard"/>
    <s v="rjacquemardcc@acquirethisname.com"/>
    <x v="1"/>
    <s v="Exc"/>
    <s v="M"/>
    <n v="0.2"/>
    <n v="4.125"/>
    <n v="24.75"/>
    <s v="Excelsia"/>
    <s v="Medium"/>
    <s v="No"/>
  </r>
  <r>
    <s v="Kizzie Warman"/>
    <s v="kwarmancd@printfriendly.com"/>
    <x v="1"/>
    <s v="Lib"/>
    <s v="M"/>
    <n v="2.5"/>
    <n v="33.464999999999996"/>
    <n v="66.929999999999993"/>
    <s v="Liberica"/>
    <s v="Medium"/>
    <s v="Yes"/>
  </r>
  <r>
    <s v="Wain Cholomin"/>
    <s v="wcholomince@about.com"/>
    <x v="2"/>
    <s v="Lib"/>
    <s v="M"/>
    <n v="0.5"/>
    <n v="8.73"/>
    <n v="8.73"/>
    <s v="Liberica"/>
    <s v="Medium"/>
    <s v="Yes"/>
  </r>
  <r>
    <s v="Arleen Braidman"/>
    <s v="abraidmancf@census.gov"/>
    <x v="0"/>
    <s v="Rob"/>
    <s v="M"/>
    <n v="0.5"/>
    <n v="5.97"/>
    <n v="17.91"/>
    <s v="Robusta"/>
    <s v="Medium"/>
    <s v="No"/>
  </r>
  <r>
    <s v="Pru Durban"/>
    <s v="pdurbancg@symantec.com"/>
    <x v="1"/>
    <s v="Rob"/>
    <s v="L"/>
    <n v="0.5"/>
    <n v="7.169999999999999"/>
    <n v="7.169999999999999"/>
    <s v="Robusta"/>
    <s v="Light"/>
    <s v="No"/>
  </r>
  <r>
    <s v="Antone Harrold"/>
    <s v="aharroldch@miibeian.gov.cn"/>
    <x v="0"/>
    <s v="Rob"/>
    <s v="D"/>
    <n v="0.2"/>
    <n v="2.6849999999999996"/>
    <n v="5.3699999999999992"/>
    <s v="Robusta"/>
    <s v="Dark"/>
    <s v="No"/>
  </r>
  <r>
    <s v="Sim Pamphilon"/>
    <s v="spamphilonci@mlb.com"/>
    <x v="1"/>
    <s v="Lib"/>
    <s v="L"/>
    <n v="0.2"/>
    <n v="4.7549999999999999"/>
    <n v="23.774999999999999"/>
    <s v="Liberica"/>
    <s v="Light"/>
    <s v="No"/>
  </r>
  <r>
    <s v="Mohandis Spurden"/>
    <s v="mspurdencj@exblog.jp"/>
    <x v="0"/>
    <s v="Rob"/>
    <s v="D"/>
    <n v="2.5"/>
    <n v="20.584999999999997"/>
    <n v="41.169999999999995"/>
    <s v="Robusta"/>
    <s v="Dark"/>
    <s v="Yes"/>
  </r>
  <r>
    <s v="Morgen Seson"/>
    <s v="msesonck@census.gov"/>
    <x v="0"/>
    <s v="Ara"/>
    <s v="L"/>
    <n v="0.2"/>
    <n v="3.8849999999999998"/>
    <n v="11.654999999999999"/>
    <s v="Arabica"/>
    <s v="Light"/>
    <s v="No"/>
  </r>
  <r>
    <s v="Nalani Pirrone"/>
    <s v="npirronecl@weibo.com"/>
    <x v="0"/>
    <s v="Lib"/>
    <s v="L"/>
    <n v="0.5"/>
    <n v="9.51"/>
    <n v="38.04"/>
    <s v="Liberica"/>
    <s v="Light"/>
    <s v="No"/>
  </r>
  <r>
    <s v="Reube Cawley"/>
    <s v="rcawleycm@yellowbook.com"/>
    <x v="1"/>
    <s v="Rob"/>
    <s v="D"/>
    <n v="2.5"/>
    <n v="20.584999999999997"/>
    <n v="82.339999999999989"/>
    <s v="Robusta"/>
    <s v="Dark"/>
    <s v="Yes"/>
  </r>
  <r>
    <s v="Stan Barribal"/>
    <s v="sbarribalcn@microsoft.com"/>
    <x v="1"/>
    <s v="Lib"/>
    <s v="L"/>
    <n v="0.2"/>
    <n v="4.7549999999999999"/>
    <n v="9.51"/>
    <s v="Liberica"/>
    <s v="Light"/>
    <s v="Yes"/>
  </r>
  <r>
    <s v="Agnes Adamides"/>
    <s v="aadamidesco@bizjournals.com"/>
    <x v="2"/>
    <s v="Rob"/>
    <s v="D"/>
    <n v="2.5"/>
    <n v="20.584999999999997"/>
    <n v="41.169999999999995"/>
    <s v="Robusta"/>
    <s v="Dark"/>
    <s v="No"/>
  </r>
  <r>
    <s v="Carmelita Thowes"/>
    <s v="cthowescp@craigslist.org"/>
    <x v="0"/>
    <s v="Lib"/>
    <s v="L"/>
    <n v="0.5"/>
    <n v="9.51"/>
    <n v="47.55"/>
    <s v="Liberica"/>
    <s v="Light"/>
    <s v="No"/>
  </r>
  <r>
    <s v="Rodolfo Willoway"/>
    <s v="rwillowaycq@admin.ch"/>
    <x v="0"/>
    <s v="Ara"/>
    <s v="M"/>
    <n v="1"/>
    <n v="11.25"/>
    <n v="45"/>
    <s v="Arabica"/>
    <s v="Medium"/>
    <s v="No"/>
  </r>
  <r>
    <s v="Alvis Elwin"/>
    <s v="aelwincr@privacy.gov.au"/>
    <x v="0"/>
    <s v="Lib"/>
    <s v="L"/>
    <n v="0.2"/>
    <n v="4.7549999999999999"/>
    <n v="23.774999999999999"/>
    <s v="Liberica"/>
    <s v="Light"/>
    <s v="No"/>
  </r>
  <r>
    <s v="Araldo Bilbrook"/>
    <s v="abilbrookcs@booking.com"/>
    <x v="1"/>
    <s v="Rob"/>
    <s v="D"/>
    <n v="0.5"/>
    <n v="5.3699999999999992"/>
    <n v="16.11"/>
    <s v="Robusta"/>
    <s v="Dark"/>
    <s v="Yes"/>
  </r>
  <r>
    <s v="Ransell McKall"/>
    <s v="rmckallct@sakura.ne.jp"/>
    <x v="2"/>
    <s v="Rob"/>
    <s v="D"/>
    <n v="0.2"/>
    <n v="2.6849999999999996"/>
    <n v="10.739999999999998"/>
    <s v="Robusta"/>
    <s v="Dark"/>
    <s v="Yes"/>
  </r>
  <r>
    <s v="Borg Daile"/>
    <s v="bdailecu@vistaprint.com"/>
    <x v="0"/>
    <s v="Ara"/>
    <s v="D"/>
    <n v="1"/>
    <n v="9.9499999999999993"/>
    <n v="49.75"/>
    <s v="Arabica"/>
    <s v="Dark"/>
    <s v="Yes"/>
  </r>
  <r>
    <s v="Adolphe Treherne"/>
    <s v="atrehernecv@state.tx.us"/>
    <x v="1"/>
    <s v="Exc"/>
    <s v="M"/>
    <n v="1"/>
    <n v="13.75"/>
    <n v="27.5"/>
    <s v="Excelsia"/>
    <s v="Medium"/>
    <s v="No"/>
  </r>
  <r>
    <s v="Annetta Brentnall"/>
    <s v="abrentnallcw@biglobe.ne.jp"/>
    <x v="2"/>
    <s v="Lib"/>
    <s v="D"/>
    <n v="2.5"/>
    <n v="29.784999999999997"/>
    <n v="119.13999999999999"/>
    <s v="Liberica"/>
    <s v="Dark"/>
    <s v="No"/>
  </r>
  <r>
    <s v="Dick Drinkall"/>
    <s v="ddrinkallcx@psu.edu"/>
    <x v="0"/>
    <s v="Rob"/>
    <s v="D"/>
    <n v="2.5"/>
    <n v="20.584999999999997"/>
    <n v="20.584999999999997"/>
    <s v="Robusta"/>
    <s v="Dark"/>
    <s v="Yes"/>
  </r>
  <r>
    <s v="Dagny Kornel"/>
    <s v="dkornelcy@cyberchimps.com"/>
    <x v="0"/>
    <s v="Ara"/>
    <s v="D"/>
    <n v="0.2"/>
    <n v="2.9849999999999999"/>
    <n v="8.9550000000000001"/>
    <s v="Arabica"/>
    <s v="Dark"/>
    <s v="Yes"/>
  </r>
  <r>
    <s v="Rhona Lequeux"/>
    <s v="rlequeuxcz@newyorker.com"/>
    <x v="0"/>
    <s v="Ara"/>
    <s v="D"/>
    <n v="0.5"/>
    <n v="5.97"/>
    <n v="5.97"/>
    <s v="Arabica"/>
    <s v="Dark"/>
    <s v="No"/>
  </r>
  <r>
    <s v="Julius Mccaull"/>
    <s v="jmccaulld0@parallels.com"/>
    <x v="0"/>
    <s v="Exc"/>
    <s v="M"/>
    <n v="1"/>
    <n v="13.75"/>
    <n v="41.25"/>
    <s v="Excelsia"/>
    <s v="Medium"/>
    <s v="Yes"/>
  </r>
  <r>
    <s v="Ailey Brash"/>
    <s v="abrashda@plala.or.jp"/>
    <x v="0"/>
    <s v="Exc"/>
    <s v="L"/>
    <n v="0.2"/>
    <n v="4.4550000000000001"/>
    <n v="22.274999999999999"/>
    <s v="Excelsia"/>
    <s v="Light"/>
    <s v="Yes"/>
  </r>
  <r>
    <s v="Alberto Hutchinson"/>
    <s v="ahutchinsond2@imgur.com"/>
    <x v="0"/>
    <s v="Ara"/>
    <s v="M"/>
    <n v="0.5"/>
    <n v="6.75"/>
    <n v="6.75"/>
    <s v="Arabica"/>
    <s v="Medium"/>
    <s v="Yes"/>
  </r>
  <r>
    <s v="Lamond Gheeraert"/>
    <s v=""/>
    <x v="0"/>
    <s v="Lib"/>
    <s v="M"/>
    <n v="2.5"/>
    <n v="33.464999999999996"/>
    <n v="133.85999999999999"/>
    <s v="Liberica"/>
    <s v="Medium"/>
    <s v="Yes"/>
  </r>
  <r>
    <s v="Roxine Drivers"/>
    <s v="rdriversd4@hexun.com"/>
    <x v="0"/>
    <s v="Ara"/>
    <s v="D"/>
    <n v="0.2"/>
    <n v="2.9849999999999999"/>
    <n v="5.97"/>
    <s v="Arabica"/>
    <s v="Dark"/>
    <s v="No"/>
  </r>
  <r>
    <s v="Heloise Zeal"/>
    <s v="hzeald5@google.de"/>
    <x v="0"/>
    <s v="Ara"/>
    <s v="L"/>
    <n v="1"/>
    <n v="12.95"/>
    <n v="25.9"/>
    <s v="Arabica"/>
    <s v="Light"/>
    <s v="No"/>
  </r>
  <r>
    <s v="Granger Smallcombe"/>
    <s v="gsmallcombed6@ucla.edu"/>
    <x v="1"/>
    <s v="Exc"/>
    <s v="M"/>
    <n v="2.5"/>
    <n v="31.624999999999996"/>
    <n v="31.624999999999996"/>
    <s v="Excelsia"/>
    <s v="Medium"/>
    <s v="Yes"/>
  </r>
  <r>
    <s v="Daryn Dibley"/>
    <s v="ddibleyd7@feedburner.com"/>
    <x v="0"/>
    <s v="Lib"/>
    <s v="M"/>
    <n v="0.2"/>
    <n v="4.3650000000000002"/>
    <n v="8.73"/>
    <s v="Liberica"/>
    <s v="Medium"/>
    <s v="No"/>
  </r>
  <r>
    <s v="Gardy Dimitriou"/>
    <s v="gdimitrioud8@chronoengine.com"/>
    <x v="0"/>
    <s v="Exc"/>
    <s v="L"/>
    <n v="0.2"/>
    <n v="4.4550000000000001"/>
    <n v="26.73"/>
    <s v="Excelsia"/>
    <s v="Light"/>
    <s v="Yes"/>
  </r>
  <r>
    <s v="Fanny Flanagan"/>
    <s v="fflanagand9@woothemes.com"/>
    <x v="0"/>
    <s v="Lib"/>
    <s v="M"/>
    <n v="0.2"/>
    <n v="4.3650000000000002"/>
    <n v="26.19"/>
    <s v="Liberica"/>
    <s v="Medium"/>
    <s v="No"/>
  </r>
  <r>
    <s v="Ailey Brash"/>
    <s v="abrashda@plala.or.jp"/>
    <x v="0"/>
    <s v="Rob"/>
    <s v="D"/>
    <n v="1"/>
    <n v="8.9499999999999993"/>
    <n v="53.699999999999996"/>
    <s v="Robusta"/>
    <s v="Dark"/>
    <s v="Yes"/>
  </r>
  <r>
    <s v="Ailey Brash"/>
    <s v="abrashda@plala.or.jp"/>
    <x v="0"/>
    <s v="Exc"/>
    <s v="M"/>
    <n v="2.5"/>
    <n v="31.624999999999996"/>
    <n v="126.49999999999999"/>
    <s v="Excelsia"/>
    <s v="Medium"/>
    <s v="Yes"/>
  </r>
  <r>
    <s v="Ailey Brash"/>
    <s v="abrashda@plala.or.jp"/>
    <x v="0"/>
    <s v="Exc"/>
    <s v="M"/>
    <n v="0.2"/>
    <n v="4.125"/>
    <n v="4.125"/>
    <s v="Excelsia"/>
    <s v="Medium"/>
    <s v="Yes"/>
  </r>
  <r>
    <s v="Nanny Izhakov"/>
    <s v="nizhakovdd@aol.com"/>
    <x v="2"/>
    <s v="Rob"/>
    <s v="L"/>
    <n v="1"/>
    <n v="11.95"/>
    <n v="23.9"/>
    <s v="Robusta"/>
    <s v="Light"/>
    <s v="No"/>
  </r>
  <r>
    <s v="Stanly Keets"/>
    <s v="skeetsde@answers.com"/>
    <x v="0"/>
    <s v="Exc"/>
    <s v="D"/>
    <n v="2.5"/>
    <n v="27.945"/>
    <n v="139.72499999999999"/>
    <s v="Excelsia"/>
    <s v="Dark"/>
    <s v="Yes"/>
  </r>
  <r>
    <s v="Orion Dyott"/>
    <s v=""/>
    <x v="0"/>
    <s v="Lib"/>
    <s v="D"/>
    <n v="2.5"/>
    <n v="29.784999999999997"/>
    <n v="59.569999999999993"/>
    <s v="Liberica"/>
    <s v="Dark"/>
    <s v="Yes"/>
  </r>
  <r>
    <s v="Keefer Cake"/>
    <s v="kcakedg@huffingtonpost.com"/>
    <x v="0"/>
    <s v="Lib"/>
    <s v="L"/>
    <n v="0.5"/>
    <n v="9.51"/>
    <n v="57.06"/>
    <s v="Liberica"/>
    <s v="Light"/>
    <s v="No"/>
  </r>
  <r>
    <s v="Morna Hansed"/>
    <s v="mhanseddh@instagram.com"/>
    <x v="1"/>
    <s v="Rob"/>
    <s v="L"/>
    <n v="0.2"/>
    <n v="3.5849999999999995"/>
    <n v="21.509999999999998"/>
    <s v="Robusta"/>
    <s v="Light"/>
    <s v="Yes"/>
  </r>
  <r>
    <s v="Franny Kienlein"/>
    <s v="fkienleindi@trellian.com"/>
    <x v="1"/>
    <s v="Lib"/>
    <s v="M"/>
    <n v="0.5"/>
    <n v="8.73"/>
    <n v="52.38"/>
    <s v="Liberica"/>
    <s v="Medium"/>
    <s v="Yes"/>
  </r>
  <r>
    <s v="Klarika Egglestone"/>
    <s v="kegglestonedj@sphinn.com"/>
    <x v="1"/>
    <s v="Exc"/>
    <s v="D"/>
    <n v="1"/>
    <n v="12.15"/>
    <n v="72.900000000000006"/>
    <s v="Excelsia"/>
    <s v="Dark"/>
    <s v="No"/>
  </r>
  <r>
    <s v="Becky Semkins"/>
    <s v="bsemkinsdk@unc.edu"/>
    <x v="1"/>
    <s v="Rob"/>
    <s v="M"/>
    <n v="0.2"/>
    <n v="2.9849999999999999"/>
    <n v="14.924999999999999"/>
    <s v="Robusta"/>
    <s v="Medium"/>
    <s v="Yes"/>
  </r>
  <r>
    <s v="Sean Lorenzetti"/>
    <s v="slorenzettidl@is.gd"/>
    <x v="0"/>
    <s v="Lib"/>
    <s v="L"/>
    <n v="1"/>
    <n v="15.85"/>
    <n v="95.1"/>
    <s v="Liberica"/>
    <s v="Light"/>
    <s v="No"/>
  </r>
  <r>
    <s v="Bob Giannazzi"/>
    <s v="bgiannazzidm@apple.com"/>
    <x v="0"/>
    <s v="Lib"/>
    <s v="D"/>
    <n v="0.5"/>
    <n v="7.77"/>
    <n v="15.54"/>
    <s v="Liberica"/>
    <s v="Dark"/>
    <s v="No"/>
  </r>
  <r>
    <s v="Kendra Backshell"/>
    <s v=""/>
    <x v="0"/>
    <s v="Lib"/>
    <s v="D"/>
    <n v="0.2"/>
    <n v="3.8849999999999998"/>
    <n v="23.31"/>
    <s v="Liberica"/>
    <s v="Dark"/>
    <s v="No"/>
  </r>
  <r>
    <s v="Uriah Lethbrig"/>
    <s v="ulethbrigdo@hc360.com"/>
    <x v="0"/>
    <s v="Exc"/>
    <s v="M"/>
    <n v="0.2"/>
    <n v="4.125"/>
    <n v="4.125"/>
    <s v="Excelsia"/>
    <s v="Medium"/>
    <s v="Yes"/>
  </r>
  <r>
    <s v="Sky Farnish"/>
    <s v="sfarnishdp@dmoz.org"/>
    <x v="2"/>
    <s v="Rob"/>
    <s v="M"/>
    <n v="0.5"/>
    <n v="5.97"/>
    <n v="35.82"/>
    <s v="Robusta"/>
    <s v="Medium"/>
    <s v="No"/>
  </r>
  <r>
    <s v="Felicia Jecock"/>
    <s v="fjecockdq@unicef.org"/>
    <x v="0"/>
    <s v="Lib"/>
    <s v="L"/>
    <n v="1"/>
    <n v="15.85"/>
    <n v="31.7"/>
    <s v="Liberica"/>
    <s v="Light"/>
    <s v="No"/>
  </r>
  <r>
    <s v="Currey MacAllister"/>
    <s v=""/>
    <x v="0"/>
    <s v="Lib"/>
    <s v="L"/>
    <n v="1"/>
    <n v="15.85"/>
    <n v="79.25"/>
    <s v="Liberica"/>
    <s v="Light"/>
    <s v="Yes"/>
  </r>
  <r>
    <s v="Hamlen Pallister"/>
    <s v="hpallisterds@ning.com"/>
    <x v="0"/>
    <s v="Exc"/>
    <s v="D"/>
    <n v="0.2"/>
    <n v="3.645"/>
    <n v="10.935"/>
    <s v="Excelsia"/>
    <s v="Dark"/>
    <s v="No"/>
  </r>
  <r>
    <s v="Chantal Mersh"/>
    <s v="cmershdt@drupal.org"/>
    <x v="1"/>
    <s v="Ara"/>
    <s v="D"/>
    <n v="1"/>
    <n v="9.9499999999999993"/>
    <n v="39.799999999999997"/>
    <s v="Arabica"/>
    <s v="Dark"/>
    <s v="No"/>
  </r>
  <r>
    <s v="Marja Urion"/>
    <s v="murione5@alexa.com"/>
    <x v="1"/>
    <s v="Rob"/>
    <s v="M"/>
    <n v="1"/>
    <n v="9.9499999999999993"/>
    <n v="49.75"/>
    <s v="Robusta"/>
    <s v="Medium"/>
    <s v="Yes"/>
  </r>
  <r>
    <s v="Malynda Purbrick"/>
    <s v=""/>
    <x v="1"/>
    <s v="Rob"/>
    <s v="D"/>
    <n v="0.2"/>
    <n v="2.6849999999999996"/>
    <n v="8.0549999999999997"/>
    <s v="Robusta"/>
    <s v="Dark"/>
    <s v="Yes"/>
  </r>
  <r>
    <s v="Alf Housaman"/>
    <s v=""/>
    <x v="0"/>
    <s v="Rob"/>
    <s v="L"/>
    <n v="1"/>
    <n v="11.95"/>
    <n v="47.8"/>
    <s v="Robusta"/>
    <s v="Light"/>
    <s v="No"/>
  </r>
  <r>
    <s v="Gladi Ducker"/>
    <s v="gduckerdx@patch.com"/>
    <x v="2"/>
    <s v="Rob"/>
    <s v="M"/>
    <n v="0.2"/>
    <n v="2.9849999999999999"/>
    <n v="11.94"/>
    <s v="Robusta"/>
    <s v="Medium"/>
    <s v="No"/>
  </r>
  <r>
    <s v="Gladi Ducker"/>
    <s v="gduckerdx@patch.com"/>
    <x v="2"/>
    <s v="Exc"/>
    <s v="M"/>
    <n v="0.2"/>
    <n v="4.125"/>
    <n v="16.5"/>
    <s v="Excelsia"/>
    <s v="Medium"/>
    <s v="No"/>
  </r>
  <r>
    <s v="Gladi Ducker"/>
    <s v="gduckerdx@patch.com"/>
    <x v="2"/>
    <s v="Lib"/>
    <s v="D"/>
    <n v="1"/>
    <n v="12.95"/>
    <n v="51.8"/>
    <s v="Liberica"/>
    <s v="Dark"/>
    <s v="No"/>
  </r>
  <r>
    <s v="Gladi Ducker"/>
    <s v="gduckerdx@patch.com"/>
    <x v="2"/>
    <s v="Lib"/>
    <s v="L"/>
    <n v="0.2"/>
    <n v="4.7549999999999999"/>
    <n v="14.265000000000001"/>
    <s v="Liberica"/>
    <s v="Light"/>
    <s v="No"/>
  </r>
  <r>
    <s v="Wain Stearley"/>
    <s v="wstearleye1@census.gov"/>
    <x v="0"/>
    <s v="Lib"/>
    <s v="M"/>
    <n v="0.2"/>
    <n v="4.3650000000000002"/>
    <n v="26.19"/>
    <s v="Liberica"/>
    <s v="Medium"/>
    <s v="No"/>
  </r>
  <r>
    <s v="Diane-marie Wincer"/>
    <s v="dwincere2@marriott.com"/>
    <x v="0"/>
    <s v="Ara"/>
    <s v="L"/>
    <n v="1"/>
    <n v="12.95"/>
    <n v="25.9"/>
    <s v="Arabica"/>
    <s v="Light"/>
    <s v="Yes"/>
  </r>
  <r>
    <s v="Perry Lyfield"/>
    <s v="plyfielde3@baidu.com"/>
    <x v="0"/>
    <s v="Ara"/>
    <s v="L"/>
    <n v="2.5"/>
    <n v="29.784999999999997"/>
    <n v="89.35499999999999"/>
    <s v="Arabica"/>
    <s v="Light"/>
    <s v="Yes"/>
  </r>
  <r>
    <s v="Heall Perris"/>
    <s v="hperrise4@studiopress.com"/>
    <x v="1"/>
    <s v="Lib"/>
    <s v="D"/>
    <n v="0.5"/>
    <n v="7.77"/>
    <n v="46.62"/>
    <s v="Liberica"/>
    <s v="Dark"/>
    <s v="No"/>
  </r>
  <r>
    <s v="Marja Urion"/>
    <s v="murione5@alexa.com"/>
    <x v="1"/>
    <s v="Ara"/>
    <s v="D"/>
    <n v="1"/>
    <n v="9.9499999999999993"/>
    <n v="29.849999999999998"/>
    <s v="Arabica"/>
    <s v="Dark"/>
    <s v="Yes"/>
  </r>
  <r>
    <s v="Camellia Kid"/>
    <s v="ckide6@narod.ru"/>
    <x v="1"/>
    <s v="Rob"/>
    <s v="L"/>
    <n v="0.2"/>
    <n v="3.5849999999999995"/>
    <n v="10.754999999999999"/>
    <s v="Robusta"/>
    <s v="Light"/>
    <s v="Yes"/>
  </r>
  <r>
    <s v="Carolann Beine"/>
    <s v="cbeinee7@xinhuanet.com"/>
    <x v="0"/>
    <s v="Ara"/>
    <s v="M"/>
    <n v="0.2"/>
    <n v="3.375"/>
    <n v="13.5"/>
    <s v="Arabica"/>
    <s v="Medium"/>
    <s v="Yes"/>
  </r>
  <r>
    <s v="Celia Bakeup"/>
    <s v="cbakeupe8@globo.com"/>
    <x v="0"/>
    <s v="Lib"/>
    <s v="L"/>
    <n v="1"/>
    <n v="15.85"/>
    <n v="47.55"/>
    <s v="Liberica"/>
    <s v="Light"/>
    <s v="No"/>
  </r>
  <r>
    <s v="Nataniel Helkin"/>
    <s v="nhelkine9@example.com"/>
    <x v="0"/>
    <s v="Lib"/>
    <s v="L"/>
    <n v="1"/>
    <n v="15.85"/>
    <n v="79.25"/>
    <s v="Liberica"/>
    <s v="Light"/>
    <s v="No"/>
  </r>
  <r>
    <s v="Pippo Witherington"/>
    <s v="pwitheringtonea@networkadvertising.org"/>
    <x v="0"/>
    <s v="Lib"/>
    <s v="M"/>
    <n v="0.2"/>
    <n v="4.3650000000000002"/>
    <n v="26.19"/>
    <s v="Liberica"/>
    <s v="Medium"/>
    <s v="Yes"/>
  </r>
  <r>
    <s v="Tildie Tilzey"/>
    <s v="ttilzeyeb@hostgator.com"/>
    <x v="0"/>
    <s v="Rob"/>
    <s v="L"/>
    <n v="0.5"/>
    <n v="7.169999999999999"/>
    <n v="21.509999999999998"/>
    <s v="Robusta"/>
    <s v="Light"/>
    <s v="No"/>
  </r>
  <r>
    <s v="Cindra Burling"/>
    <s v=""/>
    <x v="0"/>
    <s v="Rob"/>
    <s v="D"/>
    <n v="2.5"/>
    <n v="20.584999999999997"/>
    <n v="102.92499999999998"/>
    <s v="Robusta"/>
    <s v="Dark"/>
    <s v="Yes"/>
  </r>
  <r>
    <s v="Channa Belamy"/>
    <s v=""/>
    <x v="0"/>
    <s v="Lib"/>
    <s v="D"/>
    <n v="0.2"/>
    <n v="3.8849999999999998"/>
    <n v="7.77"/>
    <s v="Liberica"/>
    <s v="Dark"/>
    <s v="No"/>
  </r>
  <r>
    <s v="Karl Imorts"/>
    <s v="kimortsee@alexa.com"/>
    <x v="0"/>
    <s v="Exc"/>
    <s v="D"/>
    <n v="2.5"/>
    <n v="27.945"/>
    <n v="139.72499999999999"/>
    <s v="Excelsia"/>
    <s v="Dark"/>
    <s v="No"/>
  </r>
  <r>
    <s v="Marja Urion"/>
    <s v="murione5@alexa.com"/>
    <x v="1"/>
    <s v="Ara"/>
    <s v="D"/>
    <n v="0.5"/>
    <n v="5.97"/>
    <n v="11.94"/>
    <s v="Arabica"/>
    <s v="Dark"/>
    <s v="Yes"/>
  </r>
  <r>
    <s v="Mag Armistead"/>
    <s v="marmisteadeg@blogtalkradio.com"/>
    <x v="0"/>
    <s v="Lib"/>
    <s v="D"/>
    <n v="0.2"/>
    <n v="3.8849999999999998"/>
    <n v="3.8849999999999998"/>
    <s v="Liberica"/>
    <s v="Dark"/>
    <s v="No"/>
  </r>
  <r>
    <s v="Mag Armistead"/>
    <s v="marmisteadeg@blogtalkradio.com"/>
    <x v="0"/>
    <s v="Rob"/>
    <s v="M"/>
    <n v="1"/>
    <n v="9.9499999999999993"/>
    <n v="39.799999999999997"/>
    <s v="Robusta"/>
    <s v="Medium"/>
    <s v="No"/>
  </r>
  <r>
    <s v="Vasili Upstone"/>
    <s v="vupstoneei@google.pl"/>
    <x v="0"/>
    <s v="Rob"/>
    <s v="M"/>
    <n v="0.5"/>
    <n v="5.97"/>
    <n v="29.849999999999998"/>
    <s v="Robusta"/>
    <s v="Medium"/>
    <s v="No"/>
  </r>
  <r>
    <s v="Berty Beelby"/>
    <s v="bbeelbyej@rediff.com"/>
    <x v="1"/>
    <s v="Lib"/>
    <s v="D"/>
    <n v="2.5"/>
    <n v="29.784999999999997"/>
    <n v="29.784999999999997"/>
    <s v="Liberica"/>
    <s v="Dark"/>
    <s v="No"/>
  </r>
  <r>
    <s v="Erny Stenyng"/>
    <s v=""/>
    <x v="0"/>
    <s v="Lib"/>
    <s v="L"/>
    <n v="2.5"/>
    <n v="36.454999999999998"/>
    <n v="72.91"/>
    <s v="Liberica"/>
    <s v="Light"/>
    <s v="No"/>
  </r>
  <r>
    <s v="Edin Yantsurev"/>
    <s v=""/>
    <x v="0"/>
    <s v="Rob"/>
    <s v="D"/>
    <n v="0.2"/>
    <n v="2.6849999999999996"/>
    <n v="13.424999999999997"/>
    <s v="Robusta"/>
    <s v="Dark"/>
    <s v="Yes"/>
  </r>
  <r>
    <s v="Webb Speechly"/>
    <s v="wspeechlyem@amazon.com"/>
    <x v="0"/>
    <s v="Exc"/>
    <s v="M"/>
    <n v="2.5"/>
    <n v="31.624999999999996"/>
    <n v="126.49999999999999"/>
    <s v="Excelsia"/>
    <s v="Medium"/>
    <s v="Yes"/>
  </r>
  <r>
    <s v="Irvine Phillpot"/>
    <s v="iphillpoten@buzzfeed.com"/>
    <x v="2"/>
    <s v="Exc"/>
    <s v="M"/>
    <n v="0.5"/>
    <n v="8.25"/>
    <n v="41.25"/>
    <s v="Excelsia"/>
    <s v="Medium"/>
    <s v="No"/>
  </r>
  <r>
    <s v="Lem Pennacci"/>
    <s v="lpennaccieo@statcounter.com"/>
    <x v="0"/>
    <s v="Exc"/>
    <s v="L"/>
    <n v="0.5"/>
    <n v="8.91"/>
    <n v="53.46"/>
    <s v="Excelsia"/>
    <s v="Light"/>
    <s v="No"/>
  </r>
  <r>
    <s v="Starr Arpin"/>
    <s v="sarpinep@moonfruit.com"/>
    <x v="0"/>
    <s v="Rob"/>
    <s v="M"/>
    <n v="1"/>
    <n v="9.9499999999999993"/>
    <n v="59.699999999999996"/>
    <s v="Robusta"/>
    <s v="Medium"/>
    <s v="No"/>
  </r>
  <r>
    <s v="Donny Fries"/>
    <s v="dfrieseq@cargocollective.com"/>
    <x v="0"/>
    <s v="Rob"/>
    <s v="M"/>
    <n v="1"/>
    <n v="9.9499999999999993"/>
    <n v="59.699999999999996"/>
    <s v="Robusta"/>
    <s v="Medium"/>
    <s v="No"/>
  </r>
  <r>
    <s v="Rana Sharer"/>
    <s v="rsharerer@flavors.me"/>
    <x v="0"/>
    <s v="Rob"/>
    <s v="D"/>
    <n v="1"/>
    <n v="8.9499999999999993"/>
    <n v="44.75"/>
    <s v="Robusta"/>
    <s v="Dark"/>
    <s v="No"/>
  </r>
  <r>
    <s v="Nannie Naseby"/>
    <s v="nnasebyes@umich.edu"/>
    <x v="0"/>
    <s v="Exc"/>
    <s v="M"/>
    <n v="0.5"/>
    <n v="8.25"/>
    <n v="16.5"/>
    <s v="Excelsia"/>
    <s v="Medium"/>
    <s v="Yes"/>
  </r>
  <r>
    <s v="Rea Offell"/>
    <s v=""/>
    <x v="0"/>
    <s v="Rob"/>
    <s v="D"/>
    <n v="0.5"/>
    <n v="5.3699999999999992"/>
    <n v="21.479999999999997"/>
    <s v="Robusta"/>
    <s v="Dark"/>
    <s v="No"/>
  </r>
  <r>
    <s v="Kris O'Cullen"/>
    <s v="koculleneu@ca.gov"/>
    <x v="1"/>
    <s v="Rob"/>
    <s v="M"/>
    <n v="2.5"/>
    <n v="22.884999999999998"/>
    <n v="45.769999999999996"/>
    <s v="Robusta"/>
    <s v="Medium"/>
    <s v="Yes"/>
  </r>
  <r>
    <s v="Timoteo Glisane"/>
    <s v=""/>
    <x v="1"/>
    <s v="Lib"/>
    <s v="L"/>
    <n v="0.2"/>
    <n v="4.7549999999999999"/>
    <n v="9.51"/>
    <s v="Liberica"/>
    <s v="Light"/>
    <s v="No"/>
  </r>
  <r>
    <s v="Marja Urion"/>
    <s v="murione5@alexa.com"/>
    <x v="1"/>
    <s v="Rob"/>
    <s v="D"/>
    <n v="0.2"/>
    <n v="2.6849999999999996"/>
    <n v="8.0549999999999997"/>
    <s v="Robusta"/>
    <s v="Dark"/>
    <s v="Yes"/>
  </r>
  <r>
    <s v="Hildegarde Brangan"/>
    <s v="hbranganex@woothemes.com"/>
    <x v="0"/>
    <s v="Exc"/>
    <s v="D"/>
    <n v="2.5"/>
    <n v="27.945"/>
    <n v="111.78"/>
    <s v="Excelsia"/>
    <s v="Dark"/>
    <s v="Yes"/>
  </r>
  <r>
    <s v="Amii Gallyon"/>
    <s v="agallyoney@engadget.com"/>
    <x v="0"/>
    <s v="Rob"/>
    <s v="D"/>
    <n v="0.2"/>
    <n v="2.6849999999999996"/>
    <n v="10.739999999999998"/>
    <s v="Robusta"/>
    <s v="Dark"/>
    <s v="Yes"/>
  </r>
  <r>
    <s v="Birgit Domange"/>
    <s v="bdomangeez@yahoo.co.jp"/>
    <x v="0"/>
    <s v="Rob"/>
    <s v="D"/>
    <n v="0.5"/>
    <n v="5.3699999999999992"/>
    <n v="26.849999999999994"/>
    <s v="Robusta"/>
    <s v="Dark"/>
    <s v="No"/>
  </r>
  <r>
    <s v="Killian Osler"/>
    <s v="koslerf0@gmpg.org"/>
    <x v="0"/>
    <s v="Lib"/>
    <s v="L"/>
    <n v="1"/>
    <n v="15.85"/>
    <n v="63.4"/>
    <s v="Liberica"/>
    <s v="Light"/>
    <s v="Yes"/>
  </r>
  <r>
    <s v="Lora Dukes"/>
    <s v=""/>
    <x v="1"/>
    <s v="Ara"/>
    <s v="D"/>
    <n v="2.5"/>
    <n v="22.884999999999998"/>
    <n v="22.884999999999998"/>
    <s v="Arabica"/>
    <s v="Dark"/>
    <s v="Yes"/>
  </r>
  <r>
    <s v="Zack Pellett"/>
    <s v="zpellettf2@dailymotion.com"/>
    <x v="0"/>
    <s v="Ara"/>
    <s v="M"/>
    <n v="2.5"/>
    <n v="25.874999999999996"/>
    <n v="103.49999999999999"/>
    <s v="Arabica"/>
    <s v="Medium"/>
    <s v="No"/>
  </r>
  <r>
    <s v="Ilaire Sprakes"/>
    <s v="isprakesf3@spiegel.de"/>
    <x v="0"/>
    <s v="Rob"/>
    <s v="L"/>
    <n v="2.5"/>
    <n v="27.484999999999996"/>
    <n v="54.969999999999992"/>
    <s v="Robusta"/>
    <s v="Light"/>
    <s v="No"/>
  </r>
  <r>
    <s v="Heda Fromant"/>
    <s v="hfromantf4@ucsd.edu"/>
    <x v="0"/>
    <s v="Ara"/>
    <s v="L"/>
    <n v="0.5"/>
    <n v="7.77"/>
    <n v="15.54"/>
    <s v="Arabica"/>
    <s v="Light"/>
    <s v="No"/>
  </r>
  <r>
    <s v="Rufus Flear"/>
    <s v="rflearf5@artisteer.com"/>
    <x v="2"/>
    <s v="Lib"/>
    <s v="D"/>
    <n v="0.2"/>
    <n v="3.8849999999999998"/>
    <n v="15.54"/>
    <s v="Liberica"/>
    <s v="Dark"/>
    <s v="No"/>
  </r>
  <r>
    <s v="Dom Milella"/>
    <s v=""/>
    <x v="1"/>
    <s v="Exc"/>
    <s v="D"/>
    <n v="2.5"/>
    <n v="27.945"/>
    <n v="83.835000000000008"/>
    <s v="Excelsia"/>
    <s v="Dark"/>
    <s v="No"/>
  </r>
  <r>
    <s v="Wilek Lightollers"/>
    <s v="wlightollersf9@baidu.com"/>
    <x v="0"/>
    <s v="Rob"/>
    <s v="L"/>
    <n v="0.2"/>
    <n v="3.5849999999999995"/>
    <n v="10.754999999999999"/>
    <s v="Robusta"/>
    <s v="Light"/>
    <s v="Yes"/>
  </r>
  <r>
    <s v="Bette-ann Munden"/>
    <s v="bmundenf8@elpais.com"/>
    <x v="0"/>
    <s v="Exc"/>
    <s v="L"/>
    <n v="0.2"/>
    <n v="4.4550000000000001"/>
    <n v="13.365"/>
    <s v="Excelsia"/>
    <s v="Light"/>
    <s v="Yes"/>
  </r>
  <r>
    <s v="Wilek Lightollers"/>
    <s v="wlightollersf9@baidu.com"/>
    <x v="0"/>
    <s v="Exc"/>
    <s v="L"/>
    <n v="0.2"/>
    <n v="4.4550000000000001"/>
    <n v="17.82"/>
    <s v="Excelsia"/>
    <s v="Light"/>
    <s v="Yes"/>
  </r>
  <r>
    <s v="Nick Brakespear"/>
    <s v="nbrakespearfa@rediff.com"/>
    <x v="0"/>
    <s v="Lib"/>
    <s v="D"/>
    <n v="0.2"/>
    <n v="3.8849999999999998"/>
    <n v="23.31"/>
    <s v="Liberica"/>
    <s v="Dark"/>
    <s v="Yes"/>
  </r>
  <r>
    <s v="Malynda Glawsop"/>
    <s v="mglawsopfb@reverbnation.com"/>
    <x v="0"/>
    <s v="Exc"/>
    <s v="D"/>
    <n v="0.2"/>
    <n v="3.645"/>
    <n v="7.29"/>
    <s v="Excelsia"/>
    <s v="Dark"/>
    <s v="No"/>
  </r>
  <r>
    <s v="Granville Alberts"/>
    <s v="galbertsfc@etsy.com"/>
    <x v="2"/>
    <s v="Exc"/>
    <s v="L"/>
    <n v="0.2"/>
    <n v="4.4550000000000001"/>
    <n v="17.82"/>
    <s v="Excelsia"/>
    <s v="Light"/>
    <s v="Yes"/>
  </r>
  <r>
    <s v="Vasily Polglase"/>
    <s v="vpolglasefd@about.me"/>
    <x v="0"/>
    <s v="Exc"/>
    <s v="M"/>
    <n v="1"/>
    <n v="13.75"/>
    <n v="68.75"/>
    <s v="Excelsia"/>
    <s v="Medium"/>
    <s v="No"/>
  </r>
  <r>
    <s v="Madelaine Sharples"/>
    <s v=""/>
    <x v="2"/>
    <s v="Rob"/>
    <s v="L"/>
    <n v="2.5"/>
    <n v="27.484999999999996"/>
    <n v="54.969999999999992"/>
    <s v="Robusta"/>
    <s v="Light"/>
    <s v="Yes"/>
  </r>
  <r>
    <s v="Sigfrid Busch"/>
    <s v="sbuschff@so-net.ne.jp"/>
    <x v="1"/>
    <s v="Exc"/>
    <s v="M"/>
    <n v="1"/>
    <n v="13.75"/>
    <n v="82.5"/>
    <s v="Excelsia"/>
    <s v="Medium"/>
    <s v="No"/>
  </r>
  <r>
    <s v="Cissiee Raisbeck"/>
    <s v="craisbeckfg@webnode.com"/>
    <x v="0"/>
    <s v="Lib"/>
    <s v="M"/>
    <n v="0.2"/>
    <n v="4.3650000000000002"/>
    <n v="8.73"/>
    <s v="Liberica"/>
    <s v="Medium"/>
    <s v="Yes"/>
  </r>
  <r>
    <s v="Marja Urion"/>
    <s v="murione5@alexa.com"/>
    <x v="1"/>
    <s v="Exc"/>
    <s v="L"/>
    <n v="1"/>
    <n v="14.85"/>
    <n v="59.4"/>
    <s v="Excelsia"/>
    <s v="Light"/>
    <s v="Yes"/>
  </r>
  <r>
    <s v="Kenton Wetherick"/>
    <s v=""/>
    <x v="0"/>
    <s v="Lib"/>
    <s v="D"/>
    <n v="0.2"/>
    <n v="3.8849999999999998"/>
    <n v="15.54"/>
    <s v="Liberica"/>
    <s v="Dark"/>
    <s v="Yes"/>
  </r>
  <r>
    <s v="Reamonn Aynold"/>
    <s v="raynoldfj@ustream.tv"/>
    <x v="0"/>
    <s v="Ara"/>
    <s v="L"/>
    <n v="1"/>
    <n v="12.95"/>
    <n v="38.849999999999994"/>
    <s v="Arabica"/>
    <s v="Light"/>
    <s v="Yes"/>
  </r>
  <r>
    <s v="Hatty Dovydenas"/>
    <s v=""/>
    <x v="0"/>
    <s v="Exc"/>
    <s v="M"/>
    <n v="2.5"/>
    <n v="31.624999999999996"/>
    <n v="189.74999999999997"/>
    <s v="Excelsia"/>
    <s v="Medium"/>
    <s v="Yes"/>
  </r>
  <r>
    <s v="Nathaniel Bloxland"/>
    <s v=""/>
    <x v="1"/>
    <s v="Ara"/>
    <s v="D"/>
    <n v="0.2"/>
    <n v="2.9849999999999999"/>
    <n v="17.91"/>
    <s v="Arabica"/>
    <s v="Dark"/>
    <s v="Yes"/>
  </r>
  <r>
    <s v="Brendan Grece"/>
    <s v="bgrecefm@naver.com"/>
    <x v="2"/>
    <s v="Lib"/>
    <s v="L"/>
    <n v="0.2"/>
    <n v="4.7549999999999999"/>
    <n v="28.53"/>
    <s v="Liberica"/>
    <s v="Light"/>
    <s v="No"/>
  </r>
  <r>
    <s v="Don Flintiff"/>
    <s v="dflintiffg1@e-recht24.de"/>
    <x v="2"/>
    <s v="Exc"/>
    <s v="M"/>
    <n v="1"/>
    <n v="13.75"/>
    <n v="82.5"/>
    <s v="Excelsia"/>
    <s v="Medium"/>
    <s v="No"/>
  </r>
  <r>
    <s v="Abbe Thys"/>
    <s v="athysfo@cdc.gov"/>
    <x v="0"/>
    <s v="Rob"/>
    <s v="L"/>
    <n v="0.5"/>
    <n v="7.169999999999999"/>
    <n v="14.339999999999998"/>
    <s v="Robusta"/>
    <s v="Light"/>
    <s v="No"/>
  </r>
  <r>
    <s v="Jackquelin Chugg"/>
    <s v="jchuggfp@about.me"/>
    <x v="0"/>
    <s v="Rob"/>
    <s v="D"/>
    <n v="2.5"/>
    <n v="20.584999999999997"/>
    <n v="82.339999999999989"/>
    <s v="Robusta"/>
    <s v="Dark"/>
    <s v="No"/>
  </r>
  <r>
    <s v="Audra Kelston"/>
    <s v="akelstonfq@sakura.ne.jp"/>
    <x v="0"/>
    <s v="Ara"/>
    <s v="M"/>
    <n v="0.2"/>
    <n v="3.375"/>
    <n v="20.25"/>
    <s v="Arabica"/>
    <s v="Medium"/>
    <s v="Yes"/>
  </r>
  <r>
    <s v="Elvina Angel"/>
    <s v=""/>
    <x v="1"/>
    <s v="Rob"/>
    <s v="L"/>
    <n v="2.5"/>
    <n v="27.484999999999996"/>
    <n v="164.90999999999997"/>
    <s v="Robusta"/>
    <s v="Light"/>
    <s v="No"/>
  </r>
  <r>
    <s v="Claiborne Mottram"/>
    <s v="cmottramfs@harvard.edu"/>
    <x v="0"/>
    <s v="Lib"/>
    <s v="L"/>
    <n v="0.2"/>
    <n v="4.7549999999999999"/>
    <n v="19.02"/>
    <s v="Liberica"/>
    <s v="Light"/>
    <s v="Yes"/>
  </r>
  <r>
    <s v="Don Flintiff"/>
    <s v="dflintiffg1@e-recht24.de"/>
    <x v="2"/>
    <s v="Ara"/>
    <s v="D"/>
    <n v="2.5"/>
    <n v="22.884999999999998"/>
    <n v="137.31"/>
    <s v="Arabica"/>
    <s v="Dark"/>
    <s v="No"/>
  </r>
  <r>
    <s v="Donalt Sangwin"/>
    <s v="dsangwinfu@weebly.com"/>
    <x v="0"/>
    <s v="Ara"/>
    <s v="M"/>
    <n v="0.5"/>
    <n v="6.75"/>
    <n v="27"/>
    <s v="Arabica"/>
    <s v="Medium"/>
    <s v="No"/>
  </r>
  <r>
    <s v="Elizabet Aizikowitz"/>
    <s v="eaizikowitzfv@virginia.edu"/>
    <x v="2"/>
    <s v="Exc"/>
    <s v="L"/>
    <n v="0.5"/>
    <n v="8.91"/>
    <n v="35.64"/>
    <s v="Excelsia"/>
    <s v="Light"/>
    <s v="No"/>
  </r>
  <r>
    <s v="Herbie Peppard"/>
    <s v=""/>
    <x v="0"/>
    <s v="Ara"/>
    <s v="D"/>
    <n v="0.2"/>
    <n v="2.9849999999999999"/>
    <n v="5.97"/>
    <s v="Arabica"/>
    <s v="Dark"/>
    <s v="Yes"/>
  </r>
  <r>
    <s v="Cornie Venour"/>
    <s v="cvenourfx@ask.com"/>
    <x v="0"/>
    <s v="Ara"/>
    <s v="M"/>
    <n v="1"/>
    <n v="11.25"/>
    <n v="67.5"/>
    <s v="Arabica"/>
    <s v="Medium"/>
    <s v="No"/>
  </r>
  <r>
    <s v="Maggy Harby"/>
    <s v="mharbyfy@163.com"/>
    <x v="0"/>
    <s v="Rob"/>
    <s v="L"/>
    <n v="0.2"/>
    <n v="3.5849999999999995"/>
    <n v="21.509999999999998"/>
    <s v="Robusta"/>
    <s v="Light"/>
    <s v="Yes"/>
  </r>
  <r>
    <s v="Reggie Thickpenny"/>
    <s v="rthickpennyfz@cafepress.com"/>
    <x v="0"/>
    <s v="Lib"/>
    <s v="M"/>
    <n v="2.5"/>
    <n v="33.464999999999996"/>
    <n v="66.929999999999993"/>
    <s v="Liberica"/>
    <s v="Medium"/>
    <s v="No"/>
  </r>
  <r>
    <s v="Phyllys Ormerod"/>
    <s v="pormerodg0@redcross.org"/>
    <x v="0"/>
    <s v="Ara"/>
    <s v="D"/>
    <n v="0.2"/>
    <n v="2.9849999999999999"/>
    <n v="17.91"/>
    <s v="Arabica"/>
    <s v="Dark"/>
    <s v="No"/>
  </r>
  <r>
    <s v="Don Flintiff"/>
    <s v="dflintiffg1@e-recht24.de"/>
    <x v="2"/>
    <s v="Lib"/>
    <s v="M"/>
    <n v="1"/>
    <n v="14.55"/>
    <n v="58.2"/>
    <s v="Liberica"/>
    <s v="Medium"/>
    <s v="No"/>
  </r>
  <r>
    <s v="Tymon Zanetti"/>
    <s v="tzanettig2@gravatar.com"/>
    <x v="1"/>
    <s v="Exc"/>
    <s v="L"/>
    <n v="0.2"/>
    <n v="4.4550000000000001"/>
    <n v="13.365"/>
    <s v="Excelsia"/>
    <s v="Light"/>
    <s v="No"/>
  </r>
  <r>
    <s v="Tymon Zanetti"/>
    <s v="tzanettig2@gravatar.com"/>
    <x v="1"/>
    <s v="Ara"/>
    <s v="M"/>
    <n v="0.5"/>
    <n v="6.75"/>
    <n v="33.75"/>
    <s v="Arabica"/>
    <s v="Medium"/>
    <s v="No"/>
  </r>
  <r>
    <s v="Reinaldos Kirtley"/>
    <s v="rkirtleyg4@hatena.ne.jp"/>
    <x v="0"/>
    <s v="Exc"/>
    <s v="L"/>
    <n v="1"/>
    <n v="14.85"/>
    <n v="44.55"/>
    <s v="Excelsia"/>
    <s v="Light"/>
    <s v="Yes"/>
  </r>
  <r>
    <s v="Carney Clemencet"/>
    <s v="cclemencetg5@weather.com"/>
    <x v="2"/>
    <s v="Exc"/>
    <s v="L"/>
    <n v="0.5"/>
    <n v="8.91"/>
    <n v="44.55"/>
    <s v="Excelsia"/>
    <s v="Light"/>
    <s v="Yes"/>
  </r>
  <r>
    <s v="Russell Donet"/>
    <s v="rdonetg6@oakley.com"/>
    <x v="0"/>
    <s v="Exc"/>
    <s v="D"/>
    <n v="1"/>
    <n v="12.15"/>
    <n v="60.75"/>
    <s v="Excelsia"/>
    <s v="Dark"/>
    <s v="No"/>
  </r>
  <r>
    <s v="Sidney Gawen"/>
    <s v="sgaweng7@creativecommons.org"/>
    <x v="0"/>
    <s v="Rob"/>
    <s v="L"/>
    <n v="0.2"/>
    <n v="3.5849999999999995"/>
    <n v="3.5849999999999995"/>
    <s v="Robusta"/>
    <s v="Light"/>
    <s v="Yes"/>
  </r>
  <r>
    <s v="Rickey Readie"/>
    <s v="rreadieg8@guardian.co.uk"/>
    <x v="0"/>
    <s v="Rob"/>
    <s v="L"/>
    <n v="0.2"/>
    <n v="3.5849999999999995"/>
    <n v="21.509999999999998"/>
    <s v="Robusta"/>
    <s v="Light"/>
    <s v="No"/>
  </r>
  <r>
    <s v="Cody Verissimo"/>
    <s v="cverissimogh@theglobeandmail.com"/>
    <x v="2"/>
    <s v="Exc"/>
    <s v="M"/>
    <n v="0.5"/>
    <n v="8.25"/>
    <n v="16.5"/>
    <s v="Excelsia"/>
    <s v="Medium"/>
    <s v="Yes"/>
  </r>
  <r>
    <s v="Zilvia Claisse"/>
    <s v=""/>
    <x v="0"/>
    <s v="Rob"/>
    <s v="L"/>
    <n v="2.5"/>
    <n v="27.484999999999996"/>
    <n v="82.454999999999984"/>
    <s v="Robusta"/>
    <s v="Light"/>
    <s v="No"/>
  </r>
  <r>
    <s v="Bar O' Mahony"/>
    <s v="bogb@elpais.com"/>
    <x v="0"/>
    <s v="Lib"/>
    <s v="D"/>
    <n v="0.5"/>
    <n v="7.77"/>
    <n v="7.77"/>
    <s v="Liberica"/>
    <s v="Dark"/>
    <s v="Yes"/>
  </r>
  <r>
    <s v="Valenka Stansbury"/>
    <s v="vstansburygc@unblog.fr"/>
    <x v="0"/>
    <s v="Rob"/>
    <s v="M"/>
    <n v="0.5"/>
    <n v="5.97"/>
    <n v="11.94"/>
    <s v="Robusta"/>
    <s v="Medium"/>
    <s v="Yes"/>
  </r>
  <r>
    <s v="Daniel Heinonen"/>
    <s v="dheinonengd@printfriendly.com"/>
    <x v="0"/>
    <s v="Exc"/>
    <s v="L"/>
    <n v="2.5"/>
    <n v="34.154999999999994"/>
    <n v="204.92999999999995"/>
    <s v="Excelsia"/>
    <s v="Light"/>
    <s v="No"/>
  </r>
  <r>
    <s v="Jewelle Shenton"/>
    <s v="jshentonge@google.com.hk"/>
    <x v="0"/>
    <s v="Exc"/>
    <s v="M"/>
    <n v="2.5"/>
    <n v="31.624999999999996"/>
    <n v="63.249999999999993"/>
    <s v="Excelsia"/>
    <s v="Medium"/>
    <s v="Yes"/>
  </r>
  <r>
    <s v="Jennifer Wilkisson"/>
    <s v="jwilkissongf@nba.com"/>
    <x v="0"/>
    <s v="Rob"/>
    <s v="D"/>
    <n v="0.2"/>
    <n v="2.6849999999999996"/>
    <n v="8.0549999999999997"/>
    <s v="Robusta"/>
    <s v="Dark"/>
    <s v="Yes"/>
  </r>
  <r>
    <s v="Kylie Mowat"/>
    <s v=""/>
    <x v="0"/>
    <s v="Ara"/>
    <s v="M"/>
    <n v="2.5"/>
    <n v="25.874999999999996"/>
    <n v="51.749999999999993"/>
    <s v="Arabica"/>
    <s v="Medium"/>
    <s v="No"/>
  </r>
  <r>
    <s v="Cody Verissimo"/>
    <s v="cverissimogh@theglobeandmail.com"/>
    <x v="2"/>
    <s v="Exc"/>
    <s v="D"/>
    <n v="2.5"/>
    <n v="27.945"/>
    <n v="27.945"/>
    <s v="Excelsia"/>
    <s v="Dark"/>
    <s v="Yes"/>
  </r>
  <r>
    <s v="Gabriel Starcks"/>
    <s v="gstarcksgi@abc.net.au"/>
    <x v="0"/>
    <s v="Ara"/>
    <s v="L"/>
    <n v="2.5"/>
    <n v="29.784999999999997"/>
    <n v="59.569999999999993"/>
    <s v="Arabica"/>
    <s v="Light"/>
    <s v="No"/>
  </r>
  <r>
    <s v="Darby Dummer"/>
    <s v=""/>
    <x v="2"/>
    <s v="Exc"/>
    <s v="L"/>
    <n v="1"/>
    <n v="14.85"/>
    <n v="14.85"/>
    <s v="Excelsia"/>
    <s v="Light"/>
    <s v="No"/>
  </r>
  <r>
    <s v="Kienan Scholard"/>
    <s v="kscholardgk@sbwire.com"/>
    <x v="0"/>
    <s v="Ara"/>
    <s v="M"/>
    <n v="0.5"/>
    <n v="6.75"/>
    <n v="33.75"/>
    <s v="Arabica"/>
    <s v="Medium"/>
    <s v="No"/>
  </r>
  <r>
    <s v="Bo Kindley"/>
    <s v="bkindleygl@wikimedia.org"/>
    <x v="0"/>
    <s v="Lib"/>
    <s v="L"/>
    <n v="2.5"/>
    <n v="36.454999999999998"/>
    <n v="145.82"/>
    <s v="Liberica"/>
    <s v="Light"/>
    <s v="Yes"/>
  </r>
  <r>
    <s v="Krissie Hammett"/>
    <s v="khammettgm@dmoz.org"/>
    <x v="0"/>
    <s v="Rob"/>
    <s v="M"/>
    <n v="0.2"/>
    <n v="2.9849999999999999"/>
    <n v="11.94"/>
    <s v="Robusta"/>
    <s v="Medium"/>
    <s v="Yes"/>
  </r>
  <r>
    <s v="Alisha Hulburt"/>
    <s v="ahulburtgn@fda.gov"/>
    <x v="0"/>
    <s v="Ara"/>
    <s v="D"/>
    <n v="0.2"/>
    <n v="2.9849999999999999"/>
    <n v="11.94"/>
    <s v="Arabica"/>
    <s v="Dark"/>
    <s v="Yes"/>
  </r>
  <r>
    <s v="Peyter Lauritzen"/>
    <s v="plauritzengo@photobucket.com"/>
    <x v="0"/>
    <s v="Lib"/>
    <s v="D"/>
    <n v="0.5"/>
    <n v="7.77"/>
    <n v="7.77"/>
    <s v="Liberica"/>
    <s v="Dark"/>
    <s v="No"/>
  </r>
  <r>
    <s v="Aurelia Burgwin"/>
    <s v="aburgwingp@redcross.org"/>
    <x v="0"/>
    <s v="Rob"/>
    <s v="L"/>
    <n v="2.5"/>
    <n v="27.484999999999996"/>
    <n v="109.93999999999998"/>
    <s v="Robusta"/>
    <s v="Light"/>
    <s v="Yes"/>
  </r>
  <r>
    <s v="Emalee Rolin"/>
    <s v="erolingq@google.fr"/>
    <x v="0"/>
    <s v="Exc"/>
    <s v="L"/>
    <n v="0.2"/>
    <n v="4.4550000000000001"/>
    <n v="22.274999999999999"/>
    <s v="Excelsia"/>
    <s v="Light"/>
    <s v="Yes"/>
  </r>
  <r>
    <s v="Donavon Fowle"/>
    <s v="dfowlegr@epa.gov"/>
    <x v="0"/>
    <s v="Rob"/>
    <s v="M"/>
    <n v="0.2"/>
    <n v="2.9849999999999999"/>
    <n v="8.9550000000000001"/>
    <s v="Robusta"/>
    <s v="Medium"/>
    <s v="No"/>
  </r>
  <r>
    <s v="Jorge Bettison"/>
    <s v=""/>
    <x v="1"/>
    <s v="Lib"/>
    <s v="D"/>
    <n v="2.5"/>
    <n v="29.784999999999997"/>
    <n v="119.13999999999999"/>
    <s v="Liberica"/>
    <s v="Dark"/>
    <s v="No"/>
  </r>
  <r>
    <s v="Wang Powlesland"/>
    <s v="wpowleslandgt@soundcloud.com"/>
    <x v="0"/>
    <s v="Ara"/>
    <s v="L"/>
    <n v="2.5"/>
    <n v="29.784999999999997"/>
    <n v="148.92499999999998"/>
    <s v="Arabica"/>
    <s v="Light"/>
    <s v="Yes"/>
  </r>
  <r>
    <s v="Cody Verissimo"/>
    <s v="cverissimogh@theglobeandmail.com"/>
    <x v="2"/>
    <s v="Lib"/>
    <s v="L"/>
    <n v="2.5"/>
    <n v="36.454999999999998"/>
    <n v="109.36499999999999"/>
    <s v="Liberica"/>
    <s v="Light"/>
    <s v="Yes"/>
  </r>
  <r>
    <s v="Laurence Ellingham"/>
    <s v="lellinghamgv@sciencedaily.com"/>
    <x v="0"/>
    <s v="Exc"/>
    <s v="D"/>
    <n v="0.2"/>
    <n v="3.645"/>
    <n v="3.645"/>
    <s v="Excelsia"/>
    <s v="Dark"/>
    <s v="Yes"/>
  </r>
  <r>
    <s v="Billy Neiland"/>
    <s v=""/>
    <x v="0"/>
    <s v="Exc"/>
    <s v="D"/>
    <n v="2.5"/>
    <n v="27.945"/>
    <n v="55.89"/>
    <s v="Excelsia"/>
    <s v="Dark"/>
    <s v="No"/>
  </r>
  <r>
    <s v="Ancell Fendt"/>
    <s v="afendtgx@forbes.com"/>
    <x v="0"/>
    <s v="Lib"/>
    <s v="M"/>
    <n v="0.2"/>
    <n v="4.3650000000000002"/>
    <n v="26.19"/>
    <s v="Liberica"/>
    <s v="Medium"/>
    <s v="Yes"/>
  </r>
  <r>
    <s v="Angelia Cleyburn"/>
    <s v="acleyburngy@lycos.com"/>
    <x v="0"/>
    <s v="Rob"/>
    <s v="M"/>
    <n v="1"/>
    <n v="9.9499999999999993"/>
    <n v="39.799999999999997"/>
    <s v="Robusta"/>
    <s v="Medium"/>
    <s v="No"/>
  </r>
  <r>
    <s v="Temple Castiglione"/>
    <s v="tcastiglionegz@xing.com"/>
    <x v="0"/>
    <s v="Exc"/>
    <s v="L"/>
    <n v="2.5"/>
    <n v="34.154999999999994"/>
    <n v="68.309999999999988"/>
    <s v="Excelsia"/>
    <s v="Light"/>
    <s v="No"/>
  </r>
  <r>
    <s v="Betti Lacasa"/>
    <s v=""/>
    <x v="1"/>
    <s v="Ara"/>
    <s v="M"/>
    <n v="0.2"/>
    <n v="3.375"/>
    <n v="13.5"/>
    <s v="Arabica"/>
    <s v="Medium"/>
    <s v="No"/>
  </r>
  <r>
    <s v="Gunilla Lynch"/>
    <s v=""/>
    <x v="0"/>
    <s v="Rob"/>
    <s v="M"/>
    <n v="0.5"/>
    <n v="5.97"/>
    <n v="5.97"/>
    <s v="Robusta"/>
    <s v="Medium"/>
    <s v="No"/>
  </r>
  <r>
    <s v="Cody Verissimo"/>
    <s v="cverissimogh@theglobeandmail.com"/>
    <x v="2"/>
    <s v="Rob"/>
    <s v="M"/>
    <n v="0.5"/>
    <n v="5.97"/>
    <n v="29.849999999999998"/>
    <s v="Robusta"/>
    <s v="Medium"/>
    <s v="Yes"/>
  </r>
  <r>
    <s v="Shay Couronne"/>
    <s v="scouronneh3@mozilla.org"/>
    <x v="0"/>
    <s v="Lib"/>
    <s v="L"/>
    <n v="2.5"/>
    <n v="36.454999999999998"/>
    <n v="72.91"/>
    <s v="Liberica"/>
    <s v="Light"/>
    <s v="Yes"/>
  </r>
  <r>
    <s v="Linus Flippelli"/>
    <s v="lflippellih4@github.io"/>
    <x v="2"/>
    <s v="Exc"/>
    <s v="M"/>
    <n v="2.5"/>
    <n v="31.624999999999996"/>
    <n v="126.49999999999999"/>
    <s v="Excelsia"/>
    <s v="Medium"/>
    <s v="No"/>
  </r>
  <r>
    <s v="Rachelle Elizabeth"/>
    <s v="relizabethh5@live.com"/>
    <x v="0"/>
    <s v="Lib"/>
    <s v="M"/>
    <n v="2.5"/>
    <n v="33.464999999999996"/>
    <n v="33.464999999999996"/>
    <s v="Liberica"/>
    <s v="Medium"/>
    <s v="No"/>
  </r>
  <r>
    <s v="Innis Renhard"/>
    <s v="irenhardh6@i2i.jp"/>
    <x v="0"/>
    <s v="Exc"/>
    <s v="D"/>
    <n v="1"/>
    <n v="12.15"/>
    <n v="72.900000000000006"/>
    <s v="Excelsia"/>
    <s v="Dark"/>
    <s v="Yes"/>
  </r>
  <r>
    <s v="Winne Roche"/>
    <s v="wrocheh7@xinhuanet.com"/>
    <x v="0"/>
    <s v="Lib"/>
    <s v="D"/>
    <n v="0.5"/>
    <n v="7.77"/>
    <n v="15.54"/>
    <s v="Liberica"/>
    <s v="Dark"/>
    <s v="Yes"/>
  </r>
  <r>
    <s v="Linn Alaway"/>
    <s v="lalawayhh@weather.com"/>
    <x v="0"/>
    <s v="Ara"/>
    <s v="M"/>
    <n v="0.2"/>
    <n v="3.375"/>
    <n v="20.25"/>
    <s v="Arabica"/>
    <s v="Medium"/>
    <s v="No"/>
  </r>
  <r>
    <s v="Cordy Odgaard"/>
    <s v="codgaardh9@nsw.gov.au"/>
    <x v="0"/>
    <s v="Ara"/>
    <s v="L"/>
    <n v="1"/>
    <n v="12.95"/>
    <n v="77.699999999999989"/>
    <s v="Arabica"/>
    <s v="Light"/>
    <s v="No"/>
  </r>
  <r>
    <s v="Bertine Byrd"/>
    <s v="bbyrdha@4shared.com"/>
    <x v="0"/>
    <s v="Lib"/>
    <s v="M"/>
    <n v="2.5"/>
    <n v="33.464999999999996"/>
    <n v="133.85999999999999"/>
    <s v="Liberica"/>
    <s v="Medium"/>
    <s v="No"/>
  </r>
  <r>
    <s v="Nelie Garnson"/>
    <s v=""/>
    <x v="2"/>
    <s v="Exc"/>
    <s v="D"/>
    <n v="1"/>
    <n v="12.15"/>
    <n v="12.15"/>
    <s v="Excelsia"/>
    <s v="Dark"/>
    <s v="No"/>
  </r>
  <r>
    <s v="Dianne Chardin"/>
    <s v="dchardinhc@nhs.uk"/>
    <x v="1"/>
    <s v="Exc"/>
    <s v="M"/>
    <n v="2.5"/>
    <n v="31.624999999999996"/>
    <n v="63.249999999999993"/>
    <s v="Excelsia"/>
    <s v="Medium"/>
    <s v="Yes"/>
  </r>
  <r>
    <s v="Hailee Radbone"/>
    <s v="hradbonehd@newsvine.com"/>
    <x v="0"/>
    <s v="Rob"/>
    <s v="L"/>
    <n v="0.5"/>
    <n v="7.169999999999999"/>
    <n v="35.849999999999994"/>
    <s v="Robusta"/>
    <s v="Light"/>
    <s v="No"/>
  </r>
  <r>
    <s v="Wallis Bernth"/>
    <s v="wbernthhe@miitbeian.gov.cn"/>
    <x v="0"/>
    <s v="Ara"/>
    <s v="M"/>
    <n v="2.5"/>
    <n v="25.874999999999996"/>
    <n v="77.624999999999986"/>
    <s v="Arabica"/>
    <s v="Medium"/>
    <s v="No"/>
  </r>
  <r>
    <s v="Byron Acarson"/>
    <s v="bacarsonhf@cnn.com"/>
    <x v="0"/>
    <s v="Exc"/>
    <s v="M"/>
    <n v="2.5"/>
    <n v="31.624999999999996"/>
    <n v="63.249999999999993"/>
    <s v="Excelsia"/>
    <s v="Medium"/>
    <s v="Yes"/>
  </r>
  <r>
    <s v="Faunie Brigham"/>
    <s v="fbrighamhg@blog.com"/>
    <x v="1"/>
    <s v="Exc"/>
    <s v="L"/>
    <n v="0.2"/>
    <n v="4.4550000000000001"/>
    <n v="26.73"/>
    <s v="Excelsia"/>
    <s v="Light"/>
    <s v="Yes"/>
  </r>
  <r>
    <s v="Faunie Brigham"/>
    <s v="fbrighamhg@blog.com"/>
    <x v="1"/>
    <s v="Lib"/>
    <s v="D"/>
    <n v="0.5"/>
    <n v="7.77"/>
    <n v="31.08"/>
    <s v="Liberica"/>
    <s v="Dark"/>
    <s v="Yes"/>
  </r>
  <r>
    <s v="Faunie Brigham"/>
    <s v="fbrighamhg@blog.com"/>
    <x v="1"/>
    <s v="Ara"/>
    <s v="D"/>
    <n v="0.2"/>
    <n v="2.9849999999999999"/>
    <n v="2.9849999999999999"/>
    <s v="Arabica"/>
    <s v="Dark"/>
    <s v="Yes"/>
  </r>
  <r>
    <s v="Faunie Brigham"/>
    <s v="fbrighamhg@blog.com"/>
    <x v="1"/>
    <s v="Rob"/>
    <s v="D"/>
    <n v="2.5"/>
    <n v="20.584999999999997"/>
    <n v="102.92499999999998"/>
    <s v="Robusta"/>
    <s v="Dark"/>
    <s v="Yes"/>
  </r>
  <r>
    <s v="Marjorie Yoxen"/>
    <s v="myoxenhk@google.com"/>
    <x v="0"/>
    <s v="Exc"/>
    <s v="L"/>
    <n v="0.5"/>
    <n v="8.91"/>
    <n v="35.64"/>
    <s v="Excelsia"/>
    <s v="Light"/>
    <s v="No"/>
  </r>
  <r>
    <s v="Gaspar McGavin"/>
    <s v="gmcgavinhl@histats.com"/>
    <x v="0"/>
    <s v="Rob"/>
    <s v="L"/>
    <n v="1"/>
    <n v="11.95"/>
    <n v="47.8"/>
    <s v="Robusta"/>
    <s v="Light"/>
    <s v="No"/>
  </r>
  <r>
    <s v="Lindy Uttermare"/>
    <s v="luttermarehm@engadget.com"/>
    <x v="0"/>
    <s v="Lib"/>
    <s v="M"/>
    <n v="1"/>
    <n v="14.55"/>
    <n v="43.650000000000006"/>
    <s v="Liberica"/>
    <s v="Medium"/>
    <s v="No"/>
  </r>
  <r>
    <s v="Eal D'Ambrogio"/>
    <s v="edambrogiohn@techcrunch.com"/>
    <x v="0"/>
    <s v="Exc"/>
    <s v="L"/>
    <n v="0.5"/>
    <n v="8.91"/>
    <n v="35.64"/>
    <s v="Excelsia"/>
    <s v="Light"/>
    <s v="Yes"/>
  </r>
  <r>
    <s v="Carolee Winchcombe"/>
    <s v="cwinchcombeho@jiathis.com"/>
    <x v="0"/>
    <s v="Lib"/>
    <s v="L"/>
    <n v="1"/>
    <n v="15.85"/>
    <n v="95.1"/>
    <s v="Liberica"/>
    <s v="Light"/>
    <s v="Yes"/>
  </r>
  <r>
    <s v="Benedikta Paumier"/>
    <s v="bpaumierhp@umn.edu"/>
    <x v="1"/>
    <s v="Exc"/>
    <s v="M"/>
    <n v="2.5"/>
    <n v="31.624999999999996"/>
    <n v="31.624999999999996"/>
    <s v="Excelsia"/>
    <s v="Medium"/>
    <s v="Yes"/>
  </r>
  <r>
    <s v="Neville Piatto"/>
    <s v=""/>
    <x v="1"/>
    <s v="Ara"/>
    <s v="M"/>
    <n v="2.5"/>
    <n v="25.874999999999996"/>
    <n v="77.624999999999986"/>
    <s v="Arabica"/>
    <s v="Medium"/>
    <s v="Yes"/>
  </r>
  <r>
    <s v="Jeno Capey"/>
    <s v="jcapeyhr@bravesites.com"/>
    <x v="0"/>
    <s v="Lib"/>
    <s v="D"/>
    <n v="0.2"/>
    <n v="3.8849999999999998"/>
    <n v="3.8849999999999998"/>
    <s v="Liberica"/>
    <s v="Dark"/>
    <s v="Yes"/>
  </r>
  <r>
    <s v="Tuckie Mathonnet"/>
    <s v="tmathonneti0@google.co.jp"/>
    <x v="0"/>
    <s v="Rob"/>
    <s v="L"/>
    <n v="2.5"/>
    <n v="27.484999999999996"/>
    <n v="137.42499999999998"/>
    <s v="Robusta"/>
    <s v="Light"/>
    <s v="No"/>
  </r>
  <r>
    <s v="Yardley Basill"/>
    <s v="ybasillht@theguardian.com"/>
    <x v="0"/>
    <s v="Rob"/>
    <s v="L"/>
    <n v="1"/>
    <n v="11.95"/>
    <n v="35.849999999999994"/>
    <s v="Robusta"/>
    <s v="Light"/>
    <s v="Yes"/>
  </r>
  <r>
    <s v="Maggy Baistow"/>
    <s v="mbaistowhu@i2i.jp"/>
    <x v="2"/>
    <s v="Exc"/>
    <s v="M"/>
    <n v="0.2"/>
    <n v="4.125"/>
    <n v="8.25"/>
    <s v="Excelsia"/>
    <s v="Medium"/>
    <s v="Yes"/>
  </r>
  <r>
    <s v="Courtney Pallant"/>
    <s v="cpallanthv@typepad.com"/>
    <x v="0"/>
    <s v="Exc"/>
    <s v="L"/>
    <n v="2.5"/>
    <n v="34.154999999999994"/>
    <n v="102.46499999999997"/>
    <s v="Excelsia"/>
    <s v="Light"/>
    <s v="Yes"/>
  </r>
  <r>
    <s v="Marne Mingey"/>
    <s v=""/>
    <x v="0"/>
    <s v="Rob"/>
    <s v="D"/>
    <n v="2.5"/>
    <n v="20.584999999999997"/>
    <n v="41.169999999999995"/>
    <s v="Robusta"/>
    <s v="Dark"/>
    <s v="No"/>
  </r>
  <r>
    <s v="Denny O' Ronan"/>
    <s v="dohx@redcross.org"/>
    <x v="0"/>
    <s v="Ara"/>
    <s v="D"/>
    <n v="2.5"/>
    <n v="22.884999999999998"/>
    <n v="68.655000000000001"/>
    <s v="Arabica"/>
    <s v="Dark"/>
    <s v="Yes"/>
  </r>
  <r>
    <s v="Dottie Rallin"/>
    <s v="drallinhy@howstuffworks.com"/>
    <x v="0"/>
    <s v="Ara"/>
    <s v="D"/>
    <n v="1"/>
    <n v="9.9499999999999993"/>
    <n v="9.9499999999999993"/>
    <s v="Arabica"/>
    <s v="Dark"/>
    <s v="Yes"/>
  </r>
  <r>
    <s v="Ardith Chill"/>
    <s v="achillhz@epa.gov"/>
    <x v="2"/>
    <s v="Lib"/>
    <s v="L"/>
    <n v="0.5"/>
    <n v="9.51"/>
    <n v="28.53"/>
    <s v="Liberica"/>
    <s v="Light"/>
    <s v="Yes"/>
  </r>
  <r>
    <s v="Tuckie Mathonnet"/>
    <s v="tmathonneti0@google.co.jp"/>
    <x v="0"/>
    <s v="Rob"/>
    <s v="D"/>
    <n v="0.2"/>
    <n v="2.6849999999999996"/>
    <n v="16.11"/>
    <s v="Robusta"/>
    <s v="Dark"/>
    <s v="No"/>
  </r>
  <r>
    <s v="Charmane Denys"/>
    <s v="cdenysi1@is.gd"/>
    <x v="2"/>
    <s v="Lib"/>
    <s v="L"/>
    <n v="1"/>
    <n v="15.85"/>
    <n v="95.1"/>
    <s v="Liberica"/>
    <s v="Light"/>
    <s v="No"/>
  </r>
  <r>
    <s v="Cecily Stebbings"/>
    <s v="cstebbingsi2@drupal.org"/>
    <x v="0"/>
    <s v="Rob"/>
    <s v="D"/>
    <n v="0.5"/>
    <n v="5.3699999999999992"/>
    <n v="5.3699999999999992"/>
    <s v="Robusta"/>
    <s v="Dark"/>
    <s v="Yes"/>
  </r>
  <r>
    <s v="Giana Tonnesen"/>
    <s v=""/>
    <x v="0"/>
    <s v="Rob"/>
    <s v="L"/>
    <n v="1"/>
    <n v="11.95"/>
    <n v="47.8"/>
    <s v="Robusta"/>
    <s v="Light"/>
    <s v="No"/>
  </r>
  <r>
    <s v="Rhetta Zywicki"/>
    <s v="rzywickii4@ifeng.com"/>
    <x v="1"/>
    <s v="Lib"/>
    <s v="L"/>
    <n v="1"/>
    <n v="15.85"/>
    <n v="63.4"/>
    <s v="Liberica"/>
    <s v="Light"/>
    <s v="No"/>
  </r>
  <r>
    <s v="Almeria Burgett"/>
    <s v="aburgetti5@moonfruit.com"/>
    <x v="0"/>
    <s v="Ara"/>
    <s v="M"/>
    <n v="2.5"/>
    <n v="25.874999999999996"/>
    <n v="103.49999999999999"/>
    <s v="Arabica"/>
    <s v="Medium"/>
    <s v="No"/>
  </r>
  <r>
    <s v="Marvin Malloy"/>
    <s v="mmalloyi6@seattletimes.com"/>
    <x v="0"/>
    <s v="Ara"/>
    <s v="D"/>
    <n v="2.5"/>
    <n v="22.884999999999998"/>
    <n v="68.655000000000001"/>
    <s v="Arabica"/>
    <s v="Dark"/>
    <s v="No"/>
  </r>
  <r>
    <s v="Maxim McParland"/>
    <s v="mmcparlandi7@w3.org"/>
    <x v="0"/>
    <s v="Rob"/>
    <s v="M"/>
    <n v="2.5"/>
    <n v="22.884999999999998"/>
    <n v="45.769999999999996"/>
    <s v="Robusta"/>
    <s v="Medium"/>
    <s v="Yes"/>
  </r>
  <r>
    <s v="Sylas Jennaroy"/>
    <s v="sjennaroyi8@purevolume.com"/>
    <x v="0"/>
    <s v="Lib"/>
    <s v="D"/>
    <n v="1"/>
    <n v="12.95"/>
    <n v="51.8"/>
    <s v="Liberica"/>
    <s v="Dark"/>
    <s v="No"/>
  </r>
  <r>
    <s v="Wren Place"/>
    <s v="wplacei9@wsj.com"/>
    <x v="0"/>
    <s v="Ara"/>
    <s v="M"/>
    <n v="0.5"/>
    <n v="6.75"/>
    <n v="13.5"/>
    <s v="Arabica"/>
    <s v="Medium"/>
    <s v="Yes"/>
  </r>
  <r>
    <s v="Janella Millett"/>
    <s v="jmillettik@addtoany.com"/>
    <x v="0"/>
    <s v="Exc"/>
    <s v="M"/>
    <n v="0.5"/>
    <n v="8.25"/>
    <n v="24.75"/>
    <s v="Excelsia"/>
    <s v="Medium"/>
    <s v="Yes"/>
  </r>
  <r>
    <s v="Dollie Gadsden"/>
    <s v="dgadsdenib@google.com.hk"/>
    <x v="1"/>
    <s v="Ara"/>
    <s v="D"/>
    <n v="2.5"/>
    <n v="22.884999999999998"/>
    <n v="45.769999999999996"/>
    <s v="Arabica"/>
    <s v="Dark"/>
    <s v="Yes"/>
  </r>
  <r>
    <s v="Val Wakelin"/>
    <s v="vwakelinic@unesco.org"/>
    <x v="0"/>
    <s v="Exc"/>
    <s v="L"/>
    <n v="0.5"/>
    <n v="8.91"/>
    <n v="53.46"/>
    <s v="Excelsia"/>
    <s v="Light"/>
    <s v="No"/>
  </r>
  <r>
    <s v="Annie Campsall"/>
    <s v="acampsallid@zimbio.com"/>
    <x v="0"/>
    <s v="Ara"/>
    <s v="M"/>
    <n v="0.2"/>
    <n v="3.375"/>
    <n v="20.25"/>
    <s v="Arabica"/>
    <s v="Medium"/>
    <s v="Yes"/>
  </r>
  <r>
    <s v="Shermy Moseby"/>
    <s v="smosebyie@stanford.edu"/>
    <x v="0"/>
    <s v="Lib"/>
    <s v="D"/>
    <n v="2.5"/>
    <n v="29.784999999999997"/>
    <n v="148.92499999999998"/>
    <s v="Liberica"/>
    <s v="Dark"/>
    <s v="No"/>
  </r>
  <r>
    <s v="Corrie Wass"/>
    <s v="cwassif@prweb.com"/>
    <x v="0"/>
    <s v="Ara"/>
    <s v="M"/>
    <n v="1"/>
    <n v="11.25"/>
    <n v="67.5"/>
    <s v="Arabica"/>
    <s v="Medium"/>
    <s v="No"/>
  </r>
  <r>
    <s v="Ira Sjostrom"/>
    <s v="isjostromig@pbs.org"/>
    <x v="0"/>
    <s v="Exc"/>
    <s v="D"/>
    <n v="1"/>
    <n v="12.15"/>
    <n v="72.900000000000006"/>
    <s v="Excelsia"/>
    <s v="Dark"/>
    <s v="No"/>
  </r>
  <r>
    <s v="Ira Sjostrom"/>
    <s v="isjostromig@pbs.org"/>
    <x v="0"/>
    <s v="Lib"/>
    <s v="D"/>
    <n v="0.2"/>
    <n v="3.8849999999999998"/>
    <n v="7.77"/>
    <s v="Liberica"/>
    <s v="Dark"/>
    <s v="No"/>
  </r>
  <r>
    <s v="Jermaine Branchett"/>
    <s v="jbranchettii@bravesites.com"/>
    <x v="0"/>
    <s v="Ara"/>
    <s v="D"/>
    <n v="2.5"/>
    <n v="22.884999999999998"/>
    <n v="91.539999999999992"/>
    <s v="Arabica"/>
    <s v="Dark"/>
    <s v="No"/>
  </r>
  <r>
    <s v="Nissie Rudland"/>
    <s v="nrudlandij@blogs.com"/>
    <x v="1"/>
    <s v="Ara"/>
    <s v="D"/>
    <n v="1"/>
    <n v="9.9499999999999993"/>
    <n v="59.699999999999996"/>
    <s v="Arabica"/>
    <s v="Dark"/>
    <s v="No"/>
  </r>
  <r>
    <s v="Janella Millett"/>
    <s v="jmillettik@addtoany.com"/>
    <x v="0"/>
    <s v="Rob"/>
    <s v="L"/>
    <n v="2.5"/>
    <n v="27.484999999999996"/>
    <n v="137.42499999999998"/>
    <s v="Robusta"/>
    <s v="Light"/>
    <s v="Yes"/>
  </r>
  <r>
    <s v="Ferdie Tourry"/>
    <s v="ftourryil@google.de"/>
    <x v="0"/>
    <s v="Lib"/>
    <s v="M"/>
    <n v="2.5"/>
    <n v="33.464999999999996"/>
    <n v="66.929999999999993"/>
    <s v="Liberica"/>
    <s v="Medium"/>
    <s v="No"/>
  </r>
  <r>
    <s v="Cecil Weatherall"/>
    <s v="cweatherallim@toplist.cz"/>
    <x v="0"/>
    <s v="Lib"/>
    <s v="M"/>
    <n v="0.2"/>
    <n v="4.3650000000000002"/>
    <n v="13.095000000000001"/>
    <s v="Liberica"/>
    <s v="Medium"/>
    <s v="Yes"/>
  </r>
  <r>
    <s v="Gale Heindrick"/>
    <s v="gheindrickin@usda.gov"/>
    <x v="0"/>
    <s v="Rob"/>
    <s v="L"/>
    <n v="1"/>
    <n v="11.95"/>
    <n v="59.75"/>
    <s v="Robusta"/>
    <s v="Light"/>
    <s v="No"/>
  </r>
  <r>
    <s v="Layne Imason"/>
    <s v="limasonio@discuz.net"/>
    <x v="0"/>
    <s v="Lib"/>
    <s v="M"/>
    <n v="0.5"/>
    <n v="8.73"/>
    <n v="43.650000000000006"/>
    <s v="Liberica"/>
    <s v="Medium"/>
    <s v="Yes"/>
  </r>
  <r>
    <s v="Hazel Saill"/>
    <s v="hsaillip@odnoklassniki.ru"/>
    <x v="0"/>
    <s v="Exc"/>
    <s v="M"/>
    <n v="1"/>
    <n v="13.75"/>
    <n v="82.5"/>
    <s v="Excelsia"/>
    <s v="Medium"/>
    <s v="Yes"/>
  </r>
  <r>
    <s v="Hermann Larvor"/>
    <s v="hlarvoriq@last.fm"/>
    <x v="0"/>
    <s v="Ara"/>
    <s v="L"/>
    <n v="2.5"/>
    <n v="29.784999999999997"/>
    <n v="178.70999999999998"/>
    <s v="Arabica"/>
    <s v="Light"/>
    <s v="Yes"/>
  </r>
  <r>
    <s v="Terri Lyford"/>
    <s v=""/>
    <x v="0"/>
    <s v="Lib"/>
    <s v="D"/>
    <n v="2.5"/>
    <n v="29.784999999999997"/>
    <n v="119.13999999999999"/>
    <s v="Liberica"/>
    <s v="Dark"/>
    <s v="Yes"/>
  </r>
  <r>
    <s v="Gabey Cogan"/>
    <s v=""/>
    <x v="0"/>
    <s v="Lib"/>
    <s v="L"/>
    <n v="0.5"/>
    <n v="9.51"/>
    <n v="47.55"/>
    <s v="Liberica"/>
    <s v="Light"/>
    <s v="No"/>
  </r>
  <r>
    <s v="Charin Penwarden"/>
    <s v="cpenwardenit@mlb.com"/>
    <x v="1"/>
    <s v="Lib"/>
    <s v="M"/>
    <n v="0.5"/>
    <n v="8.73"/>
    <n v="43.650000000000006"/>
    <s v="Liberica"/>
    <s v="Medium"/>
    <s v="No"/>
  </r>
  <r>
    <s v="Milty Middis"/>
    <s v="mmiddisiu@dmoz.org"/>
    <x v="0"/>
    <s v="Ara"/>
    <s v="L"/>
    <n v="2.5"/>
    <n v="29.784999999999997"/>
    <n v="178.70999999999998"/>
    <s v="Arabica"/>
    <s v="Light"/>
    <s v="Yes"/>
  </r>
  <r>
    <s v="Adrianne Vairow"/>
    <s v="avairowiv@studiopress.com"/>
    <x v="2"/>
    <s v="Rob"/>
    <s v="L"/>
    <n v="2.5"/>
    <n v="27.484999999999996"/>
    <n v="27.484999999999996"/>
    <s v="Robusta"/>
    <s v="Light"/>
    <s v="No"/>
  </r>
  <r>
    <s v="Anjanette Goldie"/>
    <s v="agoldieiw@goo.gl"/>
    <x v="0"/>
    <s v="Ara"/>
    <s v="M"/>
    <n v="1"/>
    <n v="11.25"/>
    <n v="56.25"/>
    <s v="Arabica"/>
    <s v="Medium"/>
    <s v="No"/>
  </r>
  <r>
    <s v="Nicky Ayris"/>
    <s v="nayrisix@t-online.de"/>
    <x v="2"/>
    <s v="Lib"/>
    <s v="L"/>
    <n v="0.2"/>
    <n v="4.7549999999999999"/>
    <n v="9.51"/>
    <s v="Liberica"/>
    <s v="Light"/>
    <s v="Yes"/>
  </r>
  <r>
    <s v="Laryssa Benediktovich"/>
    <s v="lbenediktovichiy@wunderground.com"/>
    <x v="0"/>
    <s v="Exc"/>
    <s v="M"/>
    <n v="0.2"/>
    <n v="4.125"/>
    <n v="8.25"/>
    <s v="Excelsia"/>
    <s v="Medium"/>
    <s v="Yes"/>
  </r>
  <r>
    <s v="Theo Jacobovitz"/>
    <s v="tjacobovitziz@cbc.ca"/>
    <x v="0"/>
    <s v="Lib"/>
    <s v="D"/>
    <n v="0.5"/>
    <n v="7.77"/>
    <n v="46.62"/>
    <s v="Liberica"/>
    <s v="Dark"/>
    <s v="No"/>
  </r>
  <r>
    <s v="Becca Ableson"/>
    <s v=""/>
    <x v="0"/>
    <s v="Rob"/>
    <s v="L"/>
    <n v="1"/>
    <n v="11.95"/>
    <n v="71.699999999999989"/>
    <s v="Robusta"/>
    <s v="Light"/>
    <s v="No"/>
  </r>
  <r>
    <s v="Jeno Druitt"/>
    <s v="jdruittj1@feedburner.com"/>
    <x v="0"/>
    <s v="Lib"/>
    <s v="L"/>
    <n v="2.5"/>
    <n v="36.454999999999998"/>
    <n v="72.91"/>
    <s v="Liberica"/>
    <s v="Light"/>
    <s v="Yes"/>
  </r>
  <r>
    <s v="Deonne Shortall"/>
    <s v="dshortallj2@wikipedia.org"/>
    <x v="0"/>
    <s v="Rob"/>
    <s v="D"/>
    <n v="0.2"/>
    <n v="2.6849999999999996"/>
    <n v="8.0549999999999997"/>
    <s v="Robusta"/>
    <s v="Dark"/>
    <s v="Yes"/>
  </r>
  <r>
    <s v="Wilton Cottier"/>
    <s v="wcottierj3@cafepress.com"/>
    <x v="0"/>
    <s v="Exc"/>
    <s v="M"/>
    <n v="0.5"/>
    <n v="8.25"/>
    <n v="16.5"/>
    <s v="Excelsia"/>
    <s v="Medium"/>
    <s v="No"/>
  </r>
  <r>
    <s v="Kevan Grinsted"/>
    <s v="kgrinstedj4@google.com.br"/>
    <x v="1"/>
    <s v="Ara"/>
    <s v="L"/>
    <n v="1"/>
    <n v="12.95"/>
    <n v="64.75"/>
    <s v="Arabica"/>
    <s v="Light"/>
    <s v="No"/>
  </r>
  <r>
    <s v="Dionne Skyner"/>
    <s v="dskynerj5@hubpages.com"/>
    <x v="0"/>
    <s v="Ara"/>
    <s v="M"/>
    <n v="0.5"/>
    <n v="6.75"/>
    <n v="33.75"/>
    <s v="Arabica"/>
    <s v="Medium"/>
    <s v="No"/>
  </r>
  <r>
    <s v="Francesco Dressel"/>
    <s v=""/>
    <x v="0"/>
    <s v="Lib"/>
    <s v="D"/>
    <n v="2.5"/>
    <n v="29.784999999999997"/>
    <n v="178.70999999999998"/>
    <s v="Liberica"/>
    <s v="Dark"/>
    <s v="No"/>
  </r>
  <r>
    <s v="Jimmy Dymoke"/>
    <s v="jdymokeje@prnewswire.com"/>
    <x v="1"/>
    <s v="Ara"/>
    <s v="M"/>
    <n v="1"/>
    <n v="11.25"/>
    <n v="22.5"/>
    <s v="Arabica"/>
    <s v="Medium"/>
    <s v="No"/>
  </r>
  <r>
    <s v="Ambrosio Weinmann"/>
    <s v="aweinmannj8@shinystat.com"/>
    <x v="0"/>
    <s v="Lib"/>
    <s v="D"/>
    <n v="1"/>
    <n v="12.95"/>
    <n v="12.95"/>
    <s v="Liberica"/>
    <s v="Dark"/>
    <s v="No"/>
  </r>
  <r>
    <s v="Elden Andriessen"/>
    <s v="eandriessenj9@europa.eu"/>
    <x v="0"/>
    <s v="Ara"/>
    <s v="M"/>
    <n v="2.5"/>
    <n v="25.874999999999996"/>
    <n v="51.749999999999993"/>
    <s v="Arabica"/>
    <s v="Medium"/>
    <s v="Yes"/>
  </r>
  <r>
    <s v="Roxie Deaconson"/>
    <s v="rdeaconsonja@archive.org"/>
    <x v="0"/>
    <s v="Exc"/>
    <s v="D"/>
    <n v="0.5"/>
    <n v="7.29"/>
    <n v="36.450000000000003"/>
    <s v="Excelsia"/>
    <s v="Dark"/>
    <s v="No"/>
  </r>
  <r>
    <s v="Davida Caro"/>
    <s v="dcarojb@twitter.com"/>
    <x v="0"/>
    <s v="Lib"/>
    <s v="L"/>
    <n v="2.5"/>
    <n v="36.454999999999998"/>
    <n v="182.27499999999998"/>
    <s v="Liberica"/>
    <s v="Light"/>
    <s v="Yes"/>
  </r>
  <r>
    <s v="Johna Bluck"/>
    <s v="jbluckjc@imageshack.us"/>
    <x v="0"/>
    <s v="Lib"/>
    <s v="D"/>
    <n v="0.5"/>
    <n v="7.77"/>
    <n v="31.08"/>
    <s v="Liberica"/>
    <s v="Dark"/>
    <s v="No"/>
  </r>
  <r>
    <s v="Myrle Dearden"/>
    <s v=""/>
    <x v="1"/>
    <s v="Ara"/>
    <s v="M"/>
    <n v="0.5"/>
    <n v="6.75"/>
    <n v="20.25"/>
    <s v="Arabica"/>
    <s v="Medium"/>
    <s v="No"/>
  </r>
  <r>
    <s v="Jimmy Dymoke"/>
    <s v="jdymokeje@prnewswire.com"/>
    <x v="1"/>
    <s v="Lib"/>
    <s v="D"/>
    <n v="1"/>
    <n v="12.95"/>
    <n v="25.9"/>
    <s v="Liberica"/>
    <s v="Dark"/>
    <s v="No"/>
  </r>
  <r>
    <s v="Orland Tadman"/>
    <s v="otadmanjf@ft.com"/>
    <x v="0"/>
    <s v="Ara"/>
    <s v="D"/>
    <n v="0.5"/>
    <n v="5.97"/>
    <n v="23.88"/>
    <s v="Arabica"/>
    <s v="Dark"/>
    <s v="Yes"/>
  </r>
  <r>
    <s v="Barrett Gudde"/>
    <s v="bguddejg@dailymotion.com"/>
    <x v="0"/>
    <s v="Lib"/>
    <s v="L"/>
    <n v="0.5"/>
    <n v="9.51"/>
    <n v="19.02"/>
    <s v="Liberica"/>
    <s v="Light"/>
    <s v="No"/>
  </r>
  <r>
    <s v="Nathan Sictornes"/>
    <s v="nsictornesjh@buzzfeed.com"/>
    <x v="1"/>
    <s v="Ara"/>
    <s v="D"/>
    <n v="0.5"/>
    <n v="5.97"/>
    <n v="29.849999999999998"/>
    <s v="Arabica"/>
    <s v="Dark"/>
    <s v="Yes"/>
  </r>
  <r>
    <s v="Vivyan Dunning"/>
    <s v="vdunningji@independent.co.uk"/>
    <x v="0"/>
    <s v="Ara"/>
    <s v="L"/>
    <n v="0.5"/>
    <n v="7.77"/>
    <n v="7.77"/>
    <s v="Arabica"/>
    <s v="Light"/>
    <s v="Yes"/>
  </r>
  <r>
    <s v="Doralin Baison"/>
    <s v=""/>
    <x v="1"/>
    <s v="Lib"/>
    <s v="D"/>
    <n v="2.5"/>
    <n v="29.784999999999997"/>
    <n v="119.13999999999999"/>
    <s v="Liberica"/>
    <s v="Dark"/>
    <s v="Yes"/>
  </r>
  <r>
    <s v="Josefina Ferens"/>
    <s v=""/>
    <x v="0"/>
    <s v="Exc"/>
    <s v="D"/>
    <n v="0.2"/>
    <n v="3.645"/>
    <n v="21.87"/>
    <s v="Excelsia"/>
    <s v="Dark"/>
    <s v="Yes"/>
  </r>
  <r>
    <s v="Shelley Gehring"/>
    <s v="sgehringjl@gnu.org"/>
    <x v="0"/>
    <s v="Exc"/>
    <s v="L"/>
    <n v="0.5"/>
    <n v="8.91"/>
    <n v="17.82"/>
    <s v="Excelsia"/>
    <s v="Light"/>
    <s v="No"/>
  </r>
  <r>
    <s v="Barrie Fallowes"/>
    <s v="bfallowesjm@purevolume.com"/>
    <x v="0"/>
    <s v="Exc"/>
    <s v="M"/>
    <n v="0.2"/>
    <n v="4.125"/>
    <n v="12.375"/>
    <s v="Excelsia"/>
    <s v="Medium"/>
    <s v="No"/>
  </r>
  <r>
    <s v="Nicolas Aiton"/>
    <s v=""/>
    <x v="1"/>
    <s v="Lib"/>
    <s v="D"/>
    <n v="1"/>
    <n v="12.95"/>
    <n v="25.9"/>
    <s v="Liberica"/>
    <s v="Dark"/>
    <s v="No"/>
  </r>
  <r>
    <s v="Shelli De Banke"/>
    <s v="sdejo@newsvine.com"/>
    <x v="0"/>
    <s v="Ara"/>
    <s v="M"/>
    <n v="0.5"/>
    <n v="6.75"/>
    <n v="13.5"/>
    <s v="Arabica"/>
    <s v="Medium"/>
    <s v="Yes"/>
  </r>
  <r>
    <s v="Lyell Murch"/>
    <s v=""/>
    <x v="0"/>
    <s v="Exc"/>
    <s v="L"/>
    <n v="0.5"/>
    <n v="8.91"/>
    <n v="17.82"/>
    <s v="Excelsia"/>
    <s v="Light"/>
    <s v="Yes"/>
  </r>
  <r>
    <s v="Stearne Count"/>
    <s v="scountjq@nba.com"/>
    <x v="0"/>
    <s v="Exc"/>
    <s v="M"/>
    <n v="0.5"/>
    <n v="8.25"/>
    <n v="24.75"/>
    <s v="Excelsia"/>
    <s v="Medium"/>
    <s v="No"/>
  </r>
  <r>
    <s v="Selia Ragles"/>
    <s v="sraglesjr@blogtalkradio.com"/>
    <x v="0"/>
    <s v="Rob"/>
    <s v="M"/>
    <n v="0.2"/>
    <n v="2.9849999999999999"/>
    <n v="17.91"/>
    <s v="Robusta"/>
    <s v="Medium"/>
    <s v="No"/>
  </r>
  <r>
    <s v="Silas Deehan"/>
    <s v=""/>
    <x v="2"/>
    <s v="Exc"/>
    <s v="M"/>
    <n v="0.5"/>
    <n v="8.25"/>
    <n v="16.5"/>
    <s v="Excelsia"/>
    <s v="Medium"/>
    <s v="No"/>
  </r>
  <r>
    <s v="Sacha Bruun"/>
    <s v="sbruunjt@blogtalkradio.com"/>
    <x v="0"/>
    <s v="Rob"/>
    <s v="M"/>
    <n v="0.2"/>
    <n v="2.9849999999999999"/>
    <n v="2.9849999999999999"/>
    <s v="Robusta"/>
    <s v="Medium"/>
    <s v="No"/>
  </r>
  <r>
    <s v="Alon Pllu"/>
    <s v="aplluju@dagondesign.com"/>
    <x v="1"/>
    <s v="Exc"/>
    <s v="D"/>
    <n v="0.2"/>
    <n v="3.645"/>
    <n v="14.58"/>
    <s v="Excelsia"/>
    <s v="Dark"/>
    <s v="Yes"/>
  </r>
  <r>
    <s v="Gilberto Cornier"/>
    <s v="gcornierjv@techcrunch.com"/>
    <x v="0"/>
    <s v="Exc"/>
    <s v="L"/>
    <n v="1"/>
    <n v="14.85"/>
    <n v="89.1"/>
    <s v="Excelsia"/>
    <s v="Light"/>
    <s v="No"/>
  </r>
  <r>
    <s v="Jimmy Dymoke"/>
    <s v="jdymokeje@prnewswire.com"/>
    <x v="1"/>
    <s v="Rob"/>
    <s v="L"/>
    <n v="1"/>
    <n v="11.95"/>
    <n v="35.849999999999994"/>
    <s v="Robusta"/>
    <s v="Light"/>
    <s v="No"/>
  </r>
  <r>
    <s v="Willabella Harvison"/>
    <s v="wharvisonjx@gizmodo.com"/>
    <x v="0"/>
    <s v="Ara"/>
    <s v="D"/>
    <n v="2.5"/>
    <n v="22.884999999999998"/>
    <n v="68.655000000000001"/>
    <s v="Arabica"/>
    <s v="Dark"/>
    <s v="No"/>
  </r>
  <r>
    <s v="Darice Heaford"/>
    <s v="dheafordjy@twitpic.com"/>
    <x v="0"/>
    <s v="Lib"/>
    <s v="D"/>
    <n v="1"/>
    <n v="12.95"/>
    <n v="38.849999999999994"/>
    <s v="Liberica"/>
    <s v="Dark"/>
    <s v="No"/>
  </r>
  <r>
    <s v="Granger Fantham"/>
    <s v="gfanthamjz@hexun.com"/>
    <x v="0"/>
    <s v="Lib"/>
    <s v="L"/>
    <n v="1"/>
    <n v="15.85"/>
    <n v="79.25"/>
    <s v="Liberica"/>
    <s v="Light"/>
    <s v="Yes"/>
  </r>
  <r>
    <s v="Reynolds Crookshanks"/>
    <s v="rcrookshanksk0@unc.edu"/>
    <x v="0"/>
    <s v="Exc"/>
    <s v="D"/>
    <n v="0.5"/>
    <n v="7.29"/>
    <n v="36.450000000000003"/>
    <s v="Excelsia"/>
    <s v="Dark"/>
    <s v="Yes"/>
  </r>
  <r>
    <s v="Niels Leake"/>
    <s v="nleakek1@cmu.edu"/>
    <x v="0"/>
    <s v="Rob"/>
    <s v="M"/>
    <n v="0.2"/>
    <n v="2.9849999999999999"/>
    <n v="8.9550000000000001"/>
    <s v="Robusta"/>
    <s v="Medium"/>
    <s v="Yes"/>
  </r>
  <r>
    <s v="Hetti Measures"/>
    <s v=""/>
    <x v="0"/>
    <s v="Exc"/>
    <s v="D"/>
    <n v="1"/>
    <n v="12.15"/>
    <n v="24.3"/>
    <s v="Excelsia"/>
    <s v="Dark"/>
    <s v="No"/>
  </r>
  <r>
    <s v="Gay Eilhersen"/>
    <s v="geilhersenk3@networksolutions.com"/>
    <x v="0"/>
    <s v="Exc"/>
    <s v="M"/>
    <n v="2.5"/>
    <n v="31.624999999999996"/>
    <n v="63.249999999999993"/>
    <s v="Excelsia"/>
    <s v="Medium"/>
    <s v="No"/>
  </r>
  <r>
    <s v="Nico Hubert"/>
    <s v=""/>
    <x v="0"/>
    <s v="Ara"/>
    <s v="M"/>
    <n v="0.2"/>
    <n v="3.375"/>
    <n v="6.75"/>
    <s v="Arabica"/>
    <s v="Medium"/>
    <s v="Yes"/>
  </r>
  <r>
    <s v="Cristina Aleixo"/>
    <s v="caleixok5@globo.com"/>
    <x v="0"/>
    <s v="Ara"/>
    <s v="L"/>
    <n v="0.2"/>
    <n v="3.8849999999999998"/>
    <n v="23.31"/>
    <s v="Arabica"/>
    <s v="Light"/>
    <s v="No"/>
  </r>
  <r>
    <s v="Derrek Allpress"/>
    <s v=""/>
    <x v="0"/>
    <s v="Lib"/>
    <s v="L"/>
    <n v="2.5"/>
    <n v="36.454999999999998"/>
    <n v="145.82"/>
    <s v="Liberica"/>
    <s v="Light"/>
    <s v="No"/>
  </r>
  <r>
    <s v="Rikki Tomkowicz"/>
    <s v="rtomkowiczk7@bravesites.com"/>
    <x v="1"/>
    <s v="Rob"/>
    <s v="M"/>
    <n v="0.5"/>
    <n v="5.97"/>
    <n v="29.849999999999998"/>
    <s v="Robusta"/>
    <s v="Medium"/>
    <s v="Yes"/>
  </r>
  <r>
    <s v="Rochette Huscroft"/>
    <s v="rhuscroftk8@jimdo.com"/>
    <x v="0"/>
    <s v="Exc"/>
    <s v="D"/>
    <n v="0.5"/>
    <n v="7.29"/>
    <n v="21.87"/>
    <s v="Excelsia"/>
    <s v="Dark"/>
    <s v="Yes"/>
  </r>
  <r>
    <s v="Selle Scurrer"/>
    <s v="sscurrerk9@flavors.me"/>
    <x v="2"/>
    <s v="Lib"/>
    <s v="M"/>
    <n v="0.2"/>
    <n v="4.3650000000000002"/>
    <n v="4.3650000000000002"/>
    <s v="Liberica"/>
    <s v="Medium"/>
    <s v="No"/>
  </r>
  <r>
    <s v="Andie Rudram"/>
    <s v="arudramka@prnewswire.com"/>
    <x v="0"/>
    <s v="Lib"/>
    <s v="L"/>
    <n v="2.5"/>
    <n v="36.454999999999998"/>
    <n v="36.454999999999998"/>
    <s v="Liberica"/>
    <s v="Light"/>
    <s v="No"/>
  </r>
  <r>
    <s v="Leta Clarricoates"/>
    <s v=""/>
    <x v="0"/>
    <s v="Lib"/>
    <s v="D"/>
    <n v="0.2"/>
    <n v="3.8849999999999998"/>
    <n v="15.54"/>
    <s v="Liberica"/>
    <s v="Dark"/>
    <s v="Yes"/>
  </r>
  <r>
    <s v="Jacquelyn Maha"/>
    <s v="jmahakc@cyberchimps.com"/>
    <x v="0"/>
    <s v="Exc"/>
    <s v="L"/>
    <n v="0.2"/>
    <n v="4.4550000000000001"/>
    <n v="8.91"/>
    <s v="Excelsia"/>
    <s v="Light"/>
    <s v="No"/>
  </r>
  <r>
    <s v="Glory Clemon"/>
    <s v="gclemonkd@networksolutions.com"/>
    <x v="0"/>
    <s v="Lib"/>
    <s v="M"/>
    <n v="2.5"/>
    <n v="33.464999999999996"/>
    <n v="100.39499999999998"/>
    <s v="Liberica"/>
    <s v="Medium"/>
    <s v="Yes"/>
  </r>
  <r>
    <s v="Alica Kift"/>
    <s v=""/>
    <x v="0"/>
    <s v="Rob"/>
    <s v="D"/>
    <n v="0.2"/>
    <n v="2.6849999999999996"/>
    <n v="13.424999999999997"/>
    <s v="Robusta"/>
    <s v="Dark"/>
    <s v="No"/>
  </r>
  <r>
    <s v="Babb Pollins"/>
    <s v="bpollinskf@shinystat.com"/>
    <x v="0"/>
    <s v="Exc"/>
    <s v="D"/>
    <n v="0.2"/>
    <n v="3.645"/>
    <n v="21.87"/>
    <s v="Excelsia"/>
    <s v="Dark"/>
    <s v="No"/>
  </r>
  <r>
    <s v="Jarret Toye"/>
    <s v="jtoyekg@pinterest.com"/>
    <x v="1"/>
    <s v="Lib"/>
    <s v="D"/>
    <n v="1"/>
    <n v="12.95"/>
    <n v="25.9"/>
    <s v="Liberica"/>
    <s v="Dark"/>
    <s v="Yes"/>
  </r>
  <r>
    <s v="Carlie Linskill"/>
    <s v="clinskillkh@sphinn.com"/>
    <x v="0"/>
    <s v="Ara"/>
    <s v="M"/>
    <n v="1"/>
    <n v="11.25"/>
    <n v="56.25"/>
    <s v="Arabica"/>
    <s v="Medium"/>
    <s v="No"/>
  </r>
  <r>
    <s v="Natal Vigrass"/>
    <s v="nvigrasski@ezinearticles.com"/>
    <x v="2"/>
    <s v="Rob"/>
    <s v="L"/>
    <n v="0.2"/>
    <n v="3.5849999999999995"/>
    <n v="10.754999999999999"/>
    <s v="Robusta"/>
    <s v="Light"/>
    <s v="No"/>
  </r>
  <r>
    <s v="Jimmy Dymoke"/>
    <s v="jdymokeje@prnewswire.com"/>
    <x v="1"/>
    <s v="Exc"/>
    <s v="D"/>
    <n v="0.2"/>
    <n v="3.645"/>
    <n v="18.225000000000001"/>
    <s v="Excelsia"/>
    <s v="Dark"/>
    <s v="No"/>
  </r>
  <r>
    <s v="Kandace Cragell"/>
    <s v="kcragellkk@google.com"/>
    <x v="1"/>
    <s v="Rob"/>
    <s v="L"/>
    <n v="0.5"/>
    <n v="7.169999999999999"/>
    <n v="28.679999999999996"/>
    <s v="Robusta"/>
    <s v="Light"/>
    <s v="No"/>
  </r>
  <r>
    <s v="Lyon Ibert"/>
    <s v="libertkl@huffingtonpost.com"/>
    <x v="0"/>
    <s v="Lib"/>
    <s v="M"/>
    <n v="0.2"/>
    <n v="4.3650000000000002"/>
    <n v="8.73"/>
    <s v="Liberica"/>
    <s v="Medium"/>
    <s v="No"/>
  </r>
  <r>
    <s v="Reese Lidgey"/>
    <s v="rlidgeykm@vimeo.com"/>
    <x v="0"/>
    <s v="Lib"/>
    <s v="M"/>
    <n v="1"/>
    <n v="14.55"/>
    <n v="58.2"/>
    <s v="Liberica"/>
    <s v="Medium"/>
    <s v="No"/>
  </r>
  <r>
    <s v="Tersina Castagne"/>
    <s v="tcastagnekn@wikia.com"/>
    <x v="0"/>
    <s v="Ara"/>
    <s v="D"/>
    <n v="0.5"/>
    <n v="5.97"/>
    <n v="17.91"/>
    <s v="Arabica"/>
    <s v="Dark"/>
    <s v="No"/>
  </r>
  <r>
    <s v="Samuele Klaaassen"/>
    <s v=""/>
    <x v="0"/>
    <s v="Rob"/>
    <s v="M"/>
    <n v="0.2"/>
    <n v="2.9849999999999999"/>
    <n v="17.91"/>
    <s v="Robusta"/>
    <s v="Medium"/>
    <s v="Yes"/>
  </r>
  <r>
    <s v="Jordana Halden"/>
    <s v="jhaldenkp@comcast.net"/>
    <x v="1"/>
    <s v="Exc"/>
    <s v="D"/>
    <n v="0.5"/>
    <n v="7.29"/>
    <n v="14.58"/>
    <s v="Excelsia"/>
    <s v="Dark"/>
    <s v="No"/>
  </r>
  <r>
    <s v="Hussein Olliff"/>
    <s v="holliffkq@sciencedirect.com"/>
    <x v="1"/>
    <s v="Ara"/>
    <s v="M"/>
    <n v="1"/>
    <n v="11.25"/>
    <n v="33.75"/>
    <s v="Arabica"/>
    <s v="Medium"/>
    <s v="No"/>
  </r>
  <r>
    <s v="Teddi Quadri"/>
    <s v="tquadrikr@opensource.org"/>
    <x v="1"/>
    <s v="Lib"/>
    <s v="M"/>
    <n v="0.5"/>
    <n v="8.73"/>
    <n v="34.92"/>
    <s v="Liberica"/>
    <s v="Medium"/>
    <s v="Yes"/>
  </r>
  <r>
    <s v="Felita Eshmade"/>
    <s v="feshmadeks@umn.edu"/>
    <x v="0"/>
    <s v="Exc"/>
    <s v="D"/>
    <n v="0.5"/>
    <n v="7.29"/>
    <n v="14.58"/>
    <s v="Excelsia"/>
    <s v="Dark"/>
    <s v="No"/>
  </r>
  <r>
    <s v="Melodie OIlier"/>
    <s v="moilierkt@paginegialle.it"/>
    <x v="1"/>
    <s v="Rob"/>
    <s v="D"/>
    <n v="0.2"/>
    <n v="2.6849999999999996"/>
    <n v="5.3699999999999992"/>
    <s v="Robusta"/>
    <s v="Dark"/>
    <s v="Yes"/>
  </r>
  <r>
    <s v="Hazel Iacopini"/>
    <s v=""/>
    <x v="0"/>
    <s v="Rob"/>
    <s v="M"/>
    <n v="0.5"/>
    <n v="5.97"/>
    <n v="5.97"/>
    <s v="Robusta"/>
    <s v="Medium"/>
    <s v="Yes"/>
  </r>
  <r>
    <s v="Vinny Shoebotham"/>
    <s v="vshoebothamkv@redcross.org"/>
    <x v="0"/>
    <s v="Lib"/>
    <s v="L"/>
    <n v="0.5"/>
    <n v="9.51"/>
    <n v="19.02"/>
    <s v="Liberica"/>
    <s v="Light"/>
    <s v="No"/>
  </r>
  <r>
    <s v="Bran Sterke"/>
    <s v="bsterkekw@biblegateway.com"/>
    <x v="0"/>
    <s v="Exc"/>
    <s v="M"/>
    <n v="1"/>
    <n v="13.75"/>
    <n v="27.5"/>
    <s v="Excelsia"/>
    <s v="Medium"/>
    <s v="Yes"/>
  </r>
  <r>
    <s v="Simone Capon"/>
    <s v="scaponkx@craigslist.org"/>
    <x v="0"/>
    <s v="Ara"/>
    <s v="D"/>
    <n v="0.5"/>
    <n v="5.97"/>
    <n v="29.849999999999998"/>
    <s v="Arabica"/>
    <s v="Dark"/>
    <s v="No"/>
  </r>
  <r>
    <s v="Jimmy Dymoke"/>
    <s v="jdymokeje@prnewswire.com"/>
    <x v="1"/>
    <s v="Ara"/>
    <s v="D"/>
    <n v="0.2"/>
    <n v="2.9849999999999999"/>
    <n v="17.91"/>
    <s v="Arabica"/>
    <s v="Dark"/>
    <s v="No"/>
  </r>
  <r>
    <s v="Foster Constance"/>
    <s v="fconstancekz@ifeng.com"/>
    <x v="0"/>
    <s v="Lib"/>
    <s v="L"/>
    <n v="0.2"/>
    <n v="4.7549999999999999"/>
    <n v="28.53"/>
    <s v="Liberica"/>
    <s v="Light"/>
    <s v="No"/>
  </r>
  <r>
    <s v="Fernando Sulman"/>
    <s v="fsulmanl0@washington.edu"/>
    <x v="0"/>
    <s v="Rob"/>
    <s v="D"/>
    <n v="1"/>
    <n v="8.9499999999999993"/>
    <n v="35.799999999999997"/>
    <s v="Robusta"/>
    <s v="Dark"/>
    <s v="Yes"/>
  </r>
  <r>
    <s v="Dorotea Hollyman"/>
    <s v="dhollymanl1@ibm.com"/>
    <x v="0"/>
    <s v="Ara"/>
    <s v="D"/>
    <n v="0.5"/>
    <n v="5.97"/>
    <n v="17.91"/>
    <s v="Arabica"/>
    <s v="Dark"/>
    <s v="Yes"/>
  </r>
  <r>
    <s v="Lorelei Nardoni"/>
    <s v="lnardonil2@hao123.com"/>
    <x v="0"/>
    <s v="Rob"/>
    <s v="D"/>
    <n v="1"/>
    <n v="8.9499999999999993"/>
    <n v="8.9499999999999993"/>
    <s v="Robusta"/>
    <s v="Dark"/>
    <s v="No"/>
  </r>
  <r>
    <s v="Dallas Yarham"/>
    <s v="dyarhaml3@moonfruit.com"/>
    <x v="0"/>
    <s v="Lib"/>
    <s v="D"/>
    <n v="2.5"/>
    <n v="29.784999999999997"/>
    <n v="29.784999999999997"/>
    <s v="Liberica"/>
    <s v="Dark"/>
    <s v="Yes"/>
  </r>
  <r>
    <s v="Arlana Ferrea"/>
    <s v="aferreal4@wikia.com"/>
    <x v="0"/>
    <s v="Exc"/>
    <s v="L"/>
    <n v="0.5"/>
    <n v="8.91"/>
    <n v="44.55"/>
    <s v="Excelsia"/>
    <s v="Light"/>
    <s v="No"/>
  </r>
  <r>
    <s v="Chuck Kendrick"/>
    <s v="ckendrickl5@webnode.com"/>
    <x v="0"/>
    <s v="Exc"/>
    <s v="L"/>
    <n v="1"/>
    <n v="14.85"/>
    <n v="89.1"/>
    <s v="Excelsia"/>
    <s v="Light"/>
    <s v="Yes"/>
  </r>
  <r>
    <s v="Sharona Danilchik"/>
    <s v="sdanilchikl6@mit.edu"/>
    <x v="2"/>
    <s v="Lib"/>
    <s v="M"/>
    <n v="0.5"/>
    <n v="8.73"/>
    <n v="43.650000000000006"/>
    <s v="Liberica"/>
    <s v="Medium"/>
    <s v="No"/>
  </r>
  <r>
    <s v="Sarajane Potter"/>
    <s v=""/>
    <x v="0"/>
    <s v="Ara"/>
    <s v="L"/>
    <n v="0.5"/>
    <n v="7.77"/>
    <n v="23.31"/>
    <s v="Arabica"/>
    <s v="Light"/>
    <s v="No"/>
  </r>
  <r>
    <s v="Bobby Folomkin"/>
    <s v="bfolomkinl8@yolasite.com"/>
    <x v="0"/>
    <s v="Ara"/>
    <s v="L"/>
    <n v="2.5"/>
    <n v="29.784999999999997"/>
    <n v="178.70999999999998"/>
    <s v="Arabica"/>
    <s v="Light"/>
    <s v="Yes"/>
  </r>
  <r>
    <s v="Rafferty Pursglove"/>
    <s v="rpursglovel9@biblegateway.com"/>
    <x v="0"/>
    <s v="Rob"/>
    <s v="M"/>
    <n v="1"/>
    <n v="9.9499999999999993"/>
    <n v="59.699999999999996"/>
    <s v="Robusta"/>
    <s v="Medium"/>
    <s v="Yes"/>
  </r>
  <r>
    <s v="Rafferty Pursglove"/>
    <s v="rpursglovel9@biblegateway.com"/>
    <x v="0"/>
    <s v="Ara"/>
    <s v="L"/>
    <n v="0.5"/>
    <n v="7.77"/>
    <n v="15.54"/>
    <s v="Arabica"/>
    <s v="Light"/>
    <s v="Yes"/>
  </r>
  <r>
    <s v="Foster Constance"/>
    <s v="fconstancekz@ifeng.com"/>
    <x v="0"/>
    <s v="Ara"/>
    <s v="L"/>
    <n v="2.5"/>
    <n v="29.784999999999997"/>
    <n v="89.35499999999999"/>
    <s v="Arabica"/>
    <s v="Light"/>
    <s v="No"/>
  </r>
  <r>
    <s v="Foster Constance"/>
    <s v="fconstancekz@ifeng.com"/>
    <x v="0"/>
    <s v="Rob"/>
    <s v="L"/>
    <n v="1"/>
    <n v="11.95"/>
    <n v="23.9"/>
    <s v="Robusta"/>
    <s v="Light"/>
    <s v="No"/>
  </r>
  <r>
    <s v="Dalia Eburah"/>
    <s v="deburahld@google.co.jp"/>
    <x v="2"/>
    <s v="Rob"/>
    <s v="M"/>
    <n v="2.5"/>
    <n v="22.884999999999998"/>
    <n v="137.31"/>
    <s v="Robusta"/>
    <s v="Medium"/>
    <s v="No"/>
  </r>
  <r>
    <s v="Martie Brimilcombe"/>
    <s v="mbrimilcombele@cnn.com"/>
    <x v="0"/>
    <s v="Ara"/>
    <s v="D"/>
    <n v="1"/>
    <n v="9.9499999999999993"/>
    <n v="9.9499999999999993"/>
    <s v="Arabica"/>
    <s v="Dark"/>
    <s v="No"/>
  </r>
  <r>
    <s v="Suzanna Bollam"/>
    <s v="sbollamlf@list-manage.com"/>
    <x v="0"/>
    <s v="Rob"/>
    <s v="L"/>
    <n v="0.5"/>
    <n v="7.169999999999999"/>
    <n v="21.509999999999998"/>
    <s v="Robusta"/>
    <s v="Light"/>
    <s v="No"/>
  </r>
  <r>
    <s v="Mellisa Mebes"/>
    <s v=""/>
    <x v="0"/>
    <s v="Exc"/>
    <s v="M"/>
    <n v="1"/>
    <n v="13.75"/>
    <n v="82.5"/>
    <s v="Excelsia"/>
    <s v="Medium"/>
    <s v="No"/>
  </r>
  <r>
    <s v="Alva Filipczak"/>
    <s v="afilipczaklh@ning.com"/>
    <x v="1"/>
    <s v="Lib"/>
    <s v="M"/>
    <n v="0.2"/>
    <n v="4.3650000000000002"/>
    <n v="8.73"/>
    <s v="Liberica"/>
    <s v="Medium"/>
    <s v="No"/>
  </r>
  <r>
    <s v="Dorette Hinemoor"/>
    <s v=""/>
    <x v="0"/>
    <s v="Rob"/>
    <s v="M"/>
    <n v="1"/>
    <n v="9.9499999999999993"/>
    <n v="19.899999999999999"/>
    <s v="Robusta"/>
    <s v="Medium"/>
    <s v="Yes"/>
  </r>
  <r>
    <s v="Rhetta Elnaugh"/>
    <s v="relnaughlj@comsenz.com"/>
    <x v="0"/>
    <s v="Exc"/>
    <s v="L"/>
    <n v="0.5"/>
    <n v="8.91"/>
    <n v="17.82"/>
    <s v="Excelsia"/>
    <s v="Light"/>
    <s v="Yes"/>
  </r>
  <r>
    <s v="Jule Deehan"/>
    <s v="jdeehanlk@about.me"/>
    <x v="0"/>
    <s v="Ara"/>
    <s v="M"/>
    <n v="0.5"/>
    <n v="6.75"/>
    <n v="20.25"/>
    <s v="Arabica"/>
    <s v="Medium"/>
    <s v="No"/>
  </r>
  <r>
    <s v="Janella Eden"/>
    <s v="jedenll@e-recht24.de"/>
    <x v="0"/>
    <s v="Ara"/>
    <s v="L"/>
    <n v="2.5"/>
    <n v="29.784999999999997"/>
    <n v="59.569999999999993"/>
    <s v="Arabica"/>
    <s v="Light"/>
    <s v="No"/>
  </r>
  <r>
    <s v="Cam Jewster"/>
    <s v="cjewsterlu@moonfruit.com"/>
    <x v="0"/>
    <s v="Lib"/>
    <s v="L"/>
    <n v="0.5"/>
    <n v="9.51"/>
    <n v="19.02"/>
    <s v="Liberica"/>
    <s v="Light"/>
    <s v="Yes"/>
  </r>
  <r>
    <s v="Ugo Southerden"/>
    <s v="usoutherdenln@hao123.com"/>
    <x v="0"/>
    <s v="Lib"/>
    <s v="D"/>
    <n v="1"/>
    <n v="12.95"/>
    <n v="77.699999999999989"/>
    <s v="Liberica"/>
    <s v="Dark"/>
    <s v="Yes"/>
  </r>
  <r>
    <s v="Verne Dunkerley"/>
    <s v=""/>
    <x v="0"/>
    <s v="Exc"/>
    <s v="M"/>
    <n v="1"/>
    <n v="13.75"/>
    <n v="41.25"/>
    <s v="Excelsia"/>
    <s v="Medium"/>
    <s v="No"/>
  </r>
  <r>
    <s v="Lacee Burtenshaw"/>
    <s v="lburtenshawlp@shinystat.com"/>
    <x v="0"/>
    <s v="Lib"/>
    <s v="L"/>
    <n v="2.5"/>
    <n v="36.454999999999998"/>
    <n v="145.82"/>
    <s v="Liberica"/>
    <s v="Light"/>
    <s v="No"/>
  </r>
  <r>
    <s v="Adorne Gregoratti"/>
    <s v="agregorattilq@vistaprint.com"/>
    <x v="1"/>
    <s v="Exc"/>
    <s v="L"/>
    <n v="0.2"/>
    <n v="4.4550000000000001"/>
    <n v="26.73"/>
    <s v="Excelsia"/>
    <s v="Light"/>
    <s v="No"/>
  </r>
  <r>
    <s v="Chris Croster"/>
    <s v="ccrosterlr@gov.uk"/>
    <x v="0"/>
    <s v="Lib"/>
    <s v="M"/>
    <n v="0.5"/>
    <n v="8.73"/>
    <n v="43.650000000000006"/>
    <s v="Liberica"/>
    <s v="Medium"/>
    <s v="Yes"/>
  </r>
  <r>
    <s v="Graeme Whitehead"/>
    <s v="gwhiteheadls@hp.com"/>
    <x v="0"/>
    <s v="Lib"/>
    <s v="L"/>
    <n v="1"/>
    <n v="15.85"/>
    <n v="31.7"/>
    <s v="Liberica"/>
    <s v="Light"/>
    <s v="No"/>
  </r>
  <r>
    <s v="Haslett Jodrelle"/>
    <s v="hjodrellelt@samsung.com"/>
    <x v="0"/>
    <s v="Ara"/>
    <s v="D"/>
    <n v="2.5"/>
    <n v="22.884999999999998"/>
    <n v="22.884999999999998"/>
    <s v="Arabica"/>
    <s v="Dark"/>
    <s v="No"/>
  </r>
  <r>
    <s v="Cam Jewster"/>
    <s v="cjewsterlu@moonfruit.com"/>
    <x v="0"/>
    <s v="Exc"/>
    <s v="D"/>
    <n v="2.5"/>
    <n v="27.945"/>
    <n v="27.945"/>
    <s v="Excelsia"/>
    <s v="Dark"/>
    <s v="Yes"/>
  </r>
  <r>
    <s v="Beryl Osborn"/>
    <s v=""/>
    <x v="0"/>
    <s v="Exc"/>
    <s v="M"/>
    <n v="1"/>
    <n v="13.75"/>
    <n v="82.5"/>
    <s v="Excelsia"/>
    <s v="Medium"/>
    <s v="Yes"/>
  </r>
  <r>
    <s v="Kaela Nottram"/>
    <s v="knottramlw@odnoklassniki.ru"/>
    <x v="1"/>
    <s v="Rob"/>
    <s v="M"/>
    <n v="2.5"/>
    <n v="22.884999999999998"/>
    <n v="45.769999999999996"/>
    <s v="Robusta"/>
    <s v="Medium"/>
    <s v="Yes"/>
  </r>
  <r>
    <s v="Nobe Buney"/>
    <s v="nbuneylx@jugem.jp"/>
    <x v="0"/>
    <s v="Ara"/>
    <s v="L"/>
    <n v="1"/>
    <n v="12.95"/>
    <n v="77.699999999999989"/>
    <s v="Arabica"/>
    <s v="Light"/>
    <s v="No"/>
  </r>
  <r>
    <s v="Silvan McShea"/>
    <s v="smcshealy@photobucket.com"/>
    <x v="0"/>
    <s v="Ara"/>
    <s v="L"/>
    <n v="0.5"/>
    <n v="7.77"/>
    <n v="23.31"/>
    <s v="Arabica"/>
    <s v="Light"/>
    <s v="No"/>
  </r>
  <r>
    <s v="Karylin Huddart"/>
    <s v="khuddartlz@about.com"/>
    <x v="0"/>
    <s v="Lib"/>
    <s v="L"/>
    <n v="0.2"/>
    <n v="4.7549999999999999"/>
    <n v="23.774999999999999"/>
    <s v="Liberica"/>
    <s v="Light"/>
    <s v="Yes"/>
  </r>
  <r>
    <s v="Jereme Gippes"/>
    <s v="jgippesm0@cloudflare.com"/>
    <x v="2"/>
    <s v="Lib"/>
    <s v="M"/>
    <n v="0.5"/>
    <n v="8.73"/>
    <n v="52.38"/>
    <s v="Liberica"/>
    <s v="Medium"/>
    <s v="Yes"/>
  </r>
  <r>
    <s v="Lukas Whittlesee"/>
    <s v="lwhittleseem1@e-recht24.de"/>
    <x v="0"/>
    <s v="Rob"/>
    <s v="L"/>
    <n v="0.2"/>
    <n v="3.5849999999999995"/>
    <n v="17.924999999999997"/>
    <s v="Robusta"/>
    <s v="Light"/>
    <s v="No"/>
  </r>
  <r>
    <s v="Gregorius Trengrove"/>
    <s v="gtrengrovem2@elpais.com"/>
    <x v="0"/>
    <s v="Ara"/>
    <s v="L"/>
    <n v="2.5"/>
    <n v="29.784999999999997"/>
    <n v="148.92499999999998"/>
    <s v="Arabica"/>
    <s v="Light"/>
    <s v="No"/>
  </r>
  <r>
    <s v="Wright Caldero"/>
    <s v="wcalderom3@stumbleupon.com"/>
    <x v="0"/>
    <s v="Rob"/>
    <s v="L"/>
    <n v="0.5"/>
    <n v="7.169999999999999"/>
    <n v="28.679999999999996"/>
    <s v="Robusta"/>
    <s v="Light"/>
    <s v="No"/>
  </r>
  <r>
    <s v="Merell Zanazzi"/>
    <s v=""/>
    <x v="0"/>
    <s v="Lib"/>
    <s v="L"/>
    <n v="0.5"/>
    <n v="9.51"/>
    <n v="9.51"/>
    <s v="Liberica"/>
    <s v="Light"/>
    <s v="No"/>
  </r>
  <r>
    <s v="Jed Kennicott"/>
    <s v="jkennicottm5@yahoo.co.jp"/>
    <x v="0"/>
    <s v="Ara"/>
    <s v="L"/>
    <n v="0.5"/>
    <n v="7.77"/>
    <n v="31.08"/>
    <s v="Arabica"/>
    <s v="Light"/>
    <s v="No"/>
  </r>
  <r>
    <s v="Guenevere Ruggen"/>
    <s v="gruggenm6@nymag.com"/>
    <x v="0"/>
    <s v="Rob"/>
    <s v="D"/>
    <n v="0.2"/>
    <n v="2.6849999999999996"/>
    <n v="8.0549999999999997"/>
    <s v="Robusta"/>
    <s v="Dark"/>
    <s v="Yes"/>
  </r>
  <r>
    <s v="Gonzales Cicculi"/>
    <s v=""/>
    <x v="0"/>
    <s v="Exc"/>
    <s v="D"/>
    <n v="1"/>
    <n v="12.15"/>
    <n v="36.450000000000003"/>
    <s v="Excelsia"/>
    <s v="Dark"/>
    <s v="Yes"/>
  </r>
  <r>
    <s v="Man Fright"/>
    <s v="mfrightm8@harvard.edu"/>
    <x v="1"/>
    <s v="Rob"/>
    <s v="D"/>
    <n v="0.2"/>
    <n v="2.6849999999999996"/>
    <n v="16.11"/>
    <s v="Robusta"/>
    <s v="Dark"/>
    <s v="No"/>
  </r>
  <r>
    <s v="Boyce Tarte"/>
    <s v="btartem9@aol.com"/>
    <x v="0"/>
    <s v="Rob"/>
    <s v="D"/>
    <n v="2.5"/>
    <n v="20.584999999999997"/>
    <n v="41.169999999999995"/>
    <s v="Robusta"/>
    <s v="Dark"/>
    <s v="Yes"/>
  </r>
  <r>
    <s v="Caddric Krzysztofiak"/>
    <s v="ckrzysztofiakma@skyrock.com"/>
    <x v="0"/>
    <s v="Rob"/>
    <s v="D"/>
    <n v="0.2"/>
    <n v="2.6849999999999996"/>
    <n v="10.739999999999998"/>
    <s v="Robusta"/>
    <s v="Dark"/>
    <s v="No"/>
  </r>
  <r>
    <s v="Darn Penquet"/>
    <s v="dpenquetmb@diigo.com"/>
    <x v="0"/>
    <s v="Exc"/>
    <s v="M"/>
    <n v="2.5"/>
    <n v="31.624999999999996"/>
    <n v="126.49999999999999"/>
    <s v="Excelsia"/>
    <s v="Medium"/>
    <s v="No"/>
  </r>
  <r>
    <s v="Jammie Cloke"/>
    <s v=""/>
    <x v="2"/>
    <s v="Rob"/>
    <s v="L"/>
    <n v="1"/>
    <n v="11.95"/>
    <n v="23.9"/>
    <s v="Robusta"/>
    <s v="Light"/>
    <s v="No"/>
  </r>
  <r>
    <s v="Chester Clowton"/>
    <s v=""/>
    <x v="0"/>
    <s v="Rob"/>
    <s v="M"/>
    <n v="0.5"/>
    <n v="5.97"/>
    <n v="5.97"/>
    <s v="Robusta"/>
    <s v="Medium"/>
    <s v="No"/>
  </r>
  <r>
    <s v="Kathleen Diable"/>
    <s v=""/>
    <x v="2"/>
    <s v="Lib"/>
    <s v="D"/>
    <n v="0.2"/>
    <n v="3.8849999999999998"/>
    <n v="7.77"/>
    <s v="Liberica"/>
    <s v="Dark"/>
    <s v="Yes"/>
  </r>
  <r>
    <s v="Koren Ferretti"/>
    <s v="kferrettimf@huffingtonpost.com"/>
    <x v="1"/>
    <s v="Lib"/>
    <s v="D"/>
    <n v="0.5"/>
    <n v="7.77"/>
    <n v="23.31"/>
    <s v="Liberica"/>
    <s v="Dark"/>
    <s v="No"/>
  </r>
  <r>
    <s v="Allis Wilmore"/>
    <s v=""/>
    <x v="0"/>
    <s v="Rob"/>
    <s v="L"/>
    <n v="2.5"/>
    <n v="27.484999999999996"/>
    <n v="137.42499999999998"/>
    <s v="Robusta"/>
    <s v="Light"/>
    <s v="No"/>
  </r>
  <r>
    <s v="Chaddie Bennie"/>
    <s v=""/>
    <x v="0"/>
    <s v="Rob"/>
    <s v="D"/>
    <n v="0.2"/>
    <n v="2.6849999999999996"/>
    <n v="8.0549999999999997"/>
    <s v="Robusta"/>
    <s v="Dark"/>
    <s v="Yes"/>
  </r>
  <r>
    <s v="Alberta Balsdone"/>
    <s v="abalsdonemi@toplist.cz"/>
    <x v="0"/>
    <s v="Lib"/>
    <s v="L"/>
    <n v="0.5"/>
    <n v="9.51"/>
    <n v="28.53"/>
    <s v="Liberica"/>
    <s v="Light"/>
    <s v="No"/>
  </r>
  <r>
    <s v="Brice Romera"/>
    <s v="bromeramj@list-manage.com"/>
    <x v="1"/>
    <s v="Ara"/>
    <s v="M"/>
    <n v="1"/>
    <n v="11.25"/>
    <n v="67.5"/>
    <s v="Arabica"/>
    <s v="Medium"/>
    <s v="Yes"/>
  </r>
  <r>
    <s v="Brice Romera"/>
    <s v="bromeramj@list-manage.com"/>
    <x v="1"/>
    <s v="Lib"/>
    <s v="D"/>
    <n v="2.5"/>
    <n v="29.784999999999997"/>
    <n v="178.70999999999998"/>
    <s v="Liberica"/>
    <s v="Dark"/>
    <s v="Yes"/>
  </r>
  <r>
    <s v="Conchita Bryde"/>
    <s v="cbrydeml@tuttocitta.it"/>
    <x v="0"/>
    <s v="Exc"/>
    <s v="M"/>
    <n v="2.5"/>
    <n v="31.624999999999996"/>
    <n v="31.624999999999996"/>
    <s v="Excelsia"/>
    <s v="Medium"/>
    <s v="Yes"/>
  </r>
  <r>
    <s v="Silvanus Enefer"/>
    <s v="senefermm@blog.com"/>
    <x v="0"/>
    <s v="Exc"/>
    <s v="L"/>
    <n v="0.2"/>
    <n v="4.4550000000000001"/>
    <n v="8.91"/>
    <s v="Excelsia"/>
    <s v="Light"/>
    <s v="No"/>
  </r>
  <r>
    <s v="Lenci Haggerstone"/>
    <s v="lhaggerstonemn@independent.co.uk"/>
    <x v="0"/>
    <s v="Rob"/>
    <s v="M"/>
    <n v="0.5"/>
    <n v="5.97"/>
    <n v="35.82"/>
    <s v="Robusta"/>
    <s v="Medium"/>
    <s v="No"/>
  </r>
  <r>
    <s v="Marvin Gundry"/>
    <s v="mgundrymo@omniture.com"/>
    <x v="1"/>
    <s v="Lib"/>
    <s v="L"/>
    <n v="0.5"/>
    <n v="9.51"/>
    <n v="38.04"/>
    <s v="Liberica"/>
    <s v="Light"/>
    <s v="No"/>
  </r>
  <r>
    <s v="Bayard Wellan"/>
    <s v="bwellanmp@cafepress.com"/>
    <x v="0"/>
    <s v="Lib"/>
    <s v="D"/>
    <n v="0.5"/>
    <n v="7.77"/>
    <n v="15.54"/>
    <s v="Liberica"/>
    <s v="Dark"/>
    <s v="No"/>
  </r>
  <r>
    <s v="Allis Wilmore"/>
    <s v=""/>
    <x v="0"/>
    <s v="Lib"/>
    <s v="L"/>
    <n v="1"/>
    <n v="15.85"/>
    <n v="79.25"/>
    <s v="Liberica"/>
    <s v="Light"/>
    <s v="No"/>
  </r>
  <r>
    <s v="Caddric Atcheson"/>
    <s v="catchesonmr@xinhuanet.com"/>
    <x v="0"/>
    <s v="Lib"/>
    <s v="L"/>
    <n v="0.2"/>
    <n v="4.7549999999999999"/>
    <n v="4.7549999999999999"/>
    <s v="Liberica"/>
    <s v="Light"/>
    <s v="Yes"/>
  </r>
  <r>
    <s v="Eustace Stenton"/>
    <s v="estentonms@google.it"/>
    <x v="0"/>
    <s v="Exc"/>
    <s v="M"/>
    <n v="1"/>
    <n v="13.75"/>
    <n v="55"/>
    <s v="Excelsia"/>
    <s v="Medium"/>
    <s v="Yes"/>
  </r>
  <r>
    <s v="Ericka Tripp"/>
    <s v="etrippmt@wp.com"/>
    <x v="0"/>
    <s v="Rob"/>
    <s v="D"/>
    <n v="0.5"/>
    <n v="5.3699999999999992"/>
    <n v="26.849999999999994"/>
    <s v="Robusta"/>
    <s v="Dark"/>
    <s v="No"/>
  </r>
  <r>
    <s v="Lyndsey MacManus"/>
    <s v="lmacmanusmu@imdb.com"/>
    <x v="0"/>
    <s v="Exc"/>
    <s v="L"/>
    <n v="2.5"/>
    <n v="34.154999999999994"/>
    <n v="136.61999999999998"/>
    <s v="Excelsia"/>
    <s v="Light"/>
    <s v="No"/>
  </r>
  <r>
    <s v="Tess Benediktovich"/>
    <s v="tbenediktovichmv@ebay.com"/>
    <x v="0"/>
    <s v="Lib"/>
    <s v="L"/>
    <n v="1"/>
    <n v="15.85"/>
    <n v="47.55"/>
    <s v="Liberica"/>
    <s v="Light"/>
    <s v="Yes"/>
  </r>
  <r>
    <s v="Correy Bourner"/>
    <s v="cbournermw@chronoengine.com"/>
    <x v="0"/>
    <s v="Ara"/>
    <s v="M"/>
    <n v="0.2"/>
    <n v="3.375"/>
    <n v="16.875"/>
    <s v="Arabica"/>
    <s v="Medium"/>
    <s v="Yes"/>
  </r>
  <r>
    <s v="Odelia Skerme"/>
    <s v="oskermen3@hatena.ne.jp"/>
    <x v="0"/>
    <s v="Ara"/>
    <s v="D"/>
    <n v="1"/>
    <n v="9.9499999999999993"/>
    <n v="29.849999999999998"/>
    <s v="Arabica"/>
    <s v="Dark"/>
    <s v="Yes"/>
  </r>
  <r>
    <s v="Kandy Heddan"/>
    <s v="kheddanmy@icq.com"/>
    <x v="0"/>
    <s v="Exc"/>
    <s v="M"/>
    <n v="0.5"/>
    <n v="8.25"/>
    <n v="41.25"/>
    <s v="Excelsia"/>
    <s v="Medium"/>
    <s v="Yes"/>
  </r>
  <r>
    <s v="Ibby Charters"/>
    <s v="ichartersmz@abc.net.au"/>
    <x v="0"/>
    <s v="Exc"/>
    <s v="M"/>
    <n v="0.2"/>
    <n v="4.125"/>
    <n v="20.625"/>
    <s v="Excelsia"/>
    <s v="Medium"/>
    <s v="No"/>
  </r>
  <r>
    <s v="Adora Roubert"/>
    <s v="aroubertn0@tmall.com"/>
    <x v="0"/>
    <s v="Ara"/>
    <s v="D"/>
    <n v="2.5"/>
    <n v="22.884999999999998"/>
    <n v="137.31"/>
    <s v="Arabica"/>
    <s v="Dark"/>
    <s v="Yes"/>
  </r>
  <r>
    <s v="Hillel Mairs"/>
    <s v="hmairsn1@so-net.ne.jp"/>
    <x v="0"/>
    <s v="Ara"/>
    <s v="D"/>
    <n v="0.2"/>
    <n v="2.9849999999999999"/>
    <n v="2.9849999999999999"/>
    <s v="Arabica"/>
    <s v="Dark"/>
    <s v="No"/>
  </r>
  <r>
    <s v="Helaina Rainforth"/>
    <s v="hrainforthn2@blog.com"/>
    <x v="0"/>
    <s v="Exc"/>
    <s v="M"/>
    <n v="1"/>
    <n v="13.75"/>
    <n v="27.5"/>
    <s v="Excelsia"/>
    <s v="Medium"/>
    <s v="No"/>
  </r>
  <r>
    <s v="Helaina Rainforth"/>
    <s v="hrainforthn2@blog.com"/>
    <x v="0"/>
    <s v="Ara"/>
    <s v="D"/>
    <n v="0.2"/>
    <n v="2.9849999999999999"/>
    <n v="5.97"/>
    <s v="Arabica"/>
    <s v="Dark"/>
    <s v="No"/>
  </r>
  <r>
    <s v="Isac Jesper"/>
    <s v="ijespern4@theglobeandmail.com"/>
    <x v="0"/>
    <s v="Rob"/>
    <s v="M"/>
    <n v="1"/>
    <n v="9.9499999999999993"/>
    <n v="59.699999999999996"/>
    <s v="Robusta"/>
    <s v="Medium"/>
    <s v="No"/>
  </r>
  <r>
    <s v="Lenette Dwerryhouse"/>
    <s v="ldwerryhousen5@gravatar.com"/>
    <x v="0"/>
    <s v="Rob"/>
    <s v="D"/>
    <n v="2.5"/>
    <n v="20.584999999999997"/>
    <n v="82.339999999999989"/>
    <s v="Robusta"/>
    <s v="Dark"/>
    <s v="Yes"/>
  </r>
  <r>
    <s v="Nadeen Broomer"/>
    <s v="nbroomern6@examiner.com"/>
    <x v="0"/>
    <s v="Ara"/>
    <s v="D"/>
    <n v="2.5"/>
    <n v="22.884999999999998"/>
    <n v="22.884999999999998"/>
    <s v="Arabica"/>
    <s v="Dark"/>
    <s v="No"/>
  </r>
  <r>
    <s v="Konstantine Thoumasson"/>
    <s v="kthoumassonn7@bloglovin.com"/>
    <x v="0"/>
    <s v="Exc"/>
    <s v="L"/>
    <n v="0.5"/>
    <n v="8.91"/>
    <n v="8.91"/>
    <s v="Excelsia"/>
    <s v="Light"/>
    <s v="Yes"/>
  </r>
  <r>
    <s v="Frans Habbergham"/>
    <s v="fhabberghamn8@discovery.com"/>
    <x v="0"/>
    <s v="Ara"/>
    <s v="D"/>
    <n v="0.2"/>
    <n v="2.9849999999999999"/>
    <n v="11.94"/>
    <s v="Arabica"/>
    <s v="Dark"/>
    <s v="No"/>
  </r>
  <r>
    <s v="Allis Wilmore"/>
    <s v=""/>
    <x v="0"/>
    <s v="Lib"/>
    <s v="M"/>
    <n v="2.5"/>
    <n v="33.464999999999996"/>
    <n v="100.39499999999998"/>
    <s v="Liberica"/>
    <s v="Medium"/>
    <s v="No"/>
  </r>
  <r>
    <s v="Romain Avrashin"/>
    <s v="ravrashinna@tamu.edu"/>
    <x v="0"/>
    <s v="Ara"/>
    <s v="D"/>
    <n v="2.5"/>
    <n v="22.884999999999998"/>
    <n v="114.42499999999998"/>
    <s v="Arabica"/>
    <s v="Dark"/>
    <s v="No"/>
  </r>
  <r>
    <s v="Miran Doidge"/>
    <s v="mdoidgenb@etsy.com"/>
    <x v="0"/>
    <s v="Exc"/>
    <s v="M"/>
    <n v="0.5"/>
    <n v="8.25"/>
    <n v="41.25"/>
    <s v="Excelsia"/>
    <s v="Medium"/>
    <s v="No"/>
  </r>
  <r>
    <s v="Janeva Edinboro"/>
    <s v="jedinboronc@reverbnation.com"/>
    <x v="0"/>
    <s v="Rob"/>
    <s v="L"/>
    <n v="0.5"/>
    <n v="7.169999999999999"/>
    <n v="28.679999999999996"/>
    <s v="Robusta"/>
    <s v="Light"/>
    <s v="Yes"/>
  </r>
  <r>
    <s v="Trumaine Tewelson"/>
    <s v="ttewelsonnd@cdbaby.com"/>
    <x v="0"/>
    <s v="Lib"/>
    <s v="M"/>
    <n v="0.2"/>
    <n v="4.3650000000000002"/>
    <n v="4.3650000000000002"/>
    <s v="Liberica"/>
    <s v="Medium"/>
    <s v="No"/>
  </r>
  <r>
    <s v="Odelia Skerme"/>
    <s v="oskermen3@hatena.ne.jp"/>
    <x v="0"/>
    <s v="Exc"/>
    <s v="M"/>
    <n v="0.2"/>
    <n v="4.125"/>
    <n v="8.25"/>
    <s v="Excelsia"/>
    <s v="Medium"/>
    <s v="Yes"/>
  </r>
  <r>
    <s v="De Drewitt"/>
    <s v="ddrewittnf@mapquest.com"/>
    <x v="0"/>
    <s v="Exc"/>
    <s v="M"/>
    <n v="0.2"/>
    <n v="4.125"/>
    <n v="8.25"/>
    <s v="Excelsia"/>
    <s v="Medium"/>
    <s v="Yes"/>
  </r>
  <r>
    <s v="Adelheid Gladhill"/>
    <s v="agladhillng@stanford.edu"/>
    <x v="0"/>
    <s v="Ara"/>
    <s v="D"/>
    <n v="0.5"/>
    <n v="5.97"/>
    <n v="35.82"/>
    <s v="Arabica"/>
    <s v="Dark"/>
    <s v="Yes"/>
  </r>
  <r>
    <s v="Murielle Lorinez"/>
    <s v="mlorineznh@whitehouse.gov"/>
    <x v="0"/>
    <s v="Exc"/>
    <s v="D"/>
    <n v="2.5"/>
    <n v="27.945"/>
    <n v="167.67000000000002"/>
    <s v="Excelsia"/>
    <s v="Dark"/>
    <s v="No"/>
  </r>
  <r>
    <s v="Edin Mathe"/>
    <s v=""/>
    <x v="0"/>
    <s v="Ara"/>
    <s v="M"/>
    <n v="2.5"/>
    <n v="25.874999999999996"/>
    <n v="51.749999999999993"/>
    <s v="Arabica"/>
    <s v="Medium"/>
    <s v="Yes"/>
  </r>
  <r>
    <s v="Mordy Van Der Vlies"/>
    <s v="mvannj@wikipedia.org"/>
    <x v="0"/>
    <s v="Ara"/>
    <s v="D"/>
    <n v="0.2"/>
    <n v="2.9849999999999999"/>
    <n v="8.9550000000000001"/>
    <s v="Arabica"/>
    <s v="Dark"/>
    <s v="Yes"/>
  </r>
  <r>
    <s v="Spencer Wastell"/>
    <s v=""/>
    <x v="0"/>
    <s v="Exc"/>
    <s v="L"/>
    <n v="0.5"/>
    <n v="8.91"/>
    <n v="53.46"/>
    <s v="Excelsia"/>
    <s v="Light"/>
    <s v="No"/>
  </r>
  <r>
    <s v="Jemimah Ethelston"/>
    <s v="jethelstonnl@creativecommons.org"/>
    <x v="0"/>
    <s v="Ara"/>
    <s v="L"/>
    <n v="0.2"/>
    <n v="3.8849999999999998"/>
    <n v="23.31"/>
    <s v="Arabica"/>
    <s v="Light"/>
    <s v="Yes"/>
  </r>
  <r>
    <s v="Jemimah Ethelston"/>
    <s v="jethelstonnl@creativecommons.org"/>
    <x v="0"/>
    <s v="Ara"/>
    <s v="M"/>
    <n v="0.2"/>
    <n v="3.375"/>
    <n v="6.75"/>
    <s v="Arabica"/>
    <s v="Medium"/>
    <s v="Yes"/>
  </r>
  <r>
    <s v="Perice Eberz"/>
    <s v="peberznn@woothemes.com"/>
    <x v="0"/>
    <s v="Lib"/>
    <s v="D"/>
    <n v="0.5"/>
    <n v="7.77"/>
    <n v="7.77"/>
    <s v="Liberica"/>
    <s v="Dark"/>
    <s v="Yes"/>
  </r>
  <r>
    <s v="Bear Gaish"/>
    <s v="bgaishno@altervista.org"/>
    <x v="0"/>
    <s v="Lib"/>
    <s v="D"/>
    <n v="2.5"/>
    <n v="29.784999999999997"/>
    <n v="119.13999999999999"/>
    <s v="Liberica"/>
    <s v="Dark"/>
    <s v="Yes"/>
  </r>
  <r>
    <s v="Lynnea Danton"/>
    <s v="ldantonnp@miitbeian.gov.cn"/>
    <x v="0"/>
    <s v="Ara"/>
    <s v="D"/>
    <n v="1"/>
    <n v="9.9499999999999993"/>
    <n v="19.899999999999999"/>
    <s v="Arabica"/>
    <s v="Dark"/>
    <s v="No"/>
  </r>
  <r>
    <s v="Skipton Morrall"/>
    <s v="smorrallnq@answers.com"/>
    <x v="0"/>
    <s v="Rob"/>
    <s v="L"/>
    <n v="0.5"/>
    <n v="7.169999999999999"/>
    <n v="35.849999999999994"/>
    <s v="Robusta"/>
    <s v="Light"/>
    <s v="Yes"/>
  </r>
  <r>
    <s v="Devan Crownshaw"/>
    <s v="dcrownshawnr@photobucket.com"/>
    <x v="0"/>
    <s v="Lib"/>
    <s v="D"/>
    <n v="2.5"/>
    <n v="29.784999999999997"/>
    <n v="89.35499999999999"/>
    <s v="Liberica"/>
    <s v="Dark"/>
    <s v="No"/>
  </r>
  <r>
    <s v="Odelia Skerme"/>
    <s v="oskermen3@hatena.ne.jp"/>
    <x v="0"/>
    <s v="Lib"/>
    <s v="M"/>
    <n v="0.2"/>
    <n v="4.3650000000000002"/>
    <n v="8.73"/>
    <s v="Liberica"/>
    <s v="Medium"/>
    <s v="Yes"/>
  </r>
  <r>
    <s v="Joceline Reddoch"/>
    <s v="jreddochnt@sun.com"/>
    <x v="0"/>
    <s v="Rob"/>
    <s v="L"/>
    <n v="2.5"/>
    <n v="27.484999999999996"/>
    <n v="137.42499999999998"/>
    <s v="Robusta"/>
    <s v="Light"/>
    <s v="No"/>
  </r>
  <r>
    <s v="Shelley Titley"/>
    <s v="stitleynu@whitehouse.gov"/>
    <x v="0"/>
    <s v="Lib"/>
    <s v="M"/>
    <n v="0.5"/>
    <n v="8.73"/>
    <n v="34.92"/>
    <s v="Liberica"/>
    <s v="Medium"/>
    <s v="No"/>
  </r>
  <r>
    <s v="Redd Simao"/>
    <s v="rsimaonv@simplemachines.org"/>
    <x v="0"/>
    <s v="Ara"/>
    <s v="L"/>
    <n v="2.5"/>
    <n v="29.784999999999997"/>
    <n v="178.70999999999998"/>
    <s v="Arabica"/>
    <s v="Light"/>
    <s v="No"/>
  </r>
  <r>
    <s v="Cece Inker"/>
    <s v=""/>
    <x v="0"/>
    <s v="Ara"/>
    <s v="M"/>
    <n v="2.5"/>
    <n v="25.874999999999996"/>
    <n v="25.874999999999996"/>
    <s v="Arabica"/>
    <s v="Medium"/>
    <s v="No"/>
  </r>
  <r>
    <s v="Noel Chisholm"/>
    <s v="nchisholmnx@example.com"/>
    <x v="0"/>
    <s v="Lib"/>
    <s v="D"/>
    <n v="1"/>
    <n v="12.95"/>
    <n v="77.699999999999989"/>
    <s v="Liberica"/>
    <s v="Dark"/>
    <s v="Yes"/>
  </r>
  <r>
    <s v="Grazia Oats"/>
    <s v="goatsny@live.com"/>
    <x v="0"/>
    <s v="Rob"/>
    <s v="M"/>
    <n v="1"/>
    <n v="9.9499999999999993"/>
    <n v="9.9499999999999993"/>
    <s v="Robusta"/>
    <s v="Medium"/>
    <s v="Yes"/>
  </r>
  <r>
    <s v="Meade Birkin"/>
    <s v="mbirkinnz@java.com"/>
    <x v="0"/>
    <s v="Lib"/>
    <s v="M"/>
    <n v="1"/>
    <n v="14.55"/>
    <n v="29.1"/>
    <s v="Liberica"/>
    <s v="Medium"/>
    <s v="Yes"/>
  </r>
  <r>
    <s v="Ronda Pyson"/>
    <s v="rpysono0@constantcontact.com"/>
    <x v="1"/>
    <s v="Rob"/>
    <s v="L"/>
    <n v="0.2"/>
    <n v="3.5849999999999995"/>
    <n v="21.509999999999998"/>
    <s v="Robusta"/>
    <s v="Light"/>
    <s v="No"/>
  </r>
  <r>
    <s v="Modesty MacConnechie"/>
    <s v="mmacconnechieo9@reuters.com"/>
    <x v="0"/>
    <s v="Ara"/>
    <s v="M"/>
    <n v="0.5"/>
    <n v="6.75"/>
    <n v="6.75"/>
    <s v="Arabica"/>
    <s v="Medium"/>
    <s v="Yes"/>
  </r>
  <r>
    <s v="Rafaela Treacher"/>
    <s v="rtreachero2@usa.gov"/>
    <x v="1"/>
    <s v="Ara"/>
    <s v="D"/>
    <n v="0.5"/>
    <n v="5.97"/>
    <n v="17.91"/>
    <s v="Arabica"/>
    <s v="Dark"/>
    <s v="No"/>
  </r>
  <r>
    <s v="Bee Fattorini"/>
    <s v="bfattorinio3@quantcast.com"/>
    <x v="1"/>
    <s v="Ara"/>
    <s v="L"/>
    <n v="2.5"/>
    <n v="29.784999999999997"/>
    <n v="29.784999999999997"/>
    <s v="Arabica"/>
    <s v="Light"/>
    <s v="Yes"/>
  </r>
  <r>
    <s v="Margie Palleske"/>
    <s v="mpalleskeo4@nyu.edu"/>
    <x v="0"/>
    <s v="Exc"/>
    <s v="M"/>
    <n v="0.5"/>
    <n v="8.25"/>
    <n v="41.25"/>
    <s v="Excelsia"/>
    <s v="Medium"/>
    <s v="Yes"/>
  </r>
  <r>
    <s v="Alexina Randals"/>
    <s v=""/>
    <x v="0"/>
    <s v="Rob"/>
    <s v="M"/>
    <n v="0.5"/>
    <n v="5.97"/>
    <n v="17.91"/>
    <s v="Robusta"/>
    <s v="Medium"/>
    <s v="Yes"/>
  </r>
  <r>
    <s v="Filip Antcliffe"/>
    <s v="fantcliffeo6@amazon.co.jp"/>
    <x v="1"/>
    <s v="Exc"/>
    <s v="D"/>
    <n v="0.5"/>
    <n v="7.29"/>
    <n v="7.29"/>
    <s v="Excelsia"/>
    <s v="Dark"/>
    <s v="Yes"/>
  </r>
  <r>
    <s v="Peyter Matignon"/>
    <s v="pmatignono7@harvard.edu"/>
    <x v="2"/>
    <s v="Exc"/>
    <s v="L"/>
    <n v="1"/>
    <n v="14.85"/>
    <n v="29.7"/>
    <s v="Excelsia"/>
    <s v="Light"/>
    <s v="Yes"/>
  </r>
  <r>
    <s v="Claudie Weond"/>
    <s v="cweondo8@theglobeandmail.com"/>
    <x v="0"/>
    <s v="Ara"/>
    <s v="M"/>
    <n v="1"/>
    <n v="11.25"/>
    <n v="22.5"/>
    <s v="Arabica"/>
    <s v="Medium"/>
    <s v="No"/>
  </r>
  <r>
    <s v="Modesty MacConnechie"/>
    <s v="mmacconnechieo9@reuters.com"/>
    <x v="0"/>
    <s v="Rob"/>
    <s v="M"/>
    <n v="0.2"/>
    <n v="2.9849999999999999"/>
    <n v="11.94"/>
    <s v="Robusta"/>
    <s v="Medium"/>
    <s v="Yes"/>
  </r>
  <r>
    <s v="Jaquenette Skentelbery"/>
    <s v="jskentelberyoa@paypal.com"/>
    <x v="0"/>
    <s v="Ara"/>
    <s v="L"/>
    <n v="1"/>
    <n v="12.95"/>
    <n v="25.9"/>
    <s v="Arabica"/>
    <s v="Light"/>
    <s v="No"/>
  </r>
  <r>
    <s v="Orazio Comber"/>
    <s v="ocomberob@goo.gl"/>
    <x v="1"/>
    <s v="Lib"/>
    <s v="M"/>
    <n v="0.5"/>
    <n v="8.73"/>
    <n v="43.650000000000006"/>
    <s v="Liberica"/>
    <s v="Medium"/>
    <s v="No"/>
  </r>
  <r>
    <s v="Orazio Comber"/>
    <s v="ocomberob@goo.gl"/>
    <x v="1"/>
    <s v="Ara"/>
    <s v="L"/>
    <n v="0.5"/>
    <n v="7.77"/>
    <n v="46.62"/>
    <s v="Arabica"/>
    <s v="Light"/>
    <s v="No"/>
  </r>
  <r>
    <s v="Zachary Tramel"/>
    <s v="ztramelod@netlog.com"/>
    <x v="0"/>
    <s v="Lib"/>
    <s v="L"/>
    <n v="0.5"/>
    <n v="9.51"/>
    <n v="28.53"/>
    <s v="Liberica"/>
    <s v="Light"/>
    <s v="No"/>
  </r>
  <r>
    <s v="Izaak Primak"/>
    <s v=""/>
    <x v="0"/>
    <s v="Rob"/>
    <s v="L"/>
    <n v="2.5"/>
    <n v="27.484999999999996"/>
    <n v="27.484999999999996"/>
    <s v="Robusta"/>
    <s v="Light"/>
    <s v="Yes"/>
  </r>
  <r>
    <s v="Brittani Thoresbie"/>
    <s v=""/>
    <x v="0"/>
    <s v="Exc"/>
    <s v="D"/>
    <n v="0.2"/>
    <n v="3.645"/>
    <n v="10.935"/>
    <s v="Excelsia"/>
    <s v="Dark"/>
    <s v="No"/>
  </r>
  <r>
    <s v="Constanta Hatfull"/>
    <s v="chatfullog@ebay.com"/>
    <x v="0"/>
    <s v="Rob"/>
    <s v="L"/>
    <n v="0.2"/>
    <n v="3.5849999999999995"/>
    <n v="7.169999999999999"/>
    <s v="Robusta"/>
    <s v="Light"/>
    <s v="No"/>
  </r>
  <r>
    <s v="Bobbe Castagneto"/>
    <s v=""/>
    <x v="0"/>
    <s v="Ara"/>
    <s v="L"/>
    <n v="0.2"/>
    <n v="3.8849999999999998"/>
    <n v="23.31"/>
    <s v="Arabica"/>
    <s v="Light"/>
    <s v="Yes"/>
  </r>
  <r>
    <s v="Kippie Marrison"/>
    <s v="kmarrisonoq@dropbox.com"/>
    <x v="0"/>
    <s v="Ara"/>
    <s v="D"/>
    <n v="2.5"/>
    <n v="22.884999999999998"/>
    <n v="114.42499999999998"/>
    <s v="Arabica"/>
    <s v="Dark"/>
    <s v="Yes"/>
  </r>
  <r>
    <s v="Lindon Agnolo"/>
    <s v="lagnolooj@pinterest.com"/>
    <x v="0"/>
    <s v="Ara"/>
    <s v="M"/>
    <n v="2.5"/>
    <n v="25.874999999999996"/>
    <n v="77.624999999999986"/>
    <s v="Arabica"/>
    <s v="Medium"/>
    <s v="Yes"/>
  </r>
  <r>
    <s v="Delainey Kiddy"/>
    <s v="dkiddyok@fda.gov"/>
    <x v="0"/>
    <s v="Rob"/>
    <s v="D"/>
    <n v="0.5"/>
    <n v="5.3699999999999992"/>
    <n v="5.3699999999999992"/>
    <s v="Robusta"/>
    <s v="Dark"/>
    <s v="Yes"/>
  </r>
  <r>
    <s v="Helli Petroulis"/>
    <s v="hpetroulisol@state.tx.us"/>
    <x v="1"/>
    <s v="Rob"/>
    <s v="D"/>
    <n v="2.5"/>
    <n v="20.584999999999997"/>
    <n v="123.50999999999999"/>
    <s v="Robusta"/>
    <s v="Dark"/>
    <s v="No"/>
  </r>
  <r>
    <s v="Marty Scholl"/>
    <s v="mschollom@taobao.com"/>
    <x v="0"/>
    <s v="Lib"/>
    <s v="M"/>
    <n v="0.5"/>
    <n v="8.73"/>
    <n v="17.46"/>
    <s v="Liberica"/>
    <s v="Medium"/>
    <s v="No"/>
  </r>
  <r>
    <s v="Kienan Ferson"/>
    <s v="kfersonon@g.co"/>
    <x v="0"/>
    <s v="Exc"/>
    <s v="L"/>
    <n v="0.2"/>
    <n v="4.4550000000000001"/>
    <n v="13.365"/>
    <s v="Excelsia"/>
    <s v="Light"/>
    <s v="No"/>
  </r>
  <r>
    <s v="Blake Kelloway"/>
    <s v="bkellowayoo@omniture.com"/>
    <x v="0"/>
    <s v="Ara"/>
    <s v="L"/>
    <n v="0.2"/>
    <n v="3.8849999999999998"/>
    <n v="7.77"/>
    <s v="Arabica"/>
    <s v="Light"/>
    <s v="Yes"/>
  </r>
  <r>
    <s v="Scarlett Oliffe"/>
    <s v="soliffeop@yellowbook.com"/>
    <x v="0"/>
    <s v="Rob"/>
    <s v="D"/>
    <n v="0.2"/>
    <n v="2.6849999999999996"/>
    <n v="2.6849999999999996"/>
    <s v="Robusta"/>
    <s v="Dark"/>
    <s v="Yes"/>
  </r>
  <r>
    <s v="Kippie Marrison"/>
    <s v="kmarrisonoq@dropbox.com"/>
    <x v="0"/>
    <s v="Rob"/>
    <s v="D"/>
    <n v="2.5"/>
    <n v="20.584999999999997"/>
    <n v="20.584999999999997"/>
    <s v="Robusta"/>
    <s v="Dark"/>
    <s v="Yes"/>
  </r>
  <r>
    <s v="Celestia Dolohunty"/>
    <s v="cdolohuntyor@dailymail.co.uk"/>
    <x v="0"/>
    <s v="Ara"/>
    <s v="D"/>
    <n v="2.5"/>
    <n v="22.884999999999998"/>
    <n v="114.42499999999998"/>
    <s v="Arabica"/>
    <s v="Dark"/>
    <s v="Yes"/>
  </r>
  <r>
    <s v="Patsy Vasilenko"/>
    <s v="pvasilenkoos@addtoany.com"/>
    <x v="2"/>
    <s v="Exc"/>
    <s v="M"/>
    <n v="0.2"/>
    <n v="4.125"/>
    <n v="20.625"/>
    <s v="Excelsia"/>
    <s v="Medium"/>
    <s v="No"/>
  </r>
  <r>
    <s v="Raphaela Schankelborg"/>
    <s v="rschankelborgot@ameblo.jp"/>
    <x v="0"/>
    <s v="Lib"/>
    <s v="L"/>
    <n v="0.5"/>
    <n v="9.51"/>
    <n v="57.06"/>
    <s v="Liberica"/>
    <s v="Light"/>
    <s v="Yes"/>
  </r>
  <r>
    <s v="Sharity Wickens"/>
    <s v=""/>
    <x v="1"/>
    <s v="Rob"/>
    <s v="D"/>
    <n v="2.5"/>
    <n v="20.584999999999997"/>
    <n v="82.339999999999989"/>
    <s v="Robusta"/>
    <s v="Dark"/>
    <s v="Yes"/>
  </r>
  <r>
    <s v="Derick Snow"/>
    <s v=""/>
    <x v="0"/>
    <s v="Exc"/>
    <s v="M"/>
    <n v="2.5"/>
    <n v="31.624999999999996"/>
    <n v="158.12499999999997"/>
    <s v="Excelsia"/>
    <s v="Medium"/>
    <s v="No"/>
  </r>
  <r>
    <s v="Baxy Cargen"/>
    <s v="bcargenow@geocities.jp"/>
    <x v="0"/>
    <s v="Rob"/>
    <s v="D"/>
    <n v="0.5"/>
    <n v="5.3699999999999992"/>
    <n v="32.22"/>
    <s v="Robusta"/>
    <s v="Dark"/>
    <s v="Yes"/>
  </r>
  <r>
    <s v="Ryann Stickler"/>
    <s v="rsticklerox@printfriendly.com"/>
    <x v="2"/>
    <s v="Exc"/>
    <s v="D"/>
    <n v="1"/>
    <n v="12.15"/>
    <n v="24.3"/>
    <s v="Excelsia"/>
    <s v="Dark"/>
    <s v="No"/>
  </r>
  <r>
    <s v="Daryn Cassius"/>
    <s v=""/>
    <x v="0"/>
    <s v="Rob"/>
    <s v="L"/>
    <n v="0.5"/>
    <n v="7.169999999999999"/>
    <n v="35.849999999999994"/>
    <s v="Robusta"/>
    <s v="Light"/>
    <s v="No"/>
  </r>
  <r>
    <s v="Derick Snow"/>
    <s v=""/>
    <x v="0"/>
    <s v="Lib"/>
    <s v="M"/>
    <n v="1"/>
    <n v="14.55"/>
    <n v="72.75"/>
    <s v="Liberica"/>
    <s v="Medium"/>
    <s v="No"/>
  </r>
  <r>
    <s v="Skelly Dolohunty"/>
    <s v=""/>
    <x v="1"/>
    <s v="Lib"/>
    <s v="L"/>
    <n v="1"/>
    <n v="15.85"/>
    <n v="47.55"/>
    <s v="Liberica"/>
    <s v="Light"/>
    <s v="No"/>
  </r>
  <r>
    <s v="Drake Jevon"/>
    <s v="djevonp1@ibm.com"/>
    <x v="0"/>
    <s v="Rob"/>
    <s v="L"/>
    <n v="0.2"/>
    <n v="3.5849999999999995"/>
    <n v="3.5849999999999995"/>
    <s v="Robusta"/>
    <s v="Light"/>
    <s v="Yes"/>
  </r>
  <r>
    <s v="Hall Ranner"/>
    <s v="hrannerp2@omniture.com"/>
    <x v="0"/>
    <s v="Exc"/>
    <s v="M"/>
    <n v="2.5"/>
    <n v="31.624999999999996"/>
    <n v="158.12499999999997"/>
    <s v="Excelsia"/>
    <s v="Medium"/>
    <s v="No"/>
  </r>
  <r>
    <s v="Berkly Imrie"/>
    <s v="bimriep3@addtoany.com"/>
    <x v="0"/>
    <s v="Lib"/>
    <s v="M"/>
    <n v="0.5"/>
    <n v="8.73"/>
    <n v="17.46"/>
    <s v="Liberica"/>
    <s v="Medium"/>
    <s v="No"/>
  </r>
  <r>
    <s v="Dorey Sopper"/>
    <s v="dsopperp4@eventbrite.com"/>
    <x v="0"/>
    <s v="Ara"/>
    <s v="L"/>
    <n v="2.5"/>
    <n v="29.784999999999997"/>
    <n v="148.92499999999998"/>
    <s v="Arabica"/>
    <s v="Light"/>
    <s v="No"/>
  </r>
  <r>
    <s v="Darcy Lochran"/>
    <s v=""/>
    <x v="0"/>
    <s v="Ara"/>
    <s v="M"/>
    <n v="0.5"/>
    <n v="6.75"/>
    <n v="40.5"/>
    <s v="Arabica"/>
    <s v="Medium"/>
    <s v="Yes"/>
  </r>
  <r>
    <s v="Lauritz Ledgley"/>
    <s v="lledgleyp6@de.vu"/>
    <x v="0"/>
    <s v="Ara"/>
    <s v="M"/>
    <n v="0.5"/>
    <n v="6.75"/>
    <n v="27"/>
    <s v="Arabica"/>
    <s v="Medium"/>
    <s v="Yes"/>
  </r>
  <r>
    <s v="Tawnya Menary"/>
    <s v="tmenaryp7@phoca.cz"/>
    <x v="0"/>
    <s v="Lib"/>
    <s v="D"/>
    <n v="1"/>
    <n v="12.95"/>
    <n v="38.849999999999994"/>
    <s v="Liberica"/>
    <s v="Dark"/>
    <s v="No"/>
  </r>
  <r>
    <s v="Gustaf Ciccotti"/>
    <s v="gciccottip8@so-net.ne.jp"/>
    <x v="0"/>
    <s v="Rob"/>
    <s v="L"/>
    <n v="1"/>
    <n v="11.95"/>
    <n v="59.75"/>
    <s v="Robusta"/>
    <s v="Light"/>
    <s v="No"/>
  </r>
  <r>
    <s v="Bobbe Renner"/>
    <s v=""/>
    <x v="0"/>
    <s v="Rob"/>
    <s v="L"/>
    <n v="0.2"/>
    <n v="3.5849999999999995"/>
    <n v="10.754999999999999"/>
    <s v="Robusta"/>
    <s v="Light"/>
    <s v="No"/>
  </r>
  <r>
    <s v="Wilton Jallin"/>
    <s v="wjallinpa@pcworld.com"/>
    <x v="0"/>
    <s v="Ara"/>
    <s v="D"/>
    <n v="2.5"/>
    <n v="22.884999999999998"/>
    <n v="91.539999999999992"/>
    <s v="Arabica"/>
    <s v="Dark"/>
    <s v="No"/>
  </r>
  <r>
    <s v="Mindy Bogey"/>
    <s v="mbogeypb@thetimes.co.uk"/>
    <x v="0"/>
    <s v="Ara"/>
    <s v="M"/>
    <n v="1"/>
    <n v="11.25"/>
    <n v="45"/>
    <s v="Arabica"/>
    <s v="Medium"/>
    <s v="Yes"/>
  </r>
  <r>
    <s v="Paulie Fonzone"/>
    <s v=""/>
    <x v="0"/>
    <s v="Rob"/>
    <s v="M"/>
    <n v="2.5"/>
    <n v="22.884999999999998"/>
    <n v="137.31"/>
    <s v="Robusta"/>
    <s v="Medium"/>
    <s v="Yes"/>
  </r>
  <r>
    <s v="Merrile Cobbledick"/>
    <s v="mcobbledickpd@ucsd.edu"/>
    <x v="0"/>
    <s v="Ara"/>
    <s v="M"/>
    <n v="0.5"/>
    <n v="6.75"/>
    <n v="6.75"/>
    <s v="Arabica"/>
    <s v="Medium"/>
    <s v="No"/>
  </r>
  <r>
    <s v="Antonius Lewry"/>
    <s v="alewrype@whitehouse.gov"/>
    <x v="0"/>
    <s v="Ara"/>
    <s v="M"/>
    <n v="1"/>
    <n v="11.25"/>
    <n v="45"/>
    <s v="Arabica"/>
    <s v="Medium"/>
    <s v="No"/>
  </r>
  <r>
    <s v="Isis Hessel"/>
    <s v="ihesselpf@ox.ac.uk"/>
    <x v="0"/>
    <s v="Exc"/>
    <s v="D"/>
    <n v="2.5"/>
    <n v="27.945"/>
    <n v="83.835000000000008"/>
    <s v="Excelsia"/>
    <s v="Dark"/>
    <s v="Yes"/>
  </r>
  <r>
    <s v="Harland Trematick"/>
    <s v=""/>
    <x v="1"/>
    <s v="Exc"/>
    <s v="D"/>
    <n v="0.2"/>
    <n v="3.645"/>
    <n v="3.645"/>
    <s v="Excelsia"/>
    <s v="Dark"/>
    <s v="Yes"/>
  </r>
  <r>
    <s v="Chloris Sorrell"/>
    <s v="csorrellph@amazon.com"/>
    <x v="2"/>
    <s v="Ara"/>
    <s v="M"/>
    <n v="0.5"/>
    <n v="6.75"/>
    <n v="6.75"/>
    <s v="Arabica"/>
    <s v="Medium"/>
    <s v="No"/>
  </r>
  <r>
    <s v="Chloris Sorrell"/>
    <s v="csorrellph@amazon.com"/>
    <x v="2"/>
    <s v="Exc"/>
    <s v="D"/>
    <n v="0.5"/>
    <n v="7.29"/>
    <n v="21.87"/>
    <s v="Excelsia"/>
    <s v="Dark"/>
    <s v="No"/>
  </r>
  <r>
    <s v="Quintina Heavyside"/>
    <s v="qheavysidepj@unc.edu"/>
    <x v="0"/>
    <s v="Rob"/>
    <s v="D"/>
    <n v="0.2"/>
    <n v="2.6849999999999996"/>
    <n v="13.424999999999997"/>
    <s v="Robusta"/>
    <s v="Dark"/>
    <s v="Yes"/>
  </r>
  <r>
    <s v="Hadley Reuven"/>
    <s v="hreuvenpk@whitehouse.gov"/>
    <x v="0"/>
    <s v="Rob"/>
    <s v="D"/>
    <n v="2.5"/>
    <n v="20.584999999999997"/>
    <n v="123.50999999999999"/>
    <s v="Robusta"/>
    <s v="Dark"/>
    <s v="No"/>
  </r>
  <r>
    <s v="Mitch Attwool"/>
    <s v="mattwoolpl@nba.com"/>
    <x v="0"/>
    <s v="Lib"/>
    <s v="D"/>
    <n v="0.2"/>
    <n v="3.8849999999999998"/>
    <n v="7.77"/>
    <s v="Liberica"/>
    <s v="Dark"/>
    <s v="No"/>
  </r>
  <r>
    <s v="Charin Maplethorp"/>
    <s v=""/>
    <x v="0"/>
    <s v="Ara"/>
    <s v="M"/>
    <n v="1"/>
    <n v="11.25"/>
    <n v="67.5"/>
    <s v="Arabica"/>
    <s v="Medium"/>
    <s v="Yes"/>
  </r>
  <r>
    <s v="Goldie Wynes"/>
    <s v="gwynespn@dagondesign.com"/>
    <x v="0"/>
    <s v="Exc"/>
    <s v="D"/>
    <n v="2.5"/>
    <n v="27.945"/>
    <n v="27.945"/>
    <s v="Excelsia"/>
    <s v="Dark"/>
    <s v="No"/>
  </r>
  <r>
    <s v="Celie MacCourt"/>
    <s v="cmaccourtpo@amazon.com"/>
    <x v="0"/>
    <s v="Ara"/>
    <s v="L"/>
    <n v="2.5"/>
    <n v="29.784999999999997"/>
    <n v="89.35499999999999"/>
    <s v="Arabica"/>
    <s v="Light"/>
    <s v="No"/>
  </r>
  <r>
    <s v="Derick Snow"/>
    <s v=""/>
    <x v="0"/>
    <s v="Ara"/>
    <s v="M"/>
    <n v="0.5"/>
    <n v="6.75"/>
    <n v="20.25"/>
    <s v="Arabica"/>
    <s v="Medium"/>
    <s v="No"/>
  </r>
  <r>
    <s v="Evy Wilsone"/>
    <s v="ewilsonepq@eepurl.com"/>
    <x v="0"/>
    <s v="Ara"/>
    <s v="M"/>
    <n v="0.5"/>
    <n v="6.75"/>
    <n v="33.75"/>
    <s v="Arabica"/>
    <s v="Medium"/>
    <s v="Yes"/>
  </r>
  <r>
    <s v="Dolores Duffie"/>
    <s v="dduffiepr@time.com"/>
    <x v="0"/>
    <s v="Exc"/>
    <s v="D"/>
    <n v="2.5"/>
    <n v="27.945"/>
    <n v="111.78"/>
    <s v="Excelsia"/>
    <s v="Dark"/>
    <s v="No"/>
  </r>
  <r>
    <s v="Mathilda Matiasek"/>
    <s v="mmatiasekps@ucoz.ru"/>
    <x v="0"/>
    <s v="Exc"/>
    <s v="M"/>
    <n v="2.5"/>
    <n v="31.624999999999996"/>
    <n v="63.249999999999993"/>
    <s v="Excelsia"/>
    <s v="Medium"/>
    <s v="Yes"/>
  </r>
  <r>
    <s v="Jarred Camillo"/>
    <s v="jcamillopt@shinystat.com"/>
    <x v="0"/>
    <s v="Exc"/>
    <s v="L"/>
    <n v="0.2"/>
    <n v="4.4550000000000001"/>
    <n v="8.91"/>
    <s v="Excelsia"/>
    <s v="Light"/>
    <s v="Yes"/>
  </r>
  <r>
    <s v="Kameko Philbrick"/>
    <s v="kphilbrickpu@cdc.gov"/>
    <x v="0"/>
    <s v="Exc"/>
    <s v="D"/>
    <n v="1"/>
    <n v="12.15"/>
    <n v="12.15"/>
    <s v="Excelsia"/>
    <s v="Dark"/>
    <s v="Yes"/>
  </r>
  <r>
    <s v="Mallory Shrimpling"/>
    <s v=""/>
    <x v="0"/>
    <s v="Ara"/>
    <s v="D"/>
    <n v="0.5"/>
    <n v="5.97"/>
    <n v="23.88"/>
    <s v="Arabica"/>
    <s v="Dark"/>
    <s v="Yes"/>
  </r>
  <r>
    <s v="Barnett Sillis"/>
    <s v="bsillispw@istockphoto.com"/>
    <x v="0"/>
    <s v="Exc"/>
    <s v="M"/>
    <n v="1"/>
    <n v="13.75"/>
    <n v="55"/>
    <s v="Excelsia"/>
    <s v="Medium"/>
    <s v="No"/>
  </r>
  <r>
    <s v="Brenn Dundredge"/>
    <s v=""/>
    <x v="0"/>
    <s v="Rob"/>
    <s v="D"/>
    <n v="1"/>
    <n v="8.9499999999999993"/>
    <n v="26.849999999999998"/>
    <s v="Robusta"/>
    <s v="Dark"/>
    <s v="Yes"/>
  </r>
  <r>
    <s v="Read Cutts"/>
    <s v="rcuttspy@techcrunch.com"/>
    <x v="0"/>
    <s v="Rob"/>
    <s v="M"/>
    <n v="2.5"/>
    <n v="22.884999999999998"/>
    <n v="114.42499999999998"/>
    <s v="Robusta"/>
    <s v="Medium"/>
    <s v="No"/>
  </r>
  <r>
    <s v="Michale Delves"/>
    <s v="mdelvespz@nature.com"/>
    <x v="0"/>
    <s v="Ara"/>
    <s v="M"/>
    <n v="2.5"/>
    <n v="25.874999999999996"/>
    <n v="155.24999999999997"/>
    <s v="Arabica"/>
    <s v="Medium"/>
    <s v="Yes"/>
  </r>
  <r>
    <s v="Devland Gritton"/>
    <s v="dgrittonq0@nydailynews.com"/>
    <x v="0"/>
    <s v="Lib"/>
    <s v="D"/>
    <n v="0.5"/>
    <n v="7.77"/>
    <n v="23.31"/>
    <s v="Liberica"/>
    <s v="Dark"/>
    <s v="Yes"/>
  </r>
  <r>
    <s v="Devland Gritton"/>
    <s v="dgrittonq0@nydailynews.com"/>
    <x v="0"/>
    <s v="Rob"/>
    <s v="M"/>
    <n v="2.5"/>
    <n v="22.884999999999998"/>
    <n v="91.539999999999992"/>
    <s v="Robusta"/>
    <s v="Medium"/>
    <s v="Yes"/>
  </r>
  <r>
    <s v="Dell Gut"/>
    <s v="dgutq2@umich.edu"/>
    <x v="0"/>
    <s v="Exc"/>
    <s v="L"/>
    <n v="1"/>
    <n v="14.85"/>
    <n v="74.25"/>
    <s v="Excelsia"/>
    <s v="Light"/>
    <s v="Yes"/>
  </r>
  <r>
    <s v="Willy Pummery"/>
    <s v="wpummeryq3@topsy.com"/>
    <x v="0"/>
    <s v="Lib"/>
    <s v="L"/>
    <n v="0.2"/>
    <n v="4.7549999999999999"/>
    <n v="28.53"/>
    <s v="Liberica"/>
    <s v="Light"/>
    <s v="No"/>
  </r>
  <r>
    <s v="Geoffrey Siuda"/>
    <s v="gsiudaq4@nytimes.com"/>
    <x v="0"/>
    <s v="Rob"/>
    <s v="L"/>
    <n v="0.5"/>
    <n v="7.169999999999999"/>
    <n v="14.339999999999998"/>
    <s v="Robusta"/>
    <s v="Light"/>
    <s v="Yes"/>
  </r>
  <r>
    <s v="Henderson Crowne"/>
    <s v="hcrowneq5@wufoo.com"/>
    <x v="1"/>
    <s v="Ara"/>
    <s v="L"/>
    <n v="0.5"/>
    <n v="7.77"/>
    <n v="15.54"/>
    <s v="Arabica"/>
    <s v="Light"/>
    <s v="Yes"/>
  </r>
  <r>
    <s v="Vernor Pawsey"/>
    <s v="vpawseyq6@tiny.cc"/>
    <x v="0"/>
    <s v="Rob"/>
    <s v="L"/>
    <n v="1"/>
    <n v="11.95"/>
    <n v="35.849999999999994"/>
    <s v="Robusta"/>
    <s v="Light"/>
    <s v="No"/>
  </r>
  <r>
    <s v="Augustin Waterhouse"/>
    <s v="awaterhouseq7@istockphoto.com"/>
    <x v="0"/>
    <s v="Ara"/>
    <s v="L"/>
    <n v="0.5"/>
    <n v="7.77"/>
    <n v="46.62"/>
    <s v="Arabica"/>
    <s v="Light"/>
    <s v="No"/>
  </r>
  <r>
    <s v="Fanchon Haughian"/>
    <s v="fhaughianq8@1688.com"/>
    <x v="0"/>
    <s v="Rob"/>
    <s v="L"/>
    <n v="0.5"/>
    <n v="7.169999999999999"/>
    <n v="35.849999999999994"/>
    <s v="Robusta"/>
    <s v="Light"/>
    <s v="No"/>
  </r>
  <r>
    <s v="Jaimie Hatz"/>
    <s v=""/>
    <x v="0"/>
    <s v="Lib"/>
    <s v="D"/>
    <n v="2.5"/>
    <n v="29.784999999999997"/>
    <n v="119.13999999999999"/>
    <s v="Liberica"/>
    <s v="Dark"/>
    <s v="No"/>
  </r>
  <r>
    <s v="Edeline Edney"/>
    <s v=""/>
    <x v="0"/>
    <s v="Lib"/>
    <s v="D"/>
    <n v="0.5"/>
    <n v="7.77"/>
    <n v="23.31"/>
    <s v="Liberica"/>
    <s v="Dark"/>
    <s v="No"/>
  </r>
  <r>
    <s v="Rickie Faltin"/>
    <s v="rfaltinqb@topsy.com"/>
    <x v="1"/>
    <s v="Ara"/>
    <s v="M"/>
    <n v="1"/>
    <n v="11.25"/>
    <n v="11.25"/>
    <s v="Arabica"/>
    <s v="Medium"/>
    <s v="No"/>
  </r>
  <r>
    <s v="Gnni Cheeke"/>
    <s v="gcheekeqc@sitemeter.com"/>
    <x v="2"/>
    <s v="Exc"/>
    <s v="D"/>
    <n v="2.5"/>
    <n v="27.945"/>
    <n v="83.835000000000008"/>
    <s v="Excelsia"/>
    <s v="Dark"/>
    <s v="Yes"/>
  </r>
  <r>
    <s v="Gwenni Ratt"/>
    <s v="grattqd@phpbb.com"/>
    <x v="1"/>
    <s v="Rob"/>
    <s v="L"/>
    <n v="2.5"/>
    <n v="27.484999999999996"/>
    <n v="109.93999999999998"/>
    <s v="Robusta"/>
    <s v="Light"/>
    <s v="No"/>
  </r>
  <r>
    <s v="Johnath Fairebrother"/>
    <s v=""/>
    <x v="0"/>
    <s v="Rob"/>
    <s v="L"/>
    <n v="0.2"/>
    <n v="3.5849999999999995"/>
    <n v="14.339999999999998"/>
    <s v="Robusta"/>
    <s v="Light"/>
    <s v="Yes"/>
  </r>
  <r>
    <s v="Ingamar Eberlein"/>
    <s v="ieberleinqf@hc360.com"/>
    <x v="0"/>
    <s v="Rob"/>
    <s v="L"/>
    <n v="0.2"/>
    <n v="3.5849999999999995"/>
    <n v="21.509999999999998"/>
    <s v="Robusta"/>
    <s v="Light"/>
    <s v="No"/>
  </r>
  <r>
    <s v="Jilly Dreng"/>
    <s v="jdrengqg@uiuc.edu"/>
    <x v="1"/>
    <s v="Ara"/>
    <s v="M"/>
    <n v="1"/>
    <n v="11.25"/>
    <n v="22.5"/>
    <s v="Arabica"/>
    <s v="Medium"/>
    <s v="Yes"/>
  </r>
  <r>
    <s v="Brenn Dundredge"/>
    <s v=""/>
    <x v="0"/>
    <s v="Ara"/>
    <s v="L"/>
    <n v="0.2"/>
    <n v="3.8849999999999998"/>
    <n v="3.8849999999999998"/>
    <s v="Arabica"/>
    <s v="Light"/>
    <s v="Yes"/>
  </r>
  <r>
    <s v="Brenn Dundredge"/>
    <s v=""/>
    <x v="0"/>
    <s v="Exc"/>
    <s v="D"/>
    <n v="2.5"/>
    <n v="27.945"/>
    <n v="27.945"/>
    <s v="Excelsia"/>
    <s v="Dark"/>
    <s v="Yes"/>
  </r>
  <r>
    <s v="Brenn Dundredge"/>
    <s v=""/>
    <x v="0"/>
    <s v="Exc"/>
    <s v="L"/>
    <n v="2.5"/>
    <n v="34.154999999999994"/>
    <n v="170.77499999999998"/>
    <s v="Excelsia"/>
    <s v="Light"/>
    <s v="Yes"/>
  </r>
  <r>
    <s v="Brenn Dundredge"/>
    <s v=""/>
    <x v="0"/>
    <s v="Rob"/>
    <s v="L"/>
    <n v="2.5"/>
    <n v="27.484999999999996"/>
    <n v="54.969999999999992"/>
    <s v="Robusta"/>
    <s v="Light"/>
    <s v="Yes"/>
  </r>
  <r>
    <s v="Brenn Dundredge"/>
    <s v=""/>
    <x v="0"/>
    <s v="Exc"/>
    <s v="L"/>
    <n v="1"/>
    <n v="14.85"/>
    <n v="14.85"/>
    <s v="Excelsia"/>
    <s v="Light"/>
    <s v="Yes"/>
  </r>
  <r>
    <s v="Brenn Dundredge"/>
    <s v=""/>
    <x v="0"/>
    <s v="Ara"/>
    <s v="L"/>
    <n v="0.2"/>
    <n v="3.8849999999999998"/>
    <n v="7.77"/>
    <s v="Arabica"/>
    <s v="Light"/>
    <s v="Yes"/>
  </r>
  <r>
    <s v="Rhodie Strathern"/>
    <s v="rstrathernqn@devhub.com"/>
    <x v="0"/>
    <s v="Lib"/>
    <s v="L"/>
    <n v="0.2"/>
    <n v="4.7549999999999999"/>
    <n v="23.774999999999999"/>
    <s v="Liberica"/>
    <s v="Light"/>
    <s v="Yes"/>
  </r>
  <r>
    <s v="Chad Miguel"/>
    <s v="cmiguelqo@exblog.jp"/>
    <x v="0"/>
    <s v="Lib"/>
    <s v="L"/>
    <n v="1"/>
    <n v="15.85"/>
    <n v="79.25"/>
    <s v="Liberica"/>
    <s v="Light"/>
    <s v="Yes"/>
  </r>
  <r>
    <s v="Florinda Matusovsky"/>
    <s v=""/>
    <x v="0"/>
    <s v="Ara"/>
    <s v="D"/>
    <n v="2.5"/>
    <n v="22.884999999999998"/>
    <n v="45.769999999999996"/>
    <s v="Arabica"/>
    <s v="Dark"/>
    <s v="Yes"/>
  </r>
  <r>
    <s v="Morly Rocks"/>
    <s v="mrocksqq@exblog.jp"/>
    <x v="1"/>
    <s v="Rob"/>
    <s v="D"/>
    <n v="1"/>
    <n v="8.9499999999999993"/>
    <n v="8.9499999999999993"/>
    <s v="Robusta"/>
    <s v="Dark"/>
    <s v="Yes"/>
  </r>
  <r>
    <s v="Yuri Burrells"/>
    <s v="yburrellsqr@vinaora.com"/>
    <x v="0"/>
    <s v="Rob"/>
    <s v="M"/>
    <n v="0.5"/>
    <n v="5.97"/>
    <n v="23.88"/>
    <s v="Robusta"/>
    <s v="Medium"/>
    <s v="Yes"/>
  </r>
  <r>
    <s v="Cleopatra Goodrum"/>
    <s v="cgoodrumqs@goodreads.com"/>
    <x v="0"/>
    <s v="Exc"/>
    <s v="L"/>
    <n v="0.2"/>
    <n v="4.4550000000000001"/>
    <n v="22.274999999999999"/>
    <s v="Excelsia"/>
    <s v="Light"/>
    <s v="No"/>
  </r>
  <r>
    <s v="Joey Jefferys"/>
    <s v="jjefferysqt@blog.com"/>
    <x v="0"/>
    <s v="Rob"/>
    <s v="M"/>
    <n v="1"/>
    <n v="9.9499999999999993"/>
    <n v="29.849999999999998"/>
    <s v="Robusta"/>
    <s v="Medium"/>
    <s v="Yes"/>
  </r>
  <r>
    <s v="Bearnard Wardell"/>
    <s v="bwardellqu@adobe.com"/>
    <x v="0"/>
    <s v="Exc"/>
    <s v="L"/>
    <n v="0.5"/>
    <n v="8.91"/>
    <n v="53.46"/>
    <s v="Excelsia"/>
    <s v="Light"/>
    <s v="Yes"/>
  </r>
  <r>
    <s v="Zeke Walisiak"/>
    <s v="zwalisiakqv@ucsd.edu"/>
    <x v="1"/>
    <s v="Rob"/>
    <s v="D"/>
    <n v="0.2"/>
    <n v="2.6849999999999996"/>
    <n v="2.6849999999999996"/>
    <s v="Robusta"/>
    <s v="Dark"/>
    <s v="Yes"/>
  </r>
  <r>
    <s v="Wiley Leopold"/>
    <s v="wleopoldqw@blogspot.com"/>
    <x v="0"/>
    <s v="Rob"/>
    <s v="M"/>
    <n v="0.2"/>
    <n v="2.9849999999999999"/>
    <n v="5.97"/>
    <s v="Robusta"/>
    <s v="Medium"/>
    <s v="No"/>
  </r>
  <r>
    <s v="Chiarra Shalders"/>
    <s v="cshaldersqx@cisco.com"/>
    <x v="0"/>
    <s v="Lib"/>
    <s v="D"/>
    <n v="1"/>
    <n v="12.95"/>
    <n v="12.95"/>
    <s v="Liberica"/>
    <s v="Dark"/>
    <s v="Yes"/>
  </r>
  <r>
    <s v="Sharl Southerill"/>
    <s v=""/>
    <x v="0"/>
    <s v="Exc"/>
    <s v="M"/>
    <n v="0.5"/>
    <n v="8.25"/>
    <n v="8.25"/>
    <s v="Excelsia"/>
    <s v="Medium"/>
    <s v="No"/>
  </r>
  <r>
    <s v="Noni Furber"/>
    <s v="nfurberqz@jugem.jp"/>
    <x v="0"/>
    <s v="Ara"/>
    <s v="L"/>
    <n v="2.5"/>
    <n v="29.784999999999997"/>
    <n v="148.92499999999998"/>
    <s v="Arabica"/>
    <s v="Light"/>
    <s v="No"/>
  </r>
  <r>
    <s v="Dinah Crutcher"/>
    <s v=""/>
    <x v="1"/>
    <s v="Ara"/>
    <s v="L"/>
    <n v="2.5"/>
    <n v="29.784999999999997"/>
    <n v="89.35499999999999"/>
    <s v="Arabica"/>
    <s v="Light"/>
    <s v="Yes"/>
  </r>
  <r>
    <s v="Charlean Keave"/>
    <s v="ckeaver1@ucoz.com"/>
    <x v="0"/>
    <s v="Lib"/>
    <s v="M"/>
    <n v="1"/>
    <n v="14.55"/>
    <n v="87.300000000000011"/>
    <s v="Liberica"/>
    <s v="Medium"/>
    <s v="No"/>
  </r>
  <r>
    <s v="Sada Roseborough"/>
    <s v="sroseboroughr2@virginia.edu"/>
    <x v="0"/>
    <s v="Rob"/>
    <s v="D"/>
    <n v="0.5"/>
    <n v="5.3699999999999992"/>
    <n v="5.3699999999999992"/>
    <s v="Robusta"/>
    <s v="Dark"/>
    <s v="Yes"/>
  </r>
  <r>
    <s v="Clayton Kingwell"/>
    <s v="ckingwellr3@squarespace.com"/>
    <x v="1"/>
    <s v="Ara"/>
    <s v="D"/>
    <n v="0.2"/>
    <n v="2.9849999999999999"/>
    <n v="8.9550000000000001"/>
    <s v="Arabica"/>
    <s v="Dark"/>
    <s v="Yes"/>
  </r>
  <r>
    <s v="Kacy Canto"/>
    <s v="kcantor4@gmpg.org"/>
    <x v="0"/>
    <s v="Rob"/>
    <s v="L"/>
    <n v="2.5"/>
    <n v="27.484999999999996"/>
    <n v="137.42499999999998"/>
    <s v="Robusta"/>
    <s v="Light"/>
    <s v="Yes"/>
  </r>
  <r>
    <s v="Mab Blakemore"/>
    <s v="mblakemorer5@nsw.gov.au"/>
    <x v="0"/>
    <s v="Rob"/>
    <s v="L"/>
    <n v="1"/>
    <n v="11.95"/>
    <n v="59.75"/>
    <s v="Robusta"/>
    <s v="Light"/>
    <s v="No"/>
  </r>
  <r>
    <s v="Charlean Keave"/>
    <s v="ckeaver1@ucoz.com"/>
    <x v="0"/>
    <s v="Ara"/>
    <s v="L"/>
    <n v="0.5"/>
    <n v="7.77"/>
    <n v="23.31"/>
    <s v="Arabica"/>
    <s v="Light"/>
    <s v="No"/>
  </r>
  <r>
    <s v="Javier Causnett"/>
    <s v=""/>
    <x v="0"/>
    <s v="Rob"/>
    <s v="D"/>
    <n v="0.5"/>
    <n v="5.3699999999999992"/>
    <n v="10.739999999999998"/>
    <s v="Robusta"/>
    <s v="Dark"/>
    <s v="No"/>
  </r>
  <r>
    <s v="Demetris Micheli"/>
    <s v=""/>
    <x v="0"/>
    <s v="Exc"/>
    <s v="D"/>
    <n v="2.5"/>
    <n v="27.945"/>
    <n v="167.67000000000002"/>
    <s v="Excelsia"/>
    <s v="Dark"/>
    <s v="Yes"/>
  </r>
  <r>
    <s v="Chloette Bernardot"/>
    <s v="cbernardotr9@wix.com"/>
    <x v="0"/>
    <s v="Exc"/>
    <s v="D"/>
    <n v="0.2"/>
    <n v="3.645"/>
    <n v="21.87"/>
    <s v="Excelsia"/>
    <s v="Dark"/>
    <s v="Yes"/>
  </r>
  <r>
    <s v="Kim Kemery"/>
    <s v="kkemeryra@t.co"/>
    <x v="0"/>
    <s v="Rob"/>
    <s v="L"/>
    <n v="1"/>
    <n v="11.95"/>
    <n v="23.9"/>
    <s v="Robusta"/>
    <s v="Light"/>
    <s v="Yes"/>
  </r>
  <r>
    <s v="Fanchette Parlot"/>
    <s v="fparlotrb@forbes.com"/>
    <x v="0"/>
    <s v="Ara"/>
    <s v="M"/>
    <n v="0.2"/>
    <n v="3.375"/>
    <n v="6.75"/>
    <s v="Arabica"/>
    <s v="Medium"/>
    <s v="Yes"/>
  </r>
  <r>
    <s v="Ramon Cheak"/>
    <s v="rcheakrc@tripadvisor.com"/>
    <x v="1"/>
    <s v="Exc"/>
    <s v="M"/>
    <n v="2.5"/>
    <n v="31.624999999999996"/>
    <n v="31.624999999999996"/>
    <s v="Excelsia"/>
    <s v="Medium"/>
    <s v="Yes"/>
  </r>
  <r>
    <s v="Koressa O'Geneay"/>
    <s v="kogeneayrd@utexas.edu"/>
    <x v="0"/>
    <s v="Rob"/>
    <s v="L"/>
    <n v="1"/>
    <n v="11.95"/>
    <n v="47.8"/>
    <s v="Robusta"/>
    <s v="Light"/>
    <s v="No"/>
  </r>
  <r>
    <s v="Claudell Ayre"/>
    <s v="cayrere@symantec.com"/>
    <x v="0"/>
    <s v="Lib"/>
    <s v="M"/>
    <n v="2.5"/>
    <n v="33.464999999999996"/>
    <n v="33.464999999999996"/>
    <s v="Liberica"/>
    <s v="Medium"/>
    <s v="No"/>
  </r>
  <r>
    <s v="Lorianne Kyneton"/>
    <s v="lkynetonrf@macromedia.com"/>
    <x v="2"/>
    <s v="Ara"/>
    <s v="D"/>
    <n v="0.5"/>
    <n v="5.97"/>
    <n v="29.849999999999998"/>
    <s v="Arabica"/>
    <s v="Dark"/>
    <s v="Yes"/>
  </r>
  <r>
    <s v="Adele McFayden"/>
    <s v=""/>
    <x v="2"/>
    <s v="Rob"/>
    <s v="M"/>
    <n v="1"/>
    <n v="9.9499999999999993"/>
    <n v="29.849999999999998"/>
    <s v="Robusta"/>
    <s v="Medium"/>
    <s v="Yes"/>
  </r>
  <r>
    <s v="Herta Layne"/>
    <s v=""/>
    <x v="0"/>
    <s v="Ara"/>
    <s v="M"/>
    <n v="2.5"/>
    <n v="25.874999999999996"/>
    <n v="155.24999999999997"/>
    <s v="Arabica"/>
    <s v="Medium"/>
    <s v="Yes"/>
  </r>
  <r>
    <s v="Marguerite Graves"/>
    <s v=""/>
    <x v="0"/>
    <s v="Exc"/>
    <s v="D"/>
    <n v="0.2"/>
    <n v="3.645"/>
    <n v="18.225000000000001"/>
    <s v="Excelsia"/>
    <s v="Dark"/>
    <s v="No"/>
  </r>
  <r>
    <s v="Marguerite Graves"/>
    <s v=""/>
    <x v="0"/>
    <s v="Lib"/>
    <s v="D"/>
    <n v="0.5"/>
    <n v="7.77"/>
    <n v="15.54"/>
    <s v="Liberica"/>
    <s v="Dark"/>
    <s v="No"/>
  </r>
  <r>
    <s v="Desdemona Eye"/>
    <s v=""/>
    <x v="1"/>
    <s v="Lib"/>
    <s v="L"/>
    <n v="2.5"/>
    <n v="36.454999999999998"/>
    <n v="109.36499999999999"/>
    <s v="Liberica"/>
    <s v="Light"/>
    <s v="No"/>
  </r>
  <r>
    <s v="Margarette Sterland"/>
    <s v=""/>
    <x v="0"/>
    <s v="Ara"/>
    <s v="L"/>
    <n v="1"/>
    <n v="12.95"/>
    <n v="77.699999999999989"/>
    <s v="Arabica"/>
    <s v="Light"/>
    <s v="No"/>
  </r>
  <r>
    <s v="Catharine Scoines"/>
    <s v=""/>
    <x v="1"/>
    <s v="Ara"/>
    <s v="D"/>
    <n v="0.2"/>
    <n v="2.9849999999999999"/>
    <n v="8.9550000000000001"/>
    <s v="Arabica"/>
    <s v="Dark"/>
    <s v="No"/>
  </r>
  <r>
    <s v="Jennica Tewelson"/>
    <s v="jtewelsonrn@samsung.com"/>
    <x v="0"/>
    <s v="Rob"/>
    <s v="L"/>
    <n v="2.5"/>
    <n v="27.484999999999996"/>
    <n v="27.484999999999996"/>
    <s v="Robusta"/>
    <s v="Light"/>
    <s v="No"/>
  </r>
  <r>
    <s v="Marguerite Graves"/>
    <s v=""/>
    <x v="0"/>
    <s v="Rob"/>
    <s v="M"/>
    <n v="0.5"/>
    <n v="5.97"/>
    <n v="29.849999999999998"/>
    <s v="Robusta"/>
    <s v="Medium"/>
    <s v="No"/>
  </r>
  <r>
    <s v="Marguerite Graves"/>
    <s v=""/>
    <x v="0"/>
    <s v="Ara"/>
    <s v="M"/>
    <n v="0.5"/>
    <n v="6.75"/>
    <n v="27"/>
    <s v="Arabica"/>
    <s v="Medium"/>
    <s v="No"/>
  </r>
  <r>
    <s v="Nicolina Jenny"/>
    <s v="njennyrq@bigcartel.com"/>
    <x v="0"/>
    <s v="Ara"/>
    <s v="D"/>
    <n v="1"/>
    <n v="9.9499999999999993"/>
    <n v="9.9499999999999993"/>
    <s v="Arabica"/>
    <s v="Dark"/>
    <s v="No"/>
  </r>
  <r>
    <s v="Vidovic Antonelli"/>
    <s v=""/>
    <x v="2"/>
    <s v="Exc"/>
    <s v="M"/>
    <n v="0.2"/>
    <n v="4.125"/>
    <n v="12.375"/>
    <s v="Excelsia"/>
    <s v="Medium"/>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351CF6-6F57-45B6-A020-A3829AB23B9D}"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0:B54" firstHeaderRow="1" firstDataRow="1" firstDataCol="1"/>
  <pivotFields count="11">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s>
  <rowFields count="1">
    <field x="2"/>
  </rowFields>
  <rowItems count="4">
    <i>
      <x v="1"/>
    </i>
    <i>
      <x/>
    </i>
    <i>
      <x v="2"/>
    </i>
    <i t="grand">
      <x/>
    </i>
  </rowItems>
  <colItems count="1">
    <i/>
  </colItems>
  <dataFields count="1">
    <dataField name="Sum of Sales" fld="7" baseField="2" baseItem="0" numFmtId="168"/>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3EBAFD-7069-4A62-BAB1-484E7D2A18B6}" name="PivotTable1"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9D14D2-578D-49CF-92EE-3E70CDC4BF75}" sourceName="Size">
  <pivotTables>
    <pivotTable tabId="18" name="PivotTable1"/>
  </pivotTables>
  <data>
    <tabular pivotCacheId="3433591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CDD970C-D5B1-4C3A-8DD4-82DE5DAE07A0}" sourceName="Roast Type Name">
  <pivotTables>
    <pivotTable tabId="18" name="PivotTable1"/>
  </pivotTables>
  <data>
    <tabular pivotCacheId="3433591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033A8E5-A408-4DF2-92FE-81480B5DF25A}" sourceName="Loyalty Card">
  <pivotTables>
    <pivotTable tabId="18" name="PivotTable1"/>
  </pivotTables>
  <data>
    <tabular pivotCacheId="3433591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E4797B2-6488-417C-A85F-429B96CD5AF6}" cache="Slicer_Size" caption="Size" style="Green Format" rowHeight="241300"/>
  <slicer name="Roast Type Name" xr10:uid="{6C671932-2A55-43CA-A1BC-5B2400486C85}" cache="Slicer_Roast_Type_Name" caption="Roast Type Name" columnCount="3" style="Green Format" rowHeight="241300"/>
  <slicer name="Loyalty Card" xr10:uid="{2F785471-8013-4C93-AA5B-A856F5CD6751}" cache="Slicer_Loyalty_Card" caption="Loyalty Card" style="Green Forma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68EAEE0-0D48-43CF-9E19-96EF174F6FB1}" cache="Slicer_Size" caption="Size" style="Green Format" rowHeight="241300"/>
  <slicer name="Roast Type Name 1" xr10:uid="{ED466899-B3A5-4EFF-8E49-AE736F80D6CF}" cache="Slicer_Roast_Type_Name" caption="Roast Type Name" columnCount="3" style="Green Format" rowHeight="241300"/>
  <slicer name="Loyalty Card 1" xr10:uid="{7FA21DD8-4A1C-412C-A3E3-4CFA204F7E2A}" cache="Slicer_Loyalty_Card" caption="Loyalty Card" style="Green Forma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31D6A0-AF14-451F-8588-AFDD0A7E3E26}" name="Table1" displayName="Table1" ref="A1:P1001" totalsRowShown="0" headerRowDxfId="11">
  <autoFilter ref="A1:P1001" xr:uid="{4D31D6A0-AF14-451F-8588-AFDD0A7E3E26}"/>
  <tableColumns count="16">
    <tableColumn id="1" xr3:uid="{367F29DE-E5B1-40A6-B154-0C2F31CBDFC3}" name="Order ID" dataDxfId="22"/>
    <tableColumn id="2" xr3:uid="{4DF059CF-3F0C-47D9-BFC8-515CB8C1D20E}" name="Order Date" dataDxfId="21"/>
    <tableColumn id="3" xr3:uid="{9933BB3C-1B75-47CD-BEDD-87F0F323264C}" name="Customer ID" dataDxfId="20"/>
    <tableColumn id="4" xr3:uid="{68DE6A4C-95BF-4BB2-A778-86CC46C0FAD4}" name="Product ID"/>
    <tableColumn id="5" xr3:uid="{66C7D6C3-B560-493B-8D7F-65663E8F1F10}" name="Quantity" dataDxfId="19"/>
    <tableColumn id="6" xr3:uid="{8703AB58-A86D-459B-979F-9E58B5698A9A}" name="Customer Name" dataDxfId="18">
      <calculatedColumnFormula>_xlfn.XLOOKUP(C2,customers!$A$2:$A$1001,customers!$B$2:$B$1001,,0)</calculatedColumnFormula>
    </tableColumn>
    <tableColumn id="7" xr3:uid="{9B68F340-0E20-4F56-BD03-61EB19BDB26E}" name="Email" dataDxfId="17">
      <calculatedColumnFormula>IF(_xlfn.XLOOKUP(C2,customers!$A$2:$A$1001,customers!$C$2:$C$1001,,0)=0,"",_xlfn.XLOOKUP(C2,customers!$A$2:$A$1001,customers!$C$2:$C$1001,,0))</calculatedColumnFormula>
    </tableColumn>
    <tableColumn id="8" xr3:uid="{73380911-31CA-4391-ADD7-95987D32C875}" name="Country">
      <calculatedColumnFormula>_xlfn.XLOOKUP(C2,customers!$A$2:$A$1001,customers!$G$2:$G$1001,,0)</calculatedColumnFormula>
    </tableColumn>
    <tableColumn id="9" xr3:uid="{66B8B2E3-4627-4B3A-97C7-DE4B2297CFD9}" name="Coffee Type" dataDxfId="16">
      <calculatedColumnFormula>_xlfn.XLOOKUP(D2,products!$A$2:$A$49,products!$B$2:$B$49,,0)</calculatedColumnFormula>
    </tableColumn>
    <tableColumn id="10" xr3:uid="{F5B05A8F-9257-41D3-B07D-783135311CF6}" name="Roast Type" dataDxfId="15">
      <calculatedColumnFormula>INDEX(products!$A$1:$G$49,MATCH(orders!$D2,products!$A$1:$A$49,0),MATCH(orders!J$1,products!$A$1:$G$1,0))</calculatedColumnFormula>
    </tableColumn>
    <tableColumn id="11" xr3:uid="{77BCE003-5A41-4C7C-BB57-460FA7CD0ABD}" name="Size" dataDxfId="14">
      <calculatedColumnFormula>INDEX(products!$A$1:$G$49,MATCH(orders!$D2,products!$A$1:$A$49,0),MATCH(orders!K$1,products!$A$1:$G$1,0))</calculatedColumnFormula>
    </tableColumn>
    <tableColumn id="12" xr3:uid="{4428EE59-5587-4327-B34F-6D74AA98802C}" name="Unit Price" dataDxfId="13">
      <calculatedColumnFormula>INDEX(products!$A$1:$G$49,MATCH(orders!$D2,products!$A$1:$A$49,0),MATCH(orders!L$1,products!$A$1:$G$1,0))</calculatedColumnFormula>
    </tableColumn>
    <tableColumn id="13" xr3:uid="{CEAADC6F-36AB-47DA-A07D-F942CD641DF2}" name="Sales" dataDxfId="12">
      <calculatedColumnFormula>L2*E2</calculatedColumnFormula>
    </tableColumn>
    <tableColumn id="14" xr3:uid="{89369BFF-F0F6-43A1-A780-7968468AC34D}" name="Coffee Type Name">
      <calculatedColumnFormula>IF(I2="Rob","Robusta",IF(I2="Exc","Excelsia",IF(I2="Ara","Arabica",IF(I2="Lib","Liberica",""))))</calculatedColumnFormula>
    </tableColumn>
    <tableColumn id="15" xr3:uid="{3121301C-4564-4CE2-8F14-8CE1F4704DAE}" name="Roast Type Name">
      <calculatedColumnFormula>IF(J2="M","Medium",IF(J2="L","Light",IF(J2="D","Dark","")))</calculatedColumnFormula>
    </tableColumn>
    <tableColumn id="16" xr3:uid="{D5357978-11C7-4E4A-B433-E93BA852AEAF}" name="Loyalty Card" dataDxfId="10">
      <calculatedColumnFormula>_xlfn.XLOOKUP(Table1[[#This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9936C35-C8F9-4048-834F-B5FA313DB41A}" sourceName="Order Date">
  <pivotTables>
    <pivotTable tabId="18" name="PivotTable1"/>
  </pivotTables>
  <state minimalRefreshVersion="6" lastRefreshVersion="6" pivotCacheId="343359165"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60CFD0-4A4E-4D44-A866-2EF5122118CC}" cache="NativeTimeline_Order_Date" caption="Order Date" level="0" selectionLevel="0"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81282BE-7814-4456-A5FE-6171E82C9F69}"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2" sqref="P2"/>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1.81640625" bestFit="1" customWidth="1"/>
    <col min="9" max="9" width="12.7265625" customWidth="1"/>
    <col min="10" max="10" width="12" customWidth="1"/>
    <col min="11" max="11" width="6" customWidth="1"/>
    <col min="12" max="12" width="10.90625" customWidth="1"/>
    <col min="13" max="13" width="7.36328125" bestFit="1" customWidth="1"/>
    <col min="14" max="14" width="18.08984375" customWidth="1"/>
    <col min="15" max="15" width="17.363281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t="str">
        <f>_xlfn.XLOOKUP(C2,customers!$A$2:$A$1001,customers!$G$2:$G$1001,,0)</f>
        <v>United States</v>
      </c>
      <c r="I2" s="2" t="str">
        <f>_xlfn.XLOOKUP(D2,products!$A$2:$A$49,products!$B$2:$B$49,,0)</f>
        <v>Rob</v>
      </c>
      <c r="J2" s="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6">
        <f>L2*E2</f>
        <v>19.899999999999999</v>
      </c>
      <c r="N2" t="str">
        <f>IF(I2="Rob","Robusta",IF(I2="Exc","Excelsia",IF(I2="Ara","Arabica",IF(I2="Lib","Liberica",""))))</f>
        <v>Robusta</v>
      </c>
      <c r="O2" t="str">
        <f>IF(J2="M","Medium",IF(J2="L","Light",IF(J2="D","Dark","")))</f>
        <v>Medium</v>
      </c>
      <c r="P2" t="str">
        <f>_xlfn.XLOOKUP(Table1[[#This Row],[Customer ID]],customers!$A$2:$A$1001,customers!$I$2:$I$1001,,0)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t="str">
        <f>_xlfn.XLOOKUP(C3,customers!$A$2:$A$1001,customers!$G$2:$G$1001,,0)</f>
        <v>United States</v>
      </c>
      <c r="I3" s="2" t="str">
        <f>_xlfn.XLOOKUP(D3,products!$A$2:$A$49,products!$B$2:$B$49,,0)</f>
        <v>Exc</v>
      </c>
      <c r="J3" s="2" t="str">
        <f>INDEX(products!$A$1:$G$49,MATCH(orders!$D3,products!$A$1:$A$49,0),MATCH(orders!J$1,products!$A$1:$G$1,0))</f>
        <v>M</v>
      </c>
      <c r="K3" s="4">
        <f>INDEX(products!$A$1:$G$49,MATCH(orders!$D3,products!$A$1:$A$49,0),MATCH(orders!K$1,products!$A$1:$G$1,0))</f>
        <v>0.5</v>
      </c>
      <c r="L3" s="5">
        <f>INDEX(products!$A$1:$G$49,MATCH(orders!$D3,products!$A$1:$A$49,0),MATCH(orders!L$1,products!$A$1:$G$1,0))</f>
        <v>8.25</v>
      </c>
      <c r="M3" s="6">
        <f t="shared" ref="M3:M66" si="0">L3*E3</f>
        <v>41.25</v>
      </c>
      <c r="N3" t="str">
        <f t="shared" ref="N3:N66" si="1">IF(I3="Rob","Robusta",IF(I3="Exc","Excelsia",IF(I3="Ara","Arabica",IF(I3="Lib","Liberica",""))))</f>
        <v>Excelsia</v>
      </c>
      <c r="O3" t="str">
        <f t="shared" ref="O3:O66" si="2">IF(J3="M","Medium",IF(J3="L","Light",IF(J3="D","Dark","")))</f>
        <v>Medium</v>
      </c>
      <c r="P3" t="str">
        <f>_xlfn.XLOOKUP(Table1[[#This Row],[Customer ID]],customers!$A$2:$A$1001,customers!$I$2:$I$1001,,0)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t="str">
        <f>_xlfn.XLOOKUP(C4,customers!$A$2:$A$1001,customers!$G$2:$G$1001,,0)</f>
        <v>United States</v>
      </c>
      <c r="I4" s="2" t="str">
        <f>_xlfn.XLOOKUP(D4,products!$A$2:$A$49,products!$B$2:$B$49,,0)</f>
        <v>Ara</v>
      </c>
      <c r="J4" s="2" t="str">
        <f>INDEX(products!$A$1:$G$49,MATCH(orders!$D4,products!$A$1:$A$49,0),MATCH(orders!J$1,products!$A$1:$G$1,0))</f>
        <v>L</v>
      </c>
      <c r="K4" s="4">
        <f>INDEX(products!$A$1:$G$49,MATCH(orders!$D4,products!$A$1:$A$49,0),MATCH(orders!K$1,products!$A$1:$G$1,0))</f>
        <v>1</v>
      </c>
      <c r="L4" s="5">
        <f>INDEX(products!$A$1:$G$49,MATCH(orders!$D4,products!$A$1:$A$49,0),MATCH(orders!L$1,products!$A$1:$G$1,0))</f>
        <v>12.95</v>
      </c>
      <c r="M4" s="6">
        <f t="shared" si="0"/>
        <v>12.95</v>
      </c>
      <c r="N4" t="str">
        <f t="shared" si="1"/>
        <v>Arabica</v>
      </c>
      <c r="O4" t="str">
        <f t="shared" si="2"/>
        <v>Light</v>
      </c>
      <c r="P4" t="str">
        <f>_xlfn.XLOOKUP(Table1[[#This Row],[Customer ID]],customers!$A$2:$A$1001,customers!$I$2:$I$1001,,0)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t="str">
        <f>_xlfn.XLOOKUP(C5,customers!$A$2:$A$1001,customers!$G$2:$G$1001,,0)</f>
        <v>Ireland</v>
      </c>
      <c r="I5" s="2" t="str">
        <f>_xlfn.XLOOKUP(D5,products!$A$2:$A$49,products!$B$2:$B$49,,0)</f>
        <v>Exc</v>
      </c>
      <c r="J5" s="2" t="str">
        <f>INDEX(products!$A$1:$G$49,MATCH(orders!$D5,products!$A$1:$A$49,0),MATCH(orders!J$1,products!$A$1:$G$1,0))</f>
        <v>M</v>
      </c>
      <c r="K5" s="4">
        <f>INDEX(products!$A$1:$G$49,MATCH(orders!$D5,products!$A$1:$A$49,0),MATCH(orders!K$1,products!$A$1:$G$1,0))</f>
        <v>1</v>
      </c>
      <c r="L5" s="5">
        <f>INDEX(products!$A$1:$G$49,MATCH(orders!$D5,products!$A$1:$A$49,0),MATCH(orders!L$1,products!$A$1:$G$1,0))</f>
        <v>13.75</v>
      </c>
      <c r="M5" s="6">
        <f t="shared" si="0"/>
        <v>27.5</v>
      </c>
      <c r="N5" t="str">
        <f t="shared" si="1"/>
        <v>Excelsia</v>
      </c>
      <c r="O5" t="str">
        <f t="shared" si="2"/>
        <v>Medium</v>
      </c>
      <c r="P5" t="str">
        <f>_xlfn.XLOOKUP(Table1[[#This Row],[Customer ID]],customers!$A$2:$A$1001,customers!$I$2:$I$1001,,0)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t="str">
        <f>_xlfn.XLOOKUP(C6,customers!$A$2:$A$1001,customers!$G$2:$G$1001,,0)</f>
        <v>Ireland</v>
      </c>
      <c r="I6" s="2" t="str">
        <f>_xlfn.XLOOKUP(D6,products!$A$2:$A$49,products!$B$2:$B$49,,0)</f>
        <v>Rob</v>
      </c>
      <c r="J6" s="2"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Light</v>
      </c>
      <c r="P6" t="str">
        <f>_xlfn.XLOOKUP(Table1[[#This Row],[Customer ID]],customers!$A$2:$A$1001,customers!$I$2:$I$1001,,0)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t="str">
        <f>_xlfn.XLOOKUP(C7,customers!$A$2:$A$1001,customers!$G$2:$G$1001,,0)</f>
        <v>United States</v>
      </c>
      <c r="I7" s="2" t="str">
        <f>_xlfn.XLOOKUP(D7,products!$A$2:$A$49,products!$B$2:$B$49,,0)</f>
        <v>Lib</v>
      </c>
      <c r="J7" s="2" t="str">
        <f>INDEX(products!$A$1:$G$49,MATCH(orders!$D7,products!$A$1:$A$49,0),MATCH(orders!J$1,products!$A$1:$G$1,0))</f>
        <v>D</v>
      </c>
      <c r="K7" s="4">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t="str">
        <f>_xlfn.XLOOKUP(Table1[[#This Row],[Customer ID]],customers!$A$2:$A$1001,customers!$I$2:$I$1001,,0)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t="str">
        <f>_xlfn.XLOOKUP(C8,customers!$A$2:$A$1001,customers!$G$2:$G$1001,,0)</f>
        <v>United States</v>
      </c>
      <c r="I8" s="2" t="str">
        <f>_xlfn.XLOOKUP(D8,products!$A$2:$A$49,products!$B$2:$B$49,,0)</f>
        <v>Exc</v>
      </c>
      <c r="J8" s="2" t="str">
        <f>INDEX(products!$A$1:$G$49,MATCH(orders!$D8,products!$A$1:$A$49,0),MATCH(orders!J$1,products!$A$1:$G$1,0))</f>
        <v>D</v>
      </c>
      <c r="K8" s="4">
        <f>INDEX(products!$A$1:$G$49,MATCH(orders!$D8,products!$A$1:$A$49,0),MATCH(orders!K$1,products!$A$1:$G$1,0))</f>
        <v>0.5</v>
      </c>
      <c r="L8" s="5">
        <f>INDEX(products!$A$1:$G$49,MATCH(orders!$D8,products!$A$1:$A$49,0),MATCH(orders!L$1,products!$A$1:$G$1,0))</f>
        <v>7.29</v>
      </c>
      <c r="M8" s="6">
        <f t="shared" si="0"/>
        <v>21.87</v>
      </c>
      <c r="N8" t="str">
        <f t="shared" si="1"/>
        <v>Excelsia</v>
      </c>
      <c r="O8" t="str">
        <f t="shared" si="2"/>
        <v>Dark</v>
      </c>
      <c r="P8" t="str">
        <f>_xlfn.XLOOKUP(Table1[[#This Row],[Customer ID]],customers!$A$2:$A$1001,customers!$I$2:$I$1001,,0)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t="str">
        <f>_xlfn.XLOOKUP(C9,customers!$A$2:$A$1001,customers!$G$2:$G$1001,,0)</f>
        <v>Ireland</v>
      </c>
      <c r="I9" s="2" t="str">
        <f>_xlfn.XLOOKUP(D9,products!$A$2:$A$49,products!$B$2:$B$49,,0)</f>
        <v>Lib</v>
      </c>
      <c r="J9" s="2"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Light</v>
      </c>
      <c r="P9" t="str">
        <f>_xlfn.XLOOKUP(Table1[[#This Row],[Customer ID]],customers!$A$2:$A$1001,customers!$I$2:$I$1001,,0)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t="str">
        <f>_xlfn.XLOOKUP(C10,customers!$A$2:$A$1001,customers!$G$2:$G$1001,,0)</f>
        <v>United States</v>
      </c>
      <c r="I10" s="2" t="str">
        <f>_xlfn.XLOOKUP(D10,products!$A$2:$A$49,products!$B$2:$B$49,,0)</f>
        <v>Rob</v>
      </c>
      <c r="J10" s="2"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t="str">
        <f>_xlfn.XLOOKUP(Table1[[#This Row],[Customer ID]],customers!$A$2:$A$1001,customers!$I$2:$I$1001,,0)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t="str">
        <f>_xlfn.XLOOKUP(C11,customers!$A$2:$A$1001,customers!$G$2:$G$1001,,0)</f>
        <v>United States</v>
      </c>
      <c r="I11" s="2" t="str">
        <f>_xlfn.XLOOKUP(D11,products!$A$2:$A$49,products!$B$2:$B$49,,0)</f>
        <v>Rob</v>
      </c>
      <c r="J11" s="2"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t="str">
        <f>_xlfn.XLOOKUP(Table1[[#This Row],[Customer ID]],customers!$A$2:$A$1001,customers!$I$2:$I$1001,,0)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t="str">
        <f>_xlfn.XLOOKUP(C12,customers!$A$2:$A$1001,customers!$G$2:$G$1001,,0)</f>
        <v>United States</v>
      </c>
      <c r="I12" s="2" t="str">
        <f>_xlfn.XLOOKUP(D12,products!$A$2:$A$49,products!$B$2:$B$49,,0)</f>
        <v>Ara</v>
      </c>
      <c r="J12" s="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t="str">
        <f>_xlfn.XLOOKUP(Table1[[#This Row],[Customer ID]],customers!$A$2:$A$1001,customers!$I$2:$I$1001,,0)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t="str">
        <f>_xlfn.XLOOKUP(C13,customers!$A$2:$A$1001,customers!$G$2:$G$1001,,0)</f>
        <v>United States</v>
      </c>
      <c r="I13" s="2" t="str">
        <f>_xlfn.XLOOKUP(D13,products!$A$2:$A$49,products!$B$2:$B$49,,0)</f>
        <v>Exc</v>
      </c>
      <c r="J13" s="2"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6">
        <f t="shared" si="0"/>
        <v>170.77499999999998</v>
      </c>
      <c r="N13" t="str">
        <f t="shared" si="1"/>
        <v>Excelsia</v>
      </c>
      <c r="O13" t="str">
        <f t="shared" si="2"/>
        <v>Light</v>
      </c>
      <c r="P13" t="str">
        <f>_xlfn.XLOOKUP(Table1[[#This Row],[Customer ID]],customers!$A$2:$A$1001,customers!$I$2:$I$1001,,0)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t="str">
        <f>_xlfn.XLOOKUP(C14,customers!$A$2:$A$1001,customers!$G$2:$G$1001,,0)</f>
        <v>United States</v>
      </c>
      <c r="I14" s="2" t="str">
        <f>_xlfn.XLOOKUP(D14,products!$A$2:$A$49,products!$B$2:$B$49,,0)</f>
        <v>Rob</v>
      </c>
      <c r="J14" s="2"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t="str">
        <f>_xlfn.XLOOKUP(Table1[[#This Row],[Customer ID]],customers!$A$2:$A$1001,customers!$I$2:$I$1001,,0)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t="str">
        <f>_xlfn.XLOOKUP(C15,customers!$A$2:$A$1001,customers!$G$2:$G$1001,,0)</f>
        <v>United States</v>
      </c>
      <c r="I15" s="2" t="str">
        <f>_xlfn.XLOOKUP(D15,products!$A$2:$A$49,products!$B$2:$B$49,,0)</f>
        <v>Rob</v>
      </c>
      <c r="J15" s="2"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t="str">
        <f>_xlfn.XLOOKUP(Table1[[#This Row],[Customer ID]],customers!$A$2:$A$1001,customers!$I$2:$I$1001,,0)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t="str">
        <f>_xlfn.XLOOKUP(C16,customers!$A$2:$A$1001,customers!$G$2:$G$1001,,0)</f>
        <v>United States</v>
      </c>
      <c r="I16" s="2" t="str">
        <f>_xlfn.XLOOKUP(D16,products!$A$2:$A$49,products!$B$2:$B$49,,0)</f>
        <v>Lib</v>
      </c>
      <c r="J16" s="2"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t="str">
        <f>_xlfn.XLOOKUP(Table1[[#This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t="str">
        <f>_xlfn.XLOOKUP(C17,customers!$A$2:$A$1001,customers!$G$2:$G$1001,,0)</f>
        <v>United States</v>
      </c>
      <c r="I17" s="2" t="str">
        <f>_xlfn.XLOOKUP(D17,products!$A$2:$A$49,products!$B$2:$B$49,,0)</f>
        <v>Rob</v>
      </c>
      <c r="J17" s="2"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t="str">
        <f>_xlfn.XLOOKUP(Table1[[#This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t="str">
        <f>_xlfn.XLOOKUP(C18,customers!$A$2:$A$1001,customers!$G$2:$G$1001,,0)</f>
        <v>United States</v>
      </c>
      <c r="I18" s="2" t="str">
        <f>_xlfn.XLOOKUP(D18,products!$A$2:$A$49,products!$B$2:$B$49,,0)</f>
        <v>Ara</v>
      </c>
      <c r="J18" s="2"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t="str">
        <f>_xlfn.XLOOKUP(Table1[[#This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t="str">
        <f>_xlfn.XLOOKUP(C19,customers!$A$2:$A$1001,customers!$G$2:$G$1001,,0)</f>
        <v>United States</v>
      </c>
      <c r="I19" s="2" t="str">
        <f>_xlfn.XLOOKUP(D19,products!$A$2:$A$49,products!$B$2:$B$49,,0)</f>
        <v>Ara</v>
      </c>
      <c r="J19" s="2"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Light</v>
      </c>
      <c r="P19" t="str">
        <f>_xlfn.XLOOKUP(Table1[[#This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t="str">
        <f>_xlfn.XLOOKUP(C20,customers!$A$2:$A$1001,customers!$G$2:$G$1001,,0)</f>
        <v>Ireland</v>
      </c>
      <c r="I20" s="2" t="str">
        <f>_xlfn.XLOOKUP(D20,products!$A$2:$A$49,products!$B$2:$B$49,,0)</f>
        <v>Rob</v>
      </c>
      <c r="J20" s="2"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t="str">
        <f>_xlfn.XLOOKUP(Table1[[#This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t="str">
        <f>_xlfn.XLOOKUP(C21,customers!$A$2:$A$1001,customers!$G$2:$G$1001,,0)</f>
        <v>United States</v>
      </c>
      <c r="I21" s="2" t="str">
        <f>_xlfn.XLOOKUP(D21,products!$A$2:$A$49,products!$B$2:$B$49,,0)</f>
        <v>Ara</v>
      </c>
      <c r="J21" s="2"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t="str">
        <f>_xlfn.XLOOKUP(Table1[[#This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t="str">
        <f>_xlfn.XLOOKUP(C22,customers!$A$2:$A$1001,customers!$G$2:$G$1001,,0)</f>
        <v>United States</v>
      </c>
      <c r="I22" s="2" t="str">
        <f>_xlfn.XLOOKUP(D22,products!$A$2:$A$49,products!$B$2:$B$49,,0)</f>
        <v>Exc</v>
      </c>
      <c r="J22" s="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6">
        <f t="shared" si="0"/>
        <v>14.58</v>
      </c>
      <c r="N22" t="str">
        <f t="shared" si="1"/>
        <v>Excelsia</v>
      </c>
      <c r="O22" t="str">
        <f t="shared" si="2"/>
        <v>Dark</v>
      </c>
      <c r="P22" t="str">
        <f>_xlfn.XLOOKUP(Table1[[#This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t="str">
        <f>_xlfn.XLOOKUP(C23,customers!$A$2:$A$1001,customers!$G$2:$G$1001,,0)</f>
        <v>United States</v>
      </c>
      <c r="I23" s="2" t="str">
        <f>_xlfn.XLOOKUP(D23,products!$A$2:$A$49,products!$B$2:$B$49,,0)</f>
        <v>Ara</v>
      </c>
      <c r="J23" s="2"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t="str">
        <f>_xlfn.XLOOKUP(Table1[[#This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t="str">
        <f>_xlfn.XLOOKUP(C24,customers!$A$2:$A$1001,customers!$G$2:$G$1001,,0)</f>
        <v>United States</v>
      </c>
      <c r="I24" s="2" t="str">
        <f>_xlfn.XLOOKUP(D24,products!$A$2:$A$49,products!$B$2:$B$49,,0)</f>
        <v>Rob</v>
      </c>
      <c r="J24" s="2"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t="str">
        <f>_xlfn.XLOOKUP(Table1[[#This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t="str">
        <f>_xlfn.XLOOKUP(C25,customers!$A$2:$A$1001,customers!$G$2:$G$1001,,0)</f>
        <v>United States</v>
      </c>
      <c r="I25" s="2" t="str">
        <f>_xlfn.XLOOKUP(D25,products!$A$2:$A$49,products!$B$2:$B$49,,0)</f>
        <v>Ara</v>
      </c>
      <c r="J25" s="2"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t="str">
        <f>_xlfn.XLOOKUP(Table1[[#This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t="str">
        <f>_xlfn.XLOOKUP(C26,customers!$A$2:$A$1001,customers!$G$2:$G$1001,,0)</f>
        <v>United States</v>
      </c>
      <c r="I26" s="2" t="str">
        <f>_xlfn.XLOOKUP(D26,products!$A$2:$A$49,products!$B$2:$B$49,,0)</f>
        <v>Ara</v>
      </c>
      <c r="J26" s="2"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t="str">
        <f>_xlfn.XLOOKUP(Table1[[#This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t="str">
        <f>_xlfn.XLOOKUP(C27,customers!$A$2:$A$1001,customers!$G$2:$G$1001,,0)</f>
        <v>United States</v>
      </c>
      <c r="I27" s="2" t="str">
        <f>_xlfn.XLOOKUP(D27,products!$A$2:$A$49,products!$B$2:$B$49,,0)</f>
        <v>Exc</v>
      </c>
      <c r="J27" s="2"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6">
        <f t="shared" si="0"/>
        <v>12.375</v>
      </c>
      <c r="N27" t="str">
        <f t="shared" si="1"/>
        <v>Excelsia</v>
      </c>
      <c r="O27" t="str">
        <f t="shared" si="2"/>
        <v>Medium</v>
      </c>
      <c r="P27" t="str">
        <f>_xlfn.XLOOKUP(Table1[[#This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t="str">
        <f>_xlfn.XLOOKUP(C28,customers!$A$2:$A$1001,customers!$G$2:$G$1001,,0)</f>
        <v>United States</v>
      </c>
      <c r="I28" s="2" t="str">
        <f>_xlfn.XLOOKUP(D28,products!$A$2:$A$49,products!$B$2:$B$49,,0)</f>
        <v>Ara</v>
      </c>
      <c r="J28" s="2"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t="str">
        <f>_xlfn.XLOOKUP(Table1[[#This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t="str">
        <f>_xlfn.XLOOKUP(C29,customers!$A$2:$A$1001,customers!$G$2:$G$1001,,0)</f>
        <v>Ireland</v>
      </c>
      <c r="I29" s="2" t="str">
        <f>_xlfn.XLOOKUP(D29,products!$A$2:$A$49,products!$B$2:$B$49,,0)</f>
        <v>Ara</v>
      </c>
      <c r="J29" s="2"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t="str">
        <f>_xlfn.XLOOKUP(Table1[[#This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t="str">
        <f>_xlfn.XLOOKUP(C30,customers!$A$2:$A$1001,customers!$G$2:$G$1001,,0)</f>
        <v>Ireland</v>
      </c>
      <c r="I30" s="2" t="str">
        <f>_xlfn.XLOOKUP(D30,products!$A$2:$A$49,products!$B$2:$B$49,,0)</f>
        <v>Ara</v>
      </c>
      <c r="J30" s="2"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t="str">
        <f>_xlfn.XLOOKUP(Table1[[#This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t="str">
        <f>_xlfn.XLOOKUP(C31,customers!$A$2:$A$1001,customers!$G$2:$G$1001,,0)</f>
        <v>Ireland</v>
      </c>
      <c r="I31" s="2" t="str">
        <f>_xlfn.XLOOKUP(D31,products!$A$2:$A$49,products!$B$2:$B$49,,0)</f>
        <v>Ara</v>
      </c>
      <c r="J31" s="2"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t="str">
        <f>_xlfn.XLOOKUP(Table1[[#This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t="str">
        <f>_xlfn.XLOOKUP(C32,customers!$A$2:$A$1001,customers!$G$2:$G$1001,,0)</f>
        <v>United States</v>
      </c>
      <c r="I32" s="2" t="str">
        <f>_xlfn.XLOOKUP(D32,products!$A$2:$A$49,products!$B$2:$B$49,,0)</f>
        <v>Lib</v>
      </c>
      <c r="J32" s="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t="str">
        <f>_xlfn.XLOOKUP(C33,customers!$A$2:$A$1001,customers!$G$2:$G$1001,,0)</f>
        <v>United States</v>
      </c>
      <c r="I33" s="2" t="str">
        <f>_xlfn.XLOOKUP(D33,products!$A$2:$A$49,products!$B$2:$B$49,,0)</f>
        <v>Ara</v>
      </c>
      <c r="J33" s="2"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t="str">
        <f>_xlfn.XLOOKUP(Table1[[#This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t="str">
        <f>_xlfn.XLOOKUP(C34,customers!$A$2:$A$1001,customers!$G$2:$G$1001,,0)</f>
        <v>United States</v>
      </c>
      <c r="I34" s="2" t="str">
        <f>_xlfn.XLOOKUP(D34,products!$A$2:$A$49,products!$B$2:$B$49,,0)</f>
        <v>Lib</v>
      </c>
      <c r="J34" s="2"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t="str">
        <f>_xlfn.XLOOKUP(Table1[[#This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t="str">
        <f>_xlfn.XLOOKUP(C35,customers!$A$2:$A$1001,customers!$G$2:$G$1001,,0)</f>
        <v>United States</v>
      </c>
      <c r="I35" s="2" t="str">
        <f>_xlfn.XLOOKUP(D35,products!$A$2:$A$49,products!$B$2:$B$49,,0)</f>
        <v>Lib</v>
      </c>
      <c r="J35" s="2"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Light</v>
      </c>
      <c r="P35" t="str">
        <f>_xlfn.XLOOKUP(Table1[[#This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t="str">
        <f>_xlfn.XLOOKUP(C36,customers!$A$2:$A$1001,customers!$G$2:$G$1001,,0)</f>
        <v>United Kingdom</v>
      </c>
      <c r="I36" s="2" t="str">
        <f>_xlfn.XLOOKUP(D36,products!$A$2:$A$49,products!$B$2:$B$49,,0)</f>
        <v>Lib</v>
      </c>
      <c r="J36" s="2"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6">
        <f t="shared" si="0"/>
        <v>57.06</v>
      </c>
      <c r="N36" t="str">
        <f t="shared" si="1"/>
        <v>Liberica</v>
      </c>
      <c r="O36" t="str">
        <f t="shared" si="2"/>
        <v>Light</v>
      </c>
      <c r="P36" t="str">
        <f>_xlfn.XLOOKUP(Table1[[#This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t="str">
        <f>_xlfn.XLOOKUP(C37,customers!$A$2:$A$1001,customers!$G$2:$G$1001,,0)</f>
        <v>United States</v>
      </c>
      <c r="I37" s="2" t="str">
        <f>_xlfn.XLOOKUP(D37,products!$A$2:$A$49,products!$B$2:$B$49,,0)</f>
        <v>Ara</v>
      </c>
      <c r="J37" s="2"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t="str">
        <f>_xlfn.XLOOKUP(Table1[[#This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t="str">
        <f>_xlfn.XLOOKUP(C38,customers!$A$2:$A$1001,customers!$G$2:$G$1001,,0)</f>
        <v>United States</v>
      </c>
      <c r="I38" s="2" t="str">
        <f>_xlfn.XLOOKUP(D38,products!$A$2:$A$49,products!$B$2:$B$49,,0)</f>
        <v>Lib</v>
      </c>
      <c r="J38" s="2"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t="str">
        <f>_xlfn.XLOOKUP(Table1[[#This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t="str">
        <f>_xlfn.XLOOKUP(C39,customers!$A$2:$A$1001,customers!$G$2:$G$1001,,0)</f>
        <v>United States</v>
      </c>
      <c r="I39" s="2" t="str">
        <f>_xlfn.XLOOKUP(D39,products!$A$2:$A$49,products!$B$2:$B$49,,0)</f>
        <v>Lib</v>
      </c>
      <c r="J39" s="2"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6">
        <f t="shared" si="0"/>
        <v>28.53</v>
      </c>
      <c r="N39" t="str">
        <f t="shared" si="1"/>
        <v>Liberica</v>
      </c>
      <c r="O39" t="str">
        <f t="shared" si="2"/>
        <v>Light</v>
      </c>
      <c r="P39" t="str">
        <f>_xlfn.XLOOKUP(Table1[[#This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t="str">
        <f>_xlfn.XLOOKUP(C40,customers!$A$2:$A$1001,customers!$G$2:$G$1001,,0)</f>
        <v>United States</v>
      </c>
      <c r="I40" s="2" t="str">
        <f>_xlfn.XLOOKUP(D40,products!$A$2:$A$49,products!$B$2:$B$49,,0)</f>
        <v>Rob</v>
      </c>
      <c r="J40" s="2"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6">
        <f t="shared" si="0"/>
        <v>114.42499999999998</v>
      </c>
      <c r="N40" t="str">
        <f t="shared" si="1"/>
        <v>Robusta</v>
      </c>
      <c r="O40" t="str">
        <f t="shared" si="2"/>
        <v>Medium</v>
      </c>
      <c r="P40" t="str">
        <f>_xlfn.XLOOKUP(Table1[[#This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t="str">
        <f>_xlfn.XLOOKUP(C41,customers!$A$2:$A$1001,customers!$G$2:$G$1001,,0)</f>
        <v>United States</v>
      </c>
      <c r="I41" s="2" t="str">
        <f>_xlfn.XLOOKUP(D41,products!$A$2:$A$49,products!$B$2:$B$49,,0)</f>
        <v>Rob</v>
      </c>
      <c r="J41" s="2"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t="str">
        <f>_xlfn.XLOOKUP(Table1[[#This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t="str">
        <f>_xlfn.XLOOKUP(C42,customers!$A$2:$A$1001,customers!$G$2:$G$1001,,0)</f>
        <v>United States</v>
      </c>
      <c r="I42" s="2" t="str">
        <f>_xlfn.XLOOKUP(D42,products!$A$2:$A$49,products!$B$2:$B$49,,0)</f>
        <v>Lib</v>
      </c>
      <c r="J42" s="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t="str">
        <f>_xlfn.XLOOKUP(Table1[[#This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t="str">
        <f>_xlfn.XLOOKUP(C43,customers!$A$2:$A$1001,customers!$G$2:$G$1001,,0)</f>
        <v>United States</v>
      </c>
      <c r="I43" s="2" t="str">
        <f>_xlfn.XLOOKUP(D43,products!$A$2:$A$49,products!$B$2:$B$49,,0)</f>
        <v>Exc</v>
      </c>
      <c r="J43" s="2"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6">
        <f t="shared" si="0"/>
        <v>7.29</v>
      </c>
      <c r="N43" t="str">
        <f t="shared" si="1"/>
        <v>Excelsia</v>
      </c>
      <c r="O43" t="str">
        <f t="shared" si="2"/>
        <v>Dark</v>
      </c>
      <c r="P43" t="str">
        <f>_xlfn.XLOOKUP(Table1[[#This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t="str">
        <f>_xlfn.XLOOKUP(C44,customers!$A$2:$A$1001,customers!$G$2:$G$1001,,0)</f>
        <v>United States</v>
      </c>
      <c r="I44" s="2" t="str">
        <f>_xlfn.XLOOKUP(D44,products!$A$2:$A$49,products!$B$2:$B$49,,0)</f>
        <v>Rob</v>
      </c>
      <c r="J44" s="2"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t="str">
        <f>_xlfn.XLOOKUP(Table1[[#This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t="str">
        <f>_xlfn.XLOOKUP(C45,customers!$A$2:$A$1001,customers!$G$2:$G$1001,,0)</f>
        <v>United States</v>
      </c>
      <c r="I45" s="2" t="str">
        <f>_xlfn.XLOOKUP(D45,products!$A$2:$A$49,products!$B$2:$B$49,,0)</f>
        <v>Lib</v>
      </c>
      <c r="J45" s="2"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Light</v>
      </c>
      <c r="P45" t="str">
        <f>_xlfn.XLOOKUP(Table1[[#This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t="str">
        <f>_xlfn.XLOOKUP(C46,customers!$A$2:$A$1001,customers!$G$2:$G$1001,,0)</f>
        <v>United States</v>
      </c>
      <c r="I46" s="2" t="str">
        <f>_xlfn.XLOOKUP(D46,products!$A$2:$A$49,products!$B$2:$B$49,,0)</f>
        <v>Exc</v>
      </c>
      <c r="J46" s="2"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6">
        <f t="shared" si="0"/>
        <v>16.5</v>
      </c>
      <c r="N46" t="str">
        <f t="shared" si="1"/>
        <v>Excelsia</v>
      </c>
      <c r="O46" t="str">
        <f t="shared" si="2"/>
        <v>Medium</v>
      </c>
      <c r="P46" t="str">
        <f>_xlfn.XLOOKUP(Table1[[#This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t="str">
        <f>_xlfn.XLOOKUP(C47,customers!$A$2:$A$1001,customers!$G$2:$G$1001,,0)</f>
        <v>United States</v>
      </c>
      <c r="I47" s="2" t="str">
        <f>_xlfn.XLOOKUP(D47,products!$A$2:$A$49,products!$B$2:$B$49,,0)</f>
        <v>Lib</v>
      </c>
      <c r="J47" s="2"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t="str">
        <f>_xlfn.XLOOKUP(Table1[[#This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t="str">
        <f>_xlfn.XLOOKUP(C48,customers!$A$2:$A$1001,customers!$G$2:$G$1001,,0)</f>
        <v>United States</v>
      </c>
      <c r="I48" s="2" t="str">
        <f>_xlfn.XLOOKUP(D48,products!$A$2:$A$49,products!$B$2:$B$49,,0)</f>
        <v>Exc</v>
      </c>
      <c r="J48" s="2"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6">
        <f t="shared" si="0"/>
        <v>63.249999999999993</v>
      </c>
      <c r="N48" t="str">
        <f t="shared" si="1"/>
        <v>Excelsia</v>
      </c>
      <c r="O48" t="str">
        <f t="shared" si="2"/>
        <v>Medium</v>
      </c>
      <c r="P48" t="str">
        <f>_xlfn.XLOOKUP(Table1[[#This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t="str">
        <f>_xlfn.XLOOKUP(C49,customers!$A$2:$A$1001,customers!$G$2:$G$1001,,0)</f>
        <v>United States</v>
      </c>
      <c r="I49" s="2" t="str">
        <f>_xlfn.XLOOKUP(D49,products!$A$2:$A$49,products!$B$2:$B$49,,0)</f>
        <v>Ara</v>
      </c>
      <c r="J49" s="2"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Light</v>
      </c>
      <c r="P49" t="str">
        <f>_xlfn.XLOOKUP(Table1[[#This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t="str">
        <f>_xlfn.XLOOKUP(C50,customers!$A$2:$A$1001,customers!$G$2:$G$1001,,0)</f>
        <v>United States</v>
      </c>
      <c r="I50" s="2" t="str">
        <f>_xlfn.XLOOKUP(D50,products!$A$2:$A$49,products!$B$2:$B$49,,0)</f>
        <v>Ara</v>
      </c>
      <c r="J50" s="2"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t="str">
        <f>_xlfn.XLOOKUP(Table1[[#This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t="str">
        <f>_xlfn.XLOOKUP(C51,customers!$A$2:$A$1001,customers!$G$2:$G$1001,,0)</f>
        <v>United States</v>
      </c>
      <c r="I51" s="2" t="str">
        <f>_xlfn.XLOOKUP(D51,products!$A$2:$A$49,products!$B$2:$B$49,,0)</f>
        <v>Ara</v>
      </c>
      <c r="J51" s="2"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Light</v>
      </c>
      <c r="P51" t="str">
        <f>_xlfn.XLOOKUP(Table1[[#This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t="str">
        <f>_xlfn.XLOOKUP(C52,customers!$A$2:$A$1001,customers!$G$2:$G$1001,,0)</f>
        <v>United States</v>
      </c>
      <c r="I52" s="2" t="str">
        <f>_xlfn.XLOOKUP(D52,products!$A$2:$A$49,products!$B$2:$B$49,,0)</f>
        <v>Lib</v>
      </c>
      <c r="J52" s="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t="str">
        <f>_xlfn.XLOOKUP(Table1[[#This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t="str">
        <f>_xlfn.XLOOKUP(C53,customers!$A$2:$A$1001,customers!$G$2:$G$1001,,0)</f>
        <v>Ireland</v>
      </c>
      <c r="I53" s="2" t="str">
        <f>_xlfn.XLOOKUP(D53,products!$A$2:$A$49,products!$B$2:$B$49,,0)</f>
        <v>Lib</v>
      </c>
      <c r="J53" s="2"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Light</v>
      </c>
      <c r="P53" t="str">
        <f>_xlfn.XLOOKUP(Table1[[#This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t="str">
        <f>_xlfn.XLOOKUP(C54,customers!$A$2:$A$1001,customers!$G$2:$G$1001,,0)</f>
        <v>United Kingdom</v>
      </c>
      <c r="I54" s="2" t="str">
        <f>_xlfn.XLOOKUP(D54,products!$A$2:$A$49,products!$B$2:$B$49,,0)</f>
        <v>Rob</v>
      </c>
      <c r="J54" s="2"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t="str">
        <f>_xlfn.XLOOKUP(Table1[[#This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t="str">
        <f>_xlfn.XLOOKUP(C55,customers!$A$2:$A$1001,customers!$G$2:$G$1001,,0)</f>
        <v>United Kingdom</v>
      </c>
      <c r="I55" s="2" t="str">
        <f>_xlfn.XLOOKUP(D55,products!$A$2:$A$49,products!$B$2:$B$49,,0)</f>
        <v>Lib</v>
      </c>
      <c r="J55" s="2"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Light</v>
      </c>
      <c r="P55" t="str">
        <f>_xlfn.XLOOKUP(Table1[[#This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t="str">
        <f>_xlfn.XLOOKUP(C56,customers!$A$2:$A$1001,customers!$G$2:$G$1001,,0)</f>
        <v>United States</v>
      </c>
      <c r="I56" s="2" t="str">
        <f>_xlfn.XLOOKUP(D56,products!$A$2:$A$49,products!$B$2:$B$49,,0)</f>
        <v>Lib</v>
      </c>
      <c r="J56" s="2"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t="str">
        <f>_xlfn.XLOOKUP(Table1[[#This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t="str">
        <f>_xlfn.XLOOKUP(C57,customers!$A$2:$A$1001,customers!$G$2:$G$1001,,0)</f>
        <v>United States</v>
      </c>
      <c r="I57" s="2" t="str">
        <f>_xlfn.XLOOKUP(D57,products!$A$2:$A$49,products!$B$2:$B$49,,0)</f>
        <v>Lib</v>
      </c>
      <c r="J57" s="2"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6">
        <f t="shared" si="0"/>
        <v>47.55</v>
      </c>
      <c r="N57" t="str">
        <f t="shared" si="1"/>
        <v>Liberica</v>
      </c>
      <c r="O57" t="str">
        <f t="shared" si="2"/>
        <v>Light</v>
      </c>
      <c r="P57" t="str">
        <f>_xlfn.XLOOKUP(Table1[[#This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t="str">
        <f>_xlfn.XLOOKUP(C58,customers!$A$2:$A$1001,customers!$G$2:$G$1001,,0)</f>
        <v>United States</v>
      </c>
      <c r="I58" s="2" t="str">
        <f>_xlfn.XLOOKUP(D58,products!$A$2:$A$49,products!$B$2:$B$49,,0)</f>
        <v>Exc</v>
      </c>
      <c r="J58" s="2"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6">
        <f t="shared" si="0"/>
        <v>10.935</v>
      </c>
      <c r="N58" t="str">
        <f t="shared" si="1"/>
        <v>Excelsia</v>
      </c>
      <c r="O58" t="str">
        <f t="shared" si="2"/>
        <v>Dark</v>
      </c>
      <c r="P58" t="str">
        <f>_xlfn.XLOOKUP(Table1[[#This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t="str">
        <f>_xlfn.XLOOKUP(C59,customers!$A$2:$A$1001,customers!$G$2:$G$1001,,0)</f>
        <v>United States</v>
      </c>
      <c r="I59" s="2" t="str">
        <f>_xlfn.XLOOKUP(D59,products!$A$2:$A$49,products!$B$2:$B$49,,0)</f>
        <v>Exc</v>
      </c>
      <c r="J59" s="2"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6">
        <f t="shared" si="0"/>
        <v>59.4</v>
      </c>
      <c r="N59" t="str">
        <f t="shared" si="1"/>
        <v>Excelsia</v>
      </c>
      <c r="O59" t="str">
        <f t="shared" si="2"/>
        <v>Light</v>
      </c>
      <c r="P59" t="str">
        <f>_xlfn.XLOOKUP(Table1[[#This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t="str">
        <f>_xlfn.XLOOKUP(C60,customers!$A$2:$A$1001,customers!$G$2:$G$1001,,0)</f>
        <v>United States</v>
      </c>
      <c r="I60" s="2" t="str">
        <f>_xlfn.XLOOKUP(D60,products!$A$2:$A$49,products!$B$2:$B$49,,0)</f>
        <v>Lib</v>
      </c>
      <c r="J60" s="2"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t="str">
        <f>_xlfn.XLOOKUP(Table1[[#This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t="str">
        <f>_xlfn.XLOOKUP(C61,customers!$A$2:$A$1001,customers!$G$2:$G$1001,,0)</f>
        <v>United States</v>
      </c>
      <c r="I61" s="2" t="str">
        <f>_xlfn.XLOOKUP(D61,products!$A$2:$A$49,products!$B$2:$B$49,,0)</f>
        <v>Lib</v>
      </c>
      <c r="J61" s="2"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t="str">
        <f>_xlfn.XLOOKUP(Table1[[#This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t="str">
        <f>_xlfn.XLOOKUP(C62,customers!$A$2:$A$1001,customers!$G$2:$G$1001,,0)</f>
        <v>United States</v>
      </c>
      <c r="I62" s="2" t="str">
        <f>_xlfn.XLOOKUP(D62,products!$A$2:$A$49,products!$B$2:$B$49,,0)</f>
        <v>Ara</v>
      </c>
      <c r="J62" s="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t="str">
        <f>_xlfn.XLOOKUP(Table1[[#This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t="str">
        <f>_xlfn.XLOOKUP(C63,customers!$A$2:$A$1001,customers!$G$2:$G$1001,,0)</f>
        <v>United Kingdom</v>
      </c>
      <c r="I63" s="2" t="str">
        <f>_xlfn.XLOOKUP(D63,products!$A$2:$A$49,products!$B$2:$B$49,,0)</f>
        <v>Rob</v>
      </c>
      <c r="J63" s="2"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t="str">
        <f>_xlfn.XLOOKUP(Table1[[#This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t="str">
        <f>_xlfn.XLOOKUP(C64,customers!$A$2:$A$1001,customers!$G$2:$G$1001,,0)</f>
        <v>United States</v>
      </c>
      <c r="I64" s="2" t="str">
        <f>_xlfn.XLOOKUP(D64,products!$A$2:$A$49,products!$B$2:$B$49,,0)</f>
        <v>Lib</v>
      </c>
      <c r="J64" s="2"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Light</v>
      </c>
      <c r="P64" t="str">
        <f>_xlfn.XLOOKUP(Table1[[#This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t="str">
        <f>_xlfn.XLOOKUP(C65,customers!$A$2:$A$1001,customers!$G$2:$G$1001,,0)</f>
        <v>United States</v>
      </c>
      <c r="I65" s="2" t="str">
        <f>_xlfn.XLOOKUP(D65,products!$A$2:$A$49,products!$B$2:$B$49,,0)</f>
        <v>Ara</v>
      </c>
      <c r="J65" s="2"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t="str">
        <f>_xlfn.XLOOKUP(Table1[[#This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t="str">
        <f>_xlfn.XLOOKUP(C66,customers!$A$2:$A$1001,customers!$G$2:$G$1001,,0)</f>
        <v>United States</v>
      </c>
      <c r="I66" s="2" t="str">
        <f>_xlfn.XLOOKUP(D66,products!$A$2:$A$49,products!$B$2:$B$49,,0)</f>
        <v>Rob</v>
      </c>
      <c r="J66" s="2"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6">
        <f t="shared" si="0"/>
        <v>35.82</v>
      </c>
      <c r="N66" t="str">
        <f t="shared" si="1"/>
        <v>Robusta</v>
      </c>
      <c r="O66" t="str">
        <f t="shared" si="2"/>
        <v>Medium</v>
      </c>
      <c r="P66" t="str">
        <f>_xlfn.XLOOKUP(Table1[[#This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t="str">
        <f>_xlfn.XLOOKUP(C67,customers!$A$2:$A$1001,customers!$G$2:$G$1001,,0)</f>
        <v>United States</v>
      </c>
      <c r="I67" s="2" t="str">
        <f>_xlfn.XLOOKUP(D67,products!$A$2:$A$49,products!$B$2:$B$49,,0)</f>
        <v>Rob</v>
      </c>
      <c r="J67" s="2"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6">
        <f t="shared" ref="M67:M130" si="3">L67*E67</f>
        <v>82.339999999999989</v>
      </c>
      <c r="N67" t="str">
        <f t="shared" ref="N67:N130" si="4">IF(I67="Rob","Robusta",IF(I67="Exc","Excelsia",IF(I67="Ara","Arabica",IF(I67="Lib","Liberica",""))))</f>
        <v>Robusta</v>
      </c>
      <c r="O67" t="str">
        <f t="shared" ref="O67:O130" si="5">IF(J67="M","Medium",IF(J67="L","Light",IF(J67="D","Dark","")))</f>
        <v>Dark</v>
      </c>
      <c r="P67" t="str">
        <f>_xlfn.XLOOKUP(Table1[[#This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t="str">
        <f>_xlfn.XLOOKUP(C68,customers!$A$2:$A$1001,customers!$G$2:$G$1001,,0)</f>
        <v>United States</v>
      </c>
      <c r="I68" s="2" t="str">
        <f>_xlfn.XLOOKUP(D68,products!$A$2:$A$49,products!$B$2:$B$49,,0)</f>
        <v>Rob</v>
      </c>
      <c r="J68" s="2"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Light</v>
      </c>
      <c r="P68" t="str">
        <f>_xlfn.XLOOKUP(Table1[[#This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t="str">
        <f>_xlfn.XLOOKUP(C69,customers!$A$2:$A$1001,customers!$G$2:$G$1001,,0)</f>
        <v>United States</v>
      </c>
      <c r="I69" s="2" t="str">
        <f>_xlfn.XLOOKUP(D69,products!$A$2:$A$49,products!$B$2:$B$49,,0)</f>
        <v>Lib</v>
      </c>
      <c r="J69" s="2"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Light</v>
      </c>
      <c r="P69" t="str">
        <f>_xlfn.XLOOKUP(Table1[[#This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t="str">
        <f>_xlfn.XLOOKUP(C70,customers!$A$2:$A$1001,customers!$G$2:$G$1001,,0)</f>
        <v>United States</v>
      </c>
      <c r="I70" s="2" t="str">
        <f>_xlfn.XLOOKUP(D70,products!$A$2:$A$49,products!$B$2:$B$49,,0)</f>
        <v>Rob</v>
      </c>
      <c r="J70" s="2"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t="str">
        <f>_xlfn.XLOOKUP(Table1[[#This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t="str">
        <f>_xlfn.XLOOKUP(C71,customers!$A$2:$A$1001,customers!$G$2:$G$1001,,0)</f>
        <v>United Kingdom</v>
      </c>
      <c r="I71" s="2" t="str">
        <f>_xlfn.XLOOKUP(D71,products!$A$2:$A$49,products!$B$2:$B$49,,0)</f>
        <v>Rob</v>
      </c>
      <c r="J71" s="2"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t="str">
        <f>_xlfn.XLOOKUP(Table1[[#This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t="str">
        <f>_xlfn.XLOOKUP(C72,customers!$A$2:$A$1001,customers!$G$2:$G$1001,,0)</f>
        <v>United States</v>
      </c>
      <c r="I72" s="2" t="str">
        <f>_xlfn.XLOOKUP(D72,products!$A$2:$A$49,products!$B$2:$B$49,,0)</f>
        <v>Exc</v>
      </c>
      <c r="J72" s="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6">
        <f t="shared" si="3"/>
        <v>136.61999999999998</v>
      </c>
      <c r="N72" t="str">
        <f t="shared" si="4"/>
        <v>Excelsia</v>
      </c>
      <c r="O72" t="str">
        <f t="shared" si="5"/>
        <v>Light</v>
      </c>
      <c r="P72" t="str">
        <f>_xlfn.XLOOKUP(Table1[[#This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t="str">
        <f>_xlfn.XLOOKUP(C73,customers!$A$2:$A$1001,customers!$G$2:$G$1001,,0)</f>
        <v>Ireland</v>
      </c>
      <c r="I73" s="2" t="str">
        <f>_xlfn.XLOOKUP(D73,products!$A$2:$A$49,products!$B$2:$B$49,,0)</f>
        <v>Lib</v>
      </c>
      <c r="J73" s="2"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Light</v>
      </c>
      <c r="P73" t="str">
        <f>_xlfn.XLOOKUP(Table1[[#This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t="str">
        <f>_xlfn.XLOOKUP(C74,customers!$A$2:$A$1001,customers!$G$2:$G$1001,,0)</f>
        <v>United States</v>
      </c>
      <c r="I74" s="2" t="str">
        <f>_xlfn.XLOOKUP(D74,products!$A$2:$A$49,products!$B$2:$B$49,,0)</f>
        <v>Ara</v>
      </c>
      <c r="J74" s="2"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t="str">
        <f>_xlfn.XLOOKUP(Table1[[#This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t="str">
        <f>_xlfn.XLOOKUP(C75,customers!$A$2:$A$1001,customers!$G$2:$G$1001,,0)</f>
        <v>United States</v>
      </c>
      <c r="I75" s="2" t="str">
        <f>_xlfn.XLOOKUP(D75,products!$A$2:$A$49,products!$B$2:$B$49,,0)</f>
        <v>Lib</v>
      </c>
      <c r="J75" s="2"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t="str">
        <f>_xlfn.XLOOKUP(C76,customers!$A$2:$A$1001,customers!$G$2:$G$1001,,0)</f>
        <v>United States</v>
      </c>
      <c r="I76" s="2" t="str">
        <f>_xlfn.XLOOKUP(D76,products!$A$2:$A$49,products!$B$2:$B$49,,0)</f>
        <v>Exc</v>
      </c>
      <c r="J76" s="2"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6">
        <f t="shared" si="3"/>
        <v>17.82</v>
      </c>
      <c r="N76" t="str">
        <f t="shared" si="4"/>
        <v>Excelsia</v>
      </c>
      <c r="O76" t="str">
        <f t="shared" si="5"/>
        <v>Light</v>
      </c>
      <c r="P76" t="str">
        <f>_xlfn.XLOOKUP(Table1[[#This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t="str">
        <f>_xlfn.XLOOKUP(C77,customers!$A$2:$A$1001,customers!$G$2:$G$1001,,0)</f>
        <v>Ireland</v>
      </c>
      <c r="I77" s="2" t="str">
        <f>_xlfn.XLOOKUP(D77,products!$A$2:$A$49,products!$B$2:$B$49,,0)</f>
        <v>Rob</v>
      </c>
      <c r="J77" s="2"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t="str">
        <f>_xlfn.XLOOKUP(Table1[[#This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t="str">
        <f>_xlfn.XLOOKUP(C78,customers!$A$2:$A$1001,customers!$G$2:$G$1001,,0)</f>
        <v>Ireland</v>
      </c>
      <c r="I78" s="2" t="str">
        <f>_xlfn.XLOOKUP(D78,products!$A$2:$A$49,products!$B$2:$B$49,,0)</f>
        <v>Rob</v>
      </c>
      <c r="J78" s="2"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Light</v>
      </c>
      <c r="P78" t="str">
        <f>_xlfn.XLOOKUP(Table1[[#This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t="str">
        <f>_xlfn.XLOOKUP(C79,customers!$A$2:$A$1001,customers!$G$2:$G$1001,,0)</f>
        <v>United States</v>
      </c>
      <c r="I79" s="2" t="str">
        <f>_xlfn.XLOOKUP(D79,products!$A$2:$A$49,products!$B$2:$B$49,,0)</f>
        <v>Exc</v>
      </c>
      <c r="J79" s="2"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6">
        <f t="shared" si="3"/>
        <v>7.29</v>
      </c>
      <c r="N79" t="str">
        <f t="shared" si="4"/>
        <v>Excelsia</v>
      </c>
      <c r="O79" t="str">
        <f t="shared" si="5"/>
        <v>Dark</v>
      </c>
      <c r="P79" t="str">
        <f>_xlfn.XLOOKUP(Table1[[#This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t="str">
        <f>_xlfn.XLOOKUP(C80,customers!$A$2:$A$1001,customers!$G$2:$G$1001,,0)</f>
        <v>United States</v>
      </c>
      <c r="I80" s="2" t="str">
        <f>_xlfn.XLOOKUP(D80,products!$A$2:$A$49,products!$B$2:$B$49,,0)</f>
        <v>Ara</v>
      </c>
      <c r="J80" s="2"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t="str">
        <f>_xlfn.XLOOKUP(Table1[[#This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t="str">
        <f>_xlfn.XLOOKUP(C81,customers!$A$2:$A$1001,customers!$G$2:$G$1001,,0)</f>
        <v>United States</v>
      </c>
      <c r="I81" s="2" t="str">
        <f>_xlfn.XLOOKUP(D81,products!$A$2:$A$49,products!$B$2:$B$49,,0)</f>
        <v>Rob</v>
      </c>
      <c r="J81" s="2"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6">
        <f t="shared" si="3"/>
        <v>47.8</v>
      </c>
      <c r="N81" t="str">
        <f t="shared" si="4"/>
        <v>Robusta</v>
      </c>
      <c r="O81" t="str">
        <f t="shared" si="5"/>
        <v>Light</v>
      </c>
      <c r="P81" t="str">
        <f>_xlfn.XLOOKUP(Table1[[#This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t="str">
        <f>_xlfn.XLOOKUP(C82,customers!$A$2:$A$1001,customers!$G$2:$G$1001,,0)</f>
        <v>United States</v>
      </c>
      <c r="I82" s="2" t="str">
        <f>_xlfn.XLOOKUP(D82,products!$A$2:$A$49,products!$B$2:$B$49,,0)</f>
        <v>Ara</v>
      </c>
      <c r="J82" s="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Light</v>
      </c>
      <c r="P82" t="str">
        <f>_xlfn.XLOOKUP(Table1[[#This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t="str">
        <f>_xlfn.XLOOKUP(C83,customers!$A$2:$A$1001,customers!$G$2:$G$1001,,0)</f>
        <v>United States</v>
      </c>
      <c r="I83" s="2" t="str">
        <f>_xlfn.XLOOKUP(D83,products!$A$2:$A$49,products!$B$2:$B$49,,0)</f>
        <v>Lib</v>
      </c>
      <c r="J83" s="2"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Light</v>
      </c>
      <c r="P83" t="str">
        <f>_xlfn.XLOOKUP(Table1[[#This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t="str">
        <f>_xlfn.XLOOKUP(C84,customers!$A$2:$A$1001,customers!$G$2:$G$1001,,0)</f>
        <v>Ireland</v>
      </c>
      <c r="I84" s="2" t="str">
        <f>_xlfn.XLOOKUP(D84,products!$A$2:$A$49,products!$B$2:$B$49,,0)</f>
        <v>Lib</v>
      </c>
      <c r="J84" s="2"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t="str">
        <f>_xlfn.XLOOKUP(C85,customers!$A$2:$A$1001,customers!$G$2:$G$1001,,0)</f>
        <v>United States</v>
      </c>
      <c r="I85" s="2" t="str">
        <f>_xlfn.XLOOKUP(D85,products!$A$2:$A$49,products!$B$2:$B$49,,0)</f>
        <v>Rob</v>
      </c>
      <c r="J85" s="2"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t="str">
        <f>_xlfn.XLOOKUP(Table1[[#This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t="str">
        <f>_xlfn.XLOOKUP(C86,customers!$A$2:$A$1001,customers!$G$2:$G$1001,,0)</f>
        <v>United States</v>
      </c>
      <c r="I86" s="2" t="str">
        <f>_xlfn.XLOOKUP(D86,products!$A$2:$A$49,products!$B$2:$B$49,,0)</f>
        <v>Lib</v>
      </c>
      <c r="J86" s="2"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6">
        <f t="shared" si="3"/>
        <v>9.51</v>
      </c>
      <c r="N86" t="str">
        <f t="shared" si="4"/>
        <v>Liberica</v>
      </c>
      <c r="O86" t="str">
        <f t="shared" si="5"/>
        <v>Light</v>
      </c>
      <c r="P86" t="str">
        <f>_xlfn.XLOOKUP(Table1[[#This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t="str">
        <f>_xlfn.XLOOKUP(C87,customers!$A$2:$A$1001,customers!$G$2:$G$1001,,0)</f>
        <v>United States</v>
      </c>
      <c r="I87" s="2" t="str">
        <f>_xlfn.XLOOKUP(D87,products!$A$2:$A$49,products!$B$2:$B$49,,0)</f>
        <v>Ara</v>
      </c>
      <c r="J87" s="2"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Light</v>
      </c>
      <c r="P87" t="str">
        <f>_xlfn.XLOOKUP(Table1[[#This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t="str">
        <f>_xlfn.XLOOKUP(C88,customers!$A$2:$A$1001,customers!$G$2:$G$1001,,0)</f>
        <v>United States</v>
      </c>
      <c r="I88" s="2" t="str">
        <f>_xlfn.XLOOKUP(D88,products!$A$2:$A$49,products!$B$2:$B$49,,0)</f>
        <v>Ara</v>
      </c>
      <c r="J88" s="2"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t="str">
        <f>_xlfn.XLOOKUP(Table1[[#This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t="str">
        <f>_xlfn.XLOOKUP(C89,customers!$A$2:$A$1001,customers!$G$2:$G$1001,,0)</f>
        <v>United States</v>
      </c>
      <c r="I89" s="2" t="str">
        <f>_xlfn.XLOOKUP(D89,products!$A$2:$A$49,products!$B$2:$B$49,,0)</f>
        <v>Ara</v>
      </c>
      <c r="J89" s="2"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t="str">
        <f>_xlfn.XLOOKUP(Table1[[#This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t="str">
        <f>_xlfn.XLOOKUP(C90,customers!$A$2:$A$1001,customers!$G$2:$G$1001,,0)</f>
        <v>United States</v>
      </c>
      <c r="I90" s="2" t="str">
        <f>_xlfn.XLOOKUP(D90,products!$A$2:$A$49,products!$B$2:$B$49,,0)</f>
        <v>Rob</v>
      </c>
      <c r="J90" s="2"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Light</v>
      </c>
      <c r="P90" t="str">
        <f>_xlfn.XLOOKUP(Table1[[#This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t="str">
        <f>_xlfn.XLOOKUP(C91,customers!$A$2:$A$1001,customers!$G$2:$G$1001,,0)</f>
        <v>United States</v>
      </c>
      <c r="I91" s="2" t="str">
        <f>_xlfn.XLOOKUP(D91,products!$A$2:$A$49,products!$B$2:$B$49,,0)</f>
        <v>Ara</v>
      </c>
      <c r="J91" s="2"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Light</v>
      </c>
      <c r="P91" t="str">
        <f>_xlfn.XLOOKUP(Table1[[#This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t="str">
        <f>_xlfn.XLOOKUP(C92,customers!$A$2:$A$1001,customers!$G$2:$G$1001,,0)</f>
        <v>Ireland</v>
      </c>
      <c r="I92" s="2" t="str">
        <f>_xlfn.XLOOKUP(D92,products!$A$2:$A$49,products!$B$2:$B$49,,0)</f>
        <v>Ara</v>
      </c>
      <c r="J92" s="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6">
        <f t="shared" si="3"/>
        <v>51.8</v>
      </c>
      <c r="N92" t="str">
        <f t="shared" si="4"/>
        <v>Arabica</v>
      </c>
      <c r="O92" t="str">
        <f t="shared" si="5"/>
        <v>Light</v>
      </c>
      <c r="P92" t="str">
        <f>_xlfn.XLOOKUP(Table1[[#This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t="str">
        <f>_xlfn.XLOOKUP(C93,customers!$A$2:$A$1001,customers!$G$2:$G$1001,,0)</f>
        <v>United States</v>
      </c>
      <c r="I93" s="2" t="str">
        <f>_xlfn.XLOOKUP(D93,products!$A$2:$A$49,products!$B$2:$B$49,,0)</f>
        <v>Ara</v>
      </c>
      <c r="J93" s="2"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t="str">
        <f>_xlfn.XLOOKUP(Table1[[#This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t="str">
        <f>_xlfn.XLOOKUP(C94,customers!$A$2:$A$1001,customers!$G$2:$G$1001,,0)</f>
        <v>United States</v>
      </c>
      <c r="I94" s="2" t="str">
        <f>_xlfn.XLOOKUP(D94,products!$A$2:$A$49,products!$B$2:$B$49,,0)</f>
        <v>Exc</v>
      </c>
      <c r="J94" s="2"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6">
        <f t="shared" si="3"/>
        <v>44.55</v>
      </c>
      <c r="N94" t="str">
        <f t="shared" si="4"/>
        <v>Excelsia</v>
      </c>
      <c r="O94" t="str">
        <f t="shared" si="5"/>
        <v>Light</v>
      </c>
      <c r="P94" t="str">
        <f>_xlfn.XLOOKUP(Table1[[#This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t="str">
        <f>_xlfn.XLOOKUP(C95,customers!$A$2:$A$1001,customers!$G$2:$G$1001,,0)</f>
        <v>United Kingdom</v>
      </c>
      <c r="I95" s="2" t="str">
        <f>_xlfn.XLOOKUP(D95,products!$A$2:$A$49,products!$B$2:$B$49,,0)</f>
        <v>Exc</v>
      </c>
      <c r="J95" s="2"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6">
        <f t="shared" si="3"/>
        <v>35.64</v>
      </c>
      <c r="N95" t="str">
        <f t="shared" si="4"/>
        <v>Excelsia</v>
      </c>
      <c r="O95" t="str">
        <f t="shared" si="5"/>
        <v>Light</v>
      </c>
      <c r="P95" t="str">
        <f>_xlfn.XLOOKUP(Table1[[#This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t="str">
        <f>_xlfn.XLOOKUP(C96,customers!$A$2:$A$1001,customers!$G$2:$G$1001,,0)</f>
        <v>Ireland</v>
      </c>
      <c r="I96" s="2" t="str">
        <f>_xlfn.XLOOKUP(D96,products!$A$2:$A$49,products!$B$2:$B$49,,0)</f>
        <v>Ara</v>
      </c>
      <c r="J96" s="2"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t="str">
        <f>_xlfn.XLOOKUP(Table1[[#This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t="str">
        <f>_xlfn.XLOOKUP(C97,customers!$A$2:$A$1001,customers!$G$2:$G$1001,,0)</f>
        <v>United States</v>
      </c>
      <c r="I97" s="2" t="str">
        <f>_xlfn.XLOOKUP(D97,products!$A$2:$A$49,products!$B$2:$B$49,,0)</f>
        <v>Ara</v>
      </c>
      <c r="J97" s="2"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t="str">
        <f>_xlfn.XLOOKUP(Table1[[#This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t="str">
        <f>_xlfn.XLOOKUP(C98,customers!$A$2:$A$1001,customers!$G$2:$G$1001,,0)</f>
        <v>United States</v>
      </c>
      <c r="I98" s="2" t="str">
        <f>_xlfn.XLOOKUP(D98,products!$A$2:$A$49,products!$B$2:$B$49,,0)</f>
        <v>Ara</v>
      </c>
      <c r="J98" s="2"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t="str">
        <f>_xlfn.XLOOKUP(Table1[[#This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t="str">
        <f>_xlfn.XLOOKUP(C99,customers!$A$2:$A$1001,customers!$G$2:$G$1001,,0)</f>
        <v>United States</v>
      </c>
      <c r="I99" s="2" t="str">
        <f>_xlfn.XLOOKUP(D99,products!$A$2:$A$49,products!$B$2:$B$49,,0)</f>
        <v>Ara</v>
      </c>
      <c r="J99" s="2"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t="str">
        <f>_xlfn.XLOOKUP(Table1[[#This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t="str">
        <f>_xlfn.XLOOKUP(C100,customers!$A$2:$A$1001,customers!$G$2:$G$1001,,0)</f>
        <v>Ireland</v>
      </c>
      <c r="I100" s="2" t="str">
        <f>_xlfn.XLOOKUP(D100,products!$A$2:$A$49,products!$B$2:$B$49,,0)</f>
        <v>Ara</v>
      </c>
      <c r="J100" s="2"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t="str">
        <f>_xlfn.XLOOKUP(C101,customers!$A$2:$A$1001,customers!$G$2:$G$1001,,0)</f>
        <v>United States</v>
      </c>
      <c r="I101" s="2" t="str">
        <f>_xlfn.XLOOKUP(D101,products!$A$2:$A$49,products!$B$2:$B$49,,0)</f>
        <v>Lib</v>
      </c>
      <c r="J101" s="2"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t="str">
        <f>_xlfn.XLOOKUP(C102,customers!$A$2:$A$1001,customers!$G$2:$G$1001,,0)</f>
        <v>United States</v>
      </c>
      <c r="I102" s="2" t="str">
        <f>_xlfn.XLOOKUP(D102,products!$A$2:$A$49,products!$B$2:$B$49,,0)</f>
        <v>Ara</v>
      </c>
      <c r="J102" s="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Light</v>
      </c>
      <c r="P102" t="str">
        <f>_xlfn.XLOOKUP(Table1[[#This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t="str">
        <f>_xlfn.XLOOKUP(C103,customers!$A$2:$A$1001,customers!$G$2:$G$1001,,0)</f>
        <v>Ireland</v>
      </c>
      <c r="I103" s="2" t="str">
        <f>_xlfn.XLOOKUP(D103,products!$A$2:$A$49,products!$B$2:$B$49,,0)</f>
        <v>Lib</v>
      </c>
      <c r="J103" s="2"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t="str">
        <f>_xlfn.XLOOKUP(C104,customers!$A$2:$A$1001,customers!$G$2:$G$1001,,0)</f>
        <v>Ireland</v>
      </c>
      <c r="I104" s="2" t="str">
        <f>_xlfn.XLOOKUP(D104,products!$A$2:$A$49,products!$B$2:$B$49,,0)</f>
        <v>Lib</v>
      </c>
      <c r="J104" s="2"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t="str">
        <f>_xlfn.XLOOKUP(Table1[[#This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t="str">
        <f>_xlfn.XLOOKUP(C105,customers!$A$2:$A$1001,customers!$G$2:$G$1001,,0)</f>
        <v>United States</v>
      </c>
      <c r="I105" s="2" t="str">
        <f>_xlfn.XLOOKUP(D105,products!$A$2:$A$49,products!$B$2:$B$49,,0)</f>
        <v>Rob</v>
      </c>
      <c r="J105" s="2"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t="str">
        <f>_xlfn.XLOOKUP(Table1[[#This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t="str">
        <f>_xlfn.XLOOKUP(C106,customers!$A$2:$A$1001,customers!$G$2:$G$1001,,0)</f>
        <v>United States</v>
      </c>
      <c r="I106" s="2" t="str">
        <f>_xlfn.XLOOKUP(D106,products!$A$2:$A$49,products!$B$2:$B$49,,0)</f>
        <v>Lib</v>
      </c>
      <c r="J106" s="2"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t="str">
        <f>_xlfn.XLOOKUP(Table1[[#This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t="str">
        <f>_xlfn.XLOOKUP(C107,customers!$A$2:$A$1001,customers!$G$2:$G$1001,,0)</f>
        <v>United States</v>
      </c>
      <c r="I107" s="2" t="str">
        <f>_xlfn.XLOOKUP(D107,products!$A$2:$A$49,products!$B$2:$B$49,,0)</f>
        <v>Ara</v>
      </c>
      <c r="J107" s="2"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t="str">
        <f>_xlfn.XLOOKUP(Table1[[#This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t="str">
        <f>_xlfn.XLOOKUP(C108,customers!$A$2:$A$1001,customers!$G$2:$G$1001,,0)</f>
        <v>United States</v>
      </c>
      <c r="I108" s="2" t="str">
        <f>_xlfn.XLOOKUP(D108,products!$A$2:$A$49,products!$B$2:$B$49,,0)</f>
        <v>Exc</v>
      </c>
      <c r="J108" s="2"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6">
        <f t="shared" si="3"/>
        <v>24.3</v>
      </c>
      <c r="N108" t="str">
        <f t="shared" si="4"/>
        <v>Excelsia</v>
      </c>
      <c r="O108" t="str">
        <f t="shared" si="5"/>
        <v>Dark</v>
      </c>
      <c r="P108" t="str">
        <f>_xlfn.XLOOKUP(Table1[[#This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t="str">
        <f>_xlfn.XLOOKUP(C109,customers!$A$2:$A$1001,customers!$G$2:$G$1001,,0)</f>
        <v>United States</v>
      </c>
      <c r="I109" s="2" t="str">
        <f>_xlfn.XLOOKUP(D109,products!$A$2:$A$49,products!$B$2:$B$49,,0)</f>
        <v>Rob</v>
      </c>
      <c r="J109" s="2"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t="str">
        <f>_xlfn.XLOOKUP(Table1[[#This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t="str">
        <f>_xlfn.XLOOKUP(C110,customers!$A$2:$A$1001,customers!$G$2:$G$1001,,0)</f>
        <v>United States</v>
      </c>
      <c r="I110" s="2" t="str">
        <f>_xlfn.XLOOKUP(D110,products!$A$2:$A$49,products!$B$2:$B$49,,0)</f>
        <v>Ara</v>
      </c>
      <c r="J110" s="2"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t="str">
        <f>_xlfn.XLOOKUP(Table1[[#This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t="str">
        <f>_xlfn.XLOOKUP(C111,customers!$A$2:$A$1001,customers!$G$2:$G$1001,,0)</f>
        <v>United States</v>
      </c>
      <c r="I111" s="2" t="str">
        <f>_xlfn.XLOOKUP(D111,products!$A$2:$A$49,products!$B$2:$B$49,,0)</f>
        <v>Lib</v>
      </c>
      <c r="J111" s="2"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t="str">
        <f>_xlfn.XLOOKUP(Table1[[#This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t="str">
        <f>_xlfn.XLOOKUP(C112,customers!$A$2:$A$1001,customers!$G$2:$G$1001,,0)</f>
        <v>United States</v>
      </c>
      <c r="I112" s="2" t="str">
        <f>_xlfn.XLOOKUP(D112,products!$A$2:$A$49,products!$B$2:$B$49,,0)</f>
        <v>Exc</v>
      </c>
      <c r="J112" s="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6">
        <f t="shared" si="3"/>
        <v>13.365</v>
      </c>
      <c r="N112" t="str">
        <f t="shared" si="4"/>
        <v>Excelsia</v>
      </c>
      <c r="O112" t="str">
        <f t="shared" si="5"/>
        <v>Light</v>
      </c>
      <c r="P112" t="str">
        <f>_xlfn.XLOOKUP(Table1[[#This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t="str">
        <f>_xlfn.XLOOKUP(C113,customers!$A$2:$A$1001,customers!$G$2:$G$1001,,0)</f>
        <v>United States</v>
      </c>
      <c r="I113" s="2" t="str">
        <f>_xlfn.XLOOKUP(D113,products!$A$2:$A$49,products!$B$2:$B$49,,0)</f>
        <v>Rob</v>
      </c>
      <c r="J113" s="2"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t="str">
        <f>_xlfn.XLOOKUP(C114,customers!$A$2:$A$1001,customers!$G$2:$G$1001,,0)</f>
        <v>United States</v>
      </c>
      <c r="I114" s="2" t="str">
        <f>_xlfn.XLOOKUP(D114,products!$A$2:$A$49,products!$B$2:$B$49,,0)</f>
        <v>Ara</v>
      </c>
      <c r="J114" s="2"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t="str">
        <f>_xlfn.XLOOKUP(Table1[[#This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t="str">
        <f>_xlfn.XLOOKUP(C115,customers!$A$2:$A$1001,customers!$G$2:$G$1001,,0)</f>
        <v>Ireland</v>
      </c>
      <c r="I115" s="2" t="str">
        <f>_xlfn.XLOOKUP(D115,products!$A$2:$A$49,products!$B$2:$B$49,,0)</f>
        <v>Lib</v>
      </c>
      <c r="J115" s="2"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t="str">
        <f>_xlfn.XLOOKUP(Table1[[#This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t="str">
        <f>_xlfn.XLOOKUP(C116,customers!$A$2:$A$1001,customers!$G$2:$G$1001,,0)</f>
        <v>United States</v>
      </c>
      <c r="I116" s="2" t="str">
        <f>_xlfn.XLOOKUP(D116,products!$A$2:$A$49,products!$B$2:$B$49,,0)</f>
        <v>Rob</v>
      </c>
      <c r="J116" s="2"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t="str">
        <f>_xlfn.XLOOKUP(C117,customers!$A$2:$A$1001,customers!$G$2:$G$1001,,0)</f>
        <v>United Kingdom</v>
      </c>
      <c r="I117" s="2" t="str">
        <f>_xlfn.XLOOKUP(D117,products!$A$2:$A$49,products!$B$2:$B$49,,0)</f>
        <v>Lib</v>
      </c>
      <c r="J117" s="2"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Light</v>
      </c>
      <c r="P117" t="str">
        <f>_xlfn.XLOOKUP(Table1[[#This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t="str">
        <f>_xlfn.XLOOKUP(C118,customers!$A$2:$A$1001,customers!$G$2:$G$1001,,0)</f>
        <v>Ireland</v>
      </c>
      <c r="I118" s="2" t="str">
        <f>_xlfn.XLOOKUP(D118,products!$A$2:$A$49,products!$B$2:$B$49,,0)</f>
        <v>Lib</v>
      </c>
      <c r="J118" s="2"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Light</v>
      </c>
      <c r="P118" t="str">
        <f>_xlfn.XLOOKUP(Table1[[#This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t="str">
        <f>_xlfn.XLOOKUP(C119,customers!$A$2:$A$1001,customers!$G$2:$G$1001,,0)</f>
        <v>United States</v>
      </c>
      <c r="I119" s="2" t="str">
        <f>_xlfn.XLOOKUP(D119,products!$A$2:$A$49,products!$B$2:$B$49,,0)</f>
        <v>Lib</v>
      </c>
      <c r="J119" s="2"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Light</v>
      </c>
      <c r="P119" t="str">
        <f>_xlfn.XLOOKUP(Table1[[#This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t="str">
        <f>_xlfn.XLOOKUP(C120,customers!$A$2:$A$1001,customers!$G$2:$G$1001,,0)</f>
        <v>United States</v>
      </c>
      <c r="I120" s="2" t="str">
        <f>_xlfn.XLOOKUP(D120,products!$A$2:$A$49,products!$B$2:$B$49,,0)</f>
        <v>Exc</v>
      </c>
      <c r="J120" s="2"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6">
        <f t="shared" si="3"/>
        <v>21.87</v>
      </c>
      <c r="N120" t="str">
        <f t="shared" si="4"/>
        <v>Excelsia</v>
      </c>
      <c r="O120" t="str">
        <f t="shared" si="5"/>
        <v>Dark</v>
      </c>
      <c r="P120" t="str">
        <f>_xlfn.XLOOKUP(Table1[[#This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t="str">
        <f>_xlfn.XLOOKUP(C121,customers!$A$2:$A$1001,customers!$G$2:$G$1001,,0)</f>
        <v>United States</v>
      </c>
      <c r="I121" s="2" t="str">
        <f>_xlfn.XLOOKUP(D121,products!$A$2:$A$49,products!$B$2:$B$49,,0)</f>
        <v>Exc</v>
      </c>
      <c r="J121" s="2"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6">
        <f t="shared" si="3"/>
        <v>4.125</v>
      </c>
      <c r="N121" t="str">
        <f t="shared" si="4"/>
        <v>Excelsia</v>
      </c>
      <c r="O121" t="str">
        <f t="shared" si="5"/>
        <v>Medium</v>
      </c>
      <c r="P121" t="str">
        <f>_xlfn.XLOOKUP(Table1[[#This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t="str">
        <f>_xlfn.XLOOKUP(C122,customers!$A$2:$A$1001,customers!$G$2:$G$1001,,0)</f>
        <v>United States</v>
      </c>
      <c r="I122" s="2" t="str">
        <f>_xlfn.XLOOKUP(D122,products!$A$2:$A$49,products!$B$2:$B$49,,0)</f>
        <v>Ara</v>
      </c>
      <c r="J122" s="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t="str">
        <f>_xlfn.XLOOKUP(C123,customers!$A$2:$A$1001,customers!$G$2:$G$1001,,0)</f>
        <v>United States</v>
      </c>
      <c r="I123" s="2" t="str">
        <f>_xlfn.XLOOKUP(D123,products!$A$2:$A$49,products!$B$2:$B$49,,0)</f>
        <v>Exc</v>
      </c>
      <c r="J123" s="2"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6">
        <f t="shared" si="3"/>
        <v>68.75</v>
      </c>
      <c r="N123" t="str">
        <f t="shared" si="4"/>
        <v>Excelsia</v>
      </c>
      <c r="O123" t="str">
        <f t="shared" si="5"/>
        <v>Medium</v>
      </c>
      <c r="P123" t="str">
        <f>_xlfn.XLOOKUP(Table1[[#This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t="str">
        <f>_xlfn.XLOOKUP(C124,customers!$A$2:$A$1001,customers!$G$2:$G$1001,,0)</f>
        <v>United States</v>
      </c>
      <c r="I124" s="2" t="str">
        <f>_xlfn.XLOOKUP(D124,products!$A$2:$A$49,products!$B$2:$B$49,,0)</f>
        <v>Ara</v>
      </c>
      <c r="J124" s="2"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t="str">
        <f>_xlfn.XLOOKUP(Table1[[#This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t="str">
        <f>_xlfn.XLOOKUP(C125,customers!$A$2:$A$1001,customers!$G$2:$G$1001,,0)</f>
        <v>United States</v>
      </c>
      <c r="I125" s="2" t="str">
        <f>_xlfn.XLOOKUP(D125,products!$A$2:$A$49,products!$B$2:$B$49,,0)</f>
        <v>Lib</v>
      </c>
      <c r="J125" s="2"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Light</v>
      </c>
      <c r="P125" t="str">
        <f>_xlfn.XLOOKUP(Table1[[#This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t="str">
        <f>_xlfn.XLOOKUP(C126,customers!$A$2:$A$1001,customers!$G$2:$G$1001,,0)</f>
        <v>United States</v>
      </c>
      <c r="I126" s="2" t="str">
        <f>_xlfn.XLOOKUP(D126,products!$A$2:$A$49,products!$B$2:$B$49,,0)</f>
        <v>Lib</v>
      </c>
      <c r="J126" s="2"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t="str">
        <f>_xlfn.XLOOKUP(C127,customers!$A$2:$A$1001,customers!$G$2:$G$1001,,0)</f>
        <v>Ireland</v>
      </c>
      <c r="I127" s="2" t="str">
        <f>_xlfn.XLOOKUP(D127,products!$A$2:$A$49,products!$B$2:$B$49,,0)</f>
        <v>Lib</v>
      </c>
      <c r="J127" s="2"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t="str">
        <f>_xlfn.XLOOKUP(Table1[[#This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t="str">
        <f>_xlfn.XLOOKUP(C128,customers!$A$2:$A$1001,customers!$G$2:$G$1001,,0)</f>
        <v>United States</v>
      </c>
      <c r="I128" s="2" t="str">
        <f>_xlfn.XLOOKUP(D128,products!$A$2:$A$49,products!$B$2:$B$49,,0)</f>
        <v>Ara</v>
      </c>
      <c r="J128" s="2"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t="str">
        <f>_xlfn.XLOOKUP(Table1[[#This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t="str">
        <f>_xlfn.XLOOKUP(C129,customers!$A$2:$A$1001,customers!$G$2:$G$1001,,0)</f>
        <v>Ireland</v>
      </c>
      <c r="I129" s="2" t="str">
        <f>_xlfn.XLOOKUP(D129,products!$A$2:$A$49,products!$B$2:$B$49,,0)</f>
        <v>Lib</v>
      </c>
      <c r="J129" s="2"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t="str">
        <f>_xlfn.XLOOKUP(Table1[[#This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t="str">
        <f>_xlfn.XLOOKUP(C130,customers!$A$2:$A$1001,customers!$G$2:$G$1001,,0)</f>
        <v>United States</v>
      </c>
      <c r="I130" s="2" t="str">
        <f>_xlfn.XLOOKUP(D130,products!$A$2:$A$49,products!$B$2:$B$49,,0)</f>
        <v>Ara</v>
      </c>
      <c r="J130" s="2"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6">
        <f t="shared" si="3"/>
        <v>6.75</v>
      </c>
      <c r="N130" t="str">
        <f t="shared" si="4"/>
        <v>Arabica</v>
      </c>
      <c r="O130" t="str">
        <f t="shared" si="5"/>
        <v>Medium</v>
      </c>
      <c r="P130" t="str">
        <f>_xlfn.XLOOKUP(Table1[[#This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t="str">
        <f>_xlfn.XLOOKUP(C131,customers!$A$2:$A$1001,customers!$G$2:$G$1001,,0)</f>
        <v>United States</v>
      </c>
      <c r="I131" s="2" t="str">
        <f>_xlfn.XLOOKUP(D131,products!$A$2:$A$49,products!$B$2:$B$49,,0)</f>
        <v>Exc</v>
      </c>
      <c r="J131" s="2"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6">
        <f t="shared" ref="M131:M194" si="6">L131*E131</f>
        <v>12.15</v>
      </c>
      <c r="N131" t="str">
        <f t="shared" ref="N131:N194" si="7">IF(I131="Rob","Robusta",IF(I131="Exc","Excelsia",IF(I131="Ara","Arabica",IF(I131="Lib","Liberica",""))))</f>
        <v>Excelsia</v>
      </c>
      <c r="O131" t="str">
        <f t="shared" ref="O131:O194" si="8">IF(J131="M","Medium",IF(J131="L","Light",IF(J131="D","Dark","")))</f>
        <v>Dark</v>
      </c>
      <c r="P131" t="str">
        <f>_xlfn.XLOOKUP(Table1[[#This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t="str">
        <f>_xlfn.XLOOKUP(C132,customers!$A$2:$A$1001,customers!$G$2:$G$1001,,0)</f>
        <v>Ireland</v>
      </c>
      <c r="I132" s="2" t="str">
        <f>_xlfn.XLOOKUP(D132,products!$A$2:$A$49,products!$B$2:$B$49,,0)</f>
        <v>Ara</v>
      </c>
      <c r="J132" s="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t="str">
        <f>_xlfn.XLOOKUP(C133,customers!$A$2:$A$1001,customers!$G$2:$G$1001,,0)</f>
        <v>United States</v>
      </c>
      <c r="I133" s="2" t="str">
        <f>_xlfn.XLOOKUP(D133,products!$A$2:$A$49,products!$B$2:$B$49,,0)</f>
        <v>Exc</v>
      </c>
      <c r="J133" s="2"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6">
        <f t="shared" si="6"/>
        <v>14.58</v>
      </c>
      <c r="N133" t="str">
        <f t="shared" si="7"/>
        <v>Excelsia</v>
      </c>
      <c r="O133" t="str">
        <f t="shared" si="8"/>
        <v>Dark</v>
      </c>
      <c r="P133" t="str">
        <f>_xlfn.XLOOKUP(Table1[[#This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t="str">
        <f>_xlfn.XLOOKUP(C134,customers!$A$2:$A$1001,customers!$G$2:$G$1001,,0)</f>
        <v>United States</v>
      </c>
      <c r="I134" s="2" t="str">
        <f>_xlfn.XLOOKUP(D134,products!$A$2:$A$49,products!$B$2:$B$49,,0)</f>
        <v>Ara</v>
      </c>
      <c r="J134" s="2"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t="str">
        <f>_xlfn.XLOOKUP(C135,customers!$A$2:$A$1001,customers!$G$2:$G$1001,,0)</f>
        <v>United States</v>
      </c>
      <c r="I135" s="2" t="str">
        <f>_xlfn.XLOOKUP(D135,products!$A$2:$A$49,products!$B$2:$B$49,,0)</f>
        <v>Lib</v>
      </c>
      <c r="J135" s="2"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t="str">
        <f>_xlfn.XLOOKUP(Table1[[#This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t="str">
        <f>_xlfn.XLOOKUP(C136,customers!$A$2:$A$1001,customers!$G$2:$G$1001,,0)</f>
        <v>United States</v>
      </c>
      <c r="I136" s="2" t="str">
        <f>_xlfn.XLOOKUP(D136,products!$A$2:$A$49,products!$B$2:$B$49,,0)</f>
        <v>Exc</v>
      </c>
      <c r="J136" s="2"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6">
        <f t="shared" si="6"/>
        <v>94.874999999999986</v>
      </c>
      <c r="N136" t="str">
        <f t="shared" si="7"/>
        <v>Excelsia</v>
      </c>
      <c r="O136" t="str">
        <f t="shared" si="8"/>
        <v>Medium</v>
      </c>
      <c r="P136" t="str">
        <f>_xlfn.XLOOKUP(Table1[[#This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t="str">
        <f>_xlfn.XLOOKUP(C137,customers!$A$2:$A$1001,customers!$G$2:$G$1001,,0)</f>
        <v>United States</v>
      </c>
      <c r="I137" s="2" t="str">
        <f>_xlfn.XLOOKUP(D137,products!$A$2:$A$49,products!$B$2:$B$49,,0)</f>
        <v>Ara</v>
      </c>
      <c r="J137" s="2"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Light</v>
      </c>
      <c r="P137" t="str">
        <f>_xlfn.XLOOKUP(Table1[[#This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t="str">
        <f>_xlfn.XLOOKUP(C138,customers!$A$2:$A$1001,customers!$G$2:$G$1001,,0)</f>
        <v>United States</v>
      </c>
      <c r="I138" s="2" t="str">
        <f>_xlfn.XLOOKUP(D138,products!$A$2:$A$49,products!$B$2:$B$49,,0)</f>
        <v>Ara</v>
      </c>
      <c r="J138" s="2"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t="str">
        <f>_xlfn.XLOOKUP(Table1[[#This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t="str">
        <f>_xlfn.XLOOKUP(C139,customers!$A$2:$A$1001,customers!$G$2:$G$1001,,0)</f>
        <v>Ireland</v>
      </c>
      <c r="I139" s="2" t="str">
        <f>_xlfn.XLOOKUP(D139,products!$A$2:$A$49,products!$B$2:$B$49,,0)</f>
        <v>Exc</v>
      </c>
      <c r="J139" s="2"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6">
        <f t="shared" si="6"/>
        <v>102.46499999999997</v>
      </c>
      <c r="N139" t="str">
        <f t="shared" si="7"/>
        <v>Excelsia</v>
      </c>
      <c r="O139" t="str">
        <f t="shared" si="8"/>
        <v>Light</v>
      </c>
      <c r="P139" t="str">
        <f>_xlfn.XLOOKUP(Table1[[#This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t="str">
        <f>_xlfn.XLOOKUP(C140,customers!$A$2:$A$1001,customers!$G$2:$G$1001,,0)</f>
        <v>United States</v>
      </c>
      <c r="I140" s="2" t="str">
        <f>_xlfn.XLOOKUP(D140,products!$A$2:$A$49,products!$B$2:$B$49,,0)</f>
        <v>Exc</v>
      </c>
      <c r="J140" s="2"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6">
        <f t="shared" si="6"/>
        <v>48.6</v>
      </c>
      <c r="N140" t="str">
        <f t="shared" si="7"/>
        <v>Excelsia</v>
      </c>
      <c r="O140" t="str">
        <f t="shared" si="8"/>
        <v>Dark</v>
      </c>
      <c r="P140" t="str">
        <f>_xlfn.XLOOKUP(Table1[[#This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t="str">
        <f>_xlfn.XLOOKUP(C141,customers!$A$2:$A$1001,customers!$G$2:$G$1001,,0)</f>
        <v>United States</v>
      </c>
      <c r="I141" s="2" t="str">
        <f>_xlfn.XLOOKUP(D141,products!$A$2:$A$49,products!$B$2:$B$49,,0)</f>
        <v>Lib</v>
      </c>
      <c r="J141" s="2"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t="str">
        <f>_xlfn.XLOOKUP(Table1[[#This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t="str">
        <f>_xlfn.XLOOKUP(C142,customers!$A$2:$A$1001,customers!$G$2:$G$1001,,0)</f>
        <v>Ireland</v>
      </c>
      <c r="I142" s="2" t="str">
        <f>_xlfn.XLOOKUP(D142,products!$A$2:$A$49,products!$B$2:$B$49,,0)</f>
        <v>Lib</v>
      </c>
      <c r="J142" s="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t="str">
        <f>_xlfn.XLOOKUP(C143,customers!$A$2:$A$1001,customers!$G$2:$G$1001,,0)</f>
        <v>United States</v>
      </c>
      <c r="I143" s="2" t="str">
        <f>_xlfn.XLOOKUP(D143,products!$A$2:$A$49,products!$B$2:$B$49,,0)</f>
        <v>Ara</v>
      </c>
      <c r="J143" s="2"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Light</v>
      </c>
      <c r="P143" t="str">
        <f>_xlfn.XLOOKUP(Table1[[#This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t="str">
        <f>_xlfn.XLOOKUP(C144,customers!$A$2:$A$1001,customers!$G$2:$G$1001,,0)</f>
        <v>Ireland</v>
      </c>
      <c r="I144" s="2" t="str">
        <f>_xlfn.XLOOKUP(D144,products!$A$2:$A$49,products!$B$2:$B$49,,0)</f>
        <v>Exc</v>
      </c>
      <c r="J144" s="2"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6">
        <f t="shared" si="6"/>
        <v>136.61999999999998</v>
      </c>
      <c r="N144" t="str">
        <f t="shared" si="7"/>
        <v>Excelsia</v>
      </c>
      <c r="O144" t="str">
        <f t="shared" si="8"/>
        <v>Light</v>
      </c>
      <c r="P144" t="str">
        <f>_xlfn.XLOOKUP(Table1[[#This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t="str">
        <f>_xlfn.XLOOKUP(C145,customers!$A$2:$A$1001,customers!$G$2:$G$1001,,0)</f>
        <v>United States</v>
      </c>
      <c r="I145" s="2" t="str">
        <f>_xlfn.XLOOKUP(D145,products!$A$2:$A$49,products!$B$2:$B$49,,0)</f>
        <v>Lib</v>
      </c>
      <c r="J145" s="2"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t="str">
        <f>_xlfn.XLOOKUP(Table1[[#This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t="str">
        <f>_xlfn.XLOOKUP(C146,customers!$A$2:$A$1001,customers!$G$2:$G$1001,,0)</f>
        <v>United States</v>
      </c>
      <c r="I146" s="2" t="str">
        <f>_xlfn.XLOOKUP(D146,products!$A$2:$A$49,products!$B$2:$B$49,,0)</f>
        <v>Exc</v>
      </c>
      <c r="J146" s="2"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6">
        <f t="shared" si="6"/>
        <v>68.309999999999988</v>
      </c>
      <c r="N146" t="str">
        <f t="shared" si="7"/>
        <v>Excelsia</v>
      </c>
      <c r="O146" t="str">
        <f t="shared" si="8"/>
        <v>Light</v>
      </c>
      <c r="P146" t="str">
        <f>_xlfn.XLOOKUP(Table1[[#This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t="str">
        <f>_xlfn.XLOOKUP(C147,customers!$A$2:$A$1001,customers!$G$2:$G$1001,,0)</f>
        <v>United States</v>
      </c>
      <c r="I147" s="2" t="str">
        <f>_xlfn.XLOOKUP(D147,products!$A$2:$A$49,products!$B$2:$B$49,,0)</f>
        <v>Lib</v>
      </c>
      <c r="J147" s="2"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t="str">
        <f>_xlfn.XLOOKUP(Table1[[#This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t="str">
        <f>_xlfn.XLOOKUP(C148,customers!$A$2:$A$1001,customers!$G$2:$G$1001,,0)</f>
        <v>United States</v>
      </c>
      <c r="I148" s="2" t="str">
        <f>_xlfn.XLOOKUP(D148,products!$A$2:$A$49,products!$B$2:$B$49,,0)</f>
        <v>Lib</v>
      </c>
      <c r="J148" s="2"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t="str">
        <f>_xlfn.XLOOKUP(Table1[[#This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t="str">
        <f>_xlfn.XLOOKUP(C149,customers!$A$2:$A$1001,customers!$G$2:$G$1001,,0)</f>
        <v>United States</v>
      </c>
      <c r="I149" s="2" t="str">
        <f>_xlfn.XLOOKUP(D149,products!$A$2:$A$49,products!$B$2:$B$49,,0)</f>
        <v>Exc</v>
      </c>
      <c r="J149" s="2"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6">
        <f t="shared" si="6"/>
        <v>27.5</v>
      </c>
      <c r="N149" t="str">
        <f t="shared" si="7"/>
        <v>Excelsia</v>
      </c>
      <c r="O149" t="str">
        <f t="shared" si="8"/>
        <v>Medium</v>
      </c>
      <c r="P149" t="str">
        <f>_xlfn.XLOOKUP(Table1[[#This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t="str">
        <f>_xlfn.XLOOKUP(C150,customers!$A$2:$A$1001,customers!$G$2:$G$1001,,0)</f>
        <v>United States</v>
      </c>
      <c r="I150" s="2" t="str">
        <f>_xlfn.XLOOKUP(D150,products!$A$2:$A$49,products!$B$2:$B$49,,0)</f>
        <v>Exc</v>
      </c>
      <c r="J150" s="2"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6">
        <f t="shared" si="6"/>
        <v>18.225000000000001</v>
      </c>
      <c r="N150" t="str">
        <f t="shared" si="7"/>
        <v>Excelsia</v>
      </c>
      <c r="O150" t="str">
        <f t="shared" si="8"/>
        <v>Dark</v>
      </c>
      <c r="P150" t="str">
        <f>_xlfn.XLOOKUP(Table1[[#This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t="str">
        <f>_xlfn.XLOOKUP(C151,customers!$A$2:$A$1001,customers!$G$2:$G$1001,,0)</f>
        <v>United States</v>
      </c>
      <c r="I151" s="2" t="str">
        <f>_xlfn.XLOOKUP(D151,products!$A$2:$A$49,products!$B$2:$B$49,,0)</f>
        <v>Ara</v>
      </c>
      <c r="J151" s="2"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t="str">
        <f>_xlfn.XLOOKUP(C152,customers!$A$2:$A$1001,customers!$G$2:$G$1001,,0)</f>
        <v>United States</v>
      </c>
      <c r="I152" s="2" t="str">
        <f>_xlfn.XLOOKUP(D152,products!$A$2:$A$49,products!$B$2:$B$49,,0)</f>
        <v>Lib</v>
      </c>
      <c r="J152" s="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t="str">
        <f>_xlfn.XLOOKUP(Table1[[#This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t="str">
        <f>_xlfn.XLOOKUP(C153,customers!$A$2:$A$1001,customers!$G$2:$G$1001,,0)</f>
        <v>United States</v>
      </c>
      <c r="I153" s="2" t="str">
        <f>_xlfn.XLOOKUP(D153,products!$A$2:$A$49,products!$B$2:$B$49,,0)</f>
        <v>Ara</v>
      </c>
      <c r="J153" s="2"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t="str">
        <f>_xlfn.XLOOKUP(Table1[[#This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t="str">
        <f>_xlfn.XLOOKUP(C154,customers!$A$2:$A$1001,customers!$G$2:$G$1001,,0)</f>
        <v>United States</v>
      </c>
      <c r="I154" s="2" t="str">
        <f>_xlfn.XLOOKUP(D154,products!$A$2:$A$49,products!$B$2:$B$49,,0)</f>
        <v>Rob</v>
      </c>
      <c r="J154" s="2"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t="str">
        <f>_xlfn.XLOOKUP(C155,customers!$A$2:$A$1001,customers!$G$2:$G$1001,,0)</f>
        <v>United States</v>
      </c>
      <c r="I155" s="2" t="str">
        <f>_xlfn.XLOOKUP(D155,products!$A$2:$A$49,products!$B$2:$B$49,,0)</f>
        <v>Rob</v>
      </c>
      <c r="J155" s="2"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t="str">
        <f>_xlfn.XLOOKUP(C156,customers!$A$2:$A$1001,customers!$G$2:$G$1001,,0)</f>
        <v>United States</v>
      </c>
      <c r="I156" s="2" t="str">
        <f>_xlfn.XLOOKUP(D156,products!$A$2:$A$49,products!$B$2:$B$49,,0)</f>
        <v>Ara</v>
      </c>
      <c r="J156" s="2"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t="str">
        <f>_xlfn.XLOOKUP(C157,customers!$A$2:$A$1001,customers!$G$2:$G$1001,,0)</f>
        <v>United States</v>
      </c>
      <c r="I157" s="2" t="str">
        <f>_xlfn.XLOOKUP(D157,products!$A$2:$A$49,products!$B$2:$B$49,,0)</f>
        <v>Ara</v>
      </c>
      <c r="J157" s="2"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t="str">
        <f>_xlfn.XLOOKUP(C158,customers!$A$2:$A$1001,customers!$G$2:$G$1001,,0)</f>
        <v>United States</v>
      </c>
      <c r="I158" s="2" t="str">
        <f>_xlfn.XLOOKUP(D158,products!$A$2:$A$49,products!$B$2:$B$49,,0)</f>
        <v>Ara</v>
      </c>
      <c r="J158" s="2"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t="str">
        <f>_xlfn.XLOOKUP(C159,customers!$A$2:$A$1001,customers!$G$2:$G$1001,,0)</f>
        <v>Ireland</v>
      </c>
      <c r="I159" s="2" t="str">
        <f>_xlfn.XLOOKUP(D159,products!$A$2:$A$49,products!$B$2:$B$49,,0)</f>
        <v>Rob</v>
      </c>
      <c r="J159" s="2"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t="str">
        <f>_xlfn.XLOOKUP(C160,customers!$A$2:$A$1001,customers!$G$2:$G$1001,,0)</f>
        <v>United States</v>
      </c>
      <c r="I160" s="2" t="str">
        <f>_xlfn.XLOOKUP(D160,products!$A$2:$A$49,products!$B$2:$B$49,,0)</f>
        <v>Rob</v>
      </c>
      <c r="J160" s="2"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t="str">
        <f>_xlfn.XLOOKUP(C161,customers!$A$2:$A$1001,customers!$G$2:$G$1001,,0)</f>
        <v>United States</v>
      </c>
      <c r="I161" s="2" t="str">
        <f>_xlfn.XLOOKUP(D161,products!$A$2:$A$49,products!$B$2:$B$49,,0)</f>
        <v>Lib</v>
      </c>
      <c r="J161" s="2"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Light</v>
      </c>
      <c r="P161" t="str">
        <f>_xlfn.XLOOKUP(Table1[[#This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t="str">
        <f>_xlfn.XLOOKUP(C162,customers!$A$2:$A$1001,customers!$G$2:$G$1001,,0)</f>
        <v>United States</v>
      </c>
      <c r="I162" s="2" t="str">
        <f>_xlfn.XLOOKUP(D162,products!$A$2:$A$49,products!$B$2:$B$49,,0)</f>
        <v>Exc</v>
      </c>
      <c r="J162" s="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6">
        <f t="shared" si="6"/>
        <v>33</v>
      </c>
      <c r="N162" t="str">
        <f t="shared" si="7"/>
        <v>Excelsia</v>
      </c>
      <c r="O162" t="str">
        <f t="shared" si="8"/>
        <v>Medium</v>
      </c>
      <c r="P162" t="str">
        <f>_xlfn.XLOOKUP(Table1[[#This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t="str">
        <f>_xlfn.XLOOKUP(C163,customers!$A$2:$A$1001,customers!$G$2:$G$1001,,0)</f>
        <v>United States</v>
      </c>
      <c r="I163" s="2" t="str">
        <f>_xlfn.XLOOKUP(D163,products!$A$2:$A$49,products!$B$2:$B$49,,0)</f>
        <v>Ara</v>
      </c>
      <c r="J163" s="2"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Light</v>
      </c>
      <c r="P163" t="str">
        <f>_xlfn.XLOOKUP(Table1[[#This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t="str">
        <f>_xlfn.XLOOKUP(C164,customers!$A$2:$A$1001,customers!$G$2:$G$1001,,0)</f>
        <v>United States</v>
      </c>
      <c r="I164" s="2" t="str">
        <f>_xlfn.XLOOKUP(D164,products!$A$2:$A$49,products!$B$2:$B$49,,0)</f>
        <v>Exc</v>
      </c>
      <c r="J164" s="2"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6">
        <f t="shared" si="6"/>
        <v>21.87</v>
      </c>
      <c r="N164" t="str">
        <f t="shared" si="7"/>
        <v>Excelsia</v>
      </c>
      <c r="O164" t="str">
        <f t="shared" si="8"/>
        <v>Dark</v>
      </c>
      <c r="P164" t="str">
        <f>_xlfn.XLOOKUP(Table1[[#This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t="str">
        <f>_xlfn.XLOOKUP(C165,customers!$A$2:$A$1001,customers!$G$2:$G$1001,,0)</f>
        <v>United States</v>
      </c>
      <c r="I165" s="2" t="str">
        <f>_xlfn.XLOOKUP(D165,products!$A$2:$A$49,products!$B$2:$B$49,,0)</f>
        <v>Rob</v>
      </c>
      <c r="J165" s="2"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t="str">
        <f>_xlfn.XLOOKUP(Table1[[#This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t="str">
        <f>_xlfn.XLOOKUP(C166,customers!$A$2:$A$1001,customers!$G$2:$G$1001,,0)</f>
        <v>Ireland</v>
      </c>
      <c r="I166" s="2" t="str">
        <f>_xlfn.XLOOKUP(D166,products!$A$2:$A$49,products!$B$2:$B$49,,0)</f>
        <v>Exc</v>
      </c>
      <c r="J166" s="2"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6">
        <f t="shared" si="6"/>
        <v>29.16</v>
      </c>
      <c r="N166" t="str">
        <f t="shared" si="7"/>
        <v>Excelsia</v>
      </c>
      <c r="O166" t="str">
        <f t="shared" si="8"/>
        <v>Dark</v>
      </c>
      <c r="P166" t="str">
        <f>_xlfn.XLOOKUP(Table1[[#This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t="str">
        <f>_xlfn.XLOOKUP(C167,customers!$A$2:$A$1001,customers!$G$2:$G$1001,,0)</f>
        <v>United States</v>
      </c>
      <c r="I167" s="2" t="str">
        <f>_xlfn.XLOOKUP(D167,products!$A$2:$A$49,products!$B$2:$B$49,,0)</f>
        <v>Rob</v>
      </c>
      <c r="J167" s="2"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t="str">
        <f>_xlfn.XLOOKUP(C168,customers!$A$2:$A$1001,customers!$G$2:$G$1001,,0)</f>
        <v>United States</v>
      </c>
      <c r="I168" s="2" t="str">
        <f>_xlfn.XLOOKUP(D168,products!$A$2:$A$49,products!$B$2:$B$49,,0)</f>
        <v>Rob</v>
      </c>
      <c r="J168" s="2"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t="str">
        <f>_xlfn.XLOOKUP(C169,customers!$A$2:$A$1001,customers!$G$2:$G$1001,,0)</f>
        <v>United States</v>
      </c>
      <c r="I169" s="2" t="str">
        <f>_xlfn.XLOOKUP(D169,products!$A$2:$A$49,products!$B$2:$B$49,,0)</f>
        <v>Exc</v>
      </c>
      <c r="J169" s="2"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6">
        <f t="shared" si="6"/>
        <v>41.25</v>
      </c>
      <c r="N169" t="str">
        <f t="shared" si="7"/>
        <v>Excelsia</v>
      </c>
      <c r="O169" t="str">
        <f t="shared" si="8"/>
        <v>Medium</v>
      </c>
      <c r="P169" t="str">
        <f>_xlfn.XLOOKUP(Table1[[#This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t="str">
        <f>_xlfn.XLOOKUP(C170,customers!$A$2:$A$1001,customers!$G$2:$G$1001,,0)</f>
        <v>Ireland</v>
      </c>
      <c r="I170" s="2" t="str">
        <f>_xlfn.XLOOKUP(D170,products!$A$2:$A$49,products!$B$2:$B$49,,0)</f>
        <v>Ara</v>
      </c>
      <c r="J170" s="2"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t="str">
        <f>_xlfn.XLOOKUP(Table1[[#This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t="str">
        <f>_xlfn.XLOOKUP(C171,customers!$A$2:$A$1001,customers!$G$2:$G$1001,,0)</f>
        <v>Ireland</v>
      </c>
      <c r="I171" s="2" t="str">
        <f>_xlfn.XLOOKUP(D171,products!$A$2:$A$49,products!$B$2:$B$49,,0)</f>
        <v>Rob</v>
      </c>
      <c r="J171" s="2"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t="str">
        <f>_xlfn.XLOOKUP(C172,customers!$A$2:$A$1001,customers!$G$2:$G$1001,,0)</f>
        <v>United Kingdom</v>
      </c>
      <c r="I172" s="2" t="str">
        <f>_xlfn.XLOOKUP(D172,products!$A$2:$A$49,products!$B$2:$B$49,,0)</f>
        <v>Exc</v>
      </c>
      <c r="J172" s="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6">
        <f t="shared" si="6"/>
        <v>68.309999999999988</v>
      </c>
      <c r="N172" t="str">
        <f t="shared" si="7"/>
        <v>Excelsia</v>
      </c>
      <c r="O172" t="str">
        <f t="shared" si="8"/>
        <v>Light</v>
      </c>
      <c r="P172" t="str">
        <f>_xlfn.XLOOKUP(Table1[[#This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t="str">
        <f>_xlfn.XLOOKUP(C173,customers!$A$2:$A$1001,customers!$G$2:$G$1001,,0)</f>
        <v>United States</v>
      </c>
      <c r="I173" s="2" t="str">
        <f>_xlfn.XLOOKUP(D173,products!$A$2:$A$49,products!$B$2:$B$49,,0)</f>
        <v>Exc</v>
      </c>
      <c r="J173" s="2"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6">
        <f t="shared" si="6"/>
        <v>63.249999999999993</v>
      </c>
      <c r="N173" t="str">
        <f t="shared" si="7"/>
        <v>Excelsia</v>
      </c>
      <c r="O173" t="str">
        <f t="shared" si="8"/>
        <v>Medium</v>
      </c>
      <c r="P173" t="str">
        <f>_xlfn.XLOOKUP(Table1[[#This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t="str">
        <f>_xlfn.XLOOKUP(C174,customers!$A$2:$A$1001,customers!$G$2:$G$1001,,0)</f>
        <v>Ireland</v>
      </c>
      <c r="I174" s="2" t="str">
        <f>_xlfn.XLOOKUP(D174,products!$A$2:$A$49,products!$B$2:$B$49,,0)</f>
        <v>Exc</v>
      </c>
      <c r="J174" s="2"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6">
        <f t="shared" si="6"/>
        <v>21.87</v>
      </c>
      <c r="N174" t="str">
        <f t="shared" si="7"/>
        <v>Excelsia</v>
      </c>
      <c r="O174" t="str">
        <f t="shared" si="8"/>
        <v>Dark</v>
      </c>
      <c r="P174" t="str">
        <f>_xlfn.XLOOKUP(Table1[[#This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t="str">
        <f>_xlfn.XLOOKUP(C175,customers!$A$2:$A$1001,customers!$G$2:$G$1001,,0)</f>
        <v>United States</v>
      </c>
      <c r="I175" s="2" t="str">
        <f>_xlfn.XLOOKUP(D175,products!$A$2:$A$49,products!$B$2:$B$49,,0)</f>
        <v>Rob</v>
      </c>
      <c r="J175" s="2"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t="str">
        <f>_xlfn.XLOOKUP(C176,customers!$A$2:$A$1001,customers!$G$2:$G$1001,,0)</f>
        <v>United States</v>
      </c>
      <c r="I176" s="2" t="str">
        <f>_xlfn.XLOOKUP(D176,products!$A$2:$A$49,products!$B$2:$B$49,,0)</f>
        <v>Exc</v>
      </c>
      <c r="J176" s="2"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6">
        <f t="shared" si="6"/>
        <v>204.92999999999995</v>
      </c>
      <c r="N176" t="str">
        <f t="shared" si="7"/>
        <v>Excelsia</v>
      </c>
      <c r="O176" t="str">
        <f t="shared" si="8"/>
        <v>Light</v>
      </c>
      <c r="P176" t="str">
        <f>_xlfn.XLOOKUP(Table1[[#This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t="str">
        <f>_xlfn.XLOOKUP(C177,customers!$A$2:$A$1001,customers!$G$2:$G$1001,,0)</f>
        <v>United States</v>
      </c>
      <c r="I177" s="2" t="str">
        <f>_xlfn.XLOOKUP(D177,products!$A$2:$A$49,products!$B$2:$B$49,,0)</f>
        <v>Exc</v>
      </c>
      <c r="J177" s="2"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6">
        <f t="shared" si="6"/>
        <v>63.249999999999993</v>
      </c>
      <c r="N177" t="str">
        <f t="shared" si="7"/>
        <v>Excelsia</v>
      </c>
      <c r="O177" t="str">
        <f t="shared" si="8"/>
        <v>Medium</v>
      </c>
      <c r="P177" t="str">
        <f>_xlfn.XLOOKUP(Table1[[#This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t="str">
        <f>_xlfn.XLOOKUP(C178,customers!$A$2:$A$1001,customers!$G$2:$G$1001,,0)</f>
        <v>United States</v>
      </c>
      <c r="I178" s="2" t="str">
        <f>_xlfn.XLOOKUP(D178,products!$A$2:$A$49,products!$B$2:$B$49,,0)</f>
        <v>Exc</v>
      </c>
      <c r="J178" s="2"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6">
        <f t="shared" si="6"/>
        <v>34.154999999999994</v>
      </c>
      <c r="N178" t="str">
        <f t="shared" si="7"/>
        <v>Excelsia</v>
      </c>
      <c r="O178" t="str">
        <f t="shared" si="8"/>
        <v>Light</v>
      </c>
      <c r="P178" t="str">
        <f>_xlfn.XLOOKUP(Table1[[#This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t="str">
        <f>_xlfn.XLOOKUP(C179,customers!$A$2:$A$1001,customers!$G$2:$G$1001,,0)</f>
        <v>United States</v>
      </c>
      <c r="I179" s="2" t="str">
        <f>_xlfn.XLOOKUP(D179,products!$A$2:$A$49,products!$B$2:$B$49,,0)</f>
        <v>Rob</v>
      </c>
      <c r="J179" s="2"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t="str">
        <f>_xlfn.XLOOKUP(C180,customers!$A$2:$A$1001,customers!$G$2:$G$1001,,0)</f>
        <v>United States</v>
      </c>
      <c r="I180" s="2" t="str">
        <f>_xlfn.XLOOKUP(D180,products!$A$2:$A$49,products!$B$2:$B$49,,0)</f>
        <v>Ara</v>
      </c>
      <c r="J180" s="2"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Light</v>
      </c>
      <c r="P180" t="str">
        <f>_xlfn.XLOOKUP(Table1[[#This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t="str">
        <f>_xlfn.XLOOKUP(C181,customers!$A$2:$A$1001,customers!$G$2:$G$1001,,0)</f>
        <v>Ireland</v>
      </c>
      <c r="I181" s="2" t="str">
        <f>_xlfn.XLOOKUP(D181,products!$A$2:$A$49,products!$B$2:$B$49,,0)</f>
        <v>Ara</v>
      </c>
      <c r="J181" s="2"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t="str">
        <f>_xlfn.XLOOKUP(C182,customers!$A$2:$A$1001,customers!$G$2:$G$1001,,0)</f>
        <v>United States</v>
      </c>
      <c r="I182" s="2" t="str">
        <f>_xlfn.XLOOKUP(D182,products!$A$2:$A$49,products!$B$2:$B$49,,0)</f>
        <v>Exc</v>
      </c>
      <c r="J182" s="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6">
        <f t="shared" si="6"/>
        <v>22.274999999999999</v>
      </c>
      <c r="N182" t="str">
        <f t="shared" si="7"/>
        <v>Excelsia</v>
      </c>
      <c r="O182" t="str">
        <f t="shared" si="8"/>
        <v>Light</v>
      </c>
      <c r="P182" t="str">
        <f>_xlfn.XLOOKUP(Table1[[#This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t="str">
        <f>_xlfn.XLOOKUP(C183,customers!$A$2:$A$1001,customers!$G$2:$G$1001,,0)</f>
        <v>United States</v>
      </c>
      <c r="I183" s="2" t="str">
        <f>_xlfn.XLOOKUP(D183,products!$A$2:$A$49,products!$B$2:$B$49,,0)</f>
        <v>Ara</v>
      </c>
      <c r="J183" s="2"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t="str">
        <f>_xlfn.XLOOKUP(Table1[[#This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t="str">
        <f>_xlfn.XLOOKUP(C184,customers!$A$2:$A$1001,customers!$G$2:$G$1001,,0)</f>
        <v>United States</v>
      </c>
      <c r="I184" s="2" t="str">
        <f>_xlfn.XLOOKUP(D184,products!$A$2:$A$49,products!$B$2:$B$49,,0)</f>
        <v>Rob</v>
      </c>
      <c r="J184" s="2"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t="str">
        <f>_xlfn.XLOOKUP(Table1[[#This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t="str">
        <f>_xlfn.XLOOKUP(C185,customers!$A$2:$A$1001,customers!$G$2:$G$1001,,0)</f>
        <v>United States</v>
      </c>
      <c r="I185" s="2" t="str">
        <f>_xlfn.XLOOKUP(D185,products!$A$2:$A$49,products!$B$2:$B$49,,0)</f>
        <v>Exc</v>
      </c>
      <c r="J185" s="2"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6">
        <f t="shared" si="6"/>
        <v>8.25</v>
      </c>
      <c r="N185" t="str">
        <f t="shared" si="7"/>
        <v>Excelsia</v>
      </c>
      <c r="O185" t="str">
        <f t="shared" si="8"/>
        <v>Medium</v>
      </c>
      <c r="P185" t="str">
        <f>_xlfn.XLOOKUP(Table1[[#This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t="str">
        <f>_xlfn.XLOOKUP(C186,customers!$A$2:$A$1001,customers!$G$2:$G$1001,,0)</f>
        <v>United States</v>
      </c>
      <c r="I186" s="2" t="str">
        <f>_xlfn.XLOOKUP(D186,products!$A$2:$A$49,products!$B$2:$B$49,,0)</f>
        <v>Ara</v>
      </c>
      <c r="J186" s="2"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Light</v>
      </c>
      <c r="P186" t="str">
        <f>_xlfn.XLOOKUP(Table1[[#This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t="str">
        <f>_xlfn.XLOOKUP(C187,customers!$A$2:$A$1001,customers!$G$2:$G$1001,,0)</f>
        <v>United States</v>
      </c>
      <c r="I187" s="2" t="str">
        <f>_xlfn.XLOOKUP(D187,products!$A$2:$A$49,products!$B$2:$B$49,,0)</f>
        <v>Exc</v>
      </c>
      <c r="J187" s="2"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6">
        <f t="shared" si="6"/>
        <v>36.450000000000003</v>
      </c>
      <c r="N187" t="str">
        <f t="shared" si="7"/>
        <v>Excelsia</v>
      </c>
      <c r="O187" t="str">
        <f t="shared" si="8"/>
        <v>Dark</v>
      </c>
      <c r="P187" t="str">
        <f>_xlfn.XLOOKUP(Table1[[#This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t="str">
        <f>_xlfn.XLOOKUP(C188,customers!$A$2:$A$1001,customers!$G$2:$G$1001,,0)</f>
        <v>United States</v>
      </c>
      <c r="I188" s="2" t="str">
        <f>_xlfn.XLOOKUP(D188,products!$A$2:$A$49,products!$B$2:$B$49,,0)</f>
        <v>Rob</v>
      </c>
      <c r="J188" s="2"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t="str">
        <f>_xlfn.XLOOKUP(C189,customers!$A$2:$A$1001,customers!$G$2:$G$1001,,0)</f>
        <v>United States</v>
      </c>
      <c r="I189" s="2" t="str">
        <f>_xlfn.XLOOKUP(D189,products!$A$2:$A$49,products!$B$2:$B$49,,0)</f>
        <v>Lib</v>
      </c>
      <c r="J189" s="2"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t="str">
        <f>_xlfn.XLOOKUP(Table1[[#This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t="str">
        <f>_xlfn.XLOOKUP(C190,customers!$A$2:$A$1001,customers!$G$2:$G$1001,,0)</f>
        <v>United States</v>
      </c>
      <c r="I190" s="2" t="str">
        <f>_xlfn.XLOOKUP(D190,products!$A$2:$A$49,products!$B$2:$B$49,,0)</f>
        <v>Exc</v>
      </c>
      <c r="J190" s="2"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6">
        <f t="shared" si="6"/>
        <v>4.4550000000000001</v>
      </c>
      <c r="N190" t="str">
        <f t="shared" si="7"/>
        <v>Excelsia</v>
      </c>
      <c r="O190" t="str">
        <f t="shared" si="8"/>
        <v>Light</v>
      </c>
      <c r="P190" t="str">
        <f>_xlfn.XLOOKUP(Table1[[#This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t="str">
        <f>_xlfn.XLOOKUP(C191,customers!$A$2:$A$1001,customers!$G$2:$G$1001,,0)</f>
        <v>United States</v>
      </c>
      <c r="I191" s="2" t="str">
        <f>_xlfn.XLOOKUP(D191,products!$A$2:$A$49,products!$B$2:$B$49,,0)</f>
        <v>Lib</v>
      </c>
      <c r="J191" s="2"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t="str">
        <f>_xlfn.XLOOKUP(Table1[[#This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t="str">
        <f>_xlfn.XLOOKUP(C192,customers!$A$2:$A$1001,customers!$G$2:$G$1001,,0)</f>
        <v>United States</v>
      </c>
      <c r="I192" s="2" t="str">
        <f>_xlfn.XLOOKUP(D192,products!$A$2:$A$49,products!$B$2:$B$49,,0)</f>
        <v>Lib</v>
      </c>
      <c r="J192" s="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t="str">
        <f>_xlfn.XLOOKUP(C193,customers!$A$2:$A$1001,customers!$G$2:$G$1001,,0)</f>
        <v>United States</v>
      </c>
      <c r="I193" s="2" t="str">
        <f>_xlfn.XLOOKUP(D193,products!$A$2:$A$49,products!$B$2:$B$49,,0)</f>
        <v>Lib</v>
      </c>
      <c r="J193" s="2"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t="str">
        <f>_xlfn.XLOOKUP(C194,customers!$A$2:$A$1001,customers!$G$2:$G$1001,,0)</f>
        <v>Ireland</v>
      </c>
      <c r="I194" s="2" t="str">
        <f>_xlfn.XLOOKUP(D194,products!$A$2:$A$49,products!$B$2:$B$49,,0)</f>
        <v>Exc</v>
      </c>
      <c r="J194" s="2"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6">
        <f t="shared" si="6"/>
        <v>72.900000000000006</v>
      </c>
      <c r="N194" t="str">
        <f t="shared" si="7"/>
        <v>Excelsia</v>
      </c>
      <c r="O194" t="str">
        <f t="shared" si="8"/>
        <v>Dark</v>
      </c>
      <c r="P194" t="str">
        <f>_xlfn.XLOOKUP(Table1[[#This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t="str">
        <f>_xlfn.XLOOKUP(C195,customers!$A$2:$A$1001,customers!$G$2:$G$1001,,0)</f>
        <v>United States</v>
      </c>
      <c r="I195" s="2" t="str">
        <f>_xlfn.XLOOKUP(D195,products!$A$2:$A$49,products!$B$2:$B$49,,0)</f>
        <v>Exc</v>
      </c>
      <c r="J195" s="2"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6">
        <f t="shared" ref="M195:M258" si="9">L195*E195</f>
        <v>44.55</v>
      </c>
      <c r="N195" t="str">
        <f t="shared" ref="N195:N258" si="10">IF(I195="Rob","Robusta",IF(I195="Exc","Excelsia",IF(I195="Ara","Arabica",IF(I195="Lib","Liberica",""))))</f>
        <v>Excelsia</v>
      </c>
      <c r="O195" t="str">
        <f t="shared" ref="O195:O258" si="11">IF(J195="M","Medium",IF(J195="L","Light",IF(J195="D","Dark","")))</f>
        <v>Light</v>
      </c>
      <c r="P195" t="str">
        <f>_xlfn.XLOOKUP(Table1[[#This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t="str">
        <f>_xlfn.XLOOKUP(C196,customers!$A$2:$A$1001,customers!$G$2:$G$1001,,0)</f>
        <v>United States</v>
      </c>
      <c r="I196" s="2" t="str">
        <f>_xlfn.XLOOKUP(D196,products!$A$2:$A$49,products!$B$2:$B$49,,0)</f>
        <v>Exc</v>
      </c>
      <c r="J196" s="2"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6">
        <f t="shared" si="9"/>
        <v>36.450000000000003</v>
      </c>
      <c r="N196" t="str">
        <f t="shared" si="10"/>
        <v>Excelsia</v>
      </c>
      <c r="O196" t="str">
        <f t="shared" si="11"/>
        <v>Dark</v>
      </c>
      <c r="P196" t="str">
        <f>_xlfn.XLOOKUP(Table1[[#This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t="str">
        <f>_xlfn.XLOOKUP(C197,customers!$A$2:$A$1001,customers!$G$2:$G$1001,,0)</f>
        <v>United States</v>
      </c>
      <c r="I197" s="2" t="str">
        <f>_xlfn.XLOOKUP(D197,products!$A$2:$A$49,products!$B$2:$B$49,,0)</f>
        <v>Ara</v>
      </c>
      <c r="J197" s="2"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Light</v>
      </c>
      <c r="P197" t="str">
        <f>_xlfn.XLOOKUP(Table1[[#This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t="str">
        <f>_xlfn.XLOOKUP(C198,customers!$A$2:$A$1001,customers!$G$2:$G$1001,,0)</f>
        <v>United States</v>
      </c>
      <c r="I198" s="2" t="str">
        <f>_xlfn.XLOOKUP(D198,products!$A$2:$A$49,products!$B$2:$B$49,,0)</f>
        <v>Exc</v>
      </c>
      <c r="J198" s="2"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6">
        <f t="shared" si="9"/>
        <v>53.46</v>
      </c>
      <c r="N198" t="str">
        <f t="shared" si="10"/>
        <v>Excelsia</v>
      </c>
      <c r="O198" t="str">
        <f t="shared" si="11"/>
        <v>Light</v>
      </c>
      <c r="P198" t="str">
        <f>_xlfn.XLOOKUP(Table1[[#This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t="str">
        <f>_xlfn.XLOOKUP(C199,customers!$A$2:$A$1001,customers!$G$2:$G$1001,,0)</f>
        <v>United States</v>
      </c>
      <c r="I199" s="2" t="str">
        <f>_xlfn.XLOOKUP(D199,products!$A$2:$A$49,products!$B$2:$B$49,,0)</f>
        <v>Lib</v>
      </c>
      <c r="J199" s="2"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t="str">
        <f>_xlfn.XLOOKUP(C200,customers!$A$2:$A$1001,customers!$G$2:$G$1001,,0)</f>
        <v>United States</v>
      </c>
      <c r="I200" s="2" t="str">
        <f>_xlfn.XLOOKUP(D200,products!$A$2:$A$49,products!$B$2:$B$49,,0)</f>
        <v>Lib</v>
      </c>
      <c r="J200" s="2"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t="str">
        <f>_xlfn.XLOOKUP(C201,customers!$A$2:$A$1001,customers!$G$2:$G$1001,,0)</f>
        <v>United States</v>
      </c>
      <c r="I201" s="2" t="str">
        <f>_xlfn.XLOOKUP(D201,products!$A$2:$A$49,products!$B$2:$B$49,,0)</f>
        <v>Lib</v>
      </c>
      <c r="J201" s="2"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Light</v>
      </c>
      <c r="P201" t="str">
        <f>_xlfn.XLOOKUP(Table1[[#This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t="str">
        <f>_xlfn.XLOOKUP(C202,customers!$A$2:$A$1001,customers!$G$2:$G$1001,,0)</f>
        <v>United States</v>
      </c>
      <c r="I202" s="2" t="str">
        <f>_xlfn.XLOOKUP(D202,products!$A$2:$A$49,products!$B$2:$B$49,,0)</f>
        <v>Exc</v>
      </c>
      <c r="J202" s="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6">
        <f t="shared" si="9"/>
        <v>41.25</v>
      </c>
      <c r="N202" t="str">
        <f t="shared" si="10"/>
        <v>Excelsia</v>
      </c>
      <c r="O202" t="str">
        <f t="shared" si="11"/>
        <v>Medium</v>
      </c>
      <c r="P202" t="str">
        <f>_xlfn.XLOOKUP(Table1[[#This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t="str">
        <f>_xlfn.XLOOKUP(C203,customers!$A$2:$A$1001,customers!$G$2:$G$1001,,0)</f>
        <v>United States</v>
      </c>
      <c r="I203" s="2" t="str">
        <f>_xlfn.XLOOKUP(D203,products!$A$2:$A$49,products!$B$2:$B$49,,0)</f>
        <v>Lib</v>
      </c>
      <c r="J203" s="2"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Light</v>
      </c>
      <c r="P203" t="str">
        <f>_xlfn.XLOOKUP(Table1[[#This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t="str">
        <f>_xlfn.XLOOKUP(C204,customers!$A$2:$A$1001,customers!$G$2:$G$1001,,0)</f>
        <v>United States</v>
      </c>
      <c r="I204" s="2" t="str">
        <f>_xlfn.XLOOKUP(D204,products!$A$2:$A$49,products!$B$2:$B$49,,0)</f>
        <v>Lib</v>
      </c>
      <c r="J204" s="2"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t="str">
        <f>_xlfn.XLOOKUP(C205,customers!$A$2:$A$1001,customers!$G$2:$G$1001,,0)</f>
        <v>United States</v>
      </c>
      <c r="I205" s="2" t="str">
        <f>_xlfn.XLOOKUP(D205,products!$A$2:$A$49,products!$B$2:$B$49,,0)</f>
        <v>Lib</v>
      </c>
      <c r="J205" s="2"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t="str">
        <f>_xlfn.XLOOKUP(C206,customers!$A$2:$A$1001,customers!$G$2:$G$1001,,0)</f>
        <v>United States</v>
      </c>
      <c r="I206" s="2" t="str">
        <f>_xlfn.XLOOKUP(D206,products!$A$2:$A$49,products!$B$2:$B$49,,0)</f>
        <v>Exc</v>
      </c>
      <c r="J206" s="2"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6">
        <f t="shared" si="9"/>
        <v>82.5</v>
      </c>
      <c r="N206" t="str">
        <f t="shared" si="10"/>
        <v>Excelsia</v>
      </c>
      <c r="O206" t="str">
        <f t="shared" si="11"/>
        <v>Medium</v>
      </c>
      <c r="P206" t="str">
        <f>_xlfn.XLOOKUP(Table1[[#This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t="str">
        <f>_xlfn.XLOOKUP(C207,customers!$A$2:$A$1001,customers!$G$2:$G$1001,,0)</f>
        <v>United States</v>
      </c>
      <c r="I207" s="2" t="str">
        <f>_xlfn.XLOOKUP(D207,products!$A$2:$A$49,products!$B$2:$B$49,,0)</f>
        <v>Rob</v>
      </c>
      <c r="J207" s="2"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t="str">
        <f>_xlfn.XLOOKUP(C208,customers!$A$2:$A$1001,customers!$G$2:$G$1001,,0)</f>
        <v>United States</v>
      </c>
      <c r="I208" s="2" t="str">
        <f>_xlfn.XLOOKUP(D208,products!$A$2:$A$49,products!$B$2:$B$49,,0)</f>
        <v>Ara</v>
      </c>
      <c r="J208" s="2"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t="str">
        <f>_xlfn.XLOOKUP(Table1[[#This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t="str">
        <f>_xlfn.XLOOKUP(C209,customers!$A$2:$A$1001,customers!$G$2:$G$1001,,0)</f>
        <v>United States</v>
      </c>
      <c r="I209" s="2" t="str">
        <f>_xlfn.XLOOKUP(D209,products!$A$2:$A$49,products!$B$2:$B$49,,0)</f>
        <v>Ara</v>
      </c>
      <c r="J209" s="2"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t="str">
        <f>_xlfn.XLOOKUP(Table1[[#This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t="str">
        <f>_xlfn.XLOOKUP(C210,customers!$A$2:$A$1001,customers!$G$2:$G$1001,,0)</f>
        <v>Ireland</v>
      </c>
      <c r="I210" s="2" t="str">
        <f>_xlfn.XLOOKUP(D210,products!$A$2:$A$49,products!$B$2:$B$49,,0)</f>
        <v>Exc</v>
      </c>
      <c r="J210" s="2"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6">
        <f t="shared" si="9"/>
        <v>29.16</v>
      </c>
      <c r="N210" t="str">
        <f t="shared" si="10"/>
        <v>Excelsia</v>
      </c>
      <c r="O210" t="str">
        <f t="shared" si="11"/>
        <v>Dark</v>
      </c>
      <c r="P210" t="str">
        <f>_xlfn.XLOOKUP(Table1[[#This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t="str">
        <f>_xlfn.XLOOKUP(C211,customers!$A$2:$A$1001,customers!$G$2:$G$1001,,0)</f>
        <v>United Kingdom</v>
      </c>
      <c r="I211" s="2" t="str">
        <f>_xlfn.XLOOKUP(D211,products!$A$2:$A$49,products!$B$2:$B$49,,0)</f>
        <v>Ara</v>
      </c>
      <c r="J211" s="2"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t="str">
        <f>_xlfn.XLOOKUP(Table1[[#This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t="str">
        <f>_xlfn.XLOOKUP(C212,customers!$A$2:$A$1001,customers!$G$2:$G$1001,,0)</f>
        <v>United States</v>
      </c>
      <c r="I212" s="2" t="str">
        <f>_xlfn.XLOOKUP(D212,products!$A$2:$A$49,products!$B$2:$B$49,,0)</f>
        <v>Lib</v>
      </c>
      <c r="J212" s="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t="str">
        <f>_xlfn.XLOOKUP(Table1[[#This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t="str">
        <f>_xlfn.XLOOKUP(C213,customers!$A$2:$A$1001,customers!$G$2:$G$1001,,0)</f>
        <v>United States</v>
      </c>
      <c r="I213" s="2" t="str">
        <f>_xlfn.XLOOKUP(D213,products!$A$2:$A$49,products!$B$2:$B$49,,0)</f>
        <v>Exc</v>
      </c>
      <c r="J213" s="2"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6">
        <f t="shared" si="9"/>
        <v>53.46</v>
      </c>
      <c r="N213" t="str">
        <f t="shared" si="10"/>
        <v>Excelsia</v>
      </c>
      <c r="O213" t="str">
        <f t="shared" si="11"/>
        <v>Light</v>
      </c>
      <c r="P213" t="str">
        <f>_xlfn.XLOOKUP(Table1[[#This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t="str">
        <f>_xlfn.XLOOKUP(C214,customers!$A$2:$A$1001,customers!$G$2:$G$1001,,0)</f>
        <v>United States</v>
      </c>
      <c r="I214" s="2" t="str">
        <f>_xlfn.XLOOKUP(D214,products!$A$2:$A$49,products!$B$2:$B$49,,0)</f>
        <v>Exc</v>
      </c>
      <c r="J214" s="2"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6">
        <f t="shared" si="9"/>
        <v>14.58</v>
      </c>
      <c r="N214" t="str">
        <f t="shared" si="10"/>
        <v>Excelsia</v>
      </c>
      <c r="O214" t="str">
        <f t="shared" si="11"/>
        <v>Dark</v>
      </c>
      <c r="P214" t="str">
        <f>_xlfn.XLOOKUP(Table1[[#This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t="str">
        <f>_xlfn.XLOOKUP(C215,customers!$A$2:$A$1001,customers!$G$2:$G$1001,,0)</f>
        <v>United States</v>
      </c>
      <c r="I215" s="2" t="str">
        <f>_xlfn.XLOOKUP(D215,products!$A$2:$A$49,products!$B$2:$B$49,,0)</f>
        <v>Rob</v>
      </c>
      <c r="J215" s="2"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t="str">
        <f>_xlfn.XLOOKUP(C216,customers!$A$2:$A$1001,customers!$G$2:$G$1001,,0)</f>
        <v>Ireland</v>
      </c>
      <c r="I216" s="2" t="str">
        <f>_xlfn.XLOOKUP(D216,products!$A$2:$A$49,products!$B$2:$B$49,,0)</f>
        <v>Lib</v>
      </c>
      <c r="J216" s="2"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Light</v>
      </c>
      <c r="P216" t="str">
        <f>_xlfn.XLOOKUP(Table1[[#This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t="str">
        <f>_xlfn.XLOOKUP(C217,customers!$A$2:$A$1001,customers!$G$2:$G$1001,,0)</f>
        <v>United States</v>
      </c>
      <c r="I217" s="2" t="str">
        <f>_xlfn.XLOOKUP(D217,products!$A$2:$A$49,products!$B$2:$B$49,,0)</f>
        <v>Lib</v>
      </c>
      <c r="J217" s="2"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t="str">
        <f>_xlfn.XLOOKUP(Table1[[#This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t="str">
        <f>_xlfn.XLOOKUP(C218,customers!$A$2:$A$1001,customers!$G$2:$G$1001,,0)</f>
        <v>United States</v>
      </c>
      <c r="I218" s="2" t="str">
        <f>_xlfn.XLOOKUP(D218,products!$A$2:$A$49,products!$B$2:$B$49,,0)</f>
        <v>Lib</v>
      </c>
      <c r="J218" s="2"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t="str">
        <f>_xlfn.XLOOKUP(Table1[[#This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t="str">
        <f>_xlfn.XLOOKUP(C219,customers!$A$2:$A$1001,customers!$G$2:$G$1001,,0)</f>
        <v>United States</v>
      </c>
      <c r="I219" s="2" t="str">
        <f>_xlfn.XLOOKUP(D219,products!$A$2:$A$49,products!$B$2:$B$49,,0)</f>
        <v>Exc</v>
      </c>
      <c r="J219" s="2"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6">
        <f t="shared" si="9"/>
        <v>35.64</v>
      </c>
      <c r="N219" t="str">
        <f t="shared" si="10"/>
        <v>Excelsia</v>
      </c>
      <c r="O219" t="str">
        <f t="shared" si="11"/>
        <v>Light</v>
      </c>
      <c r="P219" t="str">
        <f>_xlfn.XLOOKUP(Table1[[#This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t="str">
        <f>_xlfn.XLOOKUP(C220,customers!$A$2:$A$1001,customers!$G$2:$G$1001,,0)</f>
        <v>Ireland</v>
      </c>
      <c r="I220" s="2" t="str">
        <f>_xlfn.XLOOKUP(D220,products!$A$2:$A$49,products!$B$2:$B$49,,0)</f>
        <v>Ara</v>
      </c>
      <c r="J220" s="2"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t="str">
        <f>_xlfn.XLOOKUP(Table1[[#This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t="str">
        <f>_xlfn.XLOOKUP(C221,customers!$A$2:$A$1001,customers!$G$2:$G$1001,,0)</f>
        <v>United States</v>
      </c>
      <c r="I221" s="2" t="str">
        <f>_xlfn.XLOOKUP(D221,products!$A$2:$A$49,products!$B$2:$B$49,,0)</f>
        <v>Rob</v>
      </c>
      <c r="J221" s="2"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t="str">
        <f>_xlfn.XLOOKUP(C222,customers!$A$2:$A$1001,customers!$G$2:$G$1001,,0)</f>
        <v>United States</v>
      </c>
      <c r="I222" s="2" t="str">
        <f>_xlfn.XLOOKUP(D222,products!$A$2:$A$49,products!$B$2:$B$49,,0)</f>
        <v>Rob</v>
      </c>
      <c r="J222" s="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t="str">
        <f>_xlfn.XLOOKUP(C223,customers!$A$2:$A$1001,customers!$G$2:$G$1001,,0)</f>
        <v>United States</v>
      </c>
      <c r="I223" s="2" t="str">
        <f>_xlfn.XLOOKUP(D223,products!$A$2:$A$49,products!$B$2:$B$49,,0)</f>
        <v>Ara</v>
      </c>
      <c r="J223" s="2"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Light</v>
      </c>
      <c r="P223" t="str">
        <f>_xlfn.XLOOKUP(Table1[[#This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t="str">
        <f>_xlfn.XLOOKUP(C224,customers!$A$2:$A$1001,customers!$G$2:$G$1001,,0)</f>
        <v>United States</v>
      </c>
      <c r="I224" s="2" t="str">
        <f>_xlfn.XLOOKUP(D224,products!$A$2:$A$49,products!$B$2:$B$49,,0)</f>
        <v>Lib</v>
      </c>
      <c r="J224" s="2"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t="str">
        <f>_xlfn.XLOOKUP(Table1[[#This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t="str">
        <f>_xlfn.XLOOKUP(C225,customers!$A$2:$A$1001,customers!$G$2:$G$1001,,0)</f>
        <v>United States</v>
      </c>
      <c r="I225" s="2" t="str">
        <f>_xlfn.XLOOKUP(D225,products!$A$2:$A$49,products!$B$2:$B$49,,0)</f>
        <v>Exc</v>
      </c>
      <c r="J225" s="2"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6">
        <f t="shared" si="9"/>
        <v>59.4</v>
      </c>
      <c r="N225" t="str">
        <f t="shared" si="10"/>
        <v>Excelsia</v>
      </c>
      <c r="O225" t="str">
        <f t="shared" si="11"/>
        <v>Light</v>
      </c>
      <c r="P225" t="str">
        <f>_xlfn.XLOOKUP(Table1[[#This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t="str">
        <f>_xlfn.XLOOKUP(C226,customers!$A$2:$A$1001,customers!$G$2:$G$1001,,0)</f>
        <v>United States</v>
      </c>
      <c r="I226" s="2" t="str">
        <f>_xlfn.XLOOKUP(D226,products!$A$2:$A$49,products!$B$2:$B$49,,0)</f>
        <v>Lib</v>
      </c>
      <c r="J226" s="2"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t="str">
        <f>_xlfn.XLOOKUP(C227,customers!$A$2:$A$1001,customers!$G$2:$G$1001,,0)</f>
        <v>Ireland</v>
      </c>
      <c r="I227" s="2" t="str">
        <f>_xlfn.XLOOKUP(D227,products!$A$2:$A$49,products!$B$2:$B$49,,0)</f>
        <v>Rob</v>
      </c>
      <c r="J227" s="2"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t="str">
        <f>_xlfn.XLOOKUP(C228,customers!$A$2:$A$1001,customers!$G$2:$G$1001,,0)</f>
        <v>United States</v>
      </c>
      <c r="I228" s="2" t="str">
        <f>_xlfn.XLOOKUP(D228,products!$A$2:$A$49,products!$B$2:$B$49,,0)</f>
        <v>Ara</v>
      </c>
      <c r="J228" s="2"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t="str">
        <f>_xlfn.XLOOKUP(C229,customers!$A$2:$A$1001,customers!$G$2:$G$1001,,0)</f>
        <v>United Kingdom</v>
      </c>
      <c r="I229" s="2" t="str">
        <f>_xlfn.XLOOKUP(D229,products!$A$2:$A$49,products!$B$2:$B$49,,0)</f>
        <v>Rob</v>
      </c>
      <c r="J229" s="2"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t="str">
        <f>_xlfn.XLOOKUP(Table1[[#This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t="str">
        <f>_xlfn.XLOOKUP(C230,customers!$A$2:$A$1001,customers!$G$2:$G$1001,,0)</f>
        <v>United States</v>
      </c>
      <c r="I230" s="2" t="str">
        <f>_xlfn.XLOOKUP(D230,products!$A$2:$A$49,products!$B$2:$B$49,,0)</f>
        <v>Rob</v>
      </c>
      <c r="J230" s="2"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t="str">
        <f>_xlfn.XLOOKUP(C231,customers!$A$2:$A$1001,customers!$G$2:$G$1001,,0)</f>
        <v>United States</v>
      </c>
      <c r="I231" s="2" t="str">
        <f>_xlfn.XLOOKUP(D231,products!$A$2:$A$49,products!$B$2:$B$49,,0)</f>
        <v>Lib</v>
      </c>
      <c r="J231" s="2"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t="str">
        <f>_xlfn.XLOOKUP(Table1[[#This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t="str">
        <f>_xlfn.XLOOKUP(C232,customers!$A$2:$A$1001,customers!$G$2:$G$1001,,0)</f>
        <v>United States</v>
      </c>
      <c r="I232" s="2" t="str">
        <f>_xlfn.XLOOKUP(D232,products!$A$2:$A$49,products!$B$2:$B$49,,0)</f>
        <v>Ara</v>
      </c>
      <c r="J232" s="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t="str">
        <f>_xlfn.XLOOKUP(C233,customers!$A$2:$A$1001,customers!$G$2:$G$1001,,0)</f>
        <v>United States</v>
      </c>
      <c r="I233" s="2" t="str">
        <f>_xlfn.XLOOKUP(D233,products!$A$2:$A$49,products!$B$2:$B$49,,0)</f>
        <v>Lib</v>
      </c>
      <c r="J233" s="2"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t="str">
        <f>_xlfn.XLOOKUP(Table1[[#This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t="str">
        <f>_xlfn.XLOOKUP(C234,customers!$A$2:$A$1001,customers!$G$2:$G$1001,,0)</f>
        <v>United Kingdom</v>
      </c>
      <c r="I234" s="2" t="str">
        <f>_xlfn.XLOOKUP(D234,products!$A$2:$A$49,products!$B$2:$B$49,,0)</f>
        <v>Lib</v>
      </c>
      <c r="J234" s="2"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t="str">
        <f>_xlfn.XLOOKUP(C235,customers!$A$2:$A$1001,customers!$G$2:$G$1001,,0)</f>
        <v>United States</v>
      </c>
      <c r="I235" s="2" t="str">
        <f>_xlfn.XLOOKUP(D235,products!$A$2:$A$49,products!$B$2:$B$49,,0)</f>
        <v>Exc</v>
      </c>
      <c r="J235" s="2"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6">
        <f t="shared" si="9"/>
        <v>20.625</v>
      </c>
      <c r="N235" t="str">
        <f t="shared" si="10"/>
        <v>Excelsia</v>
      </c>
      <c r="O235" t="str">
        <f t="shared" si="11"/>
        <v>Medium</v>
      </c>
      <c r="P235" t="str">
        <f>_xlfn.XLOOKUP(Table1[[#This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t="str">
        <f>_xlfn.XLOOKUP(C236,customers!$A$2:$A$1001,customers!$G$2:$G$1001,,0)</f>
        <v>United States</v>
      </c>
      <c r="I236" s="2" t="str">
        <f>_xlfn.XLOOKUP(D236,products!$A$2:$A$49,products!$B$2:$B$49,,0)</f>
        <v>Lib</v>
      </c>
      <c r="J236" s="2"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t="str">
        <f>_xlfn.XLOOKUP(C237,customers!$A$2:$A$1001,customers!$G$2:$G$1001,,0)</f>
        <v>Ireland</v>
      </c>
      <c r="I237" s="2" t="str">
        <f>_xlfn.XLOOKUP(D237,products!$A$2:$A$49,products!$B$2:$B$49,,0)</f>
        <v>Lib</v>
      </c>
      <c r="J237" s="2"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t="str">
        <f>_xlfn.XLOOKUP(C238,customers!$A$2:$A$1001,customers!$G$2:$G$1001,,0)</f>
        <v>Ireland</v>
      </c>
      <c r="I238" s="2" t="str">
        <f>_xlfn.XLOOKUP(D238,products!$A$2:$A$49,products!$B$2:$B$49,,0)</f>
        <v>Lib</v>
      </c>
      <c r="J238" s="2"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t="str">
        <f>_xlfn.XLOOKUP(C239,customers!$A$2:$A$1001,customers!$G$2:$G$1001,,0)</f>
        <v>United States</v>
      </c>
      <c r="I239" s="2" t="str">
        <f>_xlfn.XLOOKUP(D239,products!$A$2:$A$49,products!$B$2:$B$49,,0)</f>
        <v>Rob</v>
      </c>
      <c r="J239" s="2"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t="str">
        <f>_xlfn.XLOOKUP(C240,customers!$A$2:$A$1001,customers!$G$2:$G$1001,,0)</f>
        <v>United States</v>
      </c>
      <c r="I240" s="2" t="str">
        <f>_xlfn.XLOOKUP(D240,products!$A$2:$A$49,products!$B$2:$B$49,,0)</f>
        <v>Rob</v>
      </c>
      <c r="J240" s="2"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t="str">
        <f>_xlfn.XLOOKUP(C241,customers!$A$2:$A$1001,customers!$G$2:$G$1001,,0)</f>
        <v>United States</v>
      </c>
      <c r="I241" s="2" t="str">
        <f>_xlfn.XLOOKUP(D241,products!$A$2:$A$49,products!$B$2:$B$49,,0)</f>
        <v>Exc</v>
      </c>
      <c r="J241" s="2"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6">
        <f t="shared" si="9"/>
        <v>59.4</v>
      </c>
      <c r="N241" t="str">
        <f t="shared" si="10"/>
        <v>Excelsia</v>
      </c>
      <c r="O241" t="str">
        <f t="shared" si="11"/>
        <v>Light</v>
      </c>
      <c r="P241" t="str">
        <f>_xlfn.XLOOKUP(Table1[[#This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t="str">
        <f>_xlfn.XLOOKUP(C242,customers!$A$2:$A$1001,customers!$G$2:$G$1001,,0)</f>
        <v>United States</v>
      </c>
      <c r="I242" s="2" t="str">
        <f>_xlfn.XLOOKUP(D242,products!$A$2:$A$49,products!$B$2:$B$49,,0)</f>
        <v>Ara</v>
      </c>
      <c r="J242" s="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t="str">
        <f>_xlfn.XLOOKUP(C243,customers!$A$2:$A$1001,customers!$G$2:$G$1001,,0)</f>
        <v>United States</v>
      </c>
      <c r="I243" s="2" t="str">
        <f>_xlfn.XLOOKUP(D243,products!$A$2:$A$49,products!$B$2:$B$49,,0)</f>
        <v>Rob</v>
      </c>
      <c r="J243" s="2"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t="str">
        <f>_xlfn.XLOOKUP(C244,customers!$A$2:$A$1001,customers!$G$2:$G$1001,,0)</f>
        <v>United States</v>
      </c>
      <c r="I244" s="2" t="str">
        <f>_xlfn.XLOOKUP(D244,products!$A$2:$A$49,products!$B$2:$B$49,,0)</f>
        <v>Exc</v>
      </c>
      <c r="J244" s="2"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6">
        <f t="shared" si="9"/>
        <v>36.450000000000003</v>
      </c>
      <c r="N244" t="str">
        <f t="shared" si="10"/>
        <v>Excelsia</v>
      </c>
      <c r="O244" t="str">
        <f t="shared" si="11"/>
        <v>Dark</v>
      </c>
      <c r="P244" t="str">
        <f>_xlfn.XLOOKUP(Table1[[#This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t="str">
        <f>_xlfn.XLOOKUP(C245,customers!$A$2:$A$1001,customers!$G$2:$G$1001,,0)</f>
        <v>United States</v>
      </c>
      <c r="I245" s="2" t="str">
        <f>_xlfn.XLOOKUP(D245,products!$A$2:$A$49,products!$B$2:$B$49,,0)</f>
        <v>Exc</v>
      </c>
      <c r="J245" s="2"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6">
        <f t="shared" si="9"/>
        <v>29.16</v>
      </c>
      <c r="N245" t="str">
        <f t="shared" si="10"/>
        <v>Excelsia</v>
      </c>
      <c r="O245" t="str">
        <f t="shared" si="11"/>
        <v>Dark</v>
      </c>
      <c r="P245" t="str">
        <f>_xlfn.XLOOKUP(Table1[[#This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t="str">
        <f>_xlfn.XLOOKUP(C246,customers!$A$2:$A$1001,customers!$G$2:$G$1001,,0)</f>
        <v>United States</v>
      </c>
      <c r="I246" s="2" t="str">
        <f>_xlfn.XLOOKUP(D246,products!$A$2:$A$49,products!$B$2:$B$49,,0)</f>
        <v>Lib</v>
      </c>
      <c r="J246" s="2"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t="str">
        <f>_xlfn.XLOOKUP(C247,customers!$A$2:$A$1001,customers!$G$2:$G$1001,,0)</f>
        <v>United States</v>
      </c>
      <c r="I247" s="2" t="str">
        <f>_xlfn.XLOOKUP(D247,products!$A$2:$A$49,products!$B$2:$B$49,,0)</f>
        <v>Lib</v>
      </c>
      <c r="J247" s="2"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t="str">
        <f>_xlfn.XLOOKUP(C248,customers!$A$2:$A$1001,customers!$G$2:$G$1001,,0)</f>
        <v>United Kingdom</v>
      </c>
      <c r="I248" s="2" t="str">
        <f>_xlfn.XLOOKUP(D248,products!$A$2:$A$49,products!$B$2:$B$49,,0)</f>
        <v>Lib</v>
      </c>
      <c r="J248" s="2"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t="str">
        <f>_xlfn.XLOOKUP(Table1[[#This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t="str">
        <f>_xlfn.XLOOKUP(C249,customers!$A$2:$A$1001,customers!$G$2:$G$1001,,0)</f>
        <v>Ireland</v>
      </c>
      <c r="I249" s="2" t="str">
        <f>_xlfn.XLOOKUP(D249,products!$A$2:$A$49,products!$B$2:$B$49,,0)</f>
        <v>Rob</v>
      </c>
      <c r="J249" s="2"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t="str">
        <f>_xlfn.XLOOKUP(C250,customers!$A$2:$A$1001,customers!$G$2:$G$1001,,0)</f>
        <v>United States</v>
      </c>
      <c r="I250" s="2" t="str">
        <f>_xlfn.XLOOKUP(D250,products!$A$2:$A$49,products!$B$2:$B$49,,0)</f>
        <v>Ara</v>
      </c>
      <c r="J250" s="2"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t="str">
        <f>_xlfn.XLOOKUP(C251,customers!$A$2:$A$1001,customers!$G$2:$G$1001,,0)</f>
        <v>United States</v>
      </c>
      <c r="I251" s="2" t="str">
        <f>_xlfn.XLOOKUP(D251,products!$A$2:$A$49,products!$B$2:$B$49,,0)</f>
        <v>Lib</v>
      </c>
      <c r="J251" s="2"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Light</v>
      </c>
      <c r="P251" t="str">
        <f>_xlfn.XLOOKUP(Table1[[#This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t="str">
        <f>_xlfn.XLOOKUP(C252,customers!$A$2:$A$1001,customers!$G$2:$G$1001,,0)</f>
        <v>United States</v>
      </c>
      <c r="I252" s="2" t="str">
        <f>_xlfn.XLOOKUP(D252,products!$A$2:$A$49,products!$B$2:$B$49,,0)</f>
        <v>Rob</v>
      </c>
      <c r="J252" s="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t="str">
        <f>_xlfn.XLOOKUP(C253,customers!$A$2:$A$1001,customers!$G$2:$G$1001,,0)</f>
        <v>United States</v>
      </c>
      <c r="I253" s="2" t="str">
        <f>_xlfn.XLOOKUP(D253,products!$A$2:$A$49,products!$B$2:$B$49,,0)</f>
        <v>Exc</v>
      </c>
      <c r="J253" s="2"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6">
        <f t="shared" si="9"/>
        <v>68.75</v>
      </c>
      <c r="N253" t="str">
        <f t="shared" si="10"/>
        <v>Excelsia</v>
      </c>
      <c r="O253" t="str">
        <f t="shared" si="11"/>
        <v>Medium</v>
      </c>
      <c r="P253" t="str">
        <f>_xlfn.XLOOKUP(Table1[[#This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t="str">
        <f>_xlfn.XLOOKUP(C254,customers!$A$2:$A$1001,customers!$G$2:$G$1001,,0)</f>
        <v>United States</v>
      </c>
      <c r="I254" s="2" t="str">
        <f>_xlfn.XLOOKUP(D254,products!$A$2:$A$49,products!$B$2:$B$49,,0)</f>
        <v>Ara</v>
      </c>
      <c r="J254" s="2"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t="str">
        <f>_xlfn.XLOOKUP(C255,customers!$A$2:$A$1001,customers!$G$2:$G$1001,,0)</f>
        <v>United States</v>
      </c>
      <c r="I255" s="2" t="str">
        <f>_xlfn.XLOOKUP(D255,products!$A$2:$A$49,products!$B$2:$B$49,,0)</f>
        <v>Lib</v>
      </c>
      <c r="J255" s="2"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t="str">
        <f>_xlfn.XLOOKUP(Table1[[#This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t="str">
        <f>_xlfn.XLOOKUP(C256,customers!$A$2:$A$1001,customers!$G$2:$G$1001,,0)</f>
        <v>United Kingdom</v>
      </c>
      <c r="I256" s="2" t="str">
        <f>_xlfn.XLOOKUP(D256,products!$A$2:$A$49,products!$B$2:$B$49,,0)</f>
        <v>Rob</v>
      </c>
      <c r="J256" s="2"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t="str">
        <f>_xlfn.XLOOKUP(C257,customers!$A$2:$A$1001,customers!$G$2:$G$1001,,0)</f>
        <v>United States</v>
      </c>
      <c r="I257" s="2" t="str">
        <f>_xlfn.XLOOKUP(D257,products!$A$2:$A$49,products!$B$2:$B$49,,0)</f>
        <v>Rob</v>
      </c>
      <c r="J257" s="2"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t="str">
        <f>_xlfn.XLOOKUP(C258,customers!$A$2:$A$1001,customers!$G$2:$G$1001,,0)</f>
        <v>United States</v>
      </c>
      <c r="I258" s="2" t="str">
        <f>_xlfn.XLOOKUP(D258,products!$A$2:$A$49,products!$B$2:$B$49,,0)</f>
        <v>Lib</v>
      </c>
      <c r="J258" s="2"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6">
        <f t="shared" si="9"/>
        <v>17.46</v>
      </c>
      <c r="N258" t="str">
        <f t="shared" si="10"/>
        <v>Liberica</v>
      </c>
      <c r="O258" t="str">
        <f t="shared" si="11"/>
        <v>Medium</v>
      </c>
      <c r="P258" t="str">
        <f>_xlfn.XLOOKUP(Table1[[#This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t="str">
        <f>_xlfn.XLOOKUP(C259,customers!$A$2:$A$1001,customers!$G$2:$G$1001,,0)</f>
        <v>United States</v>
      </c>
      <c r="I259" s="2" t="str">
        <f>_xlfn.XLOOKUP(D259,products!$A$2:$A$49,products!$B$2:$B$49,,0)</f>
        <v>Exc</v>
      </c>
      <c r="J259" s="2"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6">
        <f t="shared" ref="M259:M322" si="12">L259*E259</f>
        <v>27.945</v>
      </c>
      <c r="N259" t="str">
        <f t="shared" ref="N259:N322" si="13">IF(I259="Rob","Robusta",IF(I259="Exc","Excelsia",IF(I259="Ara","Arabica",IF(I259="Lib","Liberica",""))))</f>
        <v>Excelsia</v>
      </c>
      <c r="O259" t="str">
        <f t="shared" ref="O259:O322" si="14">IF(J259="M","Medium",IF(J259="L","Light",IF(J259="D","Dark","")))</f>
        <v>Dark</v>
      </c>
      <c r="P259" t="str">
        <f>_xlfn.XLOOKUP(Table1[[#This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t="str">
        <f>_xlfn.XLOOKUP(C260,customers!$A$2:$A$1001,customers!$G$2:$G$1001,,0)</f>
        <v>United States</v>
      </c>
      <c r="I260" s="2" t="str">
        <f>_xlfn.XLOOKUP(D260,products!$A$2:$A$49,products!$B$2:$B$49,,0)</f>
        <v>Exc</v>
      </c>
      <c r="J260" s="2"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6">
        <f t="shared" si="12"/>
        <v>139.72499999999999</v>
      </c>
      <c r="N260" t="str">
        <f t="shared" si="13"/>
        <v>Excelsia</v>
      </c>
      <c r="O260" t="str">
        <f t="shared" si="14"/>
        <v>Dark</v>
      </c>
      <c r="P260" t="str">
        <f>_xlfn.XLOOKUP(Table1[[#This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t="str">
        <f>_xlfn.XLOOKUP(C261,customers!$A$2:$A$1001,customers!$G$2:$G$1001,,0)</f>
        <v>United Kingdom</v>
      </c>
      <c r="I261" s="2" t="str">
        <f>_xlfn.XLOOKUP(D261,products!$A$2:$A$49,products!$B$2:$B$49,,0)</f>
        <v>Rob</v>
      </c>
      <c r="J261" s="2"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t="str">
        <f>_xlfn.XLOOKUP(Table1[[#This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t="str">
        <f>_xlfn.XLOOKUP(C262,customers!$A$2:$A$1001,customers!$G$2:$G$1001,,0)</f>
        <v>United States</v>
      </c>
      <c r="I262" s="2" t="str">
        <f>_xlfn.XLOOKUP(D262,products!$A$2:$A$49,products!$B$2:$B$49,,0)</f>
        <v>Rob</v>
      </c>
      <c r="J262" s="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t="str">
        <f>_xlfn.XLOOKUP(C263,customers!$A$2:$A$1001,customers!$G$2:$G$1001,,0)</f>
        <v>United States</v>
      </c>
      <c r="I263" s="2" t="str">
        <f>_xlfn.XLOOKUP(D263,products!$A$2:$A$49,products!$B$2:$B$49,,0)</f>
        <v>Rob</v>
      </c>
      <c r="J263" s="2"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Light</v>
      </c>
      <c r="P263" t="str">
        <f>_xlfn.XLOOKUP(Table1[[#This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t="str">
        <f>_xlfn.XLOOKUP(C264,customers!$A$2:$A$1001,customers!$G$2:$G$1001,,0)</f>
        <v>United States</v>
      </c>
      <c r="I264" s="2" t="str">
        <f>_xlfn.XLOOKUP(D264,products!$A$2:$A$49,products!$B$2:$B$49,,0)</f>
        <v>Exc</v>
      </c>
      <c r="J264" s="2"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6">
        <f t="shared" si="12"/>
        <v>41.25</v>
      </c>
      <c r="N264" t="str">
        <f t="shared" si="13"/>
        <v>Excelsia</v>
      </c>
      <c r="O264" t="str">
        <f t="shared" si="14"/>
        <v>Medium</v>
      </c>
      <c r="P264" t="str">
        <f>_xlfn.XLOOKUP(Table1[[#This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t="str">
        <f>_xlfn.XLOOKUP(C265,customers!$A$2:$A$1001,customers!$G$2:$G$1001,,0)</f>
        <v>United States</v>
      </c>
      <c r="I265" s="2" t="str">
        <f>_xlfn.XLOOKUP(D265,products!$A$2:$A$49,products!$B$2:$B$49,,0)</f>
        <v>Lib</v>
      </c>
      <c r="J265" s="2"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t="str">
        <f>_xlfn.XLOOKUP(C266,customers!$A$2:$A$1001,customers!$G$2:$G$1001,,0)</f>
        <v>Ireland</v>
      </c>
      <c r="I266" s="2" t="str">
        <f>_xlfn.XLOOKUP(D266,products!$A$2:$A$49,products!$B$2:$B$49,,0)</f>
        <v>Rob</v>
      </c>
      <c r="J266" s="2"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Light</v>
      </c>
      <c r="P266" t="str">
        <f>_xlfn.XLOOKUP(Table1[[#This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t="str">
        <f>_xlfn.XLOOKUP(C267,customers!$A$2:$A$1001,customers!$G$2:$G$1001,,0)</f>
        <v>United States</v>
      </c>
      <c r="I267" s="2" t="str">
        <f>_xlfn.XLOOKUP(D267,products!$A$2:$A$49,products!$B$2:$B$49,,0)</f>
        <v>Ara</v>
      </c>
      <c r="J267" s="2"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t="str">
        <f>_xlfn.XLOOKUP(Table1[[#This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t="str">
        <f>_xlfn.XLOOKUP(C268,customers!$A$2:$A$1001,customers!$G$2:$G$1001,,0)</f>
        <v>United Kingdom</v>
      </c>
      <c r="I268" s="2" t="str">
        <f>_xlfn.XLOOKUP(D268,products!$A$2:$A$49,products!$B$2:$B$49,,0)</f>
        <v>Exc</v>
      </c>
      <c r="J268" s="2"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6">
        <f t="shared" si="12"/>
        <v>24.3</v>
      </c>
      <c r="N268" t="str">
        <f t="shared" si="13"/>
        <v>Excelsia</v>
      </c>
      <c r="O268" t="str">
        <f t="shared" si="14"/>
        <v>Dark</v>
      </c>
      <c r="P268" t="str">
        <f>_xlfn.XLOOKUP(Table1[[#This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t="str">
        <f>_xlfn.XLOOKUP(C269,customers!$A$2:$A$1001,customers!$G$2:$G$1001,,0)</f>
        <v>United States</v>
      </c>
      <c r="I269" s="2" t="str">
        <f>_xlfn.XLOOKUP(D269,products!$A$2:$A$49,products!$B$2:$B$49,,0)</f>
        <v>Exc</v>
      </c>
      <c r="J269" s="2"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6">
        <f t="shared" si="12"/>
        <v>21.87</v>
      </c>
      <c r="N269" t="str">
        <f t="shared" si="13"/>
        <v>Excelsia</v>
      </c>
      <c r="O269" t="str">
        <f t="shared" si="14"/>
        <v>Dark</v>
      </c>
      <c r="P269" t="str">
        <f>_xlfn.XLOOKUP(Table1[[#This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t="str">
        <f>_xlfn.XLOOKUP(C270,customers!$A$2:$A$1001,customers!$G$2:$G$1001,,0)</f>
        <v>United States</v>
      </c>
      <c r="I270" s="2" t="str">
        <f>_xlfn.XLOOKUP(D270,products!$A$2:$A$49,products!$B$2:$B$49,,0)</f>
        <v>Ara</v>
      </c>
      <c r="J270" s="2"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t="str">
        <f>_xlfn.XLOOKUP(C271,customers!$A$2:$A$1001,customers!$G$2:$G$1001,,0)</f>
        <v>United States</v>
      </c>
      <c r="I271" s="2" t="str">
        <f>_xlfn.XLOOKUP(D271,products!$A$2:$A$49,products!$B$2:$B$49,,0)</f>
        <v>Ara</v>
      </c>
      <c r="J271" s="2"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t="str">
        <f>_xlfn.XLOOKUP(Table1[[#This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t="str">
        <f>_xlfn.XLOOKUP(C272,customers!$A$2:$A$1001,customers!$G$2:$G$1001,,0)</f>
        <v>Ireland</v>
      </c>
      <c r="I272" s="2" t="str">
        <f>_xlfn.XLOOKUP(D272,products!$A$2:$A$49,products!$B$2:$B$49,,0)</f>
        <v>Exc</v>
      </c>
      <c r="J272" s="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6">
        <f t="shared" si="12"/>
        <v>7.29</v>
      </c>
      <c r="N272" t="str">
        <f t="shared" si="13"/>
        <v>Excelsia</v>
      </c>
      <c r="O272" t="str">
        <f t="shared" si="14"/>
        <v>Dark</v>
      </c>
      <c r="P272" t="str">
        <f>_xlfn.XLOOKUP(Table1[[#This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t="str">
        <f>_xlfn.XLOOKUP(C273,customers!$A$2:$A$1001,customers!$G$2:$G$1001,,0)</f>
        <v>United States</v>
      </c>
      <c r="I273" s="2" t="str">
        <f>_xlfn.XLOOKUP(D273,products!$A$2:$A$49,products!$B$2:$B$49,,0)</f>
        <v>Ara</v>
      </c>
      <c r="J273" s="2"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t="str">
        <f>_xlfn.XLOOKUP(Table1[[#This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t="str">
        <f>_xlfn.XLOOKUP(C274,customers!$A$2:$A$1001,customers!$G$2:$G$1001,,0)</f>
        <v>Ireland</v>
      </c>
      <c r="I274" s="2" t="str">
        <f>_xlfn.XLOOKUP(D274,products!$A$2:$A$49,products!$B$2:$B$49,,0)</f>
        <v>Rob</v>
      </c>
      <c r="J274" s="2"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Light</v>
      </c>
      <c r="P274" t="str">
        <f>_xlfn.XLOOKUP(Table1[[#This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t="str">
        <f>_xlfn.XLOOKUP(C275,customers!$A$2:$A$1001,customers!$G$2:$G$1001,,0)</f>
        <v>United States</v>
      </c>
      <c r="I275" s="2" t="str">
        <f>_xlfn.XLOOKUP(D275,products!$A$2:$A$49,products!$B$2:$B$49,,0)</f>
        <v>Ara</v>
      </c>
      <c r="J275" s="2"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Light</v>
      </c>
      <c r="P275" t="str">
        <f>_xlfn.XLOOKUP(Table1[[#This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t="str">
        <f>_xlfn.XLOOKUP(C276,customers!$A$2:$A$1001,customers!$G$2:$G$1001,,0)</f>
        <v>United States</v>
      </c>
      <c r="I276" s="2" t="str">
        <f>_xlfn.XLOOKUP(D276,products!$A$2:$A$49,products!$B$2:$B$49,,0)</f>
        <v>Ara</v>
      </c>
      <c r="J276" s="2"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t="str">
        <f>_xlfn.XLOOKUP(C277,customers!$A$2:$A$1001,customers!$G$2:$G$1001,,0)</f>
        <v>United States</v>
      </c>
      <c r="I277" s="2" t="str">
        <f>_xlfn.XLOOKUP(D277,products!$A$2:$A$49,products!$B$2:$B$49,,0)</f>
        <v>Exc</v>
      </c>
      <c r="J277" s="2"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6">
        <f t="shared" si="12"/>
        <v>204.92999999999995</v>
      </c>
      <c r="N277" t="str">
        <f t="shared" si="13"/>
        <v>Excelsia</v>
      </c>
      <c r="O277" t="str">
        <f t="shared" si="14"/>
        <v>Light</v>
      </c>
      <c r="P277" t="str">
        <f>_xlfn.XLOOKUP(Table1[[#This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t="str">
        <f>_xlfn.XLOOKUP(C278,customers!$A$2:$A$1001,customers!$G$2:$G$1001,,0)</f>
        <v>Ireland</v>
      </c>
      <c r="I278" s="2" t="str">
        <f>_xlfn.XLOOKUP(D278,products!$A$2:$A$49,products!$B$2:$B$49,,0)</f>
        <v>Rob</v>
      </c>
      <c r="J278" s="2"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t="str">
        <f>_xlfn.XLOOKUP(C279,customers!$A$2:$A$1001,customers!$G$2:$G$1001,,0)</f>
        <v>United States</v>
      </c>
      <c r="I279" s="2" t="str">
        <f>_xlfn.XLOOKUP(D279,products!$A$2:$A$49,products!$B$2:$B$49,,0)</f>
        <v>Exc</v>
      </c>
      <c r="J279" s="2"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6">
        <f t="shared" si="12"/>
        <v>89.1</v>
      </c>
      <c r="N279" t="str">
        <f t="shared" si="13"/>
        <v>Excelsia</v>
      </c>
      <c r="O279" t="str">
        <f t="shared" si="14"/>
        <v>Light</v>
      </c>
      <c r="P279" t="str">
        <f>_xlfn.XLOOKUP(Table1[[#This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t="str">
        <f>_xlfn.XLOOKUP(C280,customers!$A$2:$A$1001,customers!$G$2:$G$1001,,0)</f>
        <v>United States</v>
      </c>
      <c r="I280" s="2" t="str">
        <f>_xlfn.XLOOKUP(D280,products!$A$2:$A$49,products!$B$2:$B$49,,0)</f>
        <v>Ara</v>
      </c>
      <c r="J280" s="2"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Light</v>
      </c>
      <c r="P280" t="str">
        <f>_xlfn.XLOOKUP(Table1[[#This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t="str">
        <f>_xlfn.XLOOKUP(C281,customers!$A$2:$A$1001,customers!$G$2:$G$1001,,0)</f>
        <v>United States</v>
      </c>
      <c r="I281" s="2" t="str">
        <f>_xlfn.XLOOKUP(D281,products!$A$2:$A$49,products!$B$2:$B$49,,0)</f>
        <v>Lib</v>
      </c>
      <c r="J281" s="2"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t="str">
        <f>_xlfn.XLOOKUP(C282,customers!$A$2:$A$1001,customers!$G$2:$G$1001,,0)</f>
        <v>United States</v>
      </c>
      <c r="I282" s="2" t="str">
        <f>_xlfn.XLOOKUP(D282,products!$A$2:$A$49,products!$B$2:$B$49,,0)</f>
        <v>Exc</v>
      </c>
      <c r="J282" s="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6">
        <f t="shared" si="12"/>
        <v>41.25</v>
      </c>
      <c r="N282" t="str">
        <f t="shared" si="13"/>
        <v>Excelsia</v>
      </c>
      <c r="O282" t="str">
        <f t="shared" si="14"/>
        <v>Medium</v>
      </c>
      <c r="P282" t="str">
        <f>_xlfn.XLOOKUP(Table1[[#This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t="str">
        <f>_xlfn.XLOOKUP(C283,customers!$A$2:$A$1001,customers!$G$2:$G$1001,,0)</f>
        <v>United States</v>
      </c>
      <c r="I283" s="2" t="str">
        <f>_xlfn.XLOOKUP(D283,products!$A$2:$A$49,products!$B$2:$B$49,,0)</f>
        <v>Exc</v>
      </c>
      <c r="J283" s="2"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6">
        <f t="shared" si="12"/>
        <v>59.4</v>
      </c>
      <c r="N283" t="str">
        <f t="shared" si="13"/>
        <v>Excelsia</v>
      </c>
      <c r="O283" t="str">
        <f t="shared" si="14"/>
        <v>Light</v>
      </c>
      <c r="P283" t="str">
        <f>_xlfn.XLOOKUP(Table1[[#This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t="str">
        <f>_xlfn.XLOOKUP(C284,customers!$A$2:$A$1001,customers!$G$2:$G$1001,,0)</f>
        <v>United Kingdom</v>
      </c>
      <c r="I284" s="2" t="str">
        <f>_xlfn.XLOOKUP(D284,products!$A$2:$A$49,products!$B$2:$B$49,,0)</f>
        <v>Ara</v>
      </c>
      <c r="J284" s="2"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Light</v>
      </c>
      <c r="P284" t="str">
        <f>_xlfn.XLOOKUP(Table1[[#This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t="str">
        <f>_xlfn.XLOOKUP(C285,customers!$A$2:$A$1001,customers!$G$2:$G$1001,,0)</f>
        <v>United Kingdom</v>
      </c>
      <c r="I285" s="2" t="str">
        <f>_xlfn.XLOOKUP(D285,products!$A$2:$A$49,products!$B$2:$B$49,,0)</f>
        <v>Rob</v>
      </c>
      <c r="J285" s="2"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t="str">
        <f>_xlfn.XLOOKUP(C286,customers!$A$2:$A$1001,customers!$G$2:$G$1001,,0)</f>
        <v>United States</v>
      </c>
      <c r="I286" s="2" t="str">
        <f>_xlfn.XLOOKUP(D286,products!$A$2:$A$49,products!$B$2:$B$49,,0)</f>
        <v>Exc</v>
      </c>
      <c r="J286" s="2"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6">
        <f t="shared" si="12"/>
        <v>94.874999999999986</v>
      </c>
      <c r="N286" t="str">
        <f t="shared" si="13"/>
        <v>Excelsia</v>
      </c>
      <c r="O286" t="str">
        <f t="shared" si="14"/>
        <v>Medium</v>
      </c>
      <c r="P286" t="str">
        <f>_xlfn.XLOOKUP(Table1[[#This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t="str">
        <f>_xlfn.XLOOKUP(C287,customers!$A$2:$A$1001,customers!$G$2:$G$1001,,0)</f>
        <v>United States</v>
      </c>
      <c r="I287" s="2" t="str">
        <f>_xlfn.XLOOKUP(D287,products!$A$2:$A$49,products!$B$2:$B$49,,0)</f>
        <v>Lib</v>
      </c>
      <c r="J287" s="2"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t="str">
        <f>_xlfn.XLOOKUP(C288,customers!$A$2:$A$1001,customers!$G$2:$G$1001,,0)</f>
        <v>United States</v>
      </c>
      <c r="I288" s="2" t="str">
        <f>_xlfn.XLOOKUP(D288,products!$A$2:$A$49,products!$B$2:$B$49,,0)</f>
        <v>Ara</v>
      </c>
      <c r="J288" s="2"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t="str">
        <f>_xlfn.XLOOKUP(Table1[[#This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t="str">
        <f>_xlfn.XLOOKUP(C289,customers!$A$2:$A$1001,customers!$G$2:$G$1001,,0)</f>
        <v>United States</v>
      </c>
      <c r="I289" s="2" t="str">
        <f>_xlfn.XLOOKUP(D289,products!$A$2:$A$49,products!$B$2:$B$49,,0)</f>
        <v>Rob</v>
      </c>
      <c r="J289" s="2"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t="str">
        <f>_xlfn.XLOOKUP(C290,customers!$A$2:$A$1001,customers!$G$2:$G$1001,,0)</f>
        <v>Ireland</v>
      </c>
      <c r="I290" s="2" t="str">
        <f>_xlfn.XLOOKUP(D290,products!$A$2:$A$49,products!$B$2:$B$49,,0)</f>
        <v>Exc</v>
      </c>
      <c r="J290" s="2"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6">
        <f t="shared" si="12"/>
        <v>8.25</v>
      </c>
      <c r="N290" t="str">
        <f t="shared" si="13"/>
        <v>Excelsia</v>
      </c>
      <c r="O290" t="str">
        <f t="shared" si="14"/>
        <v>Medium</v>
      </c>
      <c r="P290" t="str">
        <f>_xlfn.XLOOKUP(Table1[[#This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t="str">
        <f>_xlfn.XLOOKUP(C291,customers!$A$2:$A$1001,customers!$G$2:$G$1001,,0)</f>
        <v>United States</v>
      </c>
      <c r="I291" s="2" t="str">
        <f>_xlfn.XLOOKUP(D291,products!$A$2:$A$49,products!$B$2:$B$49,,0)</f>
        <v>Rob</v>
      </c>
      <c r="J291" s="2"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t="str">
        <f>_xlfn.XLOOKUP(C292,customers!$A$2:$A$1001,customers!$G$2:$G$1001,,0)</f>
        <v>United States</v>
      </c>
      <c r="I292" s="2" t="str">
        <f>_xlfn.XLOOKUP(D292,products!$A$2:$A$49,products!$B$2:$B$49,,0)</f>
        <v>Ara</v>
      </c>
      <c r="J292" s="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t="str">
        <f>_xlfn.XLOOKUP(Table1[[#This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t="str">
        <f>_xlfn.XLOOKUP(C293,customers!$A$2:$A$1001,customers!$G$2:$G$1001,,0)</f>
        <v>Ireland</v>
      </c>
      <c r="I293" s="2" t="str">
        <f>_xlfn.XLOOKUP(D293,products!$A$2:$A$49,products!$B$2:$B$49,,0)</f>
        <v>Exc</v>
      </c>
      <c r="J293" s="2"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6">
        <f t="shared" si="12"/>
        <v>16.5</v>
      </c>
      <c r="N293" t="str">
        <f t="shared" si="13"/>
        <v>Excelsia</v>
      </c>
      <c r="O293" t="str">
        <f t="shared" si="14"/>
        <v>Medium</v>
      </c>
      <c r="P293" t="str">
        <f>_xlfn.XLOOKUP(Table1[[#This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t="str">
        <f>_xlfn.XLOOKUP(C294,customers!$A$2:$A$1001,customers!$G$2:$G$1001,,0)</f>
        <v>United States</v>
      </c>
      <c r="I294" s="2" t="str">
        <f>_xlfn.XLOOKUP(D294,products!$A$2:$A$49,products!$B$2:$B$49,,0)</f>
        <v>Ara</v>
      </c>
      <c r="J294" s="2"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t="str">
        <f>_xlfn.XLOOKUP(Table1[[#This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t="str">
        <f>_xlfn.XLOOKUP(C295,customers!$A$2:$A$1001,customers!$G$2:$G$1001,,0)</f>
        <v>United States</v>
      </c>
      <c r="I295" s="2" t="str">
        <f>_xlfn.XLOOKUP(D295,products!$A$2:$A$49,products!$B$2:$B$49,,0)</f>
        <v>Ara</v>
      </c>
      <c r="J295" s="2"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t="str">
        <f>_xlfn.XLOOKUP(Table1[[#This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t="str">
        <f>_xlfn.XLOOKUP(C296,customers!$A$2:$A$1001,customers!$G$2:$G$1001,,0)</f>
        <v>United States</v>
      </c>
      <c r="I296" s="2" t="str">
        <f>_xlfn.XLOOKUP(D296,products!$A$2:$A$49,products!$B$2:$B$49,,0)</f>
        <v>Exc</v>
      </c>
      <c r="J296" s="2"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6">
        <f t="shared" si="12"/>
        <v>44.55</v>
      </c>
      <c r="N296" t="str">
        <f t="shared" si="13"/>
        <v>Excelsia</v>
      </c>
      <c r="O296" t="str">
        <f t="shared" si="14"/>
        <v>Light</v>
      </c>
      <c r="P296" t="str">
        <f>_xlfn.XLOOKUP(Table1[[#This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t="str">
        <f>_xlfn.XLOOKUP(C297,customers!$A$2:$A$1001,customers!$G$2:$G$1001,,0)</f>
        <v>United States</v>
      </c>
      <c r="I297" s="2" t="str">
        <f>_xlfn.XLOOKUP(D297,products!$A$2:$A$49,products!$B$2:$B$49,,0)</f>
        <v>Exc</v>
      </c>
      <c r="J297" s="2"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6">
        <f t="shared" si="12"/>
        <v>27.5</v>
      </c>
      <c r="N297" t="str">
        <f t="shared" si="13"/>
        <v>Excelsia</v>
      </c>
      <c r="O297" t="str">
        <f t="shared" si="14"/>
        <v>Medium</v>
      </c>
      <c r="P297" t="str">
        <f>_xlfn.XLOOKUP(Table1[[#This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t="str">
        <f>_xlfn.XLOOKUP(C298,customers!$A$2:$A$1001,customers!$G$2:$G$1001,,0)</f>
        <v>United States</v>
      </c>
      <c r="I298" s="2" t="str">
        <f>_xlfn.XLOOKUP(D298,products!$A$2:$A$49,products!$B$2:$B$49,,0)</f>
        <v>Rob</v>
      </c>
      <c r="J298" s="2"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t="str">
        <f>_xlfn.XLOOKUP(Table1[[#This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t="str">
        <f>_xlfn.XLOOKUP(C299,customers!$A$2:$A$1001,customers!$G$2:$G$1001,,0)</f>
        <v>United States</v>
      </c>
      <c r="I299" s="2" t="str">
        <f>_xlfn.XLOOKUP(D299,products!$A$2:$A$49,products!$B$2:$B$49,,0)</f>
        <v>Rob</v>
      </c>
      <c r="J299" s="2"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t="str">
        <f>_xlfn.XLOOKUP(Table1[[#This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t="str">
        <f>_xlfn.XLOOKUP(C300,customers!$A$2:$A$1001,customers!$G$2:$G$1001,,0)</f>
        <v>United States</v>
      </c>
      <c r="I300" s="2" t="str">
        <f>_xlfn.XLOOKUP(D300,products!$A$2:$A$49,products!$B$2:$B$49,,0)</f>
        <v>Exc</v>
      </c>
      <c r="J300" s="2"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6">
        <f t="shared" si="12"/>
        <v>26.73</v>
      </c>
      <c r="N300" t="str">
        <f t="shared" si="13"/>
        <v>Excelsia</v>
      </c>
      <c r="O300" t="str">
        <f t="shared" si="14"/>
        <v>Light</v>
      </c>
      <c r="P300" t="str">
        <f>_xlfn.XLOOKUP(Table1[[#This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t="str">
        <f>_xlfn.XLOOKUP(C301,customers!$A$2:$A$1001,customers!$G$2:$G$1001,,0)</f>
        <v>United States</v>
      </c>
      <c r="I301" s="2" t="str">
        <f>_xlfn.XLOOKUP(D301,products!$A$2:$A$49,products!$B$2:$B$49,,0)</f>
        <v>Exc</v>
      </c>
      <c r="J301" s="2"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6">
        <f t="shared" si="12"/>
        <v>204.92999999999995</v>
      </c>
      <c r="N301" t="str">
        <f t="shared" si="13"/>
        <v>Excelsia</v>
      </c>
      <c r="O301" t="str">
        <f t="shared" si="14"/>
        <v>Light</v>
      </c>
      <c r="P301" t="str">
        <f>_xlfn.XLOOKUP(Table1[[#This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t="str">
        <f>_xlfn.XLOOKUP(C302,customers!$A$2:$A$1001,customers!$G$2:$G$1001,,0)</f>
        <v>United States</v>
      </c>
      <c r="I302" s="2" t="str">
        <f>_xlfn.XLOOKUP(D302,products!$A$2:$A$49,products!$B$2:$B$49,,0)</f>
        <v>Ara</v>
      </c>
      <c r="J302" s="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Light</v>
      </c>
      <c r="P302" t="str">
        <f>_xlfn.XLOOKUP(Table1[[#This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t="str">
        <f>_xlfn.XLOOKUP(C303,customers!$A$2:$A$1001,customers!$G$2:$G$1001,,0)</f>
        <v>United States</v>
      </c>
      <c r="I303" s="2" t="str">
        <f>_xlfn.XLOOKUP(D303,products!$A$2:$A$49,products!$B$2:$B$49,,0)</f>
        <v>Lib</v>
      </c>
      <c r="J303" s="2"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t="str">
        <f>_xlfn.XLOOKUP(Table1[[#This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t="str">
        <f>_xlfn.XLOOKUP(C304,customers!$A$2:$A$1001,customers!$G$2:$G$1001,,0)</f>
        <v>United States</v>
      </c>
      <c r="I304" s="2" t="str">
        <f>_xlfn.XLOOKUP(D304,products!$A$2:$A$49,products!$B$2:$B$49,,0)</f>
        <v>Ara</v>
      </c>
      <c r="J304" s="2"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t="str">
        <f>_xlfn.XLOOKUP(Table1[[#This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t="str">
        <f>_xlfn.XLOOKUP(C305,customers!$A$2:$A$1001,customers!$G$2:$G$1001,,0)</f>
        <v>United States</v>
      </c>
      <c r="I305" s="2" t="str">
        <f>_xlfn.XLOOKUP(D305,products!$A$2:$A$49,products!$B$2:$B$49,,0)</f>
        <v>Exc</v>
      </c>
      <c r="J305" s="2"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6">
        <f t="shared" si="12"/>
        <v>111.78</v>
      </c>
      <c r="N305" t="str">
        <f t="shared" si="13"/>
        <v>Excelsia</v>
      </c>
      <c r="O305" t="str">
        <f t="shared" si="14"/>
        <v>Dark</v>
      </c>
      <c r="P305" t="str">
        <f>_xlfn.XLOOKUP(Table1[[#This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t="str">
        <f>_xlfn.XLOOKUP(C306,customers!$A$2:$A$1001,customers!$G$2:$G$1001,,0)</f>
        <v>United States</v>
      </c>
      <c r="I306" s="2" t="str">
        <f>_xlfn.XLOOKUP(D306,products!$A$2:$A$49,products!$B$2:$B$49,,0)</f>
        <v>Ara</v>
      </c>
      <c r="J306" s="2"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t="str">
        <f>_xlfn.XLOOKUP(C307,customers!$A$2:$A$1001,customers!$G$2:$G$1001,,0)</f>
        <v>United Kingdom</v>
      </c>
      <c r="I307" s="2" t="str">
        <f>_xlfn.XLOOKUP(D307,products!$A$2:$A$49,products!$B$2:$B$49,,0)</f>
        <v>Lib</v>
      </c>
      <c r="J307" s="2"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t="str">
        <f>_xlfn.XLOOKUP(C308,customers!$A$2:$A$1001,customers!$G$2:$G$1001,,0)</f>
        <v>United States</v>
      </c>
      <c r="I308" s="2" t="str">
        <f>_xlfn.XLOOKUP(D308,products!$A$2:$A$49,products!$B$2:$B$49,,0)</f>
        <v>Rob</v>
      </c>
      <c r="J308" s="2"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t="str">
        <f>_xlfn.XLOOKUP(C309,customers!$A$2:$A$1001,customers!$G$2:$G$1001,,0)</f>
        <v>United States</v>
      </c>
      <c r="I309" s="2" t="str">
        <f>_xlfn.XLOOKUP(D309,products!$A$2:$A$49,products!$B$2:$B$49,,0)</f>
        <v>Ara</v>
      </c>
      <c r="J309" s="2"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t="str">
        <f>_xlfn.XLOOKUP(Table1[[#This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t="str">
        <f>_xlfn.XLOOKUP(C310,customers!$A$2:$A$1001,customers!$G$2:$G$1001,,0)</f>
        <v>United Kingdom</v>
      </c>
      <c r="I310" s="2" t="str">
        <f>_xlfn.XLOOKUP(D310,products!$A$2:$A$49,products!$B$2:$B$49,,0)</f>
        <v>Ara</v>
      </c>
      <c r="J310" s="2"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t="str">
        <f>_xlfn.XLOOKUP(Table1[[#This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t="str">
        <f>_xlfn.XLOOKUP(C311,customers!$A$2:$A$1001,customers!$G$2:$G$1001,,0)</f>
        <v>United States</v>
      </c>
      <c r="I311" s="2" t="str">
        <f>_xlfn.XLOOKUP(D311,products!$A$2:$A$49,products!$B$2:$B$49,,0)</f>
        <v>Lib</v>
      </c>
      <c r="J311" s="2"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t="str">
        <f>_xlfn.XLOOKUP(Table1[[#This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t="str">
        <f>_xlfn.XLOOKUP(C312,customers!$A$2:$A$1001,customers!$G$2:$G$1001,,0)</f>
        <v>Ireland</v>
      </c>
      <c r="I312" s="2" t="str">
        <f>_xlfn.XLOOKUP(D312,products!$A$2:$A$49,products!$B$2:$B$49,,0)</f>
        <v>Exc</v>
      </c>
      <c r="J312" s="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6">
        <f t="shared" si="12"/>
        <v>14.85</v>
      </c>
      <c r="N312" t="str">
        <f t="shared" si="13"/>
        <v>Excelsia</v>
      </c>
      <c r="O312" t="str">
        <f t="shared" si="14"/>
        <v>Light</v>
      </c>
      <c r="P312" t="str">
        <f>_xlfn.XLOOKUP(Table1[[#This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t="str">
        <f>_xlfn.XLOOKUP(C313,customers!$A$2:$A$1001,customers!$G$2:$G$1001,,0)</f>
        <v>United States</v>
      </c>
      <c r="I313" s="2" t="str">
        <f>_xlfn.XLOOKUP(D313,products!$A$2:$A$49,products!$B$2:$B$49,,0)</f>
        <v>Exc</v>
      </c>
      <c r="J313" s="2"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6">
        <f t="shared" si="12"/>
        <v>189.74999999999997</v>
      </c>
      <c r="N313" t="str">
        <f t="shared" si="13"/>
        <v>Excelsia</v>
      </c>
      <c r="O313" t="str">
        <f t="shared" si="14"/>
        <v>Medium</v>
      </c>
      <c r="P313" t="str">
        <f>_xlfn.XLOOKUP(Table1[[#This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t="str">
        <f>_xlfn.XLOOKUP(C314,customers!$A$2:$A$1001,customers!$G$2:$G$1001,,0)</f>
        <v>United States</v>
      </c>
      <c r="I314" s="2" t="str">
        <f>_xlfn.XLOOKUP(D314,products!$A$2:$A$49,products!$B$2:$B$49,,0)</f>
        <v>Rob</v>
      </c>
      <c r="J314" s="2"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t="str">
        <f>_xlfn.XLOOKUP(Table1[[#This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t="str">
        <f>_xlfn.XLOOKUP(C315,customers!$A$2:$A$1001,customers!$G$2:$G$1001,,0)</f>
        <v>United Kingdom</v>
      </c>
      <c r="I315" s="2" t="str">
        <f>_xlfn.XLOOKUP(D315,products!$A$2:$A$49,products!$B$2:$B$49,,0)</f>
        <v>Rob</v>
      </c>
      <c r="J315" s="2"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t="str">
        <f>_xlfn.XLOOKUP(C316,customers!$A$2:$A$1001,customers!$G$2:$G$1001,,0)</f>
        <v>United States</v>
      </c>
      <c r="I316" s="2" t="str">
        <f>_xlfn.XLOOKUP(D316,products!$A$2:$A$49,products!$B$2:$B$49,,0)</f>
        <v>Rob</v>
      </c>
      <c r="J316" s="2"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t="str">
        <f>_xlfn.XLOOKUP(Table1[[#This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t="str">
        <f>_xlfn.XLOOKUP(C317,customers!$A$2:$A$1001,customers!$G$2:$G$1001,,0)</f>
        <v>United States</v>
      </c>
      <c r="I317" s="2" t="str">
        <f>_xlfn.XLOOKUP(D317,products!$A$2:$A$49,products!$B$2:$B$49,,0)</f>
        <v>Exc</v>
      </c>
      <c r="J317" s="2"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6">
        <f t="shared" si="12"/>
        <v>34.154999999999994</v>
      </c>
      <c r="N317" t="str">
        <f t="shared" si="13"/>
        <v>Excelsia</v>
      </c>
      <c r="O317" t="str">
        <f t="shared" si="14"/>
        <v>Light</v>
      </c>
      <c r="P317" t="str">
        <f>_xlfn.XLOOKUP(Table1[[#This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t="str">
        <f>_xlfn.XLOOKUP(C318,customers!$A$2:$A$1001,customers!$G$2:$G$1001,,0)</f>
        <v>Ireland</v>
      </c>
      <c r="I318" s="2" t="str">
        <f>_xlfn.XLOOKUP(D318,products!$A$2:$A$49,products!$B$2:$B$49,,0)</f>
        <v>Exc</v>
      </c>
      <c r="J318" s="2"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6">
        <f t="shared" si="12"/>
        <v>204.92999999999995</v>
      </c>
      <c r="N318" t="str">
        <f t="shared" si="13"/>
        <v>Excelsia</v>
      </c>
      <c r="O318" t="str">
        <f t="shared" si="14"/>
        <v>Light</v>
      </c>
      <c r="P318" t="str">
        <f>_xlfn.XLOOKUP(Table1[[#This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t="str">
        <f>_xlfn.XLOOKUP(C319,customers!$A$2:$A$1001,customers!$G$2:$G$1001,,0)</f>
        <v>United States</v>
      </c>
      <c r="I319" s="2" t="str">
        <f>_xlfn.XLOOKUP(D319,products!$A$2:$A$49,products!$B$2:$B$49,,0)</f>
        <v>Exc</v>
      </c>
      <c r="J319" s="2"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6">
        <f t="shared" si="12"/>
        <v>21.87</v>
      </c>
      <c r="N319" t="str">
        <f t="shared" si="13"/>
        <v>Excelsia</v>
      </c>
      <c r="O319" t="str">
        <f t="shared" si="14"/>
        <v>Dark</v>
      </c>
      <c r="P319" t="str">
        <f>_xlfn.XLOOKUP(Table1[[#This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t="str">
        <f>_xlfn.XLOOKUP(C320,customers!$A$2:$A$1001,customers!$G$2:$G$1001,,0)</f>
        <v>United States</v>
      </c>
      <c r="I320" s="2" t="str">
        <f>_xlfn.XLOOKUP(D320,products!$A$2:$A$49,products!$B$2:$B$49,,0)</f>
        <v>Ara</v>
      </c>
      <c r="J320" s="2"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t="str">
        <f>_xlfn.XLOOKUP(C321,customers!$A$2:$A$1001,customers!$G$2:$G$1001,,0)</f>
        <v>United States</v>
      </c>
      <c r="I321" s="2" t="str">
        <f>_xlfn.XLOOKUP(D321,products!$A$2:$A$49,products!$B$2:$B$49,,0)</f>
        <v>Exc</v>
      </c>
      <c r="J321" s="2"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6">
        <f t="shared" si="12"/>
        <v>8.25</v>
      </c>
      <c r="N321" t="str">
        <f t="shared" si="13"/>
        <v>Excelsia</v>
      </c>
      <c r="O321" t="str">
        <f t="shared" si="14"/>
        <v>Medium</v>
      </c>
      <c r="P321" t="str">
        <f>_xlfn.XLOOKUP(Table1[[#This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t="str">
        <f>_xlfn.XLOOKUP(C322,customers!$A$2:$A$1001,customers!$G$2:$G$1001,,0)</f>
        <v>United States</v>
      </c>
      <c r="I322" s="2" t="str">
        <f>_xlfn.XLOOKUP(D322,products!$A$2:$A$49,products!$B$2:$B$49,,0)</f>
        <v>Ara</v>
      </c>
      <c r="J322" s="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t="str">
        <f>_xlfn.XLOOKUP(C323,customers!$A$2:$A$1001,customers!$G$2:$G$1001,,0)</f>
        <v>Ireland</v>
      </c>
      <c r="I323" s="2" t="str">
        <f>_xlfn.XLOOKUP(D323,products!$A$2:$A$49,products!$B$2:$B$49,,0)</f>
        <v>Ara</v>
      </c>
      <c r="J323" s="2"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6">
        <f t="shared" ref="M323:M386" si="15">L323*E323</f>
        <v>20.25</v>
      </c>
      <c r="N323" t="str">
        <f t="shared" ref="N323:N386" si="16">IF(I323="Rob","Robusta",IF(I323="Exc","Excelsia",IF(I323="Ara","Arabica",IF(I323="Lib","Liberica",""))))</f>
        <v>Arabica</v>
      </c>
      <c r="O323" t="str">
        <f t="shared" ref="O323:O386" si="17">IF(J323="M","Medium",IF(J323="L","Light",IF(J323="D","Dark","")))</f>
        <v>Medium</v>
      </c>
      <c r="P323" t="str">
        <f>_xlfn.XLOOKUP(Table1[[#This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t="str">
        <f>_xlfn.XLOOKUP(C324,customers!$A$2:$A$1001,customers!$G$2:$G$1001,,0)</f>
        <v>Ireland</v>
      </c>
      <c r="I324" s="2" t="str">
        <f>_xlfn.XLOOKUP(D324,products!$A$2:$A$49,products!$B$2:$B$49,,0)</f>
        <v>Lib</v>
      </c>
      <c r="J324" s="2"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t="str">
        <f>_xlfn.XLOOKUP(Table1[[#This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t="str">
        <f>_xlfn.XLOOKUP(C325,customers!$A$2:$A$1001,customers!$G$2:$G$1001,,0)</f>
        <v>United States</v>
      </c>
      <c r="I325" s="2" t="str">
        <f>_xlfn.XLOOKUP(D325,products!$A$2:$A$49,products!$B$2:$B$49,,0)</f>
        <v>Exc</v>
      </c>
      <c r="J325" s="2"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6">
        <f t="shared" si="15"/>
        <v>18.225000000000001</v>
      </c>
      <c r="N325" t="str">
        <f t="shared" si="16"/>
        <v>Excelsia</v>
      </c>
      <c r="O325" t="str">
        <f t="shared" si="17"/>
        <v>Dark</v>
      </c>
      <c r="P325" t="str">
        <f>_xlfn.XLOOKUP(Table1[[#This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t="str">
        <f>_xlfn.XLOOKUP(C326,customers!$A$2:$A$1001,customers!$G$2:$G$1001,,0)</f>
        <v>United States</v>
      </c>
      <c r="I326" s="2" t="str">
        <f>_xlfn.XLOOKUP(D326,products!$A$2:$A$49,products!$B$2:$B$49,,0)</f>
        <v>Exc</v>
      </c>
      <c r="J326" s="2"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6">
        <f t="shared" si="15"/>
        <v>13.75</v>
      </c>
      <c r="N326" t="str">
        <f t="shared" si="16"/>
        <v>Excelsia</v>
      </c>
      <c r="O326" t="str">
        <f t="shared" si="17"/>
        <v>Medium</v>
      </c>
      <c r="P326" t="str">
        <f>_xlfn.XLOOKUP(Table1[[#This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t="str">
        <f>_xlfn.XLOOKUP(C327,customers!$A$2:$A$1001,customers!$G$2:$G$1001,,0)</f>
        <v>United States</v>
      </c>
      <c r="I327" s="2" t="str">
        <f>_xlfn.XLOOKUP(D327,products!$A$2:$A$49,products!$B$2:$B$49,,0)</f>
        <v>Ara</v>
      </c>
      <c r="J327" s="2"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t="str">
        <f>_xlfn.XLOOKUP(C328,customers!$A$2:$A$1001,customers!$G$2:$G$1001,,0)</f>
        <v>United States</v>
      </c>
      <c r="I328" s="2" t="str">
        <f>_xlfn.XLOOKUP(D328,products!$A$2:$A$49,products!$B$2:$B$49,,0)</f>
        <v>Rob</v>
      </c>
      <c r="J328" s="2"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t="str">
        <f>_xlfn.XLOOKUP(Table1[[#This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t="str">
        <f>_xlfn.XLOOKUP(C329,customers!$A$2:$A$1001,customers!$G$2:$G$1001,,0)</f>
        <v>United States</v>
      </c>
      <c r="I329" s="2" t="str">
        <f>_xlfn.XLOOKUP(D329,products!$A$2:$A$49,products!$B$2:$B$49,,0)</f>
        <v>Rob</v>
      </c>
      <c r="J329" s="2"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t="str">
        <f>_xlfn.XLOOKUP(Table1[[#This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t="str">
        <f>_xlfn.XLOOKUP(C330,customers!$A$2:$A$1001,customers!$G$2:$G$1001,,0)</f>
        <v>United States</v>
      </c>
      <c r="I330" s="2" t="str">
        <f>_xlfn.XLOOKUP(D330,products!$A$2:$A$49,products!$B$2:$B$49,,0)</f>
        <v>Lib</v>
      </c>
      <c r="J330" s="2"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Light</v>
      </c>
      <c r="P330" t="str">
        <f>_xlfn.XLOOKUP(Table1[[#This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t="str">
        <f>_xlfn.XLOOKUP(C331,customers!$A$2:$A$1001,customers!$G$2:$G$1001,,0)</f>
        <v>United States</v>
      </c>
      <c r="I331" s="2" t="str">
        <f>_xlfn.XLOOKUP(D331,products!$A$2:$A$49,products!$B$2:$B$49,,0)</f>
        <v>Rob</v>
      </c>
      <c r="J331" s="2"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t="str">
        <f>_xlfn.XLOOKUP(C332,customers!$A$2:$A$1001,customers!$G$2:$G$1001,,0)</f>
        <v>United States</v>
      </c>
      <c r="I332" s="2" t="str">
        <f>_xlfn.XLOOKUP(D332,products!$A$2:$A$49,products!$B$2:$B$49,,0)</f>
        <v>Rob</v>
      </c>
      <c r="J332" s="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t="str">
        <f>_xlfn.XLOOKUP(Table1[[#This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t="str">
        <f>_xlfn.XLOOKUP(C333,customers!$A$2:$A$1001,customers!$G$2:$G$1001,,0)</f>
        <v>United States</v>
      </c>
      <c r="I333" s="2" t="str">
        <f>_xlfn.XLOOKUP(D333,products!$A$2:$A$49,products!$B$2:$B$49,,0)</f>
        <v>Rob</v>
      </c>
      <c r="J333" s="2"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t="str">
        <f>_xlfn.XLOOKUP(C334,customers!$A$2:$A$1001,customers!$G$2:$G$1001,,0)</f>
        <v>United States</v>
      </c>
      <c r="I334" s="2" t="str">
        <f>_xlfn.XLOOKUP(D334,products!$A$2:$A$49,products!$B$2:$B$49,,0)</f>
        <v>Ara</v>
      </c>
      <c r="J334" s="2"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t="str">
        <f>_xlfn.XLOOKUP(Table1[[#This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t="str">
        <f>_xlfn.XLOOKUP(C335,customers!$A$2:$A$1001,customers!$G$2:$G$1001,,0)</f>
        <v>United States</v>
      </c>
      <c r="I335" s="2" t="str">
        <f>_xlfn.XLOOKUP(D335,products!$A$2:$A$49,products!$B$2:$B$49,,0)</f>
        <v>Rob</v>
      </c>
      <c r="J335" s="2"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t="str">
        <f>_xlfn.XLOOKUP(Table1[[#This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t="str">
        <f>_xlfn.XLOOKUP(C336,customers!$A$2:$A$1001,customers!$G$2:$G$1001,,0)</f>
        <v>United States</v>
      </c>
      <c r="I336" s="2" t="str">
        <f>_xlfn.XLOOKUP(D336,products!$A$2:$A$49,products!$B$2:$B$49,,0)</f>
        <v>Rob</v>
      </c>
      <c r="J336" s="2"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Light</v>
      </c>
      <c r="P336" t="str">
        <f>_xlfn.XLOOKUP(Table1[[#This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t="str">
        <f>_xlfn.XLOOKUP(C337,customers!$A$2:$A$1001,customers!$G$2:$G$1001,,0)</f>
        <v>United States</v>
      </c>
      <c r="I337" s="2" t="str">
        <f>_xlfn.XLOOKUP(D337,products!$A$2:$A$49,products!$B$2:$B$49,,0)</f>
        <v>Lib</v>
      </c>
      <c r="J337" s="2"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Light</v>
      </c>
      <c r="P337" t="str">
        <f>_xlfn.XLOOKUP(Table1[[#This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t="str">
        <f>_xlfn.XLOOKUP(C338,customers!$A$2:$A$1001,customers!$G$2:$G$1001,,0)</f>
        <v>United Kingdom</v>
      </c>
      <c r="I338" s="2" t="str">
        <f>_xlfn.XLOOKUP(D338,products!$A$2:$A$49,products!$B$2:$B$49,,0)</f>
        <v>Ara</v>
      </c>
      <c r="J338" s="2"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t="str">
        <f>_xlfn.XLOOKUP(Table1[[#This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t="str">
        <f>_xlfn.XLOOKUP(C339,customers!$A$2:$A$1001,customers!$G$2:$G$1001,,0)</f>
        <v>United States</v>
      </c>
      <c r="I339" s="2" t="str">
        <f>_xlfn.XLOOKUP(D339,products!$A$2:$A$49,products!$B$2:$B$49,,0)</f>
        <v>Exc</v>
      </c>
      <c r="J339" s="2"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6">
        <f t="shared" si="15"/>
        <v>55.89</v>
      </c>
      <c r="N339" t="str">
        <f t="shared" si="16"/>
        <v>Excelsia</v>
      </c>
      <c r="O339" t="str">
        <f t="shared" si="17"/>
        <v>Dark</v>
      </c>
      <c r="P339" t="str">
        <f>_xlfn.XLOOKUP(Table1[[#This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t="str">
        <f>_xlfn.XLOOKUP(C340,customers!$A$2:$A$1001,customers!$G$2:$G$1001,,0)</f>
        <v>United States</v>
      </c>
      <c r="I340" s="2" t="str">
        <f>_xlfn.XLOOKUP(D340,products!$A$2:$A$49,products!$B$2:$B$49,,0)</f>
        <v>Exc</v>
      </c>
      <c r="J340" s="2"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6">
        <f t="shared" si="15"/>
        <v>59.4</v>
      </c>
      <c r="N340" t="str">
        <f t="shared" si="16"/>
        <v>Excelsia</v>
      </c>
      <c r="O340" t="str">
        <f t="shared" si="17"/>
        <v>Light</v>
      </c>
      <c r="P340" t="str">
        <f>_xlfn.XLOOKUP(Table1[[#This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t="str">
        <f>_xlfn.XLOOKUP(C341,customers!$A$2:$A$1001,customers!$G$2:$G$1001,,0)</f>
        <v>United States</v>
      </c>
      <c r="I341" s="2" t="str">
        <f>_xlfn.XLOOKUP(D341,products!$A$2:$A$49,products!$B$2:$B$49,,0)</f>
        <v>Exc</v>
      </c>
      <c r="J341" s="2"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6">
        <f t="shared" si="15"/>
        <v>7.29</v>
      </c>
      <c r="N341" t="str">
        <f t="shared" si="16"/>
        <v>Excelsia</v>
      </c>
      <c r="O341" t="str">
        <f t="shared" si="17"/>
        <v>Dark</v>
      </c>
      <c r="P341" t="str">
        <f>_xlfn.XLOOKUP(Table1[[#This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t="str">
        <f>_xlfn.XLOOKUP(C342,customers!$A$2:$A$1001,customers!$G$2:$G$1001,,0)</f>
        <v>United States</v>
      </c>
      <c r="I342" s="2" t="str">
        <f>_xlfn.XLOOKUP(D342,products!$A$2:$A$49,products!$B$2:$B$49,,0)</f>
        <v>Exc</v>
      </c>
      <c r="J342" s="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6">
        <f t="shared" si="15"/>
        <v>7.29</v>
      </c>
      <c r="N342" t="str">
        <f t="shared" si="16"/>
        <v>Excelsia</v>
      </c>
      <c r="O342" t="str">
        <f t="shared" si="17"/>
        <v>Dark</v>
      </c>
      <c r="P342" t="str">
        <f>_xlfn.XLOOKUP(Table1[[#This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t="str">
        <f>_xlfn.XLOOKUP(C343,customers!$A$2:$A$1001,customers!$G$2:$G$1001,,0)</f>
        <v>United States</v>
      </c>
      <c r="I343" s="2" t="str">
        <f>_xlfn.XLOOKUP(D343,products!$A$2:$A$49,products!$B$2:$B$49,,0)</f>
        <v>Exc</v>
      </c>
      <c r="J343" s="2"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6">
        <f t="shared" si="15"/>
        <v>17.82</v>
      </c>
      <c r="N343" t="str">
        <f t="shared" si="16"/>
        <v>Excelsia</v>
      </c>
      <c r="O343" t="str">
        <f t="shared" si="17"/>
        <v>Light</v>
      </c>
      <c r="P343" t="str">
        <f>_xlfn.XLOOKUP(Table1[[#This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t="str">
        <f>_xlfn.XLOOKUP(C344,customers!$A$2:$A$1001,customers!$G$2:$G$1001,,0)</f>
        <v>United States</v>
      </c>
      <c r="I344" s="2" t="str">
        <f>_xlfn.XLOOKUP(D344,products!$A$2:$A$49,products!$B$2:$B$49,,0)</f>
        <v>Lib</v>
      </c>
      <c r="J344" s="2"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t="str">
        <f>_xlfn.XLOOKUP(Table1[[#This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t="str">
        <f>_xlfn.XLOOKUP(C345,customers!$A$2:$A$1001,customers!$G$2:$G$1001,,0)</f>
        <v>United States</v>
      </c>
      <c r="I345" s="2" t="str">
        <f>_xlfn.XLOOKUP(D345,products!$A$2:$A$49,products!$B$2:$B$49,,0)</f>
        <v>Rob</v>
      </c>
      <c r="J345" s="2"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t="str">
        <f>_xlfn.XLOOKUP(Table1[[#This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t="str">
        <f>_xlfn.XLOOKUP(C346,customers!$A$2:$A$1001,customers!$G$2:$G$1001,,0)</f>
        <v>Ireland</v>
      </c>
      <c r="I346" s="2" t="str">
        <f>_xlfn.XLOOKUP(D346,products!$A$2:$A$49,products!$B$2:$B$49,,0)</f>
        <v>Rob</v>
      </c>
      <c r="J346" s="2"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t="str">
        <f>_xlfn.XLOOKUP(C347,customers!$A$2:$A$1001,customers!$G$2:$G$1001,,0)</f>
        <v>United States</v>
      </c>
      <c r="I347" s="2" t="str">
        <f>_xlfn.XLOOKUP(D347,products!$A$2:$A$49,products!$B$2:$B$49,,0)</f>
        <v>Rob</v>
      </c>
      <c r="J347" s="2"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Light</v>
      </c>
      <c r="P347" t="str">
        <f>_xlfn.XLOOKUP(Table1[[#This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t="str">
        <f>_xlfn.XLOOKUP(C348,customers!$A$2:$A$1001,customers!$G$2:$G$1001,,0)</f>
        <v>United States</v>
      </c>
      <c r="I348" s="2" t="str">
        <f>_xlfn.XLOOKUP(D348,products!$A$2:$A$49,products!$B$2:$B$49,,0)</f>
        <v>Ara</v>
      </c>
      <c r="J348" s="2"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Light</v>
      </c>
      <c r="P348" t="str">
        <f>_xlfn.XLOOKUP(Table1[[#This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t="str">
        <f>_xlfn.XLOOKUP(C349,customers!$A$2:$A$1001,customers!$G$2:$G$1001,,0)</f>
        <v>United States</v>
      </c>
      <c r="I349" s="2" t="str">
        <f>_xlfn.XLOOKUP(D349,products!$A$2:$A$49,products!$B$2:$B$49,,0)</f>
        <v>Lib</v>
      </c>
      <c r="J349" s="2"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t="str">
        <f>_xlfn.XLOOKUP(Table1[[#This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t="str">
        <f>_xlfn.XLOOKUP(C350,customers!$A$2:$A$1001,customers!$G$2:$G$1001,,0)</f>
        <v>United States</v>
      </c>
      <c r="I350" s="2" t="str">
        <f>_xlfn.XLOOKUP(D350,products!$A$2:$A$49,products!$B$2:$B$49,,0)</f>
        <v>Exc</v>
      </c>
      <c r="J350" s="2"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6">
        <f t="shared" si="15"/>
        <v>204.92999999999995</v>
      </c>
      <c r="N350" t="str">
        <f t="shared" si="16"/>
        <v>Excelsia</v>
      </c>
      <c r="O350" t="str">
        <f t="shared" si="17"/>
        <v>Light</v>
      </c>
      <c r="P350" t="str">
        <f>_xlfn.XLOOKUP(Table1[[#This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t="str">
        <f>_xlfn.XLOOKUP(C351,customers!$A$2:$A$1001,customers!$G$2:$G$1001,,0)</f>
        <v>United States</v>
      </c>
      <c r="I351" s="2" t="str">
        <f>_xlfn.XLOOKUP(D351,products!$A$2:$A$49,products!$B$2:$B$49,,0)</f>
        <v>Rob</v>
      </c>
      <c r="J351" s="2"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t="str">
        <f>_xlfn.XLOOKUP(C352,customers!$A$2:$A$1001,customers!$G$2:$G$1001,,0)</f>
        <v>United States</v>
      </c>
      <c r="I352" s="2" t="str">
        <f>_xlfn.XLOOKUP(D352,products!$A$2:$A$49,products!$B$2:$B$49,,0)</f>
        <v>Ara</v>
      </c>
      <c r="J352" s="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t="str">
        <f>_xlfn.XLOOKUP(Table1[[#This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t="str">
        <f>_xlfn.XLOOKUP(C353,customers!$A$2:$A$1001,customers!$G$2:$G$1001,,0)</f>
        <v>United States</v>
      </c>
      <c r="I353" s="2" t="str">
        <f>_xlfn.XLOOKUP(D353,products!$A$2:$A$49,products!$B$2:$B$49,,0)</f>
        <v>Ara</v>
      </c>
      <c r="J353" s="2"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t="str">
        <f>_xlfn.XLOOKUP(Table1[[#This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t="str">
        <f>_xlfn.XLOOKUP(C354,customers!$A$2:$A$1001,customers!$G$2:$G$1001,,0)</f>
        <v>United States</v>
      </c>
      <c r="I354" s="2" t="str">
        <f>_xlfn.XLOOKUP(D354,products!$A$2:$A$49,products!$B$2:$B$49,,0)</f>
        <v>Exc</v>
      </c>
      <c r="J354" s="2"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6">
        <f t="shared" si="15"/>
        <v>36.450000000000003</v>
      </c>
      <c r="N354" t="str">
        <f t="shared" si="16"/>
        <v>Excelsia</v>
      </c>
      <c r="O354" t="str">
        <f t="shared" si="17"/>
        <v>Dark</v>
      </c>
      <c r="P354" t="str">
        <f>_xlfn.XLOOKUP(Table1[[#This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t="str">
        <f>_xlfn.XLOOKUP(C355,customers!$A$2:$A$1001,customers!$G$2:$G$1001,,0)</f>
        <v>United States</v>
      </c>
      <c r="I355" s="2" t="str">
        <f>_xlfn.XLOOKUP(D355,products!$A$2:$A$49,products!$B$2:$B$49,,0)</f>
        <v>Ara</v>
      </c>
      <c r="J355" s="2"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t="str">
        <f>_xlfn.XLOOKUP(Table1[[#This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t="str">
        <f>_xlfn.XLOOKUP(C356,customers!$A$2:$A$1001,customers!$G$2:$G$1001,,0)</f>
        <v>United States</v>
      </c>
      <c r="I356" s="2" t="str">
        <f>_xlfn.XLOOKUP(D356,products!$A$2:$A$49,products!$B$2:$B$49,,0)</f>
        <v>Ara</v>
      </c>
      <c r="J356" s="2"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t="str">
        <f>_xlfn.XLOOKUP(C357,customers!$A$2:$A$1001,customers!$G$2:$G$1001,,0)</f>
        <v>United States</v>
      </c>
      <c r="I357" s="2" t="str">
        <f>_xlfn.XLOOKUP(D357,products!$A$2:$A$49,products!$B$2:$B$49,,0)</f>
        <v>Ara</v>
      </c>
      <c r="J357" s="2"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t="str">
        <f>_xlfn.XLOOKUP(C358,customers!$A$2:$A$1001,customers!$G$2:$G$1001,,0)</f>
        <v>United States</v>
      </c>
      <c r="I358" s="2" t="str">
        <f>_xlfn.XLOOKUP(D358,products!$A$2:$A$49,products!$B$2:$B$49,,0)</f>
        <v>Lib</v>
      </c>
      <c r="J358" s="2"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t="str">
        <f>_xlfn.XLOOKUP(Table1[[#This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t="str">
        <f>_xlfn.XLOOKUP(C359,customers!$A$2:$A$1001,customers!$G$2:$G$1001,,0)</f>
        <v>United States</v>
      </c>
      <c r="I359" s="2" t="str">
        <f>_xlfn.XLOOKUP(D359,products!$A$2:$A$49,products!$B$2:$B$49,,0)</f>
        <v>Ara</v>
      </c>
      <c r="J359" s="2"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t="str">
        <f>_xlfn.XLOOKUP(C360,customers!$A$2:$A$1001,customers!$G$2:$G$1001,,0)</f>
        <v>United States</v>
      </c>
      <c r="I360" s="2" t="str">
        <f>_xlfn.XLOOKUP(D360,products!$A$2:$A$49,products!$B$2:$B$49,,0)</f>
        <v>Ara</v>
      </c>
      <c r="J360" s="2"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t="str">
        <f>_xlfn.XLOOKUP(C361,customers!$A$2:$A$1001,customers!$G$2:$G$1001,,0)</f>
        <v>United Kingdom</v>
      </c>
      <c r="I361" s="2" t="str">
        <f>_xlfn.XLOOKUP(D361,products!$A$2:$A$49,products!$B$2:$B$49,,0)</f>
        <v>Rob</v>
      </c>
      <c r="J361" s="2"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t="str">
        <f>_xlfn.XLOOKUP(C362,customers!$A$2:$A$1001,customers!$G$2:$G$1001,,0)</f>
        <v>United States</v>
      </c>
      <c r="I362" s="2" t="str">
        <f>_xlfn.XLOOKUP(D362,products!$A$2:$A$49,products!$B$2:$B$49,,0)</f>
        <v>Rob</v>
      </c>
      <c r="J362" s="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t="str">
        <f>_xlfn.XLOOKUP(C363,customers!$A$2:$A$1001,customers!$G$2:$G$1001,,0)</f>
        <v>United States</v>
      </c>
      <c r="I363" s="2" t="str">
        <f>_xlfn.XLOOKUP(D363,products!$A$2:$A$49,products!$B$2:$B$49,,0)</f>
        <v>Rob</v>
      </c>
      <c r="J363" s="2"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t="str">
        <f>_xlfn.XLOOKUP(Table1[[#This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t="str">
        <f>_xlfn.XLOOKUP(C364,customers!$A$2:$A$1001,customers!$G$2:$G$1001,,0)</f>
        <v>United States</v>
      </c>
      <c r="I364" s="2" t="str">
        <f>_xlfn.XLOOKUP(D364,products!$A$2:$A$49,products!$B$2:$B$49,,0)</f>
        <v>Exc</v>
      </c>
      <c r="J364" s="2"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6">
        <f t="shared" si="15"/>
        <v>74.25</v>
      </c>
      <c r="N364" t="str">
        <f t="shared" si="16"/>
        <v>Excelsia</v>
      </c>
      <c r="O364" t="str">
        <f t="shared" si="17"/>
        <v>Light</v>
      </c>
      <c r="P364" t="str">
        <f>_xlfn.XLOOKUP(Table1[[#This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t="str">
        <f>_xlfn.XLOOKUP(C365,customers!$A$2:$A$1001,customers!$G$2:$G$1001,,0)</f>
        <v>United States</v>
      </c>
      <c r="I365" s="2" t="str">
        <f>_xlfn.XLOOKUP(D365,products!$A$2:$A$49,products!$B$2:$B$49,,0)</f>
        <v>Lib</v>
      </c>
      <c r="J365" s="2"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t="str">
        <f>_xlfn.XLOOKUP(Table1[[#This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t="str">
        <f>_xlfn.XLOOKUP(C366,customers!$A$2:$A$1001,customers!$G$2:$G$1001,,0)</f>
        <v>United States</v>
      </c>
      <c r="I366" s="2" t="str">
        <f>_xlfn.XLOOKUP(D366,products!$A$2:$A$49,products!$B$2:$B$49,,0)</f>
        <v>Exc</v>
      </c>
      <c r="J366" s="2"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6">
        <f t="shared" si="15"/>
        <v>72.900000000000006</v>
      </c>
      <c r="N366" t="str">
        <f t="shared" si="16"/>
        <v>Excelsia</v>
      </c>
      <c r="O366" t="str">
        <f t="shared" si="17"/>
        <v>Dark</v>
      </c>
      <c r="P366" t="str">
        <f>_xlfn.XLOOKUP(Table1[[#This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t="str">
        <f>_xlfn.XLOOKUP(C367,customers!$A$2:$A$1001,customers!$G$2:$G$1001,,0)</f>
        <v>United States</v>
      </c>
      <c r="I367" s="2" t="str">
        <f>_xlfn.XLOOKUP(D367,products!$A$2:$A$49,products!$B$2:$B$49,,0)</f>
        <v>Lib</v>
      </c>
      <c r="J367" s="2"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t="str">
        <f>_xlfn.XLOOKUP(Table1[[#This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t="str">
        <f>_xlfn.XLOOKUP(C368,customers!$A$2:$A$1001,customers!$G$2:$G$1001,,0)</f>
        <v>United States</v>
      </c>
      <c r="I368" s="2" t="str">
        <f>_xlfn.XLOOKUP(D368,products!$A$2:$A$49,products!$B$2:$B$49,,0)</f>
        <v>Exc</v>
      </c>
      <c r="J368" s="2"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6">
        <f t="shared" si="15"/>
        <v>43.74</v>
      </c>
      <c r="N368" t="str">
        <f t="shared" si="16"/>
        <v>Excelsia</v>
      </c>
      <c r="O368" t="str">
        <f t="shared" si="17"/>
        <v>Dark</v>
      </c>
      <c r="P368" t="str">
        <f>_xlfn.XLOOKUP(Table1[[#This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t="str">
        <f>_xlfn.XLOOKUP(C369,customers!$A$2:$A$1001,customers!$G$2:$G$1001,,0)</f>
        <v>United States</v>
      </c>
      <c r="I369" s="2" t="str">
        <f>_xlfn.XLOOKUP(D369,products!$A$2:$A$49,products!$B$2:$B$49,,0)</f>
        <v>Lib</v>
      </c>
      <c r="J369" s="2"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t="str">
        <f>_xlfn.XLOOKUP(Table1[[#This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t="str">
        <f>_xlfn.XLOOKUP(C370,customers!$A$2:$A$1001,customers!$G$2:$G$1001,,0)</f>
        <v>United States</v>
      </c>
      <c r="I370" s="2" t="str">
        <f>_xlfn.XLOOKUP(D370,products!$A$2:$A$49,products!$B$2:$B$49,,0)</f>
        <v>Exc</v>
      </c>
      <c r="J370" s="2"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6">
        <f t="shared" si="15"/>
        <v>63.249999999999993</v>
      </c>
      <c r="N370" t="str">
        <f t="shared" si="16"/>
        <v>Excelsia</v>
      </c>
      <c r="O370" t="str">
        <f t="shared" si="17"/>
        <v>Medium</v>
      </c>
      <c r="P370" t="str">
        <f>_xlfn.XLOOKUP(Table1[[#This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t="str">
        <f>_xlfn.XLOOKUP(C371,customers!$A$2:$A$1001,customers!$G$2:$G$1001,,0)</f>
        <v>United States</v>
      </c>
      <c r="I371" s="2" t="str">
        <f>_xlfn.XLOOKUP(D371,products!$A$2:$A$49,products!$B$2:$B$49,,0)</f>
        <v>Exc</v>
      </c>
      <c r="J371" s="2"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6">
        <f t="shared" si="15"/>
        <v>8.91</v>
      </c>
      <c r="N371" t="str">
        <f t="shared" si="16"/>
        <v>Excelsia</v>
      </c>
      <c r="O371" t="str">
        <f t="shared" si="17"/>
        <v>Light</v>
      </c>
      <c r="P371" t="str">
        <f>_xlfn.XLOOKUP(Table1[[#This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t="str">
        <f>_xlfn.XLOOKUP(C372,customers!$A$2:$A$1001,customers!$G$2:$G$1001,,0)</f>
        <v>United States</v>
      </c>
      <c r="I372" s="2" t="str">
        <f>_xlfn.XLOOKUP(D372,products!$A$2:$A$49,products!$B$2:$B$49,,0)</f>
        <v>Exc</v>
      </c>
      <c r="J372" s="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6">
        <f t="shared" si="15"/>
        <v>24.3</v>
      </c>
      <c r="N372" t="str">
        <f t="shared" si="16"/>
        <v>Excelsia</v>
      </c>
      <c r="O372" t="str">
        <f t="shared" si="17"/>
        <v>Dark</v>
      </c>
      <c r="P372" t="str">
        <f>_xlfn.XLOOKUP(Table1[[#This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t="str">
        <f>_xlfn.XLOOKUP(C373,customers!$A$2:$A$1001,customers!$G$2:$G$1001,,0)</f>
        <v>United States</v>
      </c>
      <c r="I373" s="2" t="str">
        <f>_xlfn.XLOOKUP(D373,products!$A$2:$A$49,products!$B$2:$B$49,,0)</f>
        <v>Ara</v>
      </c>
      <c r="J373" s="2"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Light</v>
      </c>
      <c r="P373" t="str">
        <f>_xlfn.XLOOKUP(Table1[[#This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t="str">
        <f>_xlfn.XLOOKUP(C374,customers!$A$2:$A$1001,customers!$G$2:$G$1001,,0)</f>
        <v>United States</v>
      </c>
      <c r="I374" s="2" t="str">
        <f>_xlfn.XLOOKUP(D374,products!$A$2:$A$49,products!$B$2:$B$49,,0)</f>
        <v>Rob</v>
      </c>
      <c r="J374" s="2"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t="str">
        <f>_xlfn.XLOOKUP(C375,customers!$A$2:$A$1001,customers!$G$2:$G$1001,,0)</f>
        <v>Ireland</v>
      </c>
      <c r="I375" s="2" t="str">
        <f>_xlfn.XLOOKUP(D375,products!$A$2:$A$49,products!$B$2:$B$49,,0)</f>
        <v>Ara</v>
      </c>
      <c r="J375" s="2"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t="str">
        <f>_xlfn.XLOOKUP(Table1[[#This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t="str">
        <f>_xlfn.XLOOKUP(C376,customers!$A$2:$A$1001,customers!$G$2:$G$1001,,0)</f>
        <v>United States</v>
      </c>
      <c r="I376" s="2" t="str">
        <f>_xlfn.XLOOKUP(D376,products!$A$2:$A$49,products!$B$2:$B$49,,0)</f>
        <v>Lib</v>
      </c>
      <c r="J376" s="2"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Light</v>
      </c>
      <c r="P376" t="str">
        <f>_xlfn.XLOOKUP(Table1[[#This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t="str">
        <f>_xlfn.XLOOKUP(C377,customers!$A$2:$A$1001,customers!$G$2:$G$1001,,0)</f>
        <v>United States</v>
      </c>
      <c r="I377" s="2" t="str">
        <f>_xlfn.XLOOKUP(D377,products!$A$2:$A$49,products!$B$2:$B$49,,0)</f>
        <v>Ara</v>
      </c>
      <c r="J377" s="2"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t="str">
        <f>_xlfn.XLOOKUP(Table1[[#This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t="str">
        <f>_xlfn.XLOOKUP(C378,customers!$A$2:$A$1001,customers!$G$2:$G$1001,,0)</f>
        <v>United States</v>
      </c>
      <c r="I378" s="2" t="str">
        <f>_xlfn.XLOOKUP(D378,products!$A$2:$A$49,products!$B$2:$B$49,,0)</f>
        <v>Rob</v>
      </c>
      <c r="J378" s="2"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t="str">
        <f>_xlfn.XLOOKUP(Table1[[#This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t="str">
        <f>_xlfn.XLOOKUP(C379,customers!$A$2:$A$1001,customers!$G$2:$G$1001,,0)</f>
        <v>Ireland</v>
      </c>
      <c r="I379" s="2" t="str">
        <f>_xlfn.XLOOKUP(D379,products!$A$2:$A$49,products!$B$2:$B$49,,0)</f>
        <v>Rob</v>
      </c>
      <c r="J379" s="2"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t="str">
        <f>_xlfn.XLOOKUP(C380,customers!$A$2:$A$1001,customers!$G$2:$G$1001,,0)</f>
        <v>Ireland</v>
      </c>
      <c r="I380" s="2" t="str">
        <f>_xlfn.XLOOKUP(D380,products!$A$2:$A$49,products!$B$2:$B$49,,0)</f>
        <v>Ara</v>
      </c>
      <c r="J380" s="2"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Light</v>
      </c>
      <c r="P380" t="str">
        <f>_xlfn.XLOOKUP(Table1[[#This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t="str">
        <f>_xlfn.XLOOKUP(C381,customers!$A$2:$A$1001,customers!$G$2:$G$1001,,0)</f>
        <v>United Kingdom</v>
      </c>
      <c r="I381" s="2" t="str">
        <f>_xlfn.XLOOKUP(D381,products!$A$2:$A$49,products!$B$2:$B$49,,0)</f>
        <v>Rob</v>
      </c>
      <c r="J381" s="2"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t="str">
        <f>_xlfn.XLOOKUP(C382,customers!$A$2:$A$1001,customers!$G$2:$G$1001,,0)</f>
        <v>United States</v>
      </c>
      <c r="I382" s="2" t="str">
        <f>_xlfn.XLOOKUP(D382,products!$A$2:$A$49,products!$B$2:$B$49,,0)</f>
        <v>Lib</v>
      </c>
      <c r="J382" s="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t="str">
        <f>_xlfn.XLOOKUP(Table1[[#This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t="str">
        <f>_xlfn.XLOOKUP(C383,customers!$A$2:$A$1001,customers!$G$2:$G$1001,,0)</f>
        <v>United States</v>
      </c>
      <c r="I383" s="2" t="str">
        <f>_xlfn.XLOOKUP(D383,products!$A$2:$A$49,products!$B$2:$B$49,,0)</f>
        <v>Ara</v>
      </c>
      <c r="J383" s="2"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t="str">
        <f>_xlfn.XLOOKUP(C384,customers!$A$2:$A$1001,customers!$G$2:$G$1001,,0)</f>
        <v>United States</v>
      </c>
      <c r="I384" s="2" t="str">
        <f>_xlfn.XLOOKUP(D384,products!$A$2:$A$49,products!$B$2:$B$49,,0)</f>
        <v>Exc</v>
      </c>
      <c r="J384" s="2"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6">
        <f t="shared" si="15"/>
        <v>21.87</v>
      </c>
      <c r="N384" t="str">
        <f t="shared" si="16"/>
        <v>Excelsia</v>
      </c>
      <c r="O384" t="str">
        <f t="shared" si="17"/>
        <v>Dark</v>
      </c>
      <c r="P384" t="str">
        <f>_xlfn.XLOOKUP(Table1[[#This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t="str">
        <f>_xlfn.XLOOKUP(C385,customers!$A$2:$A$1001,customers!$G$2:$G$1001,,0)</f>
        <v>United States</v>
      </c>
      <c r="I385" s="2" t="str">
        <f>_xlfn.XLOOKUP(D385,products!$A$2:$A$49,products!$B$2:$B$49,,0)</f>
        <v>Exc</v>
      </c>
      <c r="J385" s="2"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6">
        <f t="shared" si="15"/>
        <v>53.46</v>
      </c>
      <c r="N385" t="str">
        <f t="shared" si="16"/>
        <v>Excelsia</v>
      </c>
      <c r="O385" t="str">
        <f t="shared" si="17"/>
        <v>Light</v>
      </c>
      <c r="P385" t="str">
        <f>_xlfn.XLOOKUP(Table1[[#This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t="str">
        <f>_xlfn.XLOOKUP(C386,customers!$A$2:$A$1001,customers!$G$2:$G$1001,,0)</f>
        <v>United States</v>
      </c>
      <c r="I386" s="2" t="str">
        <f>_xlfn.XLOOKUP(D386,products!$A$2:$A$49,products!$B$2:$B$49,,0)</f>
        <v>Ara</v>
      </c>
      <c r="J386" s="2"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t="str">
        <f>_xlfn.XLOOKUP(C387,customers!$A$2:$A$1001,customers!$G$2:$G$1001,,0)</f>
        <v>United States</v>
      </c>
      <c r="I387" s="2" t="str">
        <f>_xlfn.XLOOKUP(D387,products!$A$2:$A$49,products!$B$2:$B$49,,0)</f>
        <v>Lib</v>
      </c>
      <c r="J387" s="2"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6">
        <f t="shared" ref="M387:M450" si="18">L387*E387</f>
        <v>43.650000000000006</v>
      </c>
      <c r="N387" t="str">
        <f t="shared" ref="N387:N450" si="19">IF(I387="Rob","Robusta",IF(I387="Exc","Excelsia",IF(I387="Ara","Arabica",IF(I387="Lib","Liberica",""))))</f>
        <v>Liberica</v>
      </c>
      <c r="O387" t="str">
        <f t="shared" ref="O387:O450" si="20">IF(J387="M","Medium",IF(J387="L","Light",IF(J387="D","Dark","")))</f>
        <v>Medium</v>
      </c>
      <c r="P387" t="str">
        <f>_xlfn.XLOOKUP(Table1[[#This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t="str">
        <f>_xlfn.XLOOKUP(C388,customers!$A$2:$A$1001,customers!$G$2:$G$1001,,0)</f>
        <v>United States</v>
      </c>
      <c r="I388" s="2" t="str">
        <f>_xlfn.XLOOKUP(D388,products!$A$2:$A$49,products!$B$2:$B$49,,0)</f>
        <v>Ara</v>
      </c>
      <c r="J388" s="2"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t="str">
        <f>_xlfn.XLOOKUP(Table1[[#This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t="str">
        <f>_xlfn.XLOOKUP(C389,customers!$A$2:$A$1001,customers!$G$2:$G$1001,,0)</f>
        <v>United States</v>
      </c>
      <c r="I389" s="2" t="str">
        <f>_xlfn.XLOOKUP(D389,products!$A$2:$A$49,products!$B$2:$B$49,,0)</f>
        <v>Exc</v>
      </c>
      <c r="J389" s="2"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6">
        <f t="shared" si="18"/>
        <v>74.25</v>
      </c>
      <c r="N389" t="str">
        <f t="shared" si="19"/>
        <v>Excelsia</v>
      </c>
      <c r="O389" t="str">
        <f t="shared" si="20"/>
        <v>Light</v>
      </c>
      <c r="P389" t="str">
        <f>_xlfn.XLOOKUP(Table1[[#This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t="str">
        <f>_xlfn.XLOOKUP(C390,customers!$A$2:$A$1001,customers!$G$2:$G$1001,,0)</f>
        <v>United States</v>
      </c>
      <c r="I390" s="2" t="str">
        <f>_xlfn.XLOOKUP(D390,products!$A$2:$A$49,products!$B$2:$B$49,,0)</f>
        <v>Lib</v>
      </c>
      <c r="J390" s="2"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t="str">
        <f>_xlfn.XLOOKUP(C391,customers!$A$2:$A$1001,customers!$G$2:$G$1001,,0)</f>
        <v>United States</v>
      </c>
      <c r="I391" s="2" t="str">
        <f>_xlfn.XLOOKUP(D391,products!$A$2:$A$49,products!$B$2:$B$49,,0)</f>
        <v>Lib</v>
      </c>
      <c r="J391" s="2"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t="str">
        <f>_xlfn.XLOOKUP(Table1[[#This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t="str">
        <f>_xlfn.XLOOKUP(C392,customers!$A$2:$A$1001,customers!$G$2:$G$1001,,0)</f>
        <v>United States</v>
      </c>
      <c r="I392" s="2" t="str">
        <f>_xlfn.XLOOKUP(D392,products!$A$2:$A$49,products!$B$2:$B$49,,0)</f>
        <v>Exc</v>
      </c>
      <c r="J392" s="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6">
        <f t="shared" si="18"/>
        <v>14.58</v>
      </c>
      <c r="N392" t="str">
        <f t="shared" si="19"/>
        <v>Excelsia</v>
      </c>
      <c r="O392" t="str">
        <f t="shared" si="20"/>
        <v>Dark</v>
      </c>
      <c r="P392" t="str">
        <f>_xlfn.XLOOKUP(Table1[[#This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t="str">
        <f>_xlfn.XLOOKUP(C393,customers!$A$2:$A$1001,customers!$G$2:$G$1001,,0)</f>
        <v>United States</v>
      </c>
      <c r="I393" s="2" t="str">
        <f>_xlfn.XLOOKUP(D393,products!$A$2:$A$49,products!$B$2:$B$49,,0)</f>
        <v>Ara</v>
      </c>
      <c r="J393" s="2"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t="str">
        <f>_xlfn.XLOOKUP(Table1[[#This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t="str">
        <f>_xlfn.XLOOKUP(C394,customers!$A$2:$A$1001,customers!$G$2:$G$1001,,0)</f>
        <v>United States</v>
      </c>
      <c r="I394" s="2" t="str">
        <f>_xlfn.XLOOKUP(D394,products!$A$2:$A$49,products!$B$2:$B$49,,0)</f>
        <v>Exc</v>
      </c>
      <c r="J394" s="2"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6">
        <f t="shared" si="18"/>
        <v>89.1</v>
      </c>
      <c r="N394" t="str">
        <f t="shared" si="19"/>
        <v>Excelsia</v>
      </c>
      <c r="O394" t="str">
        <f t="shared" si="20"/>
        <v>Light</v>
      </c>
      <c r="P394" t="str">
        <f>_xlfn.XLOOKUP(Table1[[#This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t="str">
        <f>_xlfn.XLOOKUP(C395,customers!$A$2:$A$1001,customers!$G$2:$G$1001,,0)</f>
        <v>United States</v>
      </c>
      <c r="I395" s="2" t="str">
        <f>_xlfn.XLOOKUP(D395,products!$A$2:$A$49,products!$B$2:$B$49,,0)</f>
        <v>Ara</v>
      </c>
      <c r="J395" s="2"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t="str">
        <f>_xlfn.XLOOKUP(C396,customers!$A$2:$A$1001,customers!$G$2:$G$1001,,0)</f>
        <v>United States</v>
      </c>
      <c r="I396" s="2" t="str">
        <f>_xlfn.XLOOKUP(D396,products!$A$2:$A$49,products!$B$2:$B$49,,0)</f>
        <v>Rob</v>
      </c>
      <c r="J396" s="2"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t="str">
        <f>_xlfn.XLOOKUP(C397,customers!$A$2:$A$1001,customers!$G$2:$G$1001,,0)</f>
        <v>United States</v>
      </c>
      <c r="I397" s="2" t="str">
        <f>_xlfn.XLOOKUP(D397,products!$A$2:$A$49,products!$B$2:$B$49,,0)</f>
        <v>Lib</v>
      </c>
      <c r="J397" s="2"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t="str">
        <f>_xlfn.XLOOKUP(Table1[[#This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t="str">
        <f>_xlfn.XLOOKUP(C398,customers!$A$2:$A$1001,customers!$G$2:$G$1001,,0)</f>
        <v>United States</v>
      </c>
      <c r="I398" s="2" t="str">
        <f>_xlfn.XLOOKUP(D398,products!$A$2:$A$49,products!$B$2:$B$49,,0)</f>
        <v>Ara</v>
      </c>
      <c r="J398" s="2"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Light</v>
      </c>
      <c r="P398" t="str">
        <f>_xlfn.XLOOKUP(Table1[[#This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t="str">
        <f>_xlfn.XLOOKUP(C399,customers!$A$2:$A$1001,customers!$G$2:$G$1001,,0)</f>
        <v>United States</v>
      </c>
      <c r="I399" s="2" t="str">
        <f>_xlfn.XLOOKUP(D399,products!$A$2:$A$49,products!$B$2:$B$49,,0)</f>
        <v>Lib</v>
      </c>
      <c r="J399" s="2"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t="str">
        <f>_xlfn.XLOOKUP(Table1[[#This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t="str">
        <f>_xlfn.XLOOKUP(C400,customers!$A$2:$A$1001,customers!$G$2:$G$1001,,0)</f>
        <v>United States</v>
      </c>
      <c r="I400" s="2" t="str">
        <f>_xlfn.XLOOKUP(D400,products!$A$2:$A$49,products!$B$2:$B$49,,0)</f>
        <v>Ara</v>
      </c>
      <c r="J400" s="2"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t="str">
        <f>_xlfn.XLOOKUP(Table1[[#This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t="str">
        <f>_xlfn.XLOOKUP(C401,customers!$A$2:$A$1001,customers!$G$2:$G$1001,,0)</f>
        <v>United Kingdom</v>
      </c>
      <c r="I401" s="2" t="str">
        <f>_xlfn.XLOOKUP(D401,products!$A$2:$A$49,products!$B$2:$B$49,,0)</f>
        <v>Exc</v>
      </c>
      <c r="J401" s="2"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6">
        <f t="shared" si="18"/>
        <v>167.67000000000002</v>
      </c>
      <c r="N401" t="str">
        <f t="shared" si="19"/>
        <v>Excelsia</v>
      </c>
      <c r="O401" t="str">
        <f t="shared" si="20"/>
        <v>Dark</v>
      </c>
      <c r="P401" t="str">
        <f>_xlfn.XLOOKUP(Table1[[#This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t="str">
        <f>_xlfn.XLOOKUP(C402,customers!$A$2:$A$1001,customers!$G$2:$G$1001,,0)</f>
        <v>United States</v>
      </c>
      <c r="I402" s="2" t="str">
        <f>_xlfn.XLOOKUP(D402,products!$A$2:$A$49,products!$B$2:$B$49,,0)</f>
        <v>Lib</v>
      </c>
      <c r="J402" s="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Light</v>
      </c>
      <c r="P402" t="str">
        <f>_xlfn.XLOOKUP(Table1[[#This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t="str">
        <f>_xlfn.XLOOKUP(C403,customers!$A$2:$A$1001,customers!$G$2:$G$1001,,0)</f>
        <v>United States</v>
      </c>
      <c r="I403" s="2" t="str">
        <f>_xlfn.XLOOKUP(D403,products!$A$2:$A$49,products!$B$2:$B$49,,0)</f>
        <v>Lib</v>
      </c>
      <c r="J403" s="2"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t="str">
        <f>_xlfn.XLOOKUP(Table1[[#This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t="str">
        <f>_xlfn.XLOOKUP(C404,customers!$A$2:$A$1001,customers!$G$2:$G$1001,,0)</f>
        <v>United States</v>
      </c>
      <c r="I404" s="2" t="str">
        <f>_xlfn.XLOOKUP(D404,products!$A$2:$A$49,products!$B$2:$B$49,,0)</f>
        <v>Rob</v>
      </c>
      <c r="J404" s="2"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t="str">
        <f>_xlfn.XLOOKUP(C405,customers!$A$2:$A$1001,customers!$G$2:$G$1001,,0)</f>
        <v>United States</v>
      </c>
      <c r="I405" s="2" t="str">
        <f>_xlfn.XLOOKUP(D405,products!$A$2:$A$49,products!$B$2:$B$49,,0)</f>
        <v>Lib</v>
      </c>
      <c r="J405" s="2"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Light</v>
      </c>
      <c r="P405" t="str">
        <f>_xlfn.XLOOKUP(Table1[[#This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t="str">
        <f>_xlfn.XLOOKUP(C406,customers!$A$2:$A$1001,customers!$G$2:$G$1001,,0)</f>
        <v>Ireland</v>
      </c>
      <c r="I406" s="2" t="str">
        <f>_xlfn.XLOOKUP(D406,products!$A$2:$A$49,products!$B$2:$B$49,,0)</f>
        <v>Ara</v>
      </c>
      <c r="J406" s="2"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t="str">
        <f>_xlfn.XLOOKUP(C407,customers!$A$2:$A$1001,customers!$G$2:$G$1001,,0)</f>
        <v>United States</v>
      </c>
      <c r="I407" s="2" t="str">
        <f>_xlfn.XLOOKUP(D407,products!$A$2:$A$49,products!$B$2:$B$49,,0)</f>
        <v>Exc</v>
      </c>
      <c r="J407" s="2"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6">
        <f t="shared" si="18"/>
        <v>24.75</v>
      </c>
      <c r="N407" t="str">
        <f t="shared" si="19"/>
        <v>Excelsia</v>
      </c>
      <c r="O407" t="str">
        <f t="shared" si="20"/>
        <v>Medium</v>
      </c>
      <c r="P407" t="str">
        <f>_xlfn.XLOOKUP(Table1[[#This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t="str">
        <f>_xlfn.XLOOKUP(C408,customers!$A$2:$A$1001,customers!$G$2:$G$1001,,0)</f>
        <v>United States</v>
      </c>
      <c r="I408" s="2" t="str">
        <f>_xlfn.XLOOKUP(D408,products!$A$2:$A$49,products!$B$2:$B$49,,0)</f>
        <v>Exc</v>
      </c>
      <c r="J408" s="2"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6">
        <f t="shared" si="18"/>
        <v>68.75</v>
      </c>
      <c r="N408" t="str">
        <f t="shared" si="19"/>
        <v>Excelsia</v>
      </c>
      <c r="O408" t="str">
        <f t="shared" si="20"/>
        <v>Medium</v>
      </c>
      <c r="P408" t="str">
        <f>_xlfn.XLOOKUP(Table1[[#This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t="str">
        <f>_xlfn.XLOOKUP(C409,customers!$A$2:$A$1001,customers!$G$2:$G$1001,,0)</f>
        <v>Ireland</v>
      </c>
      <c r="I409" s="2" t="str">
        <f>_xlfn.XLOOKUP(D409,products!$A$2:$A$49,products!$B$2:$B$49,,0)</f>
        <v>Exc</v>
      </c>
      <c r="J409" s="2"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6">
        <f t="shared" si="18"/>
        <v>49.5</v>
      </c>
      <c r="N409" t="str">
        <f t="shared" si="19"/>
        <v>Excelsia</v>
      </c>
      <c r="O409" t="str">
        <f t="shared" si="20"/>
        <v>Medium</v>
      </c>
      <c r="P409" t="str">
        <f>_xlfn.XLOOKUP(Table1[[#This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t="str">
        <f>_xlfn.XLOOKUP(C410,customers!$A$2:$A$1001,customers!$G$2:$G$1001,,0)</f>
        <v>United States</v>
      </c>
      <c r="I410" s="2" t="str">
        <f>_xlfn.XLOOKUP(D410,products!$A$2:$A$49,products!$B$2:$B$49,,0)</f>
        <v>Ara</v>
      </c>
      <c r="J410" s="2"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t="str">
        <f>_xlfn.XLOOKUP(C411,customers!$A$2:$A$1001,customers!$G$2:$G$1001,,0)</f>
        <v>Ireland</v>
      </c>
      <c r="I411" s="2" t="str">
        <f>_xlfn.XLOOKUP(D411,products!$A$2:$A$49,products!$B$2:$B$49,,0)</f>
        <v>Lib</v>
      </c>
      <c r="J411" s="2"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Light</v>
      </c>
      <c r="P411" t="str">
        <f>_xlfn.XLOOKUP(Table1[[#This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t="str">
        <f>_xlfn.XLOOKUP(C412,customers!$A$2:$A$1001,customers!$G$2:$G$1001,,0)</f>
        <v>United States</v>
      </c>
      <c r="I412" s="2" t="str">
        <f>_xlfn.XLOOKUP(D412,products!$A$2:$A$49,products!$B$2:$B$49,,0)</f>
        <v>Ara</v>
      </c>
      <c r="J412" s="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Light</v>
      </c>
      <c r="P412" t="str">
        <f>_xlfn.XLOOKUP(Table1[[#This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t="str">
        <f>_xlfn.XLOOKUP(C413,customers!$A$2:$A$1001,customers!$G$2:$G$1001,,0)</f>
        <v>United States</v>
      </c>
      <c r="I413" s="2" t="str">
        <f>_xlfn.XLOOKUP(D413,products!$A$2:$A$49,products!$B$2:$B$49,,0)</f>
        <v>Lib</v>
      </c>
      <c r="J413" s="2"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t="str">
        <f>_xlfn.XLOOKUP(Table1[[#This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t="str">
        <f>_xlfn.XLOOKUP(C414,customers!$A$2:$A$1001,customers!$G$2:$G$1001,,0)</f>
        <v>United States</v>
      </c>
      <c r="I414" s="2" t="str">
        <f>_xlfn.XLOOKUP(D414,products!$A$2:$A$49,products!$B$2:$B$49,,0)</f>
        <v>Ara</v>
      </c>
      <c r="J414" s="2"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t="str">
        <f>_xlfn.XLOOKUP(Table1[[#This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t="str">
        <f>_xlfn.XLOOKUP(C415,customers!$A$2:$A$1001,customers!$G$2:$G$1001,,0)</f>
        <v>United States</v>
      </c>
      <c r="I415" s="2" t="str">
        <f>_xlfn.XLOOKUP(D415,products!$A$2:$A$49,products!$B$2:$B$49,,0)</f>
        <v>Lib</v>
      </c>
      <c r="J415" s="2"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t="str">
        <f>_xlfn.XLOOKUP(C416,customers!$A$2:$A$1001,customers!$G$2:$G$1001,,0)</f>
        <v>United States</v>
      </c>
      <c r="I416" s="2" t="str">
        <f>_xlfn.XLOOKUP(D416,products!$A$2:$A$49,products!$B$2:$B$49,,0)</f>
        <v>Rob</v>
      </c>
      <c r="J416" s="2"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t="str">
        <f>_xlfn.XLOOKUP(C417,customers!$A$2:$A$1001,customers!$G$2:$G$1001,,0)</f>
        <v>United States</v>
      </c>
      <c r="I417" s="2" t="str">
        <f>_xlfn.XLOOKUP(D417,products!$A$2:$A$49,products!$B$2:$B$49,,0)</f>
        <v>Rob</v>
      </c>
      <c r="J417" s="2"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t="str">
        <f>_xlfn.XLOOKUP(C418,customers!$A$2:$A$1001,customers!$G$2:$G$1001,,0)</f>
        <v>United States</v>
      </c>
      <c r="I418" s="2" t="str">
        <f>_xlfn.XLOOKUP(D418,products!$A$2:$A$49,products!$B$2:$B$49,,0)</f>
        <v>Ara</v>
      </c>
      <c r="J418" s="2"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Light</v>
      </c>
      <c r="P418" t="str">
        <f>_xlfn.XLOOKUP(Table1[[#This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t="str">
        <f>_xlfn.XLOOKUP(C419,customers!$A$2:$A$1001,customers!$G$2:$G$1001,,0)</f>
        <v>United States</v>
      </c>
      <c r="I419" s="2" t="str">
        <f>_xlfn.XLOOKUP(D419,products!$A$2:$A$49,products!$B$2:$B$49,,0)</f>
        <v>Ara</v>
      </c>
      <c r="J419" s="2"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t="str">
        <f>_xlfn.XLOOKUP(C420,customers!$A$2:$A$1001,customers!$G$2:$G$1001,,0)</f>
        <v>United States</v>
      </c>
      <c r="I420" s="2" t="str">
        <f>_xlfn.XLOOKUP(D420,products!$A$2:$A$49,products!$B$2:$B$49,,0)</f>
        <v>Ara</v>
      </c>
      <c r="J420" s="2"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t="str">
        <f>_xlfn.XLOOKUP(C421,customers!$A$2:$A$1001,customers!$G$2:$G$1001,,0)</f>
        <v>United States</v>
      </c>
      <c r="I421" s="2" t="str">
        <f>_xlfn.XLOOKUP(D421,products!$A$2:$A$49,products!$B$2:$B$49,,0)</f>
        <v>Lib</v>
      </c>
      <c r="J421" s="2"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t="str">
        <f>_xlfn.XLOOKUP(Table1[[#This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t="str">
        <f>_xlfn.XLOOKUP(C422,customers!$A$2:$A$1001,customers!$G$2:$G$1001,,0)</f>
        <v>United States</v>
      </c>
      <c r="I422" s="2" t="str">
        <f>_xlfn.XLOOKUP(D422,products!$A$2:$A$49,products!$B$2:$B$49,,0)</f>
        <v>Lib</v>
      </c>
      <c r="J422" s="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t="str">
        <f>_xlfn.XLOOKUP(Table1[[#This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t="str">
        <f>_xlfn.XLOOKUP(C423,customers!$A$2:$A$1001,customers!$G$2:$G$1001,,0)</f>
        <v>United States</v>
      </c>
      <c r="I423" s="2" t="str">
        <f>_xlfn.XLOOKUP(D423,products!$A$2:$A$49,products!$B$2:$B$49,,0)</f>
        <v>Ara</v>
      </c>
      <c r="J423" s="2"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t="str">
        <f>_xlfn.XLOOKUP(Table1[[#This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t="str">
        <f>_xlfn.XLOOKUP(C424,customers!$A$2:$A$1001,customers!$G$2:$G$1001,,0)</f>
        <v>United States</v>
      </c>
      <c r="I424" s="2" t="str">
        <f>_xlfn.XLOOKUP(D424,products!$A$2:$A$49,products!$B$2:$B$49,,0)</f>
        <v>Ara</v>
      </c>
      <c r="J424" s="2"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t="str">
        <f>_xlfn.XLOOKUP(Table1[[#This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t="str">
        <f>_xlfn.XLOOKUP(C425,customers!$A$2:$A$1001,customers!$G$2:$G$1001,,0)</f>
        <v>United States</v>
      </c>
      <c r="I425" s="2" t="str">
        <f>_xlfn.XLOOKUP(D425,products!$A$2:$A$49,products!$B$2:$B$49,,0)</f>
        <v>Rob</v>
      </c>
      <c r="J425" s="2"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t="str">
        <f>_xlfn.XLOOKUP(Table1[[#This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t="str">
        <f>_xlfn.XLOOKUP(C426,customers!$A$2:$A$1001,customers!$G$2:$G$1001,,0)</f>
        <v>United States</v>
      </c>
      <c r="I426" s="2" t="str">
        <f>_xlfn.XLOOKUP(D426,products!$A$2:$A$49,products!$B$2:$B$49,,0)</f>
        <v>Exc</v>
      </c>
      <c r="J426" s="2"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6">
        <f t="shared" si="18"/>
        <v>26.73</v>
      </c>
      <c r="N426" t="str">
        <f t="shared" si="19"/>
        <v>Excelsia</v>
      </c>
      <c r="O426" t="str">
        <f t="shared" si="20"/>
        <v>Light</v>
      </c>
      <c r="P426" t="str">
        <f>_xlfn.XLOOKUP(Table1[[#This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t="str">
        <f>_xlfn.XLOOKUP(C427,customers!$A$2:$A$1001,customers!$G$2:$G$1001,,0)</f>
        <v>United States</v>
      </c>
      <c r="I427" s="2" t="str">
        <f>_xlfn.XLOOKUP(D427,products!$A$2:$A$49,products!$B$2:$B$49,,0)</f>
        <v>Rob</v>
      </c>
      <c r="J427" s="2"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t="str">
        <f>_xlfn.XLOOKUP(C428,customers!$A$2:$A$1001,customers!$G$2:$G$1001,,0)</f>
        <v>Ireland</v>
      </c>
      <c r="I428" s="2" t="str">
        <f>_xlfn.XLOOKUP(D428,products!$A$2:$A$49,products!$B$2:$B$49,,0)</f>
        <v>Rob</v>
      </c>
      <c r="J428" s="2"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t="str">
        <f>_xlfn.XLOOKUP(C429,customers!$A$2:$A$1001,customers!$G$2:$G$1001,,0)</f>
        <v>United States</v>
      </c>
      <c r="I429" s="2" t="str">
        <f>_xlfn.XLOOKUP(D429,products!$A$2:$A$49,products!$B$2:$B$49,,0)</f>
        <v>Ara</v>
      </c>
      <c r="J429" s="2"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t="str">
        <f>_xlfn.XLOOKUP(C430,customers!$A$2:$A$1001,customers!$G$2:$G$1001,,0)</f>
        <v>United States</v>
      </c>
      <c r="I430" s="2" t="str">
        <f>_xlfn.XLOOKUP(D430,products!$A$2:$A$49,products!$B$2:$B$49,,0)</f>
        <v>Rob</v>
      </c>
      <c r="J430" s="2"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Light</v>
      </c>
      <c r="P430" t="str">
        <f>_xlfn.XLOOKUP(Table1[[#This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t="str">
        <f>_xlfn.XLOOKUP(C431,customers!$A$2:$A$1001,customers!$G$2:$G$1001,,0)</f>
        <v>United States</v>
      </c>
      <c r="I431" s="2" t="str">
        <f>_xlfn.XLOOKUP(D431,products!$A$2:$A$49,products!$B$2:$B$49,,0)</f>
        <v>Ara</v>
      </c>
      <c r="J431" s="2"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Light</v>
      </c>
      <c r="P431" t="str">
        <f>_xlfn.XLOOKUP(Table1[[#This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t="str">
        <f>_xlfn.XLOOKUP(C432,customers!$A$2:$A$1001,customers!$G$2:$G$1001,,0)</f>
        <v>United States</v>
      </c>
      <c r="I432" s="2" t="str">
        <f>_xlfn.XLOOKUP(D432,products!$A$2:$A$49,products!$B$2:$B$49,,0)</f>
        <v>Rob</v>
      </c>
      <c r="J432" s="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t="str">
        <f>_xlfn.XLOOKUP(C433,customers!$A$2:$A$1001,customers!$G$2:$G$1001,,0)</f>
        <v>Ireland</v>
      </c>
      <c r="I433" s="2" t="str">
        <f>_xlfn.XLOOKUP(D433,products!$A$2:$A$49,products!$B$2:$B$49,,0)</f>
        <v>Exc</v>
      </c>
      <c r="J433" s="2"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6">
        <f t="shared" si="18"/>
        <v>83.835000000000008</v>
      </c>
      <c r="N433" t="str">
        <f t="shared" si="19"/>
        <v>Excelsia</v>
      </c>
      <c r="O433" t="str">
        <f t="shared" si="20"/>
        <v>Dark</v>
      </c>
      <c r="P433" t="str">
        <f>_xlfn.XLOOKUP(Table1[[#This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t="str">
        <f>_xlfn.XLOOKUP(C434,customers!$A$2:$A$1001,customers!$G$2:$G$1001,,0)</f>
        <v>United States</v>
      </c>
      <c r="I434" s="2" t="str">
        <f>_xlfn.XLOOKUP(D434,products!$A$2:$A$49,products!$B$2:$B$49,,0)</f>
        <v>Ara</v>
      </c>
      <c r="J434" s="2"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t="str">
        <f>_xlfn.XLOOKUP(Table1[[#This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t="str">
        <f>_xlfn.XLOOKUP(C435,customers!$A$2:$A$1001,customers!$G$2:$G$1001,,0)</f>
        <v>United States</v>
      </c>
      <c r="I435" s="2" t="str">
        <f>_xlfn.XLOOKUP(D435,products!$A$2:$A$49,products!$B$2:$B$49,,0)</f>
        <v>Lib</v>
      </c>
      <c r="J435" s="2"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t="str">
        <f>_xlfn.XLOOKUP(C436,customers!$A$2:$A$1001,customers!$G$2:$G$1001,,0)</f>
        <v>United States</v>
      </c>
      <c r="I436" s="2" t="str">
        <f>_xlfn.XLOOKUP(D436,products!$A$2:$A$49,products!$B$2:$B$49,,0)</f>
        <v>Ara</v>
      </c>
      <c r="J436" s="2"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t="str">
        <f>_xlfn.XLOOKUP(Table1[[#This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t="str">
        <f>_xlfn.XLOOKUP(C437,customers!$A$2:$A$1001,customers!$G$2:$G$1001,,0)</f>
        <v>United States</v>
      </c>
      <c r="I437" s="2" t="str">
        <f>_xlfn.XLOOKUP(D437,products!$A$2:$A$49,products!$B$2:$B$49,,0)</f>
        <v>Exc</v>
      </c>
      <c r="J437" s="2"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6">
        <f t="shared" si="18"/>
        <v>8.25</v>
      </c>
      <c r="N437" t="str">
        <f t="shared" si="19"/>
        <v>Excelsia</v>
      </c>
      <c r="O437" t="str">
        <f t="shared" si="20"/>
        <v>Medium</v>
      </c>
      <c r="P437" t="str">
        <f>_xlfn.XLOOKUP(Table1[[#This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t="str">
        <f>_xlfn.XLOOKUP(C438,customers!$A$2:$A$1001,customers!$G$2:$G$1001,,0)</f>
        <v>United States</v>
      </c>
      <c r="I438" s="2" t="str">
        <f>_xlfn.XLOOKUP(D438,products!$A$2:$A$49,products!$B$2:$B$49,,0)</f>
        <v>Lib</v>
      </c>
      <c r="J438" s="2"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Light</v>
      </c>
      <c r="P438" t="str">
        <f>_xlfn.XLOOKUP(Table1[[#This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t="str">
        <f>_xlfn.XLOOKUP(C439,customers!$A$2:$A$1001,customers!$G$2:$G$1001,,0)</f>
        <v>United States</v>
      </c>
      <c r="I439" s="2" t="str">
        <f>_xlfn.XLOOKUP(D439,products!$A$2:$A$49,products!$B$2:$B$49,,0)</f>
        <v>Lib</v>
      </c>
      <c r="J439" s="2"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t="str">
        <f>_xlfn.XLOOKUP(C440,customers!$A$2:$A$1001,customers!$G$2:$G$1001,,0)</f>
        <v>United States</v>
      </c>
      <c r="I440" s="2" t="str">
        <f>_xlfn.XLOOKUP(D440,products!$A$2:$A$49,products!$B$2:$B$49,,0)</f>
        <v>Lib</v>
      </c>
      <c r="J440" s="2"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t="str">
        <f>_xlfn.XLOOKUP(Table1[[#This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t="str">
        <f>_xlfn.XLOOKUP(C441,customers!$A$2:$A$1001,customers!$G$2:$G$1001,,0)</f>
        <v>Ireland</v>
      </c>
      <c r="I441" s="2" t="str">
        <f>_xlfn.XLOOKUP(D441,products!$A$2:$A$49,products!$B$2:$B$49,,0)</f>
        <v>Exc</v>
      </c>
      <c r="J441" s="2"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6">
        <f t="shared" si="18"/>
        <v>35.64</v>
      </c>
      <c r="N441" t="str">
        <f t="shared" si="19"/>
        <v>Excelsia</v>
      </c>
      <c r="O441" t="str">
        <f t="shared" si="20"/>
        <v>Light</v>
      </c>
      <c r="P441" t="str">
        <f>_xlfn.XLOOKUP(Table1[[#This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t="str">
        <f>_xlfn.XLOOKUP(C442,customers!$A$2:$A$1001,customers!$G$2:$G$1001,,0)</f>
        <v>United States</v>
      </c>
      <c r="I442" s="2" t="str">
        <f>_xlfn.XLOOKUP(D442,products!$A$2:$A$49,products!$B$2:$B$49,,0)</f>
        <v>Ara</v>
      </c>
      <c r="J442" s="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t="str">
        <f>_xlfn.XLOOKUP(C443,customers!$A$2:$A$1001,customers!$G$2:$G$1001,,0)</f>
        <v>Ireland</v>
      </c>
      <c r="I443" s="2" t="str">
        <f>_xlfn.XLOOKUP(D443,products!$A$2:$A$49,products!$B$2:$B$49,,0)</f>
        <v>Exc</v>
      </c>
      <c r="J443" s="2"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6">
        <f t="shared" si="18"/>
        <v>36.450000000000003</v>
      </c>
      <c r="N443" t="str">
        <f t="shared" si="19"/>
        <v>Excelsia</v>
      </c>
      <c r="O443" t="str">
        <f t="shared" si="20"/>
        <v>Dark</v>
      </c>
      <c r="P443" t="str">
        <f>_xlfn.XLOOKUP(Table1[[#This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t="str">
        <f>_xlfn.XLOOKUP(C444,customers!$A$2:$A$1001,customers!$G$2:$G$1001,,0)</f>
        <v>United States</v>
      </c>
      <c r="I444" s="2" t="str">
        <f>_xlfn.XLOOKUP(D444,products!$A$2:$A$49,products!$B$2:$B$49,,0)</f>
        <v>Rob</v>
      </c>
      <c r="J444" s="2"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t="str">
        <f>_xlfn.XLOOKUP(C445,customers!$A$2:$A$1001,customers!$G$2:$G$1001,,0)</f>
        <v>Ireland</v>
      </c>
      <c r="I445" s="2" t="str">
        <f>_xlfn.XLOOKUP(D445,products!$A$2:$A$49,products!$B$2:$B$49,,0)</f>
        <v>Exc</v>
      </c>
      <c r="J445" s="2"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6">
        <f t="shared" si="18"/>
        <v>22.274999999999999</v>
      </c>
      <c r="N445" t="str">
        <f t="shared" si="19"/>
        <v>Excelsia</v>
      </c>
      <c r="O445" t="str">
        <f t="shared" si="20"/>
        <v>Light</v>
      </c>
      <c r="P445" t="str">
        <f>_xlfn.XLOOKUP(Table1[[#This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t="str">
        <f>_xlfn.XLOOKUP(C446,customers!$A$2:$A$1001,customers!$G$2:$G$1001,,0)</f>
        <v>Ireland</v>
      </c>
      <c r="I446" s="2" t="str">
        <f>_xlfn.XLOOKUP(D446,products!$A$2:$A$49,products!$B$2:$B$49,,0)</f>
        <v>Exc</v>
      </c>
      <c r="J446" s="2"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6">
        <f t="shared" si="18"/>
        <v>24.75</v>
      </c>
      <c r="N446" t="str">
        <f t="shared" si="19"/>
        <v>Excelsia</v>
      </c>
      <c r="O446" t="str">
        <f t="shared" si="20"/>
        <v>Medium</v>
      </c>
      <c r="P446" t="str">
        <f>_xlfn.XLOOKUP(Table1[[#This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t="str">
        <f>_xlfn.XLOOKUP(C447,customers!$A$2:$A$1001,customers!$G$2:$G$1001,,0)</f>
        <v>Ireland</v>
      </c>
      <c r="I447" s="2" t="str">
        <f>_xlfn.XLOOKUP(D447,products!$A$2:$A$49,products!$B$2:$B$49,,0)</f>
        <v>Lib</v>
      </c>
      <c r="J447" s="2"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t="str">
        <f>_xlfn.XLOOKUP(C448,customers!$A$2:$A$1001,customers!$G$2:$G$1001,,0)</f>
        <v>United Kingdom</v>
      </c>
      <c r="I448" s="2" t="str">
        <f>_xlfn.XLOOKUP(D448,products!$A$2:$A$49,products!$B$2:$B$49,,0)</f>
        <v>Lib</v>
      </c>
      <c r="J448" s="2"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t="str">
        <f>_xlfn.XLOOKUP(Table1[[#This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t="str">
        <f>_xlfn.XLOOKUP(C449,customers!$A$2:$A$1001,customers!$G$2:$G$1001,,0)</f>
        <v>United States</v>
      </c>
      <c r="I449" s="2" t="str">
        <f>_xlfn.XLOOKUP(D449,products!$A$2:$A$49,products!$B$2:$B$49,,0)</f>
        <v>Rob</v>
      </c>
      <c r="J449" s="2"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t="str">
        <f>_xlfn.XLOOKUP(Table1[[#This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t="str">
        <f>_xlfn.XLOOKUP(C450,customers!$A$2:$A$1001,customers!$G$2:$G$1001,,0)</f>
        <v>Ireland</v>
      </c>
      <c r="I450" s="2" t="str">
        <f>_xlfn.XLOOKUP(D450,products!$A$2:$A$49,products!$B$2:$B$49,,0)</f>
        <v>Rob</v>
      </c>
      <c r="J450" s="2"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t="str">
        <f>_xlfn.XLOOKUP(C451,customers!$A$2:$A$1001,customers!$G$2:$G$1001,,0)</f>
        <v>United States</v>
      </c>
      <c r="I451" s="2" t="str">
        <f>_xlfn.XLOOKUP(D451,products!$A$2:$A$49,products!$B$2:$B$49,,0)</f>
        <v>Rob</v>
      </c>
      <c r="J451" s="2"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6">
        <f t="shared" ref="M451:M514" si="21">L451*E451</f>
        <v>5.3699999999999992</v>
      </c>
      <c r="N451" t="str">
        <f t="shared" ref="N451:N514" si="22">IF(I451="Rob","Robusta",IF(I451="Exc","Excelsia",IF(I451="Ara","Arabica",IF(I451="Lib","Liberica",""))))</f>
        <v>Robusta</v>
      </c>
      <c r="O451" t="str">
        <f t="shared" ref="O451:O514" si="23">IF(J451="M","Medium",IF(J451="L","Light",IF(J451="D","Dark","")))</f>
        <v>Dark</v>
      </c>
      <c r="P451" t="str">
        <f>_xlfn.XLOOKUP(Table1[[#This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t="str">
        <f>_xlfn.XLOOKUP(C452,customers!$A$2:$A$1001,customers!$G$2:$G$1001,,0)</f>
        <v>Ireland</v>
      </c>
      <c r="I452" s="2" t="str">
        <f>_xlfn.XLOOKUP(D452,products!$A$2:$A$49,products!$B$2:$B$49,,0)</f>
        <v>Lib</v>
      </c>
      <c r="J452" s="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t="str">
        <f>_xlfn.XLOOKUP(C453,customers!$A$2:$A$1001,customers!$G$2:$G$1001,,0)</f>
        <v>United States</v>
      </c>
      <c r="I453" s="2" t="str">
        <f>_xlfn.XLOOKUP(D453,products!$A$2:$A$49,products!$B$2:$B$49,,0)</f>
        <v>Rob</v>
      </c>
      <c r="J453" s="2"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t="str">
        <f>_xlfn.XLOOKUP(C454,customers!$A$2:$A$1001,customers!$G$2:$G$1001,,0)</f>
        <v>United States</v>
      </c>
      <c r="I454" s="2" t="str">
        <f>_xlfn.XLOOKUP(D454,products!$A$2:$A$49,products!$B$2:$B$49,,0)</f>
        <v>Ara</v>
      </c>
      <c r="J454" s="2"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t="str">
        <f>_xlfn.XLOOKUP(C455,customers!$A$2:$A$1001,customers!$G$2:$G$1001,,0)</f>
        <v>United States</v>
      </c>
      <c r="I455" s="2" t="str">
        <f>_xlfn.XLOOKUP(D455,products!$A$2:$A$49,products!$B$2:$B$49,,0)</f>
        <v>Lib</v>
      </c>
      <c r="J455" s="2"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Light</v>
      </c>
      <c r="P455" t="str">
        <f>_xlfn.XLOOKUP(Table1[[#This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t="str">
        <f>_xlfn.XLOOKUP(C456,customers!$A$2:$A$1001,customers!$G$2:$G$1001,,0)</f>
        <v>Ireland</v>
      </c>
      <c r="I456" s="2" t="str">
        <f>_xlfn.XLOOKUP(D456,products!$A$2:$A$49,products!$B$2:$B$49,,0)</f>
        <v>Rob</v>
      </c>
      <c r="J456" s="2"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t="str">
        <f>_xlfn.XLOOKUP(C457,customers!$A$2:$A$1001,customers!$G$2:$G$1001,,0)</f>
        <v>Ireland</v>
      </c>
      <c r="I457" s="2" t="str">
        <f>_xlfn.XLOOKUP(D457,products!$A$2:$A$49,products!$B$2:$B$49,,0)</f>
        <v>Lib</v>
      </c>
      <c r="J457" s="2"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Light</v>
      </c>
      <c r="P457" t="str">
        <f>_xlfn.XLOOKUP(Table1[[#This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t="str">
        <f>_xlfn.XLOOKUP(C458,customers!$A$2:$A$1001,customers!$G$2:$G$1001,,0)</f>
        <v>United Kingdom</v>
      </c>
      <c r="I458" s="2" t="str">
        <f>_xlfn.XLOOKUP(D458,products!$A$2:$A$49,products!$B$2:$B$49,,0)</f>
        <v>Rob</v>
      </c>
      <c r="J458" s="2"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t="str">
        <f>_xlfn.XLOOKUP(C459,customers!$A$2:$A$1001,customers!$G$2:$G$1001,,0)</f>
        <v>United States</v>
      </c>
      <c r="I459" s="2" t="str">
        <f>_xlfn.XLOOKUP(D459,products!$A$2:$A$49,products!$B$2:$B$49,,0)</f>
        <v>Lib</v>
      </c>
      <c r="J459" s="2"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Light</v>
      </c>
      <c r="P459" t="str">
        <f>_xlfn.XLOOKUP(Table1[[#This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t="str">
        <f>_xlfn.XLOOKUP(C460,customers!$A$2:$A$1001,customers!$G$2:$G$1001,,0)</f>
        <v>United States</v>
      </c>
      <c r="I460" s="2" t="str">
        <f>_xlfn.XLOOKUP(D460,products!$A$2:$A$49,products!$B$2:$B$49,,0)</f>
        <v>Ara</v>
      </c>
      <c r="J460" s="2"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t="str">
        <f>_xlfn.XLOOKUP(Table1[[#This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t="str">
        <f>_xlfn.XLOOKUP(C461,customers!$A$2:$A$1001,customers!$G$2:$G$1001,,0)</f>
        <v>United States</v>
      </c>
      <c r="I461" s="2" t="str">
        <f>_xlfn.XLOOKUP(D461,products!$A$2:$A$49,products!$B$2:$B$49,,0)</f>
        <v>Lib</v>
      </c>
      <c r="J461" s="2"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t="str">
        <f>_xlfn.XLOOKUP(C462,customers!$A$2:$A$1001,customers!$G$2:$G$1001,,0)</f>
        <v>Ireland</v>
      </c>
      <c r="I462" s="2" t="str">
        <f>_xlfn.XLOOKUP(D462,products!$A$2:$A$49,products!$B$2:$B$49,,0)</f>
        <v>Rob</v>
      </c>
      <c r="J462" s="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t="str">
        <f>_xlfn.XLOOKUP(Table1[[#This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t="str">
        <f>_xlfn.XLOOKUP(C463,customers!$A$2:$A$1001,customers!$G$2:$G$1001,,0)</f>
        <v>United Kingdom</v>
      </c>
      <c r="I463" s="2" t="str">
        <f>_xlfn.XLOOKUP(D463,products!$A$2:$A$49,products!$B$2:$B$49,,0)</f>
        <v>Rob</v>
      </c>
      <c r="J463" s="2"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t="str">
        <f>_xlfn.XLOOKUP(C464,customers!$A$2:$A$1001,customers!$G$2:$G$1001,,0)</f>
        <v>United States</v>
      </c>
      <c r="I464" s="2" t="str">
        <f>_xlfn.XLOOKUP(D464,products!$A$2:$A$49,products!$B$2:$B$49,,0)</f>
        <v>Ara</v>
      </c>
      <c r="J464" s="2"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t="str">
        <f>_xlfn.XLOOKUP(Table1[[#This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t="str">
        <f>_xlfn.XLOOKUP(C465,customers!$A$2:$A$1001,customers!$G$2:$G$1001,,0)</f>
        <v>Ireland</v>
      </c>
      <c r="I465" s="2" t="str">
        <f>_xlfn.XLOOKUP(D465,products!$A$2:$A$49,products!$B$2:$B$49,,0)</f>
        <v>Exc</v>
      </c>
      <c r="J465" s="2"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6">
        <f t="shared" si="21"/>
        <v>27.5</v>
      </c>
      <c r="N465" t="str">
        <f t="shared" si="22"/>
        <v>Excelsia</v>
      </c>
      <c r="O465" t="str">
        <f t="shared" si="23"/>
        <v>Medium</v>
      </c>
      <c r="P465" t="str">
        <f>_xlfn.XLOOKUP(Table1[[#This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t="str">
        <f>_xlfn.XLOOKUP(C466,customers!$A$2:$A$1001,customers!$G$2:$G$1001,,0)</f>
        <v>United Kingdom</v>
      </c>
      <c r="I466" s="2" t="str">
        <f>_xlfn.XLOOKUP(D466,products!$A$2:$A$49,products!$B$2:$B$49,,0)</f>
        <v>Lib</v>
      </c>
      <c r="J466" s="2"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t="str">
        <f>_xlfn.XLOOKUP(C467,customers!$A$2:$A$1001,customers!$G$2:$G$1001,,0)</f>
        <v>United States</v>
      </c>
      <c r="I467" s="2" t="str">
        <f>_xlfn.XLOOKUP(D467,products!$A$2:$A$49,products!$B$2:$B$49,,0)</f>
        <v>Rob</v>
      </c>
      <c r="J467" s="2"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t="str">
        <f>_xlfn.XLOOKUP(C468,customers!$A$2:$A$1001,customers!$G$2:$G$1001,,0)</f>
        <v>United States</v>
      </c>
      <c r="I468" s="2" t="str">
        <f>_xlfn.XLOOKUP(D468,products!$A$2:$A$49,products!$B$2:$B$49,,0)</f>
        <v>Ara</v>
      </c>
      <c r="J468" s="2"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t="str">
        <f>_xlfn.XLOOKUP(C469,customers!$A$2:$A$1001,customers!$G$2:$G$1001,,0)</f>
        <v>United States</v>
      </c>
      <c r="I469" s="2" t="str">
        <f>_xlfn.XLOOKUP(D469,products!$A$2:$A$49,products!$B$2:$B$49,,0)</f>
        <v>Ara</v>
      </c>
      <c r="J469" s="2"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t="str">
        <f>_xlfn.XLOOKUP(Table1[[#This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t="str">
        <f>_xlfn.XLOOKUP(C470,customers!$A$2:$A$1001,customers!$G$2:$G$1001,,0)</f>
        <v>United States</v>
      </c>
      <c r="I470" s="2" t="str">
        <f>_xlfn.XLOOKUP(D470,products!$A$2:$A$49,products!$B$2:$B$49,,0)</f>
        <v>Exc</v>
      </c>
      <c r="J470" s="2"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6">
        <f t="shared" si="21"/>
        <v>41.25</v>
      </c>
      <c r="N470" t="str">
        <f t="shared" si="22"/>
        <v>Excelsia</v>
      </c>
      <c r="O470" t="str">
        <f t="shared" si="23"/>
        <v>Medium</v>
      </c>
      <c r="P470" t="str">
        <f>_xlfn.XLOOKUP(Table1[[#This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t="str">
        <f>_xlfn.XLOOKUP(C471,customers!$A$2:$A$1001,customers!$G$2:$G$1001,,0)</f>
        <v>United States</v>
      </c>
      <c r="I471" s="2" t="str">
        <f>_xlfn.XLOOKUP(D471,products!$A$2:$A$49,products!$B$2:$B$49,,0)</f>
        <v>Exc</v>
      </c>
      <c r="J471" s="2"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6">
        <f t="shared" si="21"/>
        <v>22.274999999999999</v>
      </c>
      <c r="N471" t="str">
        <f t="shared" si="22"/>
        <v>Excelsia</v>
      </c>
      <c r="O471" t="str">
        <f t="shared" si="23"/>
        <v>Light</v>
      </c>
      <c r="P471" t="str">
        <f>_xlfn.XLOOKUP(Table1[[#This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t="str">
        <f>_xlfn.XLOOKUP(C472,customers!$A$2:$A$1001,customers!$G$2:$G$1001,,0)</f>
        <v>United States</v>
      </c>
      <c r="I472" s="2" t="str">
        <f>_xlfn.XLOOKUP(D472,products!$A$2:$A$49,products!$B$2:$B$49,,0)</f>
        <v>Ara</v>
      </c>
      <c r="J472" s="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t="str">
        <f>_xlfn.XLOOKUP(Table1[[#This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t="str">
        <f>_xlfn.XLOOKUP(C473,customers!$A$2:$A$1001,customers!$G$2:$G$1001,,0)</f>
        <v>United States</v>
      </c>
      <c r="I473" s="2" t="str">
        <f>_xlfn.XLOOKUP(D473,products!$A$2:$A$49,products!$B$2:$B$49,,0)</f>
        <v>Lib</v>
      </c>
      <c r="J473" s="2"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t="str">
        <f>_xlfn.XLOOKUP(C474,customers!$A$2:$A$1001,customers!$G$2:$G$1001,,0)</f>
        <v>United States</v>
      </c>
      <c r="I474" s="2" t="str">
        <f>_xlfn.XLOOKUP(D474,products!$A$2:$A$49,products!$B$2:$B$49,,0)</f>
        <v>Ara</v>
      </c>
      <c r="J474" s="2"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t="str">
        <f>_xlfn.XLOOKUP(Table1[[#This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t="str">
        <f>_xlfn.XLOOKUP(C475,customers!$A$2:$A$1001,customers!$G$2:$G$1001,,0)</f>
        <v>United States</v>
      </c>
      <c r="I475" s="2" t="str">
        <f>_xlfn.XLOOKUP(D475,products!$A$2:$A$49,products!$B$2:$B$49,,0)</f>
        <v>Ara</v>
      </c>
      <c r="J475" s="2"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Light</v>
      </c>
      <c r="P475" t="str">
        <f>_xlfn.XLOOKUP(Table1[[#This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t="str">
        <f>_xlfn.XLOOKUP(C476,customers!$A$2:$A$1001,customers!$G$2:$G$1001,,0)</f>
        <v>Ireland</v>
      </c>
      <c r="I476" s="2" t="str">
        <f>_xlfn.XLOOKUP(D476,products!$A$2:$A$49,products!$B$2:$B$49,,0)</f>
        <v>Exc</v>
      </c>
      <c r="J476" s="2"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6">
        <f t="shared" si="21"/>
        <v>31.624999999999996</v>
      </c>
      <c r="N476" t="str">
        <f t="shared" si="22"/>
        <v>Excelsia</v>
      </c>
      <c r="O476" t="str">
        <f t="shared" si="23"/>
        <v>Medium</v>
      </c>
      <c r="P476" t="str">
        <f>_xlfn.XLOOKUP(Table1[[#This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t="str">
        <f>_xlfn.XLOOKUP(C477,customers!$A$2:$A$1001,customers!$G$2:$G$1001,,0)</f>
        <v>United States</v>
      </c>
      <c r="I477" s="2" t="str">
        <f>_xlfn.XLOOKUP(D477,products!$A$2:$A$49,products!$B$2:$B$49,,0)</f>
        <v>Lib</v>
      </c>
      <c r="J477" s="2"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t="str">
        <f>_xlfn.XLOOKUP(Table1[[#This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t="str">
        <f>_xlfn.XLOOKUP(C478,customers!$A$2:$A$1001,customers!$G$2:$G$1001,,0)</f>
        <v>United States</v>
      </c>
      <c r="I478" s="2" t="str">
        <f>_xlfn.XLOOKUP(D478,products!$A$2:$A$49,products!$B$2:$B$49,,0)</f>
        <v>Exc</v>
      </c>
      <c r="J478" s="2"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6">
        <f t="shared" si="21"/>
        <v>26.73</v>
      </c>
      <c r="N478" t="str">
        <f t="shared" si="22"/>
        <v>Excelsia</v>
      </c>
      <c r="O478" t="str">
        <f t="shared" si="23"/>
        <v>Light</v>
      </c>
      <c r="P478" t="str">
        <f>_xlfn.XLOOKUP(Table1[[#This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t="str">
        <f>_xlfn.XLOOKUP(C479,customers!$A$2:$A$1001,customers!$G$2:$G$1001,,0)</f>
        <v>United States</v>
      </c>
      <c r="I479" s="2" t="str">
        <f>_xlfn.XLOOKUP(D479,products!$A$2:$A$49,products!$B$2:$B$49,,0)</f>
        <v>Lib</v>
      </c>
      <c r="J479" s="2"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t="str">
        <f>_xlfn.XLOOKUP(Table1[[#This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t="str">
        <f>_xlfn.XLOOKUP(C480,customers!$A$2:$A$1001,customers!$G$2:$G$1001,,0)</f>
        <v>United States</v>
      </c>
      <c r="I480" s="2" t="str">
        <f>_xlfn.XLOOKUP(D480,products!$A$2:$A$49,products!$B$2:$B$49,,0)</f>
        <v>Rob</v>
      </c>
      <c r="J480" s="2"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t="str">
        <f>_xlfn.XLOOKUP(C481,customers!$A$2:$A$1001,customers!$G$2:$G$1001,,0)</f>
        <v>United States</v>
      </c>
      <c r="I481" s="2" t="str">
        <f>_xlfn.XLOOKUP(D481,products!$A$2:$A$49,products!$B$2:$B$49,,0)</f>
        <v>Exc</v>
      </c>
      <c r="J481" s="2"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6">
        <f t="shared" si="21"/>
        <v>126.49999999999999</v>
      </c>
      <c r="N481" t="str">
        <f t="shared" si="22"/>
        <v>Excelsia</v>
      </c>
      <c r="O481" t="str">
        <f t="shared" si="23"/>
        <v>Medium</v>
      </c>
      <c r="P481" t="str">
        <f>_xlfn.XLOOKUP(Table1[[#This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t="str">
        <f>_xlfn.XLOOKUP(C482,customers!$A$2:$A$1001,customers!$G$2:$G$1001,,0)</f>
        <v>United States</v>
      </c>
      <c r="I482" s="2" t="str">
        <f>_xlfn.XLOOKUP(D482,products!$A$2:$A$49,products!$B$2:$B$49,,0)</f>
        <v>Exc</v>
      </c>
      <c r="J482" s="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6">
        <f t="shared" si="21"/>
        <v>4.125</v>
      </c>
      <c r="N482" t="str">
        <f t="shared" si="22"/>
        <v>Excelsia</v>
      </c>
      <c r="O482" t="str">
        <f t="shared" si="23"/>
        <v>Medium</v>
      </c>
      <c r="P482" t="str">
        <f>_xlfn.XLOOKUP(Table1[[#This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t="str">
        <f>_xlfn.XLOOKUP(C483,customers!$A$2:$A$1001,customers!$G$2:$G$1001,,0)</f>
        <v>United Kingdom</v>
      </c>
      <c r="I483" s="2" t="str">
        <f>_xlfn.XLOOKUP(D483,products!$A$2:$A$49,products!$B$2:$B$49,,0)</f>
        <v>Rob</v>
      </c>
      <c r="J483" s="2"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Light</v>
      </c>
      <c r="P483" t="str">
        <f>_xlfn.XLOOKUP(Table1[[#This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t="str">
        <f>_xlfn.XLOOKUP(C484,customers!$A$2:$A$1001,customers!$G$2:$G$1001,,0)</f>
        <v>United States</v>
      </c>
      <c r="I484" s="2" t="str">
        <f>_xlfn.XLOOKUP(D484,products!$A$2:$A$49,products!$B$2:$B$49,,0)</f>
        <v>Exc</v>
      </c>
      <c r="J484" s="2"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6">
        <f t="shared" si="21"/>
        <v>139.72499999999999</v>
      </c>
      <c r="N484" t="str">
        <f t="shared" si="22"/>
        <v>Excelsia</v>
      </c>
      <c r="O484" t="str">
        <f t="shared" si="23"/>
        <v>Dark</v>
      </c>
      <c r="P484" t="str">
        <f>_xlfn.XLOOKUP(Table1[[#This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t="str">
        <f>_xlfn.XLOOKUP(C485,customers!$A$2:$A$1001,customers!$G$2:$G$1001,,0)</f>
        <v>United States</v>
      </c>
      <c r="I485" s="2" t="str">
        <f>_xlfn.XLOOKUP(D485,products!$A$2:$A$49,products!$B$2:$B$49,,0)</f>
        <v>Lib</v>
      </c>
      <c r="J485" s="2"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t="str">
        <f>_xlfn.XLOOKUP(C486,customers!$A$2:$A$1001,customers!$G$2:$G$1001,,0)</f>
        <v>United States</v>
      </c>
      <c r="I486" s="2" t="str">
        <f>_xlfn.XLOOKUP(D486,products!$A$2:$A$49,products!$B$2:$B$49,,0)</f>
        <v>Lib</v>
      </c>
      <c r="J486" s="2"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Light</v>
      </c>
      <c r="P486" t="str">
        <f>_xlfn.XLOOKUP(Table1[[#This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t="str">
        <f>_xlfn.XLOOKUP(C487,customers!$A$2:$A$1001,customers!$G$2:$G$1001,,0)</f>
        <v>Ireland</v>
      </c>
      <c r="I487" s="2" t="str">
        <f>_xlfn.XLOOKUP(D487,products!$A$2:$A$49,products!$B$2:$B$49,,0)</f>
        <v>Rob</v>
      </c>
      <c r="J487" s="2"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t="str">
        <f>_xlfn.XLOOKUP(C488,customers!$A$2:$A$1001,customers!$G$2:$G$1001,,0)</f>
        <v>Ireland</v>
      </c>
      <c r="I488" s="2" t="str">
        <f>_xlfn.XLOOKUP(D488,products!$A$2:$A$49,products!$B$2:$B$49,,0)</f>
        <v>Lib</v>
      </c>
      <c r="J488" s="2"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t="str">
        <f>_xlfn.XLOOKUP(Table1[[#This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t="str">
        <f>_xlfn.XLOOKUP(C489,customers!$A$2:$A$1001,customers!$G$2:$G$1001,,0)</f>
        <v>Ireland</v>
      </c>
      <c r="I489" s="2" t="str">
        <f>_xlfn.XLOOKUP(D489,products!$A$2:$A$49,products!$B$2:$B$49,,0)</f>
        <v>Exc</v>
      </c>
      <c r="J489" s="2"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6">
        <f t="shared" si="21"/>
        <v>72.900000000000006</v>
      </c>
      <c r="N489" t="str">
        <f t="shared" si="22"/>
        <v>Excelsia</v>
      </c>
      <c r="O489" t="str">
        <f t="shared" si="23"/>
        <v>Dark</v>
      </c>
      <c r="P489" t="str">
        <f>_xlfn.XLOOKUP(Table1[[#This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t="str">
        <f>_xlfn.XLOOKUP(C490,customers!$A$2:$A$1001,customers!$G$2:$G$1001,,0)</f>
        <v>Ireland</v>
      </c>
      <c r="I490" s="2" t="str">
        <f>_xlfn.XLOOKUP(D490,products!$A$2:$A$49,products!$B$2:$B$49,,0)</f>
        <v>Rob</v>
      </c>
      <c r="J490" s="2"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t="str">
        <f>_xlfn.XLOOKUP(C491,customers!$A$2:$A$1001,customers!$G$2:$G$1001,,0)</f>
        <v>United States</v>
      </c>
      <c r="I491" s="2" t="str">
        <f>_xlfn.XLOOKUP(D491,products!$A$2:$A$49,products!$B$2:$B$49,,0)</f>
        <v>Lib</v>
      </c>
      <c r="J491" s="2"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Light</v>
      </c>
      <c r="P491" t="str">
        <f>_xlfn.XLOOKUP(Table1[[#This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t="str">
        <f>_xlfn.XLOOKUP(C492,customers!$A$2:$A$1001,customers!$G$2:$G$1001,,0)</f>
        <v>United States</v>
      </c>
      <c r="I492" s="2" t="str">
        <f>_xlfn.XLOOKUP(D492,products!$A$2:$A$49,products!$B$2:$B$49,,0)</f>
        <v>Lib</v>
      </c>
      <c r="J492" s="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t="str">
        <f>_xlfn.XLOOKUP(Table1[[#This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t="str">
        <f>_xlfn.XLOOKUP(C493,customers!$A$2:$A$1001,customers!$G$2:$G$1001,,0)</f>
        <v>United States</v>
      </c>
      <c r="I493" s="2" t="str">
        <f>_xlfn.XLOOKUP(D493,products!$A$2:$A$49,products!$B$2:$B$49,,0)</f>
        <v>Lib</v>
      </c>
      <c r="J493" s="2"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t="str">
        <f>_xlfn.XLOOKUP(Table1[[#This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t="str">
        <f>_xlfn.XLOOKUP(C494,customers!$A$2:$A$1001,customers!$G$2:$G$1001,,0)</f>
        <v>United States</v>
      </c>
      <c r="I494" s="2" t="str">
        <f>_xlfn.XLOOKUP(D494,products!$A$2:$A$49,products!$B$2:$B$49,,0)</f>
        <v>Exc</v>
      </c>
      <c r="J494" s="2"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6">
        <f t="shared" si="21"/>
        <v>4.125</v>
      </c>
      <c r="N494" t="str">
        <f t="shared" si="22"/>
        <v>Excelsia</v>
      </c>
      <c r="O494" t="str">
        <f t="shared" si="23"/>
        <v>Medium</v>
      </c>
      <c r="P494" t="str">
        <f>_xlfn.XLOOKUP(Table1[[#This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t="str">
        <f>_xlfn.XLOOKUP(C495,customers!$A$2:$A$1001,customers!$G$2:$G$1001,,0)</f>
        <v>United Kingdom</v>
      </c>
      <c r="I495" s="2" t="str">
        <f>_xlfn.XLOOKUP(D495,products!$A$2:$A$49,products!$B$2:$B$49,,0)</f>
        <v>Rob</v>
      </c>
      <c r="J495" s="2"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t="str">
        <f>_xlfn.XLOOKUP(Table1[[#This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t="str">
        <f>_xlfn.XLOOKUP(C496,customers!$A$2:$A$1001,customers!$G$2:$G$1001,,0)</f>
        <v>United States</v>
      </c>
      <c r="I496" s="2" t="str">
        <f>_xlfn.XLOOKUP(D496,products!$A$2:$A$49,products!$B$2:$B$49,,0)</f>
        <v>Lib</v>
      </c>
      <c r="J496" s="2"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Light</v>
      </c>
      <c r="P496" t="str">
        <f>_xlfn.XLOOKUP(Table1[[#This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t="str">
        <f>_xlfn.XLOOKUP(C497,customers!$A$2:$A$1001,customers!$G$2:$G$1001,,0)</f>
        <v>United States</v>
      </c>
      <c r="I497" s="2" t="str">
        <f>_xlfn.XLOOKUP(D497,products!$A$2:$A$49,products!$B$2:$B$49,,0)</f>
        <v>Lib</v>
      </c>
      <c r="J497" s="2"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Light</v>
      </c>
      <c r="P497" t="str">
        <f>_xlfn.XLOOKUP(Table1[[#This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t="str">
        <f>_xlfn.XLOOKUP(C498,customers!$A$2:$A$1001,customers!$G$2:$G$1001,,0)</f>
        <v>United States</v>
      </c>
      <c r="I498" s="2" t="str">
        <f>_xlfn.XLOOKUP(D498,products!$A$2:$A$49,products!$B$2:$B$49,,0)</f>
        <v>Exc</v>
      </c>
      <c r="J498" s="2"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6">
        <f t="shared" si="21"/>
        <v>10.935</v>
      </c>
      <c r="N498" t="str">
        <f t="shared" si="22"/>
        <v>Excelsia</v>
      </c>
      <c r="O498" t="str">
        <f t="shared" si="23"/>
        <v>Dark</v>
      </c>
      <c r="P498" t="str">
        <f>_xlfn.XLOOKUP(Table1[[#This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t="str">
        <f>_xlfn.XLOOKUP(C499,customers!$A$2:$A$1001,customers!$G$2:$G$1001,,0)</f>
        <v>Ireland</v>
      </c>
      <c r="I499" s="2" t="str">
        <f>_xlfn.XLOOKUP(D499,products!$A$2:$A$49,products!$B$2:$B$49,,0)</f>
        <v>Ara</v>
      </c>
      <c r="J499" s="2"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t="str">
        <f>_xlfn.XLOOKUP(C500,customers!$A$2:$A$1001,customers!$G$2:$G$1001,,0)</f>
        <v>Ireland</v>
      </c>
      <c r="I500" s="2" t="str">
        <f>_xlfn.XLOOKUP(D500,products!$A$2:$A$49,products!$B$2:$B$49,,0)</f>
        <v>Rob</v>
      </c>
      <c r="J500" s="2"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t="str">
        <f>_xlfn.XLOOKUP(Table1[[#This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t="str">
        <f>_xlfn.XLOOKUP(C501,customers!$A$2:$A$1001,customers!$G$2:$G$1001,,0)</f>
        <v>Ireland</v>
      </c>
      <c r="I501" s="2" t="str">
        <f>_xlfn.XLOOKUP(D501,products!$A$2:$A$49,products!$B$2:$B$49,,0)</f>
        <v>Rob</v>
      </c>
      <c r="J501" s="2"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t="str">
        <f>_xlfn.XLOOKUP(C502,customers!$A$2:$A$1001,customers!$G$2:$G$1001,,0)</f>
        <v>United States</v>
      </c>
      <c r="I502" s="2" t="str">
        <f>_xlfn.XLOOKUP(D502,products!$A$2:$A$49,products!$B$2:$B$49,,0)</f>
        <v>Rob</v>
      </c>
      <c r="J502" s="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Light</v>
      </c>
      <c r="P502" t="str">
        <f>_xlfn.XLOOKUP(Table1[[#This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t="str">
        <f>_xlfn.XLOOKUP(C503,customers!$A$2:$A$1001,customers!$G$2:$G$1001,,0)</f>
        <v>United Kingdom</v>
      </c>
      <c r="I503" s="2" t="str">
        <f>_xlfn.XLOOKUP(D503,products!$A$2:$A$49,products!$B$2:$B$49,,0)</f>
        <v>Rob</v>
      </c>
      <c r="J503" s="2"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t="str">
        <f>_xlfn.XLOOKUP(Table1[[#This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t="str">
        <f>_xlfn.XLOOKUP(C504,customers!$A$2:$A$1001,customers!$G$2:$G$1001,,0)</f>
        <v>United Kingdom</v>
      </c>
      <c r="I504" s="2" t="str">
        <f>_xlfn.XLOOKUP(D504,products!$A$2:$A$49,products!$B$2:$B$49,,0)</f>
        <v>Exc</v>
      </c>
      <c r="J504" s="2"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6">
        <f t="shared" si="21"/>
        <v>16.5</v>
      </c>
      <c r="N504" t="str">
        <f t="shared" si="22"/>
        <v>Excelsia</v>
      </c>
      <c r="O504" t="str">
        <f t="shared" si="23"/>
        <v>Medium</v>
      </c>
      <c r="P504" t="str">
        <f>_xlfn.XLOOKUP(Table1[[#This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t="str">
        <f>_xlfn.XLOOKUP(C505,customers!$A$2:$A$1001,customers!$G$2:$G$1001,,0)</f>
        <v>United Kingdom</v>
      </c>
      <c r="I505" s="2" t="str">
        <f>_xlfn.XLOOKUP(D505,products!$A$2:$A$49,products!$B$2:$B$49,,0)</f>
        <v>Lib</v>
      </c>
      <c r="J505" s="2"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t="str">
        <f>_xlfn.XLOOKUP(Table1[[#This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t="str">
        <f>_xlfn.XLOOKUP(C506,customers!$A$2:$A$1001,customers!$G$2:$G$1001,,0)</f>
        <v>United Kingdom</v>
      </c>
      <c r="I506" s="2" t="str">
        <f>_xlfn.XLOOKUP(D506,products!$A$2:$A$49,products!$B$2:$B$49,,0)</f>
        <v>Lib</v>
      </c>
      <c r="J506" s="2"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t="str">
        <f>_xlfn.XLOOKUP(C507,customers!$A$2:$A$1001,customers!$G$2:$G$1001,,0)</f>
        <v>United States</v>
      </c>
      <c r="I507" s="2" t="str">
        <f>_xlfn.XLOOKUP(D507,products!$A$2:$A$49,products!$B$2:$B$49,,0)</f>
        <v>Lib</v>
      </c>
      <c r="J507" s="2"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t="str">
        <f>_xlfn.XLOOKUP(Table1[[#This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t="str">
        <f>_xlfn.XLOOKUP(C508,customers!$A$2:$A$1001,customers!$G$2:$G$1001,,0)</f>
        <v>United States</v>
      </c>
      <c r="I508" s="2" t="str">
        <f>_xlfn.XLOOKUP(D508,products!$A$2:$A$49,products!$B$2:$B$49,,0)</f>
        <v>Ara</v>
      </c>
      <c r="J508" s="2"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Light</v>
      </c>
      <c r="P508" t="str">
        <f>_xlfn.XLOOKUP(Table1[[#This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t="str">
        <f>_xlfn.XLOOKUP(C509,customers!$A$2:$A$1001,customers!$G$2:$G$1001,,0)</f>
        <v>United States</v>
      </c>
      <c r="I509" s="2" t="str">
        <f>_xlfn.XLOOKUP(D509,products!$A$2:$A$49,products!$B$2:$B$49,,0)</f>
        <v>Ara</v>
      </c>
      <c r="J509" s="2"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t="str">
        <f>_xlfn.XLOOKUP(C510,customers!$A$2:$A$1001,customers!$G$2:$G$1001,,0)</f>
        <v>Ireland</v>
      </c>
      <c r="I510" s="2" t="str">
        <f>_xlfn.XLOOKUP(D510,products!$A$2:$A$49,products!$B$2:$B$49,,0)</f>
        <v>Lib</v>
      </c>
      <c r="J510" s="2"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t="str">
        <f>_xlfn.XLOOKUP(Table1[[#This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t="str">
        <f>_xlfn.XLOOKUP(C511,customers!$A$2:$A$1001,customers!$G$2:$G$1001,,0)</f>
        <v>Ireland</v>
      </c>
      <c r="I511" s="2" t="str">
        <f>_xlfn.XLOOKUP(D511,products!$A$2:$A$49,products!$B$2:$B$49,,0)</f>
        <v>Ara</v>
      </c>
      <c r="J511" s="2"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t="str">
        <f>_xlfn.XLOOKUP(C512,customers!$A$2:$A$1001,customers!$G$2:$G$1001,,0)</f>
        <v>Ireland</v>
      </c>
      <c r="I512" s="2" t="str">
        <f>_xlfn.XLOOKUP(D512,products!$A$2:$A$49,products!$B$2:$B$49,,0)</f>
        <v>Rob</v>
      </c>
      <c r="J512" s="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t="str">
        <f>_xlfn.XLOOKUP(C513,customers!$A$2:$A$1001,customers!$G$2:$G$1001,,0)</f>
        <v>United States</v>
      </c>
      <c r="I513" s="2" t="str">
        <f>_xlfn.XLOOKUP(D513,products!$A$2:$A$49,products!$B$2:$B$49,,0)</f>
        <v>Ara</v>
      </c>
      <c r="J513" s="2"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t="str">
        <f>_xlfn.XLOOKUP(Table1[[#This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t="str">
        <f>_xlfn.XLOOKUP(C514,customers!$A$2:$A$1001,customers!$G$2:$G$1001,,0)</f>
        <v>United States</v>
      </c>
      <c r="I514" s="2" t="str">
        <f>_xlfn.XLOOKUP(D514,products!$A$2:$A$49,products!$B$2:$B$49,,0)</f>
        <v>Lib</v>
      </c>
      <c r="J514" s="2"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6">
        <f t="shared" si="21"/>
        <v>47.55</v>
      </c>
      <c r="N514" t="str">
        <f t="shared" si="22"/>
        <v>Liberica</v>
      </c>
      <c r="O514" t="str">
        <f t="shared" si="23"/>
        <v>Light</v>
      </c>
      <c r="P514" t="str">
        <f>_xlfn.XLOOKUP(Table1[[#This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t="str">
        <f>_xlfn.XLOOKUP(C515,customers!$A$2:$A$1001,customers!$G$2:$G$1001,,0)</f>
        <v>United States</v>
      </c>
      <c r="I515" s="2" t="str">
        <f>_xlfn.XLOOKUP(D515,products!$A$2:$A$49,products!$B$2:$B$49,,0)</f>
        <v>Lib</v>
      </c>
      <c r="J515" s="2"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6">
        <f t="shared" ref="M515:M578" si="24">L515*E515</f>
        <v>79.25</v>
      </c>
      <c r="N515" t="str">
        <f t="shared" ref="N515:N578" si="25">IF(I515="Rob","Robusta",IF(I515="Exc","Excelsia",IF(I515="Ara","Arabica",IF(I515="Lib","Liberica",""))))</f>
        <v>Liberica</v>
      </c>
      <c r="O515" t="str">
        <f t="shared" ref="O515:O578" si="26">IF(J515="M","Medium",IF(J515="L","Light",IF(J515="D","Dark","")))</f>
        <v>Light</v>
      </c>
      <c r="P515" t="str">
        <f>_xlfn.XLOOKUP(Table1[[#This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t="str">
        <f>_xlfn.XLOOKUP(C516,customers!$A$2:$A$1001,customers!$G$2:$G$1001,,0)</f>
        <v>United States</v>
      </c>
      <c r="I516" s="2" t="str">
        <f>_xlfn.XLOOKUP(D516,products!$A$2:$A$49,products!$B$2:$B$49,,0)</f>
        <v>Lib</v>
      </c>
      <c r="J516" s="2"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t="str">
        <f>_xlfn.XLOOKUP(Table1[[#This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t="str">
        <f>_xlfn.XLOOKUP(C517,customers!$A$2:$A$1001,customers!$G$2:$G$1001,,0)</f>
        <v>United States</v>
      </c>
      <c r="I517" s="2" t="str">
        <f>_xlfn.XLOOKUP(D517,products!$A$2:$A$49,products!$B$2:$B$49,,0)</f>
        <v>Rob</v>
      </c>
      <c r="J517" s="2"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t="str">
        <f>_xlfn.XLOOKUP(C518,customers!$A$2:$A$1001,customers!$G$2:$G$1001,,0)</f>
        <v>United States</v>
      </c>
      <c r="I518" s="2" t="str">
        <f>_xlfn.XLOOKUP(D518,products!$A$2:$A$49,products!$B$2:$B$49,,0)</f>
        <v>Rob</v>
      </c>
      <c r="J518" s="2"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t="str">
        <f>_xlfn.XLOOKUP(C519,customers!$A$2:$A$1001,customers!$G$2:$G$1001,,0)</f>
        <v>United States</v>
      </c>
      <c r="I519" s="2" t="str">
        <f>_xlfn.XLOOKUP(D519,products!$A$2:$A$49,products!$B$2:$B$49,,0)</f>
        <v>Lib</v>
      </c>
      <c r="J519" s="2"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t="str">
        <f>_xlfn.XLOOKUP(Table1[[#This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t="str">
        <f>_xlfn.XLOOKUP(C520,customers!$A$2:$A$1001,customers!$G$2:$G$1001,,0)</f>
        <v>United States</v>
      </c>
      <c r="I520" s="2" t="str">
        <f>_xlfn.XLOOKUP(D520,products!$A$2:$A$49,products!$B$2:$B$49,,0)</f>
        <v>Exc</v>
      </c>
      <c r="J520" s="2"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6">
        <f t="shared" si="24"/>
        <v>139.72499999999999</v>
      </c>
      <c r="N520" t="str">
        <f t="shared" si="25"/>
        <v>Excelsia</v>
      </c>
      <c r="O520" t="str">
        <f t="shared" si="26"/>
        <v>Dark</v>
      </c>
      <c r="P520" t="str">
        <f>_xlfn.XLOOKUP(Table1[[#This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t="str">
        <f>_xlfn.XLOOKUP(C521,customers!$A$2:$A$1001,customers!$G$2:$G$1001,,0)</f>
        <v>Ireland</v>
      </c>
      <c r="I521" s="2" t="str">
        <f>_xlfn.XLOOKUP(D521,products!$A$2:$A$49,products!$B$2:$B$49,,0)</f>
        <v>Ara</v>
      </c>
      <c r="J521" s="2"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t="str">
        <f>_xlfn.XLOOKUP(Table1[[#This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t="str">
        <f>_xlfn.XLOOKUP(C522,customers!$A$2:$A$1001,customers!$G$2:$G$1001,,0)</f>
        <v>United States</v>
      </c>
      <c r="I522" s="2" t="str">
        <f>_xlfn.XLOOKUP(D522,products!$A$2:$A$49,products!$B$2:$B$49,,0)</f>
        <v>Lib</v>
      </c>
      <c r="J522" s="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t="str">
        <f>_xlfn.XLOOKUP(C523,customers!$A$2:$A$1001,customers!$G$2:$G$1001,,0)</f>
        <v>United States</v>
      </c>
      <c r="I523" s="2" t="str">
        <f>_xlfn.XLOOKUP(D523,products!$A$2:$A$49,products!$B$2:$B$49,,0)</f>
        <v>Rob</v>
      </c>
      <c r="J523" s="2"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t="str">
        <f>_xlfn.XLOOKUP(C524,customers!$A$2:$A$1001,customers!$G$2:$G$1001,,0)</f>
        <v>United States</v>
      </c>
      <c r="I524" s="2" t="str">
        <f>_xlfn.XLOOKUP(D524,products!$A$2:$A$49,products!$B$2:$B$49,,0)</f>
        <v>Rob</v>
      </c>
      <c r="J524" s="2"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t="str">
        <f>_xlfn.XLOOKUP(Table1[[#This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t="str">
        <f>_xlfn.XLOOKUP(C525,customers!$A$2:$A$1001,customers!$G$2:$G$1001,,0)</f>
        <v>Ireland</v>
      </c>
      <c r="I525" s="2" t="str">
        <f>_xlfn.XLOOKUP(D525,products!$A$2:$A$49,products!$B$2:$B$49,,0)</f>
        <v>Lib</v>
      </c>
      <c r="J525" s="2"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t="str">
        <f>_xlfn.XLOOKUP(C526,customers!$A$2:$A$1001,customers!$G$2:$G$1001,,0)</f>
        <v>United States</v>
      </c>
      <c r="I526" s="2" t="str">
        <f>_xlfn.XLOOKUP(D526,products!$A$2:$A$49,products!$B$2:$B$49,,0)</f>
        <v>Lib</v>
      </c>
      <c r="J526" s="2"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Light</v>
      </c>
      <c r="P526" t="str">
        <f>_xlfn.XLOOKUP(Table1[[#This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t="str">
        <f>_xlfn.XLOOKUP(C527,customers!$A$2:$A$1001,customers!$G$2:$G$1001,,0)</f>
        <v>United States</v>
      </c>
      <c r="I527" s="2" t="str">
        <f>_xlfn.XLOOKUP(D527,products!$A$2:$A$49,products!$B$2:$B$49,,0)</f>
        <v>Rob</v>
      </c>
      <c r="J527" s="2"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t="str">
        <f>_xlfn.XLOOKUP(C528,customers!$A$2:$A$1001,customers!$G$2:$G$1001,,0)</f>
        <v>United States</v>
      </c>
      <c r="I528" s="2" t="str">
        <f>_xlfn.XLOOKUP(D528,products!$A$2:$A$49,products!$B$2:$B$49,,0)</f>
        <v>Exc</v>
      </c>
      <c r="J528" s="2"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6">
        <f t="shared" si="24"/>
        <v>126.49999999999999</v>
      </c>
      <c r="N528" t="str">
        <f t="shared" si="25"/>
        <v>Excelsia</v>
      </c>
      <c r="O528" t="str">
        <f t="shared" si="26"/>
        <v>Medium</v>
      </c>
      <c r="P528" t="str">
        <f>_xlfn.XLOOKUP(Table1[[#This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t="str">
        <f>_xlfn.XLOOKUP(C529,customers!$A$2:$A$1001,customers!$G$2:$G$1001,,0)</f>
        <v>United Kingdom</v>
      </c>
      <c r="I529" s="2" t="str">
        <f>_xlfn.XLOOKUP(D529,products!$A$2:$A$49,products!$B$2:$B$49,,0)</f>
        <v>Exc</v>
      </c>
      <c r="J529" s="2"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6">
        <f t="shared" si="24"/>
        <v>41.25</v>
      </c>
      <c r="N529" t="str">
        <f t="shared" si="25"/>
        <v>Excelsia</v>
      </c>
      <c r="O529" t="str">
        <f t="shared" si="26"/>
        <v>Medium</v>
      </c>
      <c r="P529" t="str">
        <f>_xlfn.XLOOKUP(Table1[[#This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t="str">
        <f>_xlfn.XLOOKUP(C530,customers!$A$2:$A$1001,customers!$G$2:$G$1001,,0)</f>
        <v>United States</v>
      </c>
      <c r="I530" s="2" t="str">
        <f>_xlfn.XLOOKUP(D530,products!$A$2:$A$49,products!$B$2:$B$49,,0)</f>
        <v>Exc</v>
      </c>
      <c r="J530" s="2"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6">
        <f t="shared" si="24"/>
        <v>53.46</v>
      </c>
      <c r="N530" t="str">
        <f t="shared" si="25"/>
        <v>Excelsia</v>
      </c>
      <c r="O530" t="str">
        <f t="shared" si="26"/>
        <v>Light</v>
      </c>
      <c r="P530" t="str">
        <f>_xlfn.XLOOKUP(Table1[[#This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t="str">
        <f>_xlfn.XLOOKUP(C531,customers!$A$2:$A$1001,customers!$G$2:$G$1001,,0)</f>
        <v>United States</v>
      </c>
      <c r="I531" s="2" t="str">
        <f>_xlfn.XLOOKUP(D531,products!$A$2:$A$49,products!$B$2:$B$49,,0)</f>
        <v>Rob</v>
      </c>
      <c r="J531" s="2"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t="str">
        <f>_xlfn.XLOOKUP(C532,customers!$A$2:$A$1001,customers!$G$2:$G$1001,,0)</f>
        <v>United States</v>
      </c>
      <c r="I532" s="2" t="str">
        <f>_xlfn.XLOOKUP(D532,products!$A$2:$A$49,products!$B$2:$B$49,,0)</f>
        <v>Rob</v>
      </c>
      <c r="J532" s="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t="str">
        <f>_xlfn.XLOOKUP(C533,customers!$A$2:$A$1001,customers!$G$2:$G$1001,,0)</f>
        <v>United States</v>
      </c>
      <c r="I533" s="2" t="str">
        <f>_xlfn.XLOOKUP(D533,products!$A$2:$A$49,products!$B$2:$B$49,,0)</f>
        <v>Rob</v>
      </c>
      <c r="J533" s="2"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t="str">
        <f>_xlfn.XLOOKUP(Table1[[#This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t="str">
        <f>_xlfn.XLOOKUP(C534,customers!$A$2:$A$1001,customers!$G$2:$G$1001,,0)</f>
        <v>United States</v>
      </c>
      <c r="I534" s="2" t="str">
        <f>_xlfn.XLOOKUP(D534,products!$A$2:$A$49,products!$B$2:$B$49,,0)</f>
        <v>Exc</v>
      </c>
      <c r="J534" s="2"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6">
        <f t="shared" si="24"/>
        <v>16.5</v>
      </c>
      <c r="N534" t="str">
        <f t="shared" si="25"/>
        <v>Excelsia</v>
      </c>
      <c r="O534" t="str">
        <f t="shared" si="26"/>
        <v>Medium</v>
      </c>
      <c r="P534" t="str">
        <f>_xlfn.XLOOKUP(Table1[[#This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t="str">
        <f>_xlfn.XLOOKUP(C535,customers!$A$2:$A$1001,customers!$G$2:$G$1001,,0)</f>
        <v>United States</v>
      </c>
      <c r="I535" s="2" t="str">
        <f>_xlfn.XLOOKUP(D535,products!$A$2:$A$49,products!$B$2:$B$49,,0)</f>
        <v>Rob</v>
      </c>
      <c r="J535" s="2"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t="str">
        <f>_xlfn.XLOOKUP(C536,customers!$A$2:$A$1001,customers!$G$2:$G$1001,,0)</f>
        <v>Ireland</v>
      </c>
      <c r="I536" s="2" t="str">
        <f>_xlfn.XLOOKUP(D536,products!$A$2:$A$49,products!$B$2:$B$49,,0)</f>
        <v>Rob</v>
      </c>
      <c r="J536" s="2"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t="str">
        <f>_xlfn.XLOOKUP(C537,customers!$A$2:$A$1001,customers!$G$2:$G$1001,,0)</f>
        <v>Ireland</v>
      </c>
      <c r="I537" s="2" t="str">
        <f>_xlfn.XLOOKUP(D537,products!$A$2:$A$49,products!$B$2:$B$49,,0)</f>
        <v>Lib</v>
      </c>
      <c r="J537" s="2"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Light</v>
      </c>
      <c r="P537" t="str">
        <f>_xlfn.XLOOKUP(Table1[[#This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t="str">
        <f>_xlfn.XLOOKUP(C538,customers!$A$2:$A$1001,customers!$G$2:$G$1001,,0)</f>
        <v>Ireland</v>
      </c>
      <c r="I538" s="2" t="str">
        <f>_xlfn.XLOOKUP(D538,products!$A$2:$A$49,products!$B$2:$B$49,,0)</f>
        <v>Rob</v>
      </c>
      <c r="J538" s="2"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t="str">
        <f>_xlfn.XLOOKUP(C539,customers!$A$2:$A$1001,customers!$G$2:$G$1001,,0)</f>
        <v>United States</v>
      </c>
      <c r="I539" s="2" t="str">
        <f>_xlfn.XLOOKUP(D539,products!$A$2:$A$49,products!$B$2:$B$49,,0)</f>
        <v>Exc</v>
      </c>
      <c r="J539" s="2"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6">
        <f t="shared" si="24"/>
        <v>111.78</v>
      </c>
      <c r="N539" t="str">
        <f t="shared" si="25"/>
        <v>Excelsia</v>
      </c>
      <c r="O539" t="str">
        <f t="shared" si="26"/>
        <v>Dark</v>
      </c>
      <c r="P539" t="str">
        <f>_xlfn.XLOOKUP(Table1[[#This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t="str">
        <f>_xlfn.XLOOKUP(C540,customers!$A$2:$A$1001,customers!$G$2:$G$1001,,0)</f>
        <v>United States</v>
      </c>
      <c r="I540" s="2" t="str">
        <f>_xlfn.XLOOKUP(D540,products!$A$2:$A$49,products!$B$2:$B$49,,0)</f>
        <v>Rob</v>
      </c>
      <c r="J540" s="2"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t="str">
        <f>_xlfn.XLOOKUP(C541,customers!$A$2:$A$1001,customers!$G$2:$G$1001,,0)</f>
        <v>United States</v>
      </c>
      <c r="I541" s="2" t="str">
        <f>_xlfn.XLOOKUP(D541,products!$A$2:$A$49,products!$B$2:$B$49,,0)</f>
        <v>Rob</v>
      </c>
      <c r="J541" s="2"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t="str">
        <f>_xlfn.XLOOKUP(C542,customers!$A$2:$A$1001,customers!$G$2:$G$1001,,0)</f>
        <v>United States</v>
      </c>
      <c r="I542" s="2" t="str">
        <f>_xlfn.XLOOKUP(D542,products!$A$2:$A$49,products!$B$2:$B$49,,0)</f>
        <v>Lib</v>
      </c>
      <c r="J542" s="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Light</v>
      </c>
      <c r="P542" t="str">
        <f>_xlfn.XLOOKUP(Table1[[#This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t="str">
        <f>_xlfn.XLOOKUP(C543,customers!$A$2:$A$1001,customers!$G$2:$G$1001,,0)</f>
        <v>Ireland</v>
      </c>
      <c r="I543" s="2" t="str">
        <f>_xlfn.XLOOKUP(D543,products!$A$2:$A$49,products!$B$2:$B$49,,0)</f>
        <v>Ara</v>
      </c>
      <c r="J543" s="2"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t="str">
        <f>_xlfn.XLOOKUP(C544,customers!$A$2:$A$1001,customers!$G$2:$G$1001,,0)</f>
        <v>United States</v>
      </c>
      <c r="I544" s="2" t="str">
        <f>_xlfn.XLOOKUP(D544,products!$A$2:$A$49,products!$B$2:$B$49,,0)</f>
        <v>Ara</v>
      </c>
      <c r="J544" s="2"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t="str">
        <f>_xlfn.XLOOKUP(C545,customers!$A$2:$A$1001,customers!$G$2:$G$1001,,0)</f>
        <v>United States</v>
      </c>
      <c r="I545" s="2" t="str">
        <f>_xlfn.XLOOKUP(D545,products!$A$2:$A$49,products!$B$2:$B$49,,0)</f>
        <v>Rob</v>
      </c>
      <c r="J545" s="2"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t="str">
        <f>_xlfn.XLOOKUP(C546,customers!$A$2:$A$1001,customers!$G$2:$G$1001,,0)</f>
        <v>United States</v>
      </c>
      <c r="I546" s="2" t="str">
        <f>_xlfn.XLOOKUP(D546,products!$A$2:$A$49,products!$B$2:$B$49,,0)</f>
        <v>Ara</v>
      </c>
      <c r="J546" s="2"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Light</v>
      </c>
      <c r="P546" t="str">
        <f>_xlfn.XLOOKUP(Table1[[#This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t="str">
        <f>_xlfn.XLOOKUP(C547,customers!$A$2:$A$1001,customers!$G$2:$G$1001,,0)</f>
        <v>United Kingdom</v>
      </c>
      <c r="I547" s="2" t="str">
        <f>_xlfn.XLOOKUP(D547,products!$A$2:$A$49,products!$B$2:$B$49,,0)</f>
        <v>Lib</v>
      </c>
      <c r="J547" s="2"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t="str">
        <f>_xlfn.XLOOKUP(Table1[[#This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t="str">
        <f>_xlfn.XLOOKUP(C548,customers!$A$2:$A$1001,customers!$G$2:$G$1001,,0)</f>
        <v>Ireland</v>
      </c>
      <c r="I548" s="2" t="str">
        <f>_xlfn.XLOOKUP(D548,products!$A$2:$A$49,products!$B$2:$B$49,,0)</f>
        <v>Exc</v>
      </c>
      <c r="J548" s="2"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6">
        <f t="shared" si="24"/>
        <v>83.835000000000008</v>
      </c>
      <c r="N548" t="str">
        <f t="shared" si="25"/>
        <v>Excelsia</v>
      </c>
      <c r="O548" t="str">
        <f t="shared" si="26"/>
        <v>Dark</v>
      </c>
      <c r="P548" t="str">
        <f>_xlfn.XLOOKUP(Table1[[#This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t="str">
        <f>_xlfn.XLOOKUP(C549,customers!$A$2:$A$1001,customers!$G$2:$G$1001,,0)</f>
        <v>United States</v>
      </c>
      <c r="I549" s="2" t="str">
        <f>_xlfn.XLOOKUP(D549,products!$A$2:$A$49,products!$B$2:$B$49,,0)</f>
        <v>Rob</v>
      </c>
      <c r="J549" s="2"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t="str">
        <f>_xlfn.XLOOKUP(C550,customers!$A$2:$A$1001,customers!$G$2:$G$1001,,0)</f>
        <v>United States</v>
      </c>
      <c r="I550" s="2" t="str">
        <f>_xlfn.XLOOKUP(D550,products!$A$2:$A$49,products!$B$2:$B$49,,0)</f>
        <v>Exc</v>
      </c>
      <c r="J550" s="2"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6">
        <f t="shared" si="24"/>
        <v>13.365</v>
      </c>
      <c r="N550" t="str">
        <f t="shared" si="25"/>
        <v>Excelsia</v>
      </c>
      <c r="O550" t="str">
        <f t="shared" si="26"/>
        <v>Light</v>
      </c>
      <c r="P550" t="str">
        <f>_xlfn.XLOOKUP(Table1[[#This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t="str">
        <f>_xlfn.XLOOKUP(C551,customers!$A$2:$A$1001,customers!$G$2:$G$1001,,0)</f>
        <v>United States</v>
      </c>
      <c r="I551" s="2" t="str">
        <f>_xlfn.XLOOKUP(D551,products!$A$2:$A$49,products!$B$2:$B$49,,0)</f>
        <v>Exc</v>
      </c>
      <c r="J551" s="2"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6">
        <f t="shared" si="24"/>
        <v>17.82</v>
      </c>
      <c r="N551" t="str">
        <f t="shared" si="25"/>
        <v>Excelsia</v>
      </c>
      <c r="O551" t="str">
        <f t="shared" si="26"/>
        <v>Light</v>
      </c>
      <c r="P551" t="str">
        <f>_xlfn.XLOOKUP(Table1[[#This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t="str">
        <f>_xlfn.XLOOKUP(C552,customers!$A$2:$A$1001,customers!$G$2:$G$1001,,0)</f>
        <v>United States</v>
      </c>
      <c r="I552" s="2" t="str">
        <f>_xlfn.XLOOKUP(D552,products!$A$2:$A$49,products!$B$2:$B$49,,0)</f>
        <v>Lib</v>
      </c>
      <c r="J552" s="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t="str">
        <f>_xlfn.XLOOKUP(Table1[[#This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t="str">
        <f>_xlfn.XLOOKUP(C553,customers!$A$2:$A$1001,customers!$G$2:$G$1001,,0)</f>
        <v>United States</v>
      </c>
      <c r="I553" s="2" t="str">
        <f>_xlfn.XLOOKUP(D553,products!$A$2:$A$49,products!$B$2:$B$49,,0)</f>
        <v>Exc</v>
      </c>
      <c r="J553" s="2"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6">
        <f t="shared" si="24"/>
        <v>7.29</v>
      </c>
      <c r="N553" t="str">
        <f t="shared" si="25"/>
        <v>Excelsia</v>
      </c>
      <c r="O553" t="str">
        <f t="shared" si="26"/>
        <v>Dark</v>
      </c>
      <c r="P553" t="str">
        <f>_xlfn.XLOOKUP(Table1[[#This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t="str">
        <f>_xlfn.XLOOKUP(C554,customers!$A$2:$A$1001,customers!$G$2:$G$1001,,0)</f>
        <v>United Kingdom</v>
      </c>
      <c r="I554" s="2" t="str">
        <f>_xlfn.XLOOKUP(D554,products!$A$2:$A$49,products!$B$2:$B$49,,0)</f>
        <v>Exc</v>
      </c>
      <c r="J554" s="2"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6">
        <f t="shared" si="24"/>
        <v>17.82</v>
      </c>
      <c r="N554" t="str">
        <f t="shared" si="25"/>
        <v>Excelsia</v>
      </c>
      <c r="O554" t="str">
        <f t="shared" si="26"/>
        <v>Light</v>
      </c>
      <c r="P554" t="str">
        <f>_xlfn.XLOOKUP(Table1[[#This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t="str">
        <f>_xlfn.XLOOKUP(C555,customers!$A$2:$A$1001,customers!$G$2:$G$1001,,0)</f>
        <v>United States</v>
      </c>
      <c r="I555" s="2" t="str">
        <f>_xlfn.XLOOKUP(D555,products!$A$2:$A$49,products!$B$2:$B$49,,0)</f>
        <v>Exc</v>
      </c>
      <c r="J555" s="2"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6">
        <f t="shared" si="24"/>
        <v>68.75</v>
      </c>
      <c r="N555" t="str">
        <f t="shared" si="25"/>
        <v>Excelsia</v>
      </c>
      <c r="O555" t="str">
        <f t="shared" si="26"/>
        <v>Medium</v>
      </c>
      <c r="P555" t="str">
        <f>_xlfn.XLOOKUP(Table1[[#This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t="str">
        <f>_xlfn.XLOOKUP(C556,customers!$A$2:$A$1001,customers!$G$2:$G$1001,,0)</f>
        <v>United Kingdom</v>
      </c>
      <c r="I556" s="2" t="str">
        <f>_xlfn.XLOOKUP(D556,products!$A$2:$A$49,products!$B$2:$B$49,,0)</f>
        <v>Rob</v>
      </c>
      <c r="J556" s="2"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t="str">
        <f>_xlfn.XLOOKUP(C557,customers!$A$2:$A$1001,customers!$G$2:$G$1001,,0)</f>
        <v>Ireland</v>
      </c>
      <c r="I557" s="2" t="str">
        <f>_xlfn.XLOOKUP(D557,products!$A$2:$A$49,products!$B$2:$B$49,,0)</f>
        <v>Exc</v>
      </c>
      <c r="J557" s="2"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6">
        <f t="shared" si="24"/>
        <v>82.5</v>
      </c>
      <c r="N557" t="str">
        <f t="shared" si="25"/>
        <v>Excelsia</v>
      </c>
      <c r="O557" t="str">
        <f t="shared" si="26"/>
        <v>Medium</v>
      </c>
      <c r="P557" t="str">
        <f>_xlfn.XLOOKUP(Table1[[#This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t="str">
        <f>_xlfn.XLOOKUP(C558,customers!$A$2:$A$1001,customers!$G$2:$G$1001,,0)</f>
        <v>United States</v>
      </c>
      <c r="I558" s="2" t="str">
        <f>_xlfn.XLOOKUP(D558,products!$A$2:$A$49,products!$B$2:$B$49,,0)</f>
        <v>Lib</v>
      </c>
      <c r="J558" s="2"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t="str">
        <f>_xlfn.XLOOKUP(Table1[[#This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t="str">
        <f>_xlfn.XLOOKUP(C559,customers!$A$2:$A$1001,customers!$G$2:$G$1001,,0)</f>
        <v>Ireland</v>
      </c>
      <c r="I559" s="2" t="str">
        <f>_xlfn.XLOOKUP(D559,products!$A$2:$A$49,products!$B$2:$B$49,,0)</f>
        <v>Exc</v>
      </c>
      <c r="J559" s="2"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6">
        <f t="shared" si="24"/>
        <v>59.4</v>
      </c>
      <c r="N559" t="str">
        <f t="shared" si="25"/>
        <v>Excelsia</v>
      </c>
      <c r="O559" t="str">
        <f t="shared" si="26"/>
        <v>Light</v>
      </c>
      <c r="P559" t="str">
        <f>_xlfn.XLOOKUP(Table1[[#This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t="str">
        <f>_xlfn.XLOOKUP(C560,customers!$A$2:$A$1001,customers!$G$2:$G$1001,,0)</f>
        <v>United States</v>
      </c>
      <c r="I560" s="2" t="str">
        <f>_xlfn.XLOOKUP(D560,products!$A$2:$A$49,products!$B$2:$B$49,,0)</f>
        <v>Lib</v>
      </c>
      <c r="J560" s="2"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t="str">
        <f>_xlfn.XLOOKUP(Table1[[#This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t="str">
        <f>_xlfn.XLOOKUP(C561,customers!$A$2:$A$1001,customers!$G$2:$G$1001,,0)</f>
        <v>United States</v>
      </c>
      <c r="I561" s="2" t="str">
        <f>_xlfn.XLOOKUP(D561,products!$A$2:$A$49,products!$B$2:$B$49,,0)</f>
        <v>Ara</v>
      </c>
      <c r="J561" s="2"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Light</v>
      </c>
      <c r="P561" t="str">
        <f>_xlfn.XLOOKUP(Table1[[#This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t="str">
        <f>_xlfn.XLOOKUP(C562,customers!$A$2:$A$1001,customers!$G$2:$G$1001,,0)</f>
        <v>United States</v>
      </c>
      <c r="I562" s="2" t="str">
        <f>_xlfn.XLOOKUP(D562,products!$A$2:$A$49,products!$B$2:$B$49,,0)</f>
        <v>Exc</v>
      </c>
      <c r="J562" s="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6">
        <f t="shared" si="24"/>
        <v>189.74999999999997</v>
      </c>
      <c r="N562" t="str">
        <f t="shared" si="25"/>
        <v>Excelsia</v>
      </c>
      <c r="O562" t="str">
        <f t="shared" si="26"/>
        <v>Medium</v>
      </c>
      <c r="P562" t="str">
        <f>_xlfn.XLOOKUP(Table1[[#This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t="str">
        <f>_xlfn.XLOOKUP(C563,customers!$A$2:$A$1001,customers!$G$2:$G$1001,,0)</f>
        <v>Ireland</v>
      </c>
      <c r="I563" s="2" t="str">
        <f>_xlfn.XLOOKUP(D563,products!$A$2:$A$49,products!$B$2:$B$49,,0)</f>
        <v>Ara</v>
      </c>
      <c r="J563" s="2"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t="str">
        <f>_xlfn.XLOOKUP(Table1[[#This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t="str">
        <f>_xlfn.XLOOKUP(C564,customers!$A$2:$A$1001,customers!$G$2:$G$1001,,0)</f>
        <v>United Kingdom</v>
      </c>
      <c r="I564" s="2" t="str">
        <f>_xlfn.XLOOKUP(D564,products!$A$2:$A$49,products!$B$2:$B$49,,0)</f>
        <v>Lib</v>
      </c>
      <c r="J564" s="2"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Light</v>
      </c>
      <c r="P564" t="str">
        <f>_xlfn.XLOOKUP(Table1[[#This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t="str">
        <f>_xlfn.XLOOKUP(C565,customers!$A$2:$A$1001,customers!$G$2:$G$1001,,0)</f>
        <v>United Kingdom</v>
      </c>
      <c r="I565" s="2" t="str">
        <f>_xlfn.XLOOKUP(D565,products!$A$2:$A$49,products!$B$2:$B$49,,0)</f>
        <v>Exc</v>
      </c>
      <c r="J565" s="2"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6">
        <f t="shared" si="24"/>
        <v>82.5</v>
      </c>
      <c r="N565" t="str">
        <f t="shared" si="25"/>
        <v>Excelsia</v>
      </c>
      <c r="O565" t="str">
        <f t="shared" si="26"/>
        <v>Medium</v>
      </c>
      <c r="P565" t="str">
        <f>_xlfn.XLOOKUP(Table1[[#This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t="str">
        <f>_xlfn.XLOOKUP(C566,customers!$A$2:$A$1001,customers!$G$2:$G$1001,,0)</f>
        <v>United States</v>
      </c>
      <c r="I566" s="2" t="str">
        <f>_xlfn.XLOOKUP(D566,products!$A$2:$A$49,products!$B$2:$B$49,,0)</f>
        <v>Rob</v>
      </c>
      <c r="J566" s="2"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t="str">
        <f>_xlfn.XLOOKUP(C567,customers!$A$2:$A$1001,customers!$G$2:$G$1001,,0)</f>
        <v>United States</v>
      </c>
      <c r="I567" s="2" t="str">
        <f>_xlfn.XLOOKUP(D567,products!$A$2:$A$49,products!$B$2:$B$49,,0)</f>
        <v>Rob</v>
      </c>
      <c r="J567" s="2"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t="str">
        <f>_xlfn.XLOOKUP(C568,customers!$A$2:$A$1001,customers!$G$2:$G$1001,,0)</f>
        <v>United States</v>
      </c>
      <c r="I568" s="2" t="str">
        <f>_xlfn.XLOOKUP(D568,products!$A$2:$A$49,products!$B$2:$B$49,,0)</f>
        <v>Ara</v>
      </c>
      <c r="J568" s="2"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t="str">
        <f>_xlfn.XLOOKUP(Table1[[#This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t="str">
        <f>_xlfn.XLOOKUP(C569,customers!$A$2:$A$1001,customers!$G$2:$G$1001,,0)</f>
        <v>Ireland</v>
      </c>
      <c r="I569" s="2" t="str">
        <f>_xlfn.XLOOKUP(D569,products!$A$2:$A$49,products!$B$2:$B$49,,0)</f>
        <v>Rob</v>
      </c>
      <c r="J569" s="2"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t="str">
        <f>_xlfn.XLOOKUP(C570,customers!$A$2:$A$1001,customers!$G$2:$G$1001,,0)</f>
        <v>United States</v>
      </c>
      <c r="I570" s="2" t="str">
        <f>_xlfn.XLOOKUP(D570,products!$A$2:$A$49,products!$B$2:$B$49,,0)</f>
        <v>Lib</v>
      </c>
      <c r="J570" s="2"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Light</v>
      </c>
      <c r="P570" t="str">
        <f>_xlfn.XLOOKUP(Table1[[#This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t="str">
        <f>_xlfn.XLOOKUP(C571,customers!$A$2:$A$1001,customers!$G$2:$G$1001,,0)</f>
        <v>United Kingdom</v>
      </c>
      <c r="I571" s="2" t="str">
        <f>_xlfn.XLOOKUP(D571,products!$A$2:$A$49,products!$B$2:$B$49,,0)</f>
        <v>Ara</v>
      </c>
      <c r="J571" s="2"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t="str">
        <f>_xlfn.XLOOKUP(Table1[[#This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t="str">
        <f>_xlfn.XLOOKUP(C572,customers!$A$2:$A$1001,customers!$G$2:$G$1001,,0)</f>
        <v>United States</v>
      </c>
      <c r="I572" s="2" t="str">
        <f>_xlfn.XLOOKUP(D572,products!$A$2:$A$49,products!$B$2:$B$49,,0)</f>
        <v>Ara</v>
      </c>
      <c r="J572" s="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t="str">
        <f>_xlfn.XLOOKUP(Table1[[#This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t="str">
        <f>_xlfn.XLOOKUP(C573,customers!$A$2:$A$1001,customers!$G$2:$G$1001,,0)</f>
        <v>United Kingdom</v>
      </c>
      <c r="I573" s="2" t="str">
        <f>_xlfn.XLOOKUP(D573,products!$A$2:$A$49,products!$B$2:$B$49,,0)</f>
        <v>Exc</v>
      </c>
      <c r="J573" s="2"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6">
        <f t="shared" si="24"/>
        <v>35.64</v>
      </c>
      <c r="N573" t="str">
        <f t="shared" si="25"/>
        <v>Excelsia</v>
      </c>
      <c r="O573" t="str">
        <f t="shared" si="26"/>
        <v>Light</v>
      </c>
      <c r="P573" t="str">
        <f>_xlfn.XLOOKUP(Table1[[#This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t="str">
        <f>_xlfn.XLOOKUP(C574,customers!$A$2:$A$1001,customers!$G$2:$G$1001,,0)</f>
        <v>United States</v>
      </c>
      <c r="I574" s="2" t="str">
        <f>_xlfn.XLOOKUP(D574,products!$A$2:$A$49,products!$B$2:$B$49,,0)</f>
        <v>Ara</v>
      </c>
      <c r="J574" s="2"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t="str">
        <f>_xlfn.XLOOKUP(Table1[[#This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t="str">
        <f>_xlfn.XLOOKUP(C575,customers!$A$2:$A$1001,customers!$G$2:$G$1001,,0)</f>
        <v>United States</v>
      </c>
      <c r="I575" s="2" t="str">
        <f>_xlfn.XLOOKUP(D575,products!$A$2:$A$49,products!$B$2:$B$49,,0)</f>
        <v>Ara</v>
      </c>
      <c r="J575" s="2"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t="str">
        <f>_xlfn.XLOOKUP(Table1[[#This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t="str">
        <f>_xlfn.XLOOKUP(C576,customers!$A$2:$A$1001,customers!$G$2:$G$1001,,0)</f>
        <v>United States</v>
      </c>
      <c r="I576" s="2" t="str">
        <f>_xlfn.XLOOKUP(D576,products!$A$2:$A$49,products!$B$2:$B$49,,0)</f>
        <v>Rob</v>
      </c>
      <c r="J576" s="2"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t="str">
        <f>_xlfn.XLOOKUP(C577,customers!$A$2:$A$1001,customers!$G$2:$G$1001,,0)</f>
        <v>United States</v>
      </c>
      <c r="I577" s="2" t="str">
        <f>_xlfn.XLOOKUP(D577,products!$A$2:$A$49,products!$B$2:$B$49,,0)</f>
        <v>Lib</v>
      </c>
      <c r="J577" s="2"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t="str">
        <f>_xlfn.XLOOKUP(C578,customers!$A$2:$A$1001,customers!$G$2:$G$1001,,0)</f>
        <v>United States</v>
      </c>
      <c r="I578" s="2" t="str">
        <f>_xlfn.XLOOKUP(D578,products!$A$2:$A$49,products!$B$2:$B$49,,0)</f>
        <v>Ara</v>
      </c>
      <c r="J578" s="2"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6">
        <f t="shared" si="24"/>
        <v>17.91</v>
      </c>
      <c r="N578" t="str">
        <f t="shared" si="25"/>
        <v>Arabica</v>
      </c>
      <c r="O578" t="str">
        <f t="shared" si="26"/>
        <v>Dark</v>
      </c>
      <c r="P578" t="str">
        <f>_xlfn.XLOOKUP(Table1[[#This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t="str">
        <f>_xlfn.XLOOKUP(C579,customers!$A$2:$A$1001,customers!$G$2:$G$1001,,0)</f>
        <v>United Kingdom</v>
      </c>
      <c r="I579" s="2" t="str">
        <f>_xlfn.XLOOKUP(D579,products!$A$2:$A$49,products!$B$2:$B$49,,0)</f>
        <v>Lib</v>
      </c>
      <c r="J579" s="2"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6">
        <f t="shared" ref="M579:M642" si="27">L579*E579</f>
        <v>58.2</v>
      </c>
      <c r="N579" t="str">
        <f t="shared" ref="N579:N642" si="28">IF(I579="Rob","Robusta",IF(I579="Exc","Excelsia",IF(I579="Ara","Arabica",IF(I579="Lib","Liberica",""))))</f>
        <v>Liberica</v>
      </c>
      <c r="O579" t="str">
        <f t="shared" ref="O579:O642" si="29">IF(J579="M","Medium",IF(J579="L","Light",IF(J579="D","Dark","")))</f>
        <v>Medium</v>
      </c>
      <c r="P579" t="str">
        <f>_xlfn.XLOOKUP(Table1[[#This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t="str">
        <f>_xlfn.XLOOKUP(C580,customers!$A$2:$A$1001,customers!$G$2:$G$1001,,0)</f>
        <v>Ireland</v>
      </c>
      <c r="I580" s="2" t="str">
        <f>_xlfn.XLOOKUP(D580,products!$A$2:$A$49,products!$B$2:$B$49,,0)</f>
        <v>Exc</v>
      </c>
      <c r="J580" s="2"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6">
        <f t="shared" si="27"/>
        <v>13.365</v>
      </c>
      <c r="N580" t="str">
        <f t="shared" si="28"/>
        <v>Excelsia</v>
      </c>
      <c r="O580" t="str">
        <f t="shared" si="29"/>
        <v>Light</v>
      </c>
      <c r="P580" t="str">
        <f>_xlfn.XLOOKUP(Table1[[#This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t="str">
        <f>_xlfn.XLOOKUP(C581,customers!$A$2:$A$1001,customers!$G$2:$G$1001,,0)</f>
        <v>Ireland</v>
      </c>
      <c r="I581" s="2" t="str">
        <f>_xlfn.XLOOKUP(D581,products!$A$2:$A$49,products!$B$2:$B$49,,0)</f>
        <v>Ara</v>
      </c>
      <c r="J581" s="2"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t="str">
        <f>_xlfn.XLOOKUP(Table1[[#This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t="str">
        <f>_xlfn.XLOOKUP(C582,customers!$A$2:$A$1001,customers!$G$2:$G$1001,,0)</f>
        <v>United States</v>
      </c>
      <c r="I582" s="2" t="str">
        <f>_xlfn.XLOOKUP(D582,products!$A$2:$A$49,products!$B$2:$B$49,,0)</f>
        <v>Exc</v>
      </c>
      <c r="J582" s="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6">
        <f t="shared" si="27"/>
        <v>44.55</v>
      </c>
      <c r="N582" t="str">
        <f t="shared" si="28"/>
        <v>Excelsia</v>
      </c>
      <c r="O582" t="str">
        <f t="shared" si="29"/>
        <v>Light</v>
      </c>
      <c r="P582" t="str">
        <f>_xlfn.XLOOKUP(Table1[[#This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t="str">
        <f>_xlfn.XLOOKUP(C583,customers!$A$2:$A$1001,customers!$G$2:$G$1001,,0)</f>
        <v>United Kingdom</v>
      </c>
      <c r="I583" s="2" t="str">
        <f>_xlfn.XLOOKUP(D583,products!$A$2:$A$49,products!$B$2:$B$49,,0)</f>
        <v>Exc</v>
      </c>
      <c r="J583" s="2"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6">
        <f t="shared" si="27"/>
        <v>44.55</v>
      </c>
      <c r="N583" t="str">
        <f t="shared" si="28"/>
        <v>Excelsia</v>
      </c>
      <c r="O583" t="str">
        <f t="shared" si="29"/>
        <v>Light</v>
      </c>
      <c r="P583" t="str">
        <f>_xlfn.XLOOKUP(Table1[[#This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t="str">
        <f>_xlfn.XLOOKUP(C584,customers!$A$2:$A$1001,customers!$G$2:$G$1001,,0)</f>
        <v>United States</v>
      </c>
      <c r="I584" s="2" t="str">
        <f>_xlfn.XLOOKUP(D584,products!$A$2:$A$49,products!$B$2:$B$49,,0)</f>
        <v>Exc</v>
      </c>
      <c r="J584" s="2"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6">
        <f t="shared" si="27"/>
        <v>60.75</v>
      </c>
      <c r="N584" t="str">
        <f t="shared" si="28"/>
        <v>Excelsia</v>
      </c>
      <c r="O584" t="str">
        <f t="shared" si="29"/>
        <v>Dark</v>
      </c>
      <c r="P584" t="str">
        <f>_xlfn.XLOOKUP(Table1[[#This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t="str">
        <f>_xlfn.XLOOKUP(C585,customers!$A$2:$A$1001,customers!$G$2:$G$1001,,0)</f>
        <v>United States</v>
      </c>
      <c r="I585" s="2" t="str">
        <f>_xlfn.XLOOKUP(D585,products!$A$2:$A$49,products!$B$2:$B$49,,0)</f>
        <v>Rob</v>
      </c>
      <c r="J585" s="2"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t="str">
        <f>_xlfn.XLOOKUP(C586,customers!$A$2:$A$1001,customers!$G$2:$G$1001,,0)</f>
        <v>United States</v>
      </c>
      <c r="I586" s="2" t="str">
        <f>_xlfn.XLOOKUP(D586,products!$A$2:$A$49,products!$B$2:$B$49,,0)</f>
        <v>Rob</v>
      </c>
      <c r="J586" s="2"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t="str">
        <f>_xlfn.XLOOKUP(C587,customers!$A$2:$A$1001,customers!$G$2:$G$1001,,0)</f>
        <v>United Kingdom</v>
      </c>
      <c r="I587" s="2" t="str">
        <f>_xlfn.XLOOKUP(D587,products!$A$2:$A$49,products!$B$2:$B$49,,0)</f>
        <v>Exc</v>
      </c>
      <c r="J587" s="2"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6">
        <f t="shared" si="27"/>
        <v>16.5</v>
      </c>
      <c r="N587" t="str">
        <f t="shared" si="28"/>
        <v>Excelsia</v>
      </c>
      <c r="O587" t="str">
        <f t="shared" si="29"/>
        <v>Medium</v>
      </c>
      <c r="P587" t="str">
        <f>_xlfn.XLOOKUP(Table1[[#This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t="str">
        <f>_xlfn.XLOOKUP(C588,customers!$A$2:$A$1001,customers!$G$2:$G$1001,,0)</f>
        <v>United States</v>
      </c>
      <c r="I588" s="2" t="str">
        <f>_xlfn.XLOOKUP(D588,products!$A$2:$A$49,products!$B$2:$B$49,,0)</f>
        <v>Rob</v>
      </c>
      <c r="J588" s="2"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t="str">
        <f>_xlfn.XLOOKUP(C589,customers!$A$2:$A$1001,customers!$G$2:$G$1001,,0)</f>
        <v>United States</v>
      </c>
      <c r="I589" s="2" t="str">
        <f>_xlfn.XLOOKUP(D589,products!$A$2:$A$49,products!$B$2:$B$49,,0)</f>
        <v>Lib</v>
      </c>
      <c r="J589" s="2"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t="str">
        <f>_xlfn.XLOOKUP(Table1[[#This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t="str">
        <f>_xlfn.XLOOKUP(C590,customers!$A$2:$A$1001,customers!$G$2:$G$1001,,0)</f>
        <v>United States</v>
      </c>
      <c r="I590" s="2" t="str">
        <f>_xlfn.XLOOKUP(D590,products!$A$2:$A$49,products!$B$2:$B$49,,0)</f>
        <v>Rob</v>
      </c>
      <c r="J590" s="2"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t="str">
        <f>_xlfn.XLOOKUP(Table1[[#This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t="str">
        <f>_xlfn.XLOOKUP(C591,customers!$A$2:$A$1001,customers!$G$2:$G$1001,,0)</f>
        <v>United States</v>
      </c>
      <c r="I591" s="2" t="str">
        <f>_xlfn.XLOOKUP(D591,products!$A$2:$A$49,products!$B$2:$B$49,,0)</f>
        <v>Exc</v>
      </c>
      <c r="J591" s="2"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6">
        <f t="shared" si="27"/>
        <v>204.92999999999995</v>
      </c>
      <c r="N591" t="str">
        <f t="shared" si="28"/>
        <v>Excelsia</v>
      </c>
      <c r="O591" t="str">
        <f t="shared" si="29"/>
        <v>Light</v>
      </c>
      <c r="P591" t="str">
        <f>_xlfn.XLOOKUP(Table1[[#This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t="str">
        <f>_xlfn.XLOOKUP(C592,customers!$A$2:$A$1001,customers!$G$2:$G$1001,,0)</f>
        <v>United States</v>
      </c>
      <c r="I592" s="2" t="str">
        <f>_xlfn.XLOOKUP(D592,products!$A$2:$A$49,products!$B$2:$B$49,,0)</f>
        <v>Exc</v>
      </c>
      <c r="J592" s="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6">
        <f t="shared" si="27"/>
        <v>63.249999999999993</v>
      </c>
      <c r="N592" t="str">
        <f t="shared" si="28"/>
        <v>Excelsia</v>
      </c>
      <c r="O592" t="str">
        <f t="shared" si="29"/>
        <v>Medium</v>
      </c>
      <c r="P592" t="str">
        <f>_xlfn.XLOOKUP(Table1[[#This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t="str">
        <f>_xlfn.XLOOKUP(C593,customers!$A$2:$A$1001,customers!$G$2:$G$1001,,0)</f>
        <v>United States</v>
      </c>
      <c r="I593" s="2" t="str">
        <f>_xlfn.XLOOKUP(D593,products!$A$2:$A$49,products!$B$2:$B$49,,0)</f>
        <v>Rob</v>
      </c>
      <c r="J593" s="2"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t="str">
        <f>_xlfn.XLOOKUP(C594,customers!$A$2:$A$1001,customers!$G$2:$G$1001,,0)</f>
        <v>United States</v>
      </c>
      <c r="I594" s="2" t="str">
        <f>_xlfn.XLOOKUP(D594,products!$A$2:$A$49,products!$B$2:$B$49,,0)</f>
        <v>Ara</v>
      </c>
      <c r="J594" s="2"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t="str">
        <f>_xlfn.XLOOKUP(C595,customers!$A$2:$A$1001,customers!$G$2:$G$1001,,0)</f>
        <v>United Kingdom</v>
      </c>
      <c r="I595" s="2" t="str">
        <f>_xlfn.XLOOKUP(D595,products!$A$2:$A$49,products!$B$2:$B$49,,0)</f>
        <v>Exc</v>
      </c>
      <c r="J595" s="2"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6">
        <f t="shared" si="27"/>
        <v>27.945</v>
      </c>
      <c r="N595" t="str">
        <f t="shared" si="28"/>
        <v>Excelsia</v>
      </c>
      <c r="O595" t="str">
        <f t="shared" si="29"/>
        <v>Dark</v>
      </c>
      <c r="P595" t="str">
        <f>_xlfn.XLOOKUP(Table1[[#This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t="str">
        <f>_xlfn.XLOOKUP(C596,customers!$A$2:$A$1001,customers!$G$2:$G$1001,,0)</f>
        <v>United States</v>
      </c>
      <c r="I596" s="2" t="str">
        <f>_xlfn.XLOOKUP(D596,products!$A$2:$A$49,products!$B$2:$B$49,,0)</f>
        <v>Ara</v>
      </c>
      <c r="J596" s="2"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t="str">
        <f>_xlfn.XLOOKUP(C597,customers!$A$2:$A$1001,customers!$G$2:$G$1001,,0)</f>
        <v>United Kingdom</v>
      </c>
      <c r="I597" s="2" t="str">
        <f>_xlfn.XLOOKUP(D597,products!$A$2:$A$49,products!$B$2:$B$49,,0)</f>
        <v>Exc</v>
      </c>
      <c r="J597" s="2"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6">
        <f t="shared" si="27"/>
        <v>14.85</v>
      </c>
      <c r="N597" t="str">
        <f t="shared" si="28"/>
        <v>Excelsia</v>
      </c>
      <c r="O597" t="str">
        <f t="shared" si="29"/>
        <v>Light</v>
      </c>
      <c r="P597" t="str">
        <f>_xlfn.XLOOKUP(Table1[[#This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t="str">
        <f>_xlfn.XLOOKUP(C598,customers!$A$2:$A$1001,customers!$G$2:$G$1001,,0)</f>
        <v>United States</v>
      </c>
      <c r="I598" s="2" t="str">
        <f>_xlfn.XLOOKUP(D598,products!$A$2:$A$49,products!$B$2:$B$49,,0)</f>
        <v>Ara</v>
      </c>
      <c r="J598" s="2"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t="str">
        <f>_xlfn.XLOOKUP(Table1[[#This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t="str">
        <f>_xlfn.XLOOKUP(C599,customers!$A$2:$A$1001,customers!$G$2:$G$1001,,0)</f>
        <v>United States</v>
      </c>
      <c r="I599" s="2" t="str">
        <f>_xlfn.XLOOKUP(D599,products!$A$2:$A$49,products!$B$2:$B$49,,0)</f>
        <v>Lib</v>
      </c>
      <c r="J599" s="2"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Light</v>
      </c>
      <c r="P599" t="str">
        <f>_xlfn.XLOOKUP(Table1[[#This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t="str">
        <f>_xlfn.XLOOKUP(C600,customers!$A$2:$A$1001,customers!$G$2:$G$1001,,0)</f>
        <v>United States</v>
      </c>
      <c r="I600" s="2" t="str">
        <f>_xlfn.XLOOKUP(D600,products!$A$2:$A$49,products!$B$2:$B$49,,0)</f>
        <v>Rob</v>
      </c>
      <c r="J600" s="2"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t="str">
        <f>_xlfn.XLOOKUP(Table1[[#This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t="str">
        <f>_xlfn.XLOOKUP(C601,customers!$A$2:$A$1001,customers!$G$2:$G$1001,,0)</f>
        <v>United States</v>
      </c>
      <c r="I601" s="2" t="str">
        <f>_xlfn.XLOOKUP(D601,products!$A$2:$A$49,products!$B$2:$B$49,,0)</f>
        <v>Ara</v>
      </c>
      <c r="J601" s="2"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t="str">
        <f>_xlfn.XLOOKUP(Table1[[#This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t="str">
        <f>_xlfn.XLOOKUP(C602,customers!$A$2:$A$1001,customers!$G$2:$G$1001,,0)</f>
        <v>United States</v>
      </c>
      <c r="I602" s="2" t="str">
        <f>_xlfn.XLOOKUP(D602,products!$A$2:$A$49,products!$B$2:$B$49,,0)</f>
        <v>Lib</v>
      </c>
      <c r="J602" s="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t="str">
        <f>_xlfn.XLOOKUP(Table1[[#This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t="str">
        <f>_xlfn.XLOOKUP(C603,customers!$A$2:$A$1001,customers!$G$2:$G$1001,,0)</f>
        <v>United States</v>
      </c>
      <c r="I603" s="2" t="str">
        <f>_xlfn.XLOOKUP(D603,products!$A$2:$A$49,products!$B$2:$B$49,,0)</f>
        <v>Rob</v>
      </c>
      <c r="J603" s="2"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t="str">
        <f>_xlfn.XLOOKUP(C604,customers!$A$2:$A$1001,customers!$G$2:$G$1001,,0)</f>
        <v>United States</v>
      </c>
      <c r="I604" s="2" t="str">
        <f>_xlfn.XLOOKUP(D604,products!$A$2:$A$49,products!$B$2:$B$49,,0)</f>
        <v>Exc</v>
      </c>
      <c r="J604" s="2"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6">
        <f t="shared" si="27"/>
        <v>22.274999999999999</v>
      </c>
      <c r="N604" t="str">
        <f t="shared" si="28"/>
        <v>Excelsia</v>
      </c>
      <c r="O604" t="str">
        <f t="shared" si="29"/>
        <v>Light</v>
      </c>
      <c r="P604" t="str">
        <f>_xlfn.XLOOKUP(Table1[[#This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t="str">
        <f>_xlfn.XLOOKUP(C605,customers!$A$2:$A$1001,customers!$G$2:$G$1001,,0)</f>
        <v>United States</v>
      </c>
      <c r="I605" s="2" t="str">
        <f>_xlfn.XLOOKUP(D605,products!$A$2:$A$49,products!$B$2:$B$49,,0)</f>
        <v>Rob</v>
      </c>
      <c r="J605" s="2"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t="str">
        <f>_xlfn.XLOOKUP(C606,customers!$A$2:$A$1001,customers!$G$2:$G$1001,,0)</f>
        <v>Ireland</v>
      </c>
      <c r="I606" s="2" t="str">
        <f>_xlfn.XLOOKUP(D606,products!$A$2:$A$49,products!$B$2:$B$49,,0)</f>
        <v>Lib</v>
      </c>
      <c r="J606" s="2"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t="str">
        <f>_xlfn.XLOOKUP(C607,customers!$A$2:$A$1001,customers!$G$2:$G$1001,,0)</f>
        <v>United States</v>
      </c>
      <c r="I607" s="2" t="str">
        <f>_xlfn.XLOOKUP(D607,products!$A$2:$A$49,products!$B$2:$B$49,,0)</f>
        <v>Ara</v>
      </c>
      <c r="J607" s="2"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t="str">
        <f>_xlfn.XLOOKUP(C608,customers!$A$2:$A$1001,customers!$G$2:$G$1001,,0)</f>
        <v>United Kingdom</v>
      </c>
      <c r="I608" s="2" t="str">
        <f>_xlfn.XLOOKUP(D608,products!$A$2:$A$49,products!$B$2:$B$49,,0)</f>
        <v>Lib</v>
      </c>
      <c r="J608" s="2"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t="str">
        <f>_xlfn.XLOOKUP(C609,customers!$A$2:$A$1001,customers!$G$2:$G$1001,,0)</f>
        <v>United States</v>
      </c>
      <c r="I609" s="2" t="str">
        <f>_xlfn.XLOOKUP(D609,products!$A$2:$A$49,products!$B$2:$B$49,,0)</f>
        <v>Exc</v>
      </c>
      <c r="J609" s="2"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6">
        <f t="shared" si="27"/>
        <v>3.645</v>
      </c>
      <c r="N609" t="str">
        <f t="shared" si="28"/>
        <v>Excelsia</v>
      </c>
      <c r="O609" t="str">
        <f t="shared" si="29"/>
        <v>Dark</v>
      </c>
      <c r="P609" t="str">
        <f>_xlfn.XLOOKUP(Table1[[#This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t="str">
        <f>_xlfn.XLOOKUP(C610,customers!$A$2:$A$1001,customers!$G$2:$G$1001,,0)</f>
        <v>United States</v>
      </c>
      <c r="I610" s="2" t="str">
        <f>_xlfn.XLOOKUP(D610,products!$A$2:$A$49,products!$B$2:$B$49,,0)</f>
        <v>Exc</v>
      </c>
      <c r="J610" s="2"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6">
        <f t="shared" si="27"/>
        <v>55.89</v>
      </c>
      <c r="N610" t="str">
        <f t="shared" si="28"/>
        <v>Excelsia</v>
      </c>
      <c r="O610" t="str">
        <f t="shared" si="29"/>
        <v>Dark</v>
      </c>
      <c r="P610" t="str">
        <f>_xlfn.XLOOKUP(Table1[[#This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t="str">
        <f>_xlfn.XLOOKUP(C611,customers!$A$2:$A$1001,customers!$G$2:$G$1001,,0)</f>
        <v>United States</v>
      </c>
      <c r="I611" s="2" t="str">
        <f>_xlfn.XLOOKUP(D611,products!$A$2:$A$49,products!$B$2:$B$49,,0)</f>
        <v>Lib</v>
      </c>
      <c r="J611" s="2"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t="str">
        <f>_xlfn.XLOOKUP(Table1[[#This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t="str">
        <f>_xlfn.XLOOKUP(C612,customers!$A$2:$A$1001,customers!$G$2:$G$1001,,0)</f>
        <v>United States</v>
      </c>
      <c r="I612" s="2" t="str">
        <f>_xlfn.XLOOKUP(D612,products!$A$2:$A$49,products!$B$2:$B$49,,0)</f>
        <v>Rob</v>
      </c>
      <c r="J612" s="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t="str">
        <f>_xlfn.XLOOKUP(C613,customers!$A$2:$A$1001,customers!$G$2:$G$1001,,0)</f>
        <v>United States</v>
      </c>
      <c r="I613" s="2" t="str">
        <f>_xlfn.XLOOKUP(D613,products!$A$2:$A$49,products!$B$2:$B$49,,0)</f>
        <v>Exc</v>
      </c>
      <c r="J613" s="2"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6">
        <f t="shared" si="27"/>
        <v>68.309999999999988</v>
      </c>
      <c r="N613" t="str">
        <f t="shared" si="28"/>
        <v>Excelsia</v>
      </c>
      <c r="O613" t="str">
        <f t="shared" si="29"/>
        <v>Light</v>
      </c>
      <c r="P613" t="str">
        <f>_xlfn.XLOOKUP(Table1[[#This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t="str">
        <f>_xlfn.XLOOKUP(C614,customers!$A$2:$A$1001,customers!$G$2:$G$1001,,0)</f>
        <v>Ireland</v>
      </c>
      <c r="I614" s="2" t="str">
        <f>_xlfn.XLOOKUP(D614,products!$A$2:$A$49,products!$B$2:$B$49,,0)</f>
        <v>Ara</v>
      </c>
      <c r="J614" s="2"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t="str">
        <f>_xlfn.XLOOKUP(Table1[[#This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t="str">
        <f>_xlfn.XLOOKUP(C615,customers!$A$2:$A$1001,customers!$G$2:$G$1001,,0)</f>
        <v>United States</v>
      </c>
      <c r="I615" s="2" t="str">
        <f>_xlfn.XLOOKUP(D615,products!$A$2:$A$49,products!$B$2:$B$49,,0)</f>
        <v>Rob</v>
      </c>
      <c r="J615" s="2"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t="str">
        <f>_xlfn.XLOOKUP(Table1[[#This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t="str">
        <f>_xlfn.XLOOKUP(C616,customers!$A$2:$A$1001,customers!$G$2:$G$1001,,0)</f>
        <v>United Kingdom</v>
      </c>
      <c r="I616" s="2" t="str">
        <f>_xlfn.XLOOKUP(D616,products!$A$2:$A$49,products!$B$2:$B$49,,0)</f>
        <v>Rob</v>
      </c>
      <c r="J616" s="2"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t="str">
        <f>_xlfn.XLOOKUP(Table1[[#This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t="str">
        <f>_xlfn.XLOOKUP(C617,customers!$A$2:$A$1001,customers!$G$2:$G$1001,,0)</f>
        <v>United States</v>
      </c>
      <c r="I617" s="2" t="str">
        <f>_xlfn.XLOOKUP(D617,products!$A$2:$A$49,products!$B$2:$B$49,,0)</f>
        <v>Lib</v>
      </c>
      <c r="J617" s="2"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Light</v>
      </c>
      <c r="P617" t="str">
        <f>_xlfn.XLOOKUP(Table1[[#This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t="str">
        <f>_xlfn.XLOOKUP(C618,customers!$A$2:$A$1001,customers!$G$2:$G$1001,,0)</f>
        <v>United Kingdom</v>
      </c>
      <c r="I618" s="2" t="str">
        <f>_xlfn.XLOOKUP(D618,products!$A$2:$A$49,products!$B$2:$B$49,,0)</f>
        <v>Exc</v>
      </c>
      <c r="J618" s="2"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6">
        <f t="shared" si="27"/>
        <v>126.49999999999999</v>
      </c>
      <c r="N618" t="str">
        <f t="shared" si="28"/>
        <v>Excelsia</v>
      </c>
      <c r="O618" t="str">
        <f t="shared" si="29"/>
        <v>Medium</v>
      </c>
      <c r="P618" t="str">
        <f>_xlfn.XLOOKUP(Table1[[#This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t="str">
        <f>_xlfn.XLOOKUP(C619,customers!$A$2:$A$1001,customers!$G$2:$G$1001,,0)</f>
        <v>United States</v>
      </c>
      <c r="I619" s="2" t="str">
        <f>_xlfn.XLOOKUP(D619,products!$A$2:$A$49,products!$B$2:$B$49,,0)</f>
        <v>Lib</v>
      </c>
      <c r="J619" s="2"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t="str">
        <f>_xlfn.XLOOKUP(C620,customers!$A$2:$A$1001,customers!$G$2:$G$1001,,0)</f>
        <v>United States</v>
      </c>
      <c r="I620" s="2" t="str">
        <f>_xlfn.XLOOKUP(D620,products!$A$2:$A$49,products!$B$2:$B$49,,0)</f>
        <v>Exc</v>
      </c>
      <c r="J620" s="2"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6">
        <f t="shared" si="27"/>
        <v>72.900000000000006</v>
      </c>
      <c r="N620" t="str">
        <f t="shared" si="28"/>
        <v>Excelsia</v>
      </c>
      <c r="O620" t="str">
        <f t="shared" si="29"/>
        <v>Dark</v>
      </c>
      <c r="P620" t="str">
        <f>_xlfn.XLOOKUP(Table1[[#This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t="str">
        <f>_xlfn.XLOOKUP(C621,customers!$A$2:$A$1001,customers!$G$2:$G$1001,,0)</f>
        <v>United States</v>
      </c>
      <c r="I621" s="2" t="str">
        <f>_xlfn.XLOOKUP(D621,products!$A$2:$A$49,products!$B$2:$B$49,,0)</f>
        <v>Lib</v>
      </c>
      <c r="J621" s="2"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t="str">
        <f>_xlfn.XLOOKUP(Table1[[#This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t="str">
        <f>_xlfn.XLOOKUP(C622,customers!$A$2:$A$1001,customers!$G$2:$G$1001,,0)</f>
        <v>United States</v>
      </c>
      <c r="I622" s="2" t="str">
        <f>_xlfn.XLOOKUP(D622,products!$A$2:$A$49,products!$B$2:$B$49,,0)</f>
        <v>Ara</v>
      </c>
      <c r="J622" s="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t="str">
        <f>_xlfn.XLOOKUP(Table1[[#This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t="str">
        <f>_xlfn.XLOOKUP(C623,customers!$A$2:$A$1001,customers!$G$2:$G$1001,,0)</f>
        <v>United States</v>
      </c>
      <c r="I623" s="2" t="str">
        <f>_xlfn.XLOOKUP(D623,products!$A$2:$A$49,products!$B$2:$B$49,,0)</f>
        <v>Ara</v>
      </c>
      <c r="J623" s="2"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Light</v>
      </c>
      <c r="P623" t="str">
        <f>_xlfn.XLOOKUP(Table1[[#This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t="str">
        <f>_xlfn.XLOOKUP(C624,customers!$A$2:$A$1001,customers!$G$2:$G$1001,,0)</f>
        <v>United States</v>
      </c>
      <c r="I624" s="2" t="str">
        <f>_xlfn.XLOOKUP(D624,products!$A$2:$A$49,products!$B$2:$B$49,,0)</f>
        <v>Lib</v>
      </c>
      <c r="J624" s="2"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t="str">
        <f>_xlfn.XLOOKUP(C625,customers!$A$2:$A$1001,customers!$G$2:$G$1001,,0)</f>
        <v>United Kingdom</v>
      </c>
      <c r="I625" s="2" t="str">
        <f>_xlfn.XLOOKUP(D625,products!$A$2:$A$49,products!$B$2:$B$49,,0)</f>
        <v>Exc</v>
      </c>
      <c r="J625" s="2"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6">
        <f t="shared" si="27"/>
        <v>12.15</v>
      </c>
      <c r="N625" t="str">
        <f t="shared" si="28"/>
        <v>Excelsia</v>
      </c>
      <c r="O625" t="str">
        <f t="shared" si="29"/>
        <v>Dark</v>
      </c>
      <c r="P625" t="str">
        <f>_xlfn.XLOOKUP(Table1[[#This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t="str">
        <f>_xlfn.XLOOKUP(C626,customers!$A$2:$A$1001,customers!$G$2:$G$1001,,0)</f>
        <v>Ireland</v>
      </c>
      <c r="I626" s="2" t="str">
        <f>_xlfn.XLOOKUP(D626,products!$A$2:$A$49,products!$B$2:$B$49,,0)</f>
        <v>Exc</v>
      </c>
      <c r="J626" s="2"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6">
        <f t="shared" si="27"/>
        <v>63.249999999999993</v>
      </c>
      <c r="N626" t="str">
        <f t="shared" si="28"/>
        <v>Excelsia</v>
      </c>
      <c r="O626" t="str">
        <f t="shared" si="29"/>
        <v>Medium</v>
      </c>
      <c r="P626" t="str">
        <f>_xlfn.XLOOKUP(Table1[[#This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t="str">
        <f>_xlfn.XLOOKUP(C627,customers!$A$2:$A$1001,customers!$G$2:$G$1001,,0)</f>
        <v>United States</v>
      </c>
      <c r="I627" s="2" t="str">
        <f>_xlfn.XLOOKUP(D627,products!$A$2:$A$49,products!$B$2:$B$49,,0)</f>
        <v>Rob</v>
      </c>
      <c r="J627" s="2"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t="str">
        <f>_xlfn.XLOOKUP(C628,customers!$A$2:$A$1001,customers!$G$2:$G$1001,,0)</f>
        <v>United States</v>
      </c>
      <c r="I628" s="2" t="str">
        <f>_xlfn.XLOOKUP(D628,products!$A$2:$A$49,products!$B$2:$B$49,,0)</f>
        <v>Ara</v>
      </c>
      <c r="J628" s="2"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t="str">
        <f>_xlfn.XLOOKUP(C629,customers!$A$2:$A$1001,customers!$G$2:$G$1001,,0)</f>
        <v>United States</v>
      </c>
      <c r="I629" s="2" t="str">
        <f>_xlfn.XLOOKUP(D629,products!$A$2:$A$49,products!$B$2:$B$49,,0)</f>
        <v>Exc</v>
      </c>
      <c r="J629" s="2"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6">
        <f t="shared" si="27"/>
        <v>63.249999999999993</v>
      </c>
      <c r="N629" t="str">
        <f t="shared" si="28"/>
        <v>Excelsia</v>
      </c>
      <c r="O629" t="str">
        <f t="shared" si="29"/>
        <v>Medium</v>
      </c>
      <c r="P629" t="str">
        <f>_xlfn.XLOOKUP(Table1[[#This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t="str">
        <f>_xlfn.XLOOKUP(C630,customers!$A$2:$A$1001,customers!$G$2:$G$1001,,0)</f>
        <v>Ireland</v>
      </c>
      <c r="I630" s="2" t="str">
        <f>_xlfn.XLOOKUP(D630,products!$A$2:$A$49,products!$B$2:$B$49,,0)</f>
        <v>Exc</v>
      </c>
      <c r="J630" s="2"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6">
        <f t="shared" si="27"/>
        <v>26.73</v>
      </c>
      <c r="N630" t="str">
        <f t="shared" si="28"/>
        <v>Excelsia</v>
      </c>
      <c r="O630" t="str">
        <f t="shared" si="29"/>
        <v>Light</v>
      </c>
      <c r="P630" t="str">
        <f>_xlfn.XLOOKUP(Table1[[#This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t="str">
        <f>_xlfn.XLOOKUP(C631,customers!$A$2:$A$1001,customers!$G$2:$G$1001,,0)</f>
        <v>Ireland</v>
      </c>
      <c r="I631" s="2" t="str">
        <f>_xlfn.XLOOKUP(D631,products!$A$2:$A$49,products!$B$2:$B$49,,0)</f>
        <v>Lib</v>
      </c>
      <c r="J631" s="2"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t="str">
        <f>_xlfn.XLOOKUP(Table1[[#This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t="str">
        <f>_xlfn.XLOOKUP(C632,customers!$A$2:$A$1001,customers!$G$2:$G$1001,,0)</f>
        <v>Ireland</v>
      </c>
      <c r="I632" s="2" t="str">
        <f>_xlfn.XLOOKUP(D632,products!$A$2:$A$49,products!$B$2:$B$49,,0)</f>
        <v>Ara</v>
      </c>
      <c r="J632" s="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t="str">
        <f>_xlfn.XLOOKUP(C633,customers!$A$2:$A$1001,customers!$G$2:$G$1001,,0)</f>
        <v>Ireland</v>
      </c>
      <c r="I633" s="2" t="str">
        <f>_xlfn.XLOOKUP(D633,products!$A$2:$A$49,products!$B$2:$B$49,,0)</f>
        <v>Rob</v>
      </c>
      <c r="J633" s="2"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t="str">
        <f>_xlfn.XLOOKUP(C634,customers!$A$2:$A$1001,customers!$G$2:$G$1001,,0)</f>
        <v>United States</v>
      </c>
      <c r="I634" s="2" t="str">
        <f>_xlfn.XLOOKUP(D634,products!$A$2:$A$49,products!$B$2:$B$49,,0)</f>
        <v>Exc</v>
      </c>
      <c r="J634" s="2"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6">
        <f t="shared" si="27"/>
        <v>35.64</v>
      </c>
      <c r="N634" t="str">
        <f t="shared" si="28"/>
        <v>Excelsia</v>
      </c>
      <c r="O634" t="str">
        <f t="shared" si="29"/>
        <v>Light</v>
      </c>
      <c r="P634" t="str">
        <f>_xlfn.XLOOKUP(Table1[[#This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t="str">
        <f>_xlfn.XLOOKUP(C635,customers!$A$2:$A$1001,customers!$G$2:$G$1001,,0)</f>
        <v>United States</v>
      </c>
      <c r="I635" s="2" t="str">
        <f>_xlfn.XLOOKUP(D635,products!$A$2:$A$49,products!$B$2:$B$49,,0)</f>
        <v>Rob</v>
      </c>
      <c r="J635" s="2"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Light</v>
      </c>
      <c r="P635" t="str">
        <f>_xlfn.XLOOKUP(Table1[[#This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t="str">
        <f>_xlfn.XLOOKUP(C636,customers!$A$2:$A$1001,customers!$G$2:$G$1001,,0)</f>
        <v>United States</v>
      </c>
      <c r="I636" s="2" t="str">
        <f>_xlfn.XLOOKUP(D636,products!$A$2:$A$49,products!$B$2:$B$49,,0)</f>
        <v>Lib</v>
      </c>
      <c r="J636" s="2"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t="str">
        <f>_xlfn.XLOOKUP(Table1[[#This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t="str">
        <f>_xlfn.XLOOKUP(C637,customers!$A$2:$A$1001,customers!$G$2:$G$1001,,0)</f>
        <v>United States</v>
      </c>
      <c r="I637" s="2" t="str">
        <f>_xlfn.XLOOKUP(D637,products!$A$2:$A$49,products!$B$2:$B$49,,0)</f>
        <v>Exc</v>
      </c>
      <c r="J637" s="2"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6">
        <f t="shared" si="27"/>
        <v>35.64</v>
      </c>
      <c r="N637" t="str">
        <f t="shared" si="28"/>
        <v>Excelsia</v>
      </c>
      <c r="O637" t="str">
        <f t="shared" si="29"/>
        <v>Light</v>
      </c>
      <c r="P637" t="str">
        <f>_xlfn.XLOOKUP(Table1[[#This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t="str">
        <f>_xlfn.XLOOKUP(C638,customers!$A$2:$A$1001,customers!$G$2:$G$1001,,0)</f>
        <v>United States</v>
      </c>
      <c r="I638" s="2" t="str">
        <f>_xlfn.XLOOKUP(D638,products!$A$2:$A$49,products!$B$2:$B$49,,0)</f>
        <v>Lib</v>
      </c>
      <c r="J638" s="2"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Light</v>
      </c>
      <c r="P638" t="str">
        <f>_xlfn.XLOOKUP(Table1[[#This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t="str">
        <f>_xlfn.XLOOKUP(C639,customers!$A$2:$A$1001,customers!$G$2:$G$1001,,0)</f>
        <v>Ireland</v>
      </c>
      <c r="I639" s="2" t="str">
        <f>_xlfn.XLOOKUP(D639,products!$A$2:$A$49,products!$B$2:$B$49,,0)</f>
        <v>Exc</v>
      </c>
      <c r="J639" s="2"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6">
        <f t="shared" si="27"/>
        <v>31.624999999999996</v>
      </c>
      <c r="N639" t="str">
        <f t="shared" si="28"/>
        <v>Excelsia</v>
      </c>
      <c r="O639" t="str">
        <f t="shared" si="29"/>
        <v>Medium</v>
      </c>
      <c r="P639" t="str">
        <f>_xlfn.XLOOKUP(Table1[[#This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t="str">
        <f>_xlfn.XLOOKUP(C640,customers!$A$2:$A$1001,customers!$G$2:$G$1001,,0)</f>
        <v>Ireland</v>
      </c>
      <c r="I640" s="2" t="str">
        <f>_xlfn.XLOOKUP(D640,products!$A$2:$A$49,products!$B$2:$B$49,,0)</f>
        <v>Ara</v>
      </c>
      <c r="J640" s="2"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t="str">
        <f>_xlfn.XLOOKUP(C641,customers!$A$2:$A$1001,customers!$G$2:$G$1001,,0)</f>
        <v>United States</v>
      </c>
      <c r="I641" s="2" t="str">
        <f>_xlfn.XLOOKUP(D641,products!$A$2:$A$49,products!$B$2:$B$49,,0)</f>
        <v>Lib</v>
      </c>
      <c r="J641" s="2"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t="str">
        <f>_xlfn.XLOOKUP(C642,customers!$A$2:$A$1001,customers!$G$2:$G$1001,,0)</f>
        <v>United States</v>
      </c>
      <c r="I642" s="2" t="str">
        <f>_xlfn.XLOOKUP(D642,products!$A$2:$A$49,products!$B$2:$B$49,,0)</f>
        <v>Rob</v>
      </c>
      <c r="J642" s="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t="str">
        <f>_xlfn.XLOOKUP(C643,customers!$A$2:$A$1001,customers!$G$2:$G$1001,,0)</f>
        <v>United States</v>
      </c>
      <c r="I643" s="2" t="str">
        <f>_xlfn.XLOOKUP(D643,products!$A$2:$A$49,products!$B$2:$B$49,,0)</f>
        <v>Rob</v>
      </c>
      <c r="J643" s="2"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6">
        <f t="shared" ref="M643:M706" si="30">L643*E643</f>
        <v>35.849999999999994</v>
      </c>
      <c r="N643" t="str">
        <f t="shared" ref="N643:N706" si="31">IF(I643="Rob","Robusta",IF(I643="Exc","Excelsia",IF(I643="Ara","Arabica",IF(I643="Lib","Liberica",""))))</f>
        <v>Robusta</v>
      </c>
      <c r="O643" t="str">
        <f t="shared" ref="O643:O706" si="32">IF(J643="M","Medium",IF(J643="L","Light",IF(J643="D","Dark","")))</f>
        <v>Light</v>
      </c>
      <c r="P643" t="str">
        <f>_xlfn.XLOOKUP(Table1[[#This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t="str">
        <f>_xlfn.XLOOKUP(C644,customers!$A$2:$A$1001,customers!$G$2:$G$1001,,0)</f>
        <v>United Kingdom</v>
      </c>
      <c r="I644" s="2" t="str">
        <f>_xlfn.XLOOKUP(D644,products!$A$2:$A$49,products!$B$2:$B$49,,0)</f>
        <v>Exc</v>
      </c>
      <c r="J644" s="2"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6">
        <f t="shared" si="30"/>
        <v>8.25</v>
      </c>
      <c r="N644" t="str">
        <f t="shared" si="31"/>
        <v>Excelsia</v>
      </c>
      <c r="O644" t="str">
        <f t="shared" si="32"/>
        <v>Medium</v>
      </c>
      <c r="P644" t="str">
        <f>_xlfn.XLOOKUP(Table1[[#This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t="str">
        <f>_xlfn.XLOOKUP(C645,customers!$A$2:$A$1001,customers!$G$2:$G$1001,,0)</f>
        <v>United States</v>
      </c>
      <c r="I645" s="2" t="str">
        <f>_xlfn.XLOOKUP(D645,products!$A$2:$A$49,products!$B$2:$B$49,,0)</f>
        <v>Exc</v>
      </c>
      <c r="J645" s="2"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6">
        <f t="shared" si="30"/>
        <v>102.46499999999997</v>
      </c>
      <c r="N645" t="str">
        <f t="shared" si="31"/>
        <v>Excelsia</v>
      </c>
      <c r="O645" t="str">
        <f t="shared" si="32"/>
        <v>Light</v>
      </c>
      <c r="P645" t="str">
        <f>_xlfn.XLOOKUP(Table1[[#This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t="str">
        <f>_xlfn.XLOOKUP(C646,customers!$A$2:$A$1001,customers!$G$2:$G$1001,,0)</f>
        <v>United States</v>
      </c>
      <c r="I646" s="2" t="str">
        <f>_xlfn.XLOOKUP(D646,products!$A$2:$A$49,products!$B$2:$B$49,,0)</f>
        <v>Rob</v>
      </c>
      <c r="J646" s="2"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t="str">
        <f>_xlfn.XLOOKUP(C647,customers!$A$2:$A$1001,customers!$G$2:$G$1001,,0)</f>
        <v>United States</v>
      </c>
      <c r="I647" s="2" t="str">
        <f>_xlfn.XLOOKUP(D647,products!$A$2:$A$49,products!$B$2:$B$49,,0)</f>
        <v>Ara</v>
      </c>
      <c r="J647" s="2"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t="str">
        <f>_xlfn.XLOOKUP(C648,customers!$A$2:$A$1001,customers!$G$2:$G$1001,,0)</f>
        <v>United States</v>
      </c>
      <c r="I648" s="2" t="str">
        <f>_xlfn.XLOOKUP(D648,products!$A$2:$A$49,products!$B$2:$B$49,,0)</f>
        <v>Ara</v>
      </c>
      <c r="J648" s="2"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t="str">
        <f>_xlfn.XLOOKUP(C649,customers!$A$2:$A$1001,customers!$G$2:$G$1001,,0)</f>
        <v>United Kingdom</v>
      </c>
      <c r="I649" s="2" t="str">
        <f>_xlfn.XLOOKUP(D649,products!$A$2:$A$49,products!$B$2:$B$49,,0)</f>
        <v>Lib</v>
      </c>
      <c r="J649" s="2"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Light</v>
      </c>
      <c r="P649" t="str">
        <f>_xlfn.XLOOKUP(Table1[[#This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t="str">
        <f>_xlfn.XLOOKUP(C650,customers!$A$2:$A$1001,customers!$G$2:$G$1001,,0)</f>
        <v>United States</v>
      </c>
      <c r="I650" s="2" t="str">
        <f>_xlfn.XLOOKUP(D650,products!$A$2:$A$49,products!$B$2:$B$49,,0)</f>
        <v>Rob</v>
      </c>
      <c r="J650" s="2"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t="str">
        <f>_xlfn.XLOOKUP(Table1[[#This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t="str">
        <f>_xlfn.XLOOKUP(C651,customers!$A$2:$A$1001,customers!$G$2:$G$1001,,0)</f>
        <v>United Kingdom</v>
      </c>
      <c r="I651" s="2" t="str">
        <f>_xlfn.XLOOKUP(D651,products!$A$2:$A$49,products!$B$2:$B$49,,0)</f>
        <v>Lib</v>
      </c>
      <c r="J651" s="2"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Light</v>
      </c>
      <c r="P651" t="str">
        <f>_xlfn.XLOOKUP(Table1[[#This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t="str">
        <f>_xlfn.XLOOKUP(C652,customers!$A$2:$A$1001,customers!$G$2:$G$1001,,0)</f>
        <v>United States</v>
      </c>
      <c r="I652" s="2" t="str">
        <f>_xlfn.XLOOKUP(D652,products!$A$2:$A$49,products!$B$2:$B$49,,0)</f>
        <v>Rob</v>
      </c>
      <c r="J652" s="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t="str">
        <f>_xlfn.XLOOKUP(C653,customers!$A$2:$A$1001,customers!$G$2:$G$1001,,0)</f>
        <v>United States</v>
      </c>
      <c r="I653" s="2" t="str">
        <f>_xlfn.XLOOKUP(D653,products!$A$2:$A$49,products!$B$2:$B$49,,0)</f>
        <v>Rob</v>
      </c>
      <c r="J653" s="2"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Light</v>
      </c>
      <c r="P653" t="str">
        <f>_xlfn.XLOOKUP(Table1[[#This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t="str">
        <f>_xlfn.XLOOKUP(C654,customers!$A$2:$A$1001,customers!$G$2:$G$1001,,0)</f>
        <v>Ireland</v>
      </c>
      <c r="I654" s="2" t="str">
        <f>_xlfn.XLOOKUP(D654,products!$A$2:$A$49,products!$B$2:$B$49,,0)</f>
        <v>Lib</v>
      </c>
      <c r="J654" s="2"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Light</v>
      </c>
      <c r="P654" t="str">
        <f>_xlfn.XLOOKUP(Table1[[#This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t="str">
        <f>_xlfn.XLOOKUP(C655,customers!$A$2:$A$1001,customers!$G$2:$G$1001,,0)</f>
        <v>United States</v>
      </c>
      <c r="I655" s="2" t="str">
        <f>_xlfn.XLOOKUP(D655,products!$A$2:$A$49,products!$B$2:$B$49,,0)</f>
        <v>Ara</v>
      </c>
      <c r="J655" s="2"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t="str">
        <f>_xlfn.XLOOKUP(C656,customers!$A$2:$A$1001,customers!$G$2:$G$1001,,0)</f>
        <v>United States</v>
      </c>
      <c r="I656" s="2" t="str">
        <f>_xlfn.XLOOKUP(D656,products!$A$2:$A$49,products!$B$2:$B$49,,0)</f>
        <v>Ara</v>
      </c>
      <c r="J656" s="2"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t="str">
        <f>_xlfn.XLOOKUP(C657,customers!$A$2:$A$1001,customers!$G$2:$G$1001,,0)</f>
        <v>United States</v>
      </c>
      <c r="I657" s="2" t="str">
        <f>_xlfn.XLOOKUP(D657,products!$A$2:$A$49,products!$B$2:$B$49,,0)</f>
        <v>Rob</v>
      </c>
      <c r="J657" s="2"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t="str">
        <f>_xlfn.XLOOKUP(C658,customers!$A$2:$A$1001,customers!$G$2:$G$1001,,0)</f>
        <v>United States</v>
      </c>
      <c r="I658" s="2" t="str">
        <f>_xlfn.XLOOKUP(D658,products!$A$2:$A$49,products!$B$2:$B$49,,0)</f>
        <v>Lib</v>
      </c>
      <c r="J658" s="2"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t="str">
        <f>_xlfn.XLOOKUP(Table1[[#This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t="str">
        <f>_xlfn.XLOOKUP(C659,customers!$A$2:$A$1001,customers!$G$2:$G$1001,,0)</f>
        <v>United States</v>
      </c>
      <c r="I659" s="2" t="str">
        <f>_xlfn.XLOOKUP(D659,products!$A$2:$A$49,products!$B$2:$B$49,,0)</f>
        <v>Ara</v>
      </c>
      <c r="J659" s="2"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t="str">
        <f>_xlfn.XLOOKUP(Table1[[#This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t="str">
        <f>_xlfn.XLOOKUP(C660,customers!$A$2:$A$1001,customers!$G$2:$G$1001,,0)</f>
        <v>United States</v>
      </c>
      <c r="I660" s="2" t="str">
        <f>_xlfn.XLOOKUP(D660,products!$A$2:$A$49,products!$B$2:$B$49,,0)</f>
        <v>Exc</v>
      </c>
      <c r="J660" s="2"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6">
        <f t="shared" si="30"/>
        <v>24.75</v>
      </c>
      <c r="N660" t="str">
        <f t="shared" si="31"/>
        <v>Excelsia</v>
      </c>
      <c r="O660" t="str">
        <f t="shared" si="32"/>
        <v>Medium</v>
      </c>
      <c r="P660" t="str">
        <f>_xlfn.XLOOKUP(Table1[[#This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t="str">
        <f>_xlfn.XLOOKUP(C661,customers!$A$2:$A$1001,customers!$G$2:$G$1001,,0)</f>
        <v>Ireland</v>
      </c>
      <c r="I661" s="2" t="str">
        <f>_xlfn.XLOOKUP(D661,products!$A$2:$A$49,products!$B$2:$B$49,,0)</f>
        <v>Ara</v>
      </c>
      <c r="J661" s="2"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t="str">
        <f>_xlfn.XLOOKUP(C662,customers!$A$2:$A$1001,customers!$G$2:$G$1001,,0)</f>
        <v>United States</v>
      </c>
      <c r="I662" s="2" t="str">
        <f>_xlfn.XLOOKUP(D662,products!$A$2:$A$49,products!$B$2:$B$49,,0)</f>
        <v>Exc</v>
      </c>
      <c r="J662" s="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6">
        <f t="shared" si="30"/>
        <v>53.46</v>
      </c>
      <c r="N662" t="str">
        <f t="shared" si="31"/>
        <v>Excelsia</v>
      </c>
      <c r="O662" t="str">
        <f t="shared" si="32"/>
        <v>Light</v>
      </c>
      <c r="P662" t="str">
        <f>_xlfn.XLOOKUP(Table1[[#This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t="str">
        <f>_xlfn.XLOOKUP(C663,customers!$A$2:$A$1001,customers!$G$2:$G$1001,,0)</f>
        <v>United States</v>
      </c>
      <c r="I663" s="2" t="str">
        <f>_xlfn.XLOOKUP(D663,products!$A$2:$A$49,products!$B$2:$B$49,,0)</f>
        <v>Ara</v>
      </c>
      <c r="J663" s="2"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t="str">
        <f>_xlfn.XLOOKUP(Table1[[#This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t="str">
        <f>_xlfn.XLOOKUP(C664,customers!$A$2:$A$1001,customers!$G$2:$G$1001,,0)</f>
        <v>United States</v>
      </c>
      <c r="I664" s="2" t="str">
        <f>_xlfn.XLOOKUP(D664,products!$A$2:$A$49,products!$B$2:$B$49,,0)</f>
        <v>Lib</v>
      </c>
      <c r="J664" s="2"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t="str">
        <f>_xlfn.XLOOKUP(C665,customers!$A$2:$A$1001,customers!$G$2:$G$1001,,0)</f>
        <v>United States</v>
      </c>
      <c r="I665" s="2" t="str">
        <f>_xlfn.XLOOKUP(D665,products!$A$2:$A$49,products!$B$2:$B$49,,0)</f>
        <v>Ara</v>
      </c>
      <c r="J665" s="2"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t="str">
        <f>_xlfn.XLOOKUP(Table1[[#This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t="str">
        <f>_xlfn.XLOOKUP(C666,customers!$A$2:$A$1001,customers!$G$2:$G$1001,,0)</f>
        <v>United States</v>
      </c>
      <c r="I666" s="2" t="str">
        <f>_xlfn.XLOOKUP(D666,products!$A$2:$A$49,products!$B$2:$B$49,,0)</f>
        <v>Exc</v>
      </c>
      <c r="J666" s="2"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6">
        <f t="shared" si="30"/>
        <v>72.900000000000006</v>
      </c>
      <c r="N666" t="str">
        <f t="shared" si="31"/>
        <v>Excelsia</v>
      </c>
      <c r="O666" t="str">
        <f t="shared" si="32"/>
        <v>Dark</v>
      </c>
      <c r="P666" t="str">
        <f>_xlfn.XLOOKUP(Table1[[#This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t="str">
        <f>_xlfn.XLOOKUP(C667,customers!$A$2:$A$1001,customers!$G$2:$G$1001,,0)</f>
        <v>United States</v>
      </c>
      <c r="I667" s="2" t="str">
        <f>_xlfn.XLOOKUP(D667,products!$A$2:$A$49,products!$B$2:$B$49,,0)</f>
        <v>Lib</v>
      </c>
      <c r="J667" s="2"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t="str">
        <f>_xlfn.XLOOKUP(Table1[[#This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t="str">
        <f>_xlfn.XLOOKUP(C668,customers!$A$2:$A$1001,customers!$G$2:$G$1001,,0)</f>
        <v>United States</v>
      </c>
      <c r="I668" s="2" t="str">
        <f>_xlfn.XLOOKUP(D668,products!$A$2:$A$49,products!$B$2:$B$49,,0)</f>
        <v>Ara</v>
      </c>
      <c r="J668" s="2"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t="str">
        <f>_xlfn.XLOOKUP(C669,customers!$A$2:$A$1001,customers!$G$2:$G$1001,,0)</f>
        <v>Ireland</v>
      </c>
      <c r="I669" s="2" t="str">
        <f>_xlfn.XLOOKUP(D669,products!$A$2:$A$49,products!$B$2:$B$49,,0)</f>
        <v>Ara</v>
      </c>
      <c r="J669" s="2"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t="str">
        <f>_xlfn.XLOOKUP(C670,customers!$A$2:$A$1001,customers!$G$2:$G$1001,,0)</f>
        <v>United States</v>
      </c>
      <c r="I670" s="2" t="str">
        <f>_xlfn.XLOOKUP(D670,products!$A$2:$A$49,products!$B$2:$B$49,,0)</f>
        <v>Rob</v>
      </c>
      <c r="J670" s="2"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t="str">
        <f>_xlfn.XLOOKUP(C671,customers!$A$2:$A$1001,customers!$G$2:$G$1001,,0)</f>
        <v>United States</v>
      </c>
      <c r="I671" s="2" t="str">
        <f>_xlfn.XLOOKUP(D671,products!$A$2:$A$49,products!$B$2:$B$49,,0)</f>
        <v>Lib</v>
      </c>
      <c r="J671" s="2"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t="str">
        <f>_xlfn.XLOOKUP(C672,customers!$A$2:$A$1001,customers!$G$2:$G$1001,,0)</f>
        <v>United States</v>
      </c>
      <c r="I672" s="2" t="str">
        <f>_xlfn.XLOOKUP(D672,products!$A$2:$A$49,products!$B$2:$B$49,,0)</f>
        <v>Lib</v>
      </c>
      <c r="J672" s="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t="str">
        <f>_xlfn.XLOOKUP(C673,customers!$A$2:$A$1001,customers!$G$2:$G$1001,,0)</f>
        <v>United States</v>
      </c>
      <c r="I673" s="2" t="str">
        <f>_xlfn.XLOOKUP(D673,products!$A$2:$A$49,products!$B$2:$B$49,,0)</f>
        <v>Rob</v>
      </c>
      <c r="J673" s="2"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Light</v>
      </c>
      <c r="P673" t="str">
        <f>_xlfn.XLOOKUP(Table1[[#This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t="str">
        <f>_xlfn.XLOOKUP(C674,customers!$A$2:$A$1001,customers!$G$2:$G$1001,,0)</f>
        <v>United States</v>
      </c>
      <c r="I674" s="2" t="str">
        <f>_xlfn.XLOOKUP(D674,products!$A$2:$A$49,products!$B$2:$B$49,,0)</f>
        <v>Lib</v>
      </c>
      <c r="J674" s="2"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t="str">
        <f>_xlfn.XLOOKUP(Table1[[#This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t="str">
        <f>_xlfn.XLOOKUP(C675,customers!$A$2:$A$1001,customers!$G$2:$G$1001,,0)</f>
        <v>United States</v>
      </c>
      <c r="I675" s="2" t="str">
        <f>_xlfn.XLOOKUP(D675,products!$A$2:$A$49,products!$B$2:$B$49,,0)</f>
        <v>Exc</v>
      </c>
      <c r="J675" s="2"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6">
        <f t="shared" si="30"/>
        <v>82.5</v>
      </c>
      <c r="N675" t="str">
        <f t="shared" si="31"/>
        <v>Excelsia</v>
      </c>
      <c r="O675" t="str">
        <f t="shared" si="32"/>
        <v>Medium</v>
      </c>
      <c r="P675" t="str">
        <f>_xlfn.XLOOKUP(Table1[[#This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t="str">
        <f>_xlfn.XLOOKUP(C676,customers!$A$2:$A$1001,customers!$G$2:$G$1001,,0)</f>
        <v>United States</v>
      </c>
      <c r="I676" s="2" t="str">
        <f>_xlfn.XLOOKUP(D676,products!$A$2:$A$49,products!$B$2:$B$49,,0)</f>
        <v>Ara</v>
      </c>
      <c r="J676" s="2"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t="str">
        <f>_xlfn.XLOOKUP(C677,customers!$A$2:$A$1001,customers!$G$2:$G$1001,,0)</f>
        <v>United States</v>
      </c>
      <c r="I677" s="2" t="str">
        <f>_xlfn.XLOOKUP(D677,products!$A$2:$A$49,products!$B$2:$B$49,,0)</f>
        <v>Lib</v>
      </c>
      <c r="J677" s="2"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t="str">
        <f>_xlfn.XLOOKUP(C678,customers!$A$2:$A$1001,customers!$G$2:$G$1001,,0)</f>
        <v>United States</v>
      </c>
      <c r="I678" s="2" t="str">
        <f>_xlfn.XLOOKUP(D678,products!$A$2:$A$49,products!$B$2:$B$49,,0)</f>
        <v>Lib</v>
      </c>
      <c r="J678" s="2"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Light</v>
      </c>
      <c r="P678" t="str">
        <f>_xlfn.XLOOKUP(Table1[[#This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t="str">
        <f>_xlfn.XLOOKUP(C679,customers!$A$2:$A$1001,customers!$G$2:$G$1001,,0)</f>
        <v>Ireland</v>
      </c>
      <c r="I679" s="2" t="str">
        <f>_xlfn.XLOOKUP(D679,products!$A$2:$A$49,products!$B$2:$B$49,,0)</f>
        <v>Lib</v>
      </c>
      <c r="J679" s="2"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t="str">
        <f>_xlfn.XLOOKUP(Table1[[#This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t="str">
        <f>_xlfn.XLOOKUP(C680,customers!$A$2:$A$1001,customers!$G$2:$G$1001,,0)</f>
        <v>United States</v>
      </c>
      <c r="I680" s="2" t="str">
        <f>_xlfn.XLOOKUP(D680,products!$A$2:$A$49,products!$B$2:$B$49,,0)</f>
        <v>Ara</v>
      </c>
      <c r="J680" s="2"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t="str">
        <f>_xlfn.XLOOKUP(C681,customers!$A$2:$A$1001,customers!$G$2:$G$1001,,0)</f>
        <v>United Kingdom</v>
      </c>
      <c r="I681" s="2" t="str">
        <f>_xlfn.XLOOKUP(D681,products!$A$2:$A$49,products!$B$2:$B$49,,0)</f>
        <v>Rob</v>
      </c>
      <c r="J681" s="2"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t="str">
        <f>_xlfn.XLOOKUP(C682,customers!$A$2:$A$1001,customers!$G$2:$G$1001,,0)</f>
        <v>United States</v>
      </c>
      <c r="I682" s="2" t="str">
        <f>_xlfn.XLOOKUP(D682,products!$A$2:$A$49,products!$B$2:$B$49,,0)</f>
        <v>Ara</v>
      </c>
      <c r="J682" s="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t="str">
        <f>_xlfn.XLOOKUP(Table1[[#This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t="str">
        <f>_xlfn.XLOOKUP(C683,customers!$A$2:$A$1001,customers!$G$2:$G$1001,,0)</f>
        <v>United Kingdom</v>
      </c>
      <c r="I683" s="2" t="str">
        <f>_xlfn.XLOOKUP(D683,products!$A$2:$A$49,products!$B$2:$B$49,,0)</f>
        <v>Lib</v>
      </c>
      <c r="J683" s="2"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Light</v>
      </c>
      <c r="P683" t="str">
        <f>_xlfn.XLOOKUP(Table1[[#This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t="str">
        <f>_xlfn.XLOOKUP(C684,customers!$A$2:$A$1001,customers!$G$2:$G$1001,,0)</f>
        <v>United States</v>
      </c>
      <c r="I684" s="2" t="str">
        <f>_xlfn.XLOOKUP(D684,products!$A$2:$A$49,products!$B$2:$B$49,,0)</f>
        <v>Exc</v>
      </c>
      <c r="J684" s="2"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6">
        <f t="shared" si="30"/>
        <v>8.25</v>
      </c>
      <c r="N684" t="str">
        <f t="shared" si="31"/>
        <v>Excelsia</v>
      </c>
      <c r="O684" t="str">
        <f t="shared" si="32"/>
        <v>Medium</v>
      </c>
      <c r="P684" t="str">
        <f>_xlfn.XLOOKUP(Table1[[#This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t="str">
        <f>_xlfn.XLOOKUP(C685,customers!$A$2:$A$1001,customers!$G$2:$G$1001,,0)</f>
        <v>United States</v>
      </c>
      <c r="I685" s="2" t="str">
        <f>_xlfn.XLOOKUP(D685,products!$A$2:$A$49,products!$B$2:$B$49,,0)</f>
        <v>Lib</v>
      </c>
      <c r="J685" s="2"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t="str">
        <f>_xlfn.XLOOKUP(Table1[[#This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t="str">
        <f>_xlfn.XLOOKUP(C686,customers!$A$2:$A$1001,customers!$G$2:$G$1001,,0)</f>
        <v>United States</v>
      </c>
      <c r="I686" s="2" t="str">
        <f>_xlfn.XLOOKUP(D686,products!$A$2:$A$49,products!$B$2:$B$49,,0)</f>
        <v>Rob</v>
      </c>
      <c r="J686" s="2"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Light</v>
      </c>
      <c r="P686" t="str">
        <f>_xlfn.XLOOKUP(Table1[[#This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t="str">
        <f>_xlfn.XLOOKUP(C687,customers!$A$2:$A$1001,customers!$G$2:$G$1001,,0)</f>
        <v>United States</v>
      </c>
      <c r="I687" s="2" t="str">
        <f>_xlfn.XLOOKUP(D687,products!$A$2:$A$49,products!$B$2:$B$49,,0)</f>
        <v>Lib</v>
      </c>
      <c r="J687" s="2"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Light</v>
      </c>
      <c r="P687" t="str">
        <f>_xlfn.XLOOKUP(Table1[[#This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t="str">
        <f>_xlfn.XLOOKUP(C688,customers!$A$2:$A$1001,customers!$G$2:$G$1001,,0)</f>
        <v>United States</v>
      </c>
      <c r="I688" s="2" t="str">
        <f>_xlfn.XLOOKUP(D688,products!$A$2:$A$49,products!$B$2:$B$49,,0)</f>
        <v>Rob</v>
      </c>
      <c r="J688" s="2"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t="str">
        <f>_xlfn.XLOOKUP(C689,customers!$A$2:$A$1001,customers!$G$2:$G$1001,,0)</f>
        <v>United States</v>
      </c>
      <c r="I689" s="2" t="str">
        <f>_xlfn.XLOOKUP(D689,products!$A$2:$A$49,products!$B$2:$B$49,,0)</f>
        <v>Exc</v>
      </c>
      <c r="J689" s="2"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6">
        <f t="shared" si="30"/>
        <v>16.5</v>
      </c>
      <c r="N689" t="str">
        <f t="shared" si="31"/>
        <v>Excelsia</v>
      </c>
      <c r="O689" t="str">
        <f t="shared" si="32"/>
        <v>Medium</v>
      </c>
      <c r="P689" t="str">
        <f>_xlfn.XLOOKUP(Table1[[#This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t="str">
        <f>_xlfn.XLOOKUP(C690,customers!$A$2:$A$1001,customers!$G$2:$G$1001,,0)</f>
        <v>Ireland</v>
      </c>
      <c r="I690" s="2" t="str">
        <f>_xlfn.XLOOKUP(D690,products!$A$2:$A$49,products!$B$2:$B$49,,0)</f>
        <v>Ara</v>
      </c>
      <c r="J690" s="2"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Light</v>
      </c>
      <c r="P690" t="str">
        <f>_xlfn.XLOOKUP(Table1[[#This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t="str">
        <f>_xlfn.XLOOKUP(C691,customers!$A$2:$A$1001,customers!$G$2:$G$1001,,0)</f>
        <v>United States</v>
      </c>
      <c r="I691" s="2" t="str">
        <f>_xlfn.XLOOKUP(D691,products!$A$2:$A$49,products!$B$2:$B$49,,0)</f>
        <v>Ara</v>
      </c>
      <c r="J691" s="2"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t="str">
        <f>_xlfn.XLOOKUP(Table1[[#This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t="str">
        <f>_xlfn.XLOOKUP(C692,customers!$A$2:$A$1001,customers!$G$2:$G$1001,,0)</f>
        <v>United States</v>
      </c>
      <c r="I692" s="2" t="str">
        <f>_xlfn.XLOOKUP(D692,products!$A$2:$A$49,products!$B$2:$B$49,,0)</f>
        <v>Lib</v>
      </c>
      <c r="J692" s="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t="str">
        <f>_xlfn.XLOOKUP(C693,customers!$A$2:$A$1001,customers!$G$2:$G$1001,,0)</f>
        <v>Ireland</v>
      </c>
      <c r="I693" s="2" t="str">
        <f>_xlfn.XLOOKUP(D693,products!$A$2:$A$49,products!$B$2:$B$49,,0)</f>
        <v>Ara</v>
      </c>
      <c r="J693" s="2"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t="str">
        <f>_xlfn.XLOOKUP(Table1[[#This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t="str">
        <f>_xlfn.XLOOKUP(C694,customers!$A$2:$A$1001,customers!$G$2:$G$1001,,0)</f>
        <v>United States</v>
      </c>
      <c r="I694" s="2" t="str">
        <f>_xlfn.XLOOKUP(D694,products!$A$2:$A$49,products!$B$2:$B$49,,0)</f>
        <v>Lib</v>
      </c>
      <c r="J694" s="2"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t="str">
        <f>_xlfn.XLOOKUP(Table1[[#This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t="str">
        <f>_xlfn.XLOOKUP(C695,customers!$A$2:$A$1001,customers!$G$2:$G$1001,,0)</f>
        <v>United States</v>
      </c>
      <c r="I695" s="2" t="str">
        <f>_xlfn.XLOOKUP(D695,products!$A$2:$A$49,products!$B$2:$B$49,,0)</f>
        <v>Ara</v>
      </c>
      <c r="J695" s="2"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t="str">
        <f>_xlfn.XLOOKUP(C696,customers!$A$2:$A$1001,customers!$G$2:$G$1001,,0)</f>
        <v>United States</v>
      </c>
      <c r="I696" s="2" t="str">
        <f>_xlfn.XLOOKUP(D696,products!$A$2:$A$49,products!$B$2:$B$49,,0)</f>
        <v>Exc</v>
      </c>
      <c r="J696" s="2"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6">
        <f t="shared" si="30"/>
        <v>36.450000000000003</v>
      </c>
      <c r="N696" t="str">
        <f t="shared" si="31"/>
        <v>Excelsia</v>
      </c>
      <c r="O696" t="str">
        <f t="shared" si="32"/>
        <v>Dark</v>
      </c>
      <c r="P696" t="str">
        <f>_xlfn.XLOOKUP(Table1[[#This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t="str">
        <f>_xlfn.XLOOKUP(C697,customers!$A$2:$A$1001,customers!$G$2:$G$1001,,0)</f>
        <v>United States</v>
      </c>
      <c r="I697" s="2" t="str">
        <f>_xlfn.XLOOKUP(D697,products!$A$2:$A$49,products!$B$2:$B$49,,0)</f>
        <v>Lib</v>
      </c>
      <c r="J697" s="2"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t="str">
        <f>_xlfn.XLOOKUP(C698,customers!$A$2:$A$1001,customers!$G$2:$G$1001,,0)</f>
        <v>United States</v>
      </c>
      <c r="I698" s="2" t="str">
        <f>_xlfn.XLOOKUP(D698,products!$A$2:$A$49,products!$B$2:$B$49,,0)</f>
        <v>Lib</v>
      </c>
      <c r="J698" s="2"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t="str">
        <f>_xlfn.XLOOKUP(Table1[[#This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t="str">
        <f>_xlfn.XLOOKUP(C699,customers!$A$2:$A$1001,customers!$G$2:$G$1001,,0)</f>
        <v>Ireland</v>
      </c>
      <c r="I699" s="2" t="str">
        <f>_xlfn.XLOOKUP(D699,products!$A$2:$A$49,products!$B$2:$B$49,,0)</f>
        <v>Ara</v>
      </c>
      <c r="J699" s="2"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t="str">
        <f>_xlfn.XLOOKUP(Table1[[#This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t="str">
        <f>_xlfn.XLOOKUP(C700,customers!$A$2:$A$1001,customers!$G$2:$G$1001,,0)</f>
        <v>Ireland</v>
      </c>
      <c r="I700" s="2" t="str">
        <f>_xlfn.XLOOKUP(D700,products!$A$2:$A$49,products!$B$2:$B$49,,0)</f>
        <v>Lib</v>
      </c>
      <c r="J700" s="2"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t="str">
        <f>_xlfn.XLOOKUP(Table1[[#This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t="str">
        <f>_xlfn.XLOOKUP(C701,customers!$A$2:$A$1001,customers!$G$2:$G$1001,,0)</f>
        <v>United States</v>
      </c>
      <c r="I701" s="2" t="str">
        <f>_xlfn.XLOOKUP(D701,products!$A$2:$A$49,products!$B$2:$B$49,,0)</f>
        <v>Ara</v>
      </c>
      <c r="J701" s="2"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t="str">
        <f>_xlfn.XLOOKUP(Table1[[#This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t="str">
        <f>_xlfn.XLOOKUP(C702,customers!$A$2:$A$1001,customers!$G$2:$G$1001,,0)</f>
        <v>United States</v>
      </c>
      <c r="I702" s="2" t="str">
        <f>_xlfn.XLOOKUP(D702,products!$A$2:$A$49,products!$B$2:$B$49,,0)</f>
        <v>Lib</v>
      </c>
      <c r="J702" s="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Light</v>
      </c>
      <c r="P702" t="str">
        <f>_xlfn.XLOOKUP(Table1[[#This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t="str">
        <f>_xlfn.XLOOKUP(C703,customers!$A$2:$A$1001,customers!$G$2:$G$1001,,0)</f>
        <v>Ireland</v>
      </c>
      <c r="I703" s="2" t="str">
        <f>_xlfn.XLOOKUP(D703,products!$A$2:$A$49,products!$B$2:$B$49,,0)</f>
        <v>Ara</v>
      </c>
      <c r="J703" s="2"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t="str">
        <f>_xlfn.XLOOKUP(Table1[[#This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t="str">
        <f>_xlfn.XLOOKUP(C704,customers!$A$2:$A$1001,customers!$G$2:$G$1001,,0)</f>
        <v>United States</v>
      </c>
      <c r="I704" s="2" t="str">
        <f>_xlfn.XLOOKUP(D704,products!$A$2:$A$49,products!$B$2:$B$49,,0)</f>
        <v>Ara</v>
      </c>
      <c r="J704" s="2"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Light</v>
      </c>
      <c r="P704" t="str">
        <f>_xlfn.XLOOKUP(Table1[[#This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t="str">
        <f>_xlfn.XLOOKUP(C705,customers!$A$2:$A$1001,customers!$G$2:$G$1001,,0)</f>
        <v>Ireland</v>
      </c>
      <c r="I705" s="2" t="str">
        <f>_xlfn.XLOOKUP(D705,products!$A$2:$A$49,products!$B$2:$B$49,,0)</f>
        <v>Lib</v>
      </c>
      <c r="J705" s="2"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t="str">
        <f>_xlfn.XLOOKUP(C706,customers!$A$2:$A$1001,customers!$G$2:$G$1001,,0)</f>
        <v>United States</v>
      </c>
      <c r="I706" s="2" t="str">
        <f>_xlfn.XLOOKUP(D706,products!$A$2:$A$49,products!$B$2:$B$49,,0)</f>
        <v>Exc</v>
      </c>
      <c r="J706" s="2"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6">
        <f t="shared" si="30"/>
        <v>21.87</v>
      </c>
      <c r="N706" t="str">
        <f t="shared" si="31"/>
        <v>Excelsia</v>
      </c>
      <c r="O706" t="str">
        <f t="shared" si="32"/>
        <v>Dark</v>
      </c>
      <c r="P706" t="str">
        <f>_xlfn.XLOOKUP(Table1[[#This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t="str">
        <f>_xlfn.XLOOKUP(C707,customers!$A$2:$A$1001,customers!$G$2:$G$1001,,0)</f>
        <v>United States</v>
      </c>
      <c r="I707" s="2" t="str">
        <f>_xlfn.XLOOKUP(D707,products!$A$2:$A$49,products!$B$2:$B$49,,0)</f>
        <v>Exc</v>
      </c>
      <c r="J707" s="2"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6">
        <f t="shared" ref="M707:M770" si="33">L707*E707</f>
        <v>17.82</v>
      </c>
      <c r="N707" t="str">
        <f t="shared" ref="N707:N770" si="34">IF(I707="Rob","Robusta",IF(I707="Exc","Excelsia",IF(I707="Ara","Arabica",IF(I707="Lib","Liberica",""))))</f>
        <v>Excelsia</v>
      </c>
      <c r="O707" t="str">
        <f t="shared" ref="O707:O770" si="35">IF(J707="M","Medium",IF(J707="L","Light",IF(J707="D","Dark","")))</f>
        <v>Light</v>
      </c>
      <c r="P707" t="str">
        <f>_xlfn.XLOOKUP(Table1[[#This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t="str">
        <f>_xlfn.XLOOKUP(C708,customers!$A$2:$A$1001,customers!$G$2:$G$1001,,0)</f>
        <v>United States</v>
      </c>
      <c r="I708" s="2" t="str">
        <f>_xlfn.XLOOKUP(D708,products!$A$2:$A$49,products!$B$2:$B$49,,0)</f>
        <v>Exc</v>
      </c>
      <c r="J708" s="2"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6">
        <f t="shared" si="33"/>
        <v>12.375</v>
      </c>
      <c r="N708" t="str">
        <f t="shared" si="34"/>
        <v>Excelsia</v>
      </c>
      <c r="O708" t="str">
        <f t="shared" si="35"/>
        <v>Medium</v>
      </c>
      <c r="P708" t="str">
        <f>_xlfn.XLOOKUP(Table1[[#This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t="str">
        <f>_xlfn.XLOOKUP(C709,customers!$A$2:$A$1001,customers!$G$2:$G$1001,,0)</f>
        <v>Ireland</v>
      </c>
      <c r="I709" s="2" t="str">
        <f>_xlfn.XLOOKUP(D709,products!$A$2:$A$49,products!$B$2:$B$49,,0)</f>
        <v>Lib</v>
      </c>
      <c r="J709" s="2"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t="str">
        <f>_xlfn.XLOOKUP(Table1[[#This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t="str">
        <f>_xlfn.XLOOKUP(C710,customers!$A$2:$A$1001,customers!$G$2:$G$1001,,0)</f>
        <v>United States</v>
      </c>
      <c r="I710" s="2" t="str">
        <f>_xlfn.XLOOKUP(D710,products!$A$2:$A$49,products!$B$2:$B$49,,0)</f>
        <v>Ara</v>
      </c>
      <c r="J710" s="2"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t="str">
        <f>_xlfn.XLOOKUP(Table1[[#This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t="str">
        <f>_xlfn.XLOOKUP(C711,customers!$A$2:$A$1001,customers!$G$2:$G$1001,,0)</f>
        <v>United States</v>
      </c>
      <c r="I711" s="2" t="str">
        <f>_xlfn.XLOOKUP(D711,products!$A$2:$A$49,products!$B$2:$B$49,,0)</f>
        <v>Exc</v>
      </c>
      <c r="J711" s="2"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6">
        <f t="shared" si="33"/>
        <v>17.82</v>
      </c>
      <c r="N711" t="str">
        <f t="shared" si="34"/>
        <v>Excelsia</v>
      </c>
      <c r="O711" t="str">
        <f t="shared" si="35"/>
        <v>Light</v>
      </c>
      <c r="P711" t="str">
        <f>_xlfn.XLOOKUP(Table1[[#This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t="str">
        <f>_xlfn.XLOOKUP(C712,customers!$A$2:$A$1001,customers!$G$2:$G$1001,,0)</f>
        <v>United States</v>
      </c>
      <c r="I712" s="2" t="str">
        <f>_xlfn.XLOOKUP(D712,products!$A$2:$A$49,products!$B$2:$B$49,,0)</f>
        <v>Exc</v>
      </c>
      <c r="J712" s="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6">
        <f t="shared" si="33"/>
        <v>24.75</v>
      </c>
      <c r="N712" t="str">
        <f t="shared" si="34"/>
        <v>Excelsia</v>
      </c>
      <c r="O712" t="str">
        <f t="shared" si="35"/>
        <v>Medium</v>
      </c>
      <c r="P712" t="str">
        <f>_xlfn.XLOOKUP(Table1[[#This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t="str">
        <f>_xlfn.XLOOKUP(C713,customers!$A$2:$A$1001,customers!$G$2:$G$1001,,0)</f>
        <v>United States</v>
      </c>
      <c r="I713" s="2" t="str">
        <f>_xlfn.XLOOKUP(D713,products!$A$2:$A$49,products!$B$2:$B$49,,0)</f>
        <v>Rob</v>
      </c>
      <c r="J713" s="2"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t="str">
        <f>_xlfn.XLOOKUP(Table1[[#This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t="str">
        <f>_xlfn.XLOOKUP(C714,customers!$A$2:$A$1001,customers!$G$2:$G$1001,,0)</f>
        <v>United Kingdom</v>
      </c>
      <c r="I714" s="2" t="str">
        <f>_xlfn.XLOOKUP(D714,products!$A$2:$A$49,products!$B$2:$B$49,,0)</f>
        <v>Exc</v>
      </c>
      <c r="J714" s="2"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6">
        <f t="shared" si="33"/>
        <v>16.5</v>
      </c>
      <c r="N714" t="str">
        <f t="shared" si="34"/>
        <v>Excelsia</v>
      </c>
      <c r="O714" t="str">
        <f t="shared" si="35"/>
        <v>Medium</v>
      </c>
      <c r="P714" t="str">
        <f>_xlfn.XLOOKUP(Table1[[#This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t="str">
        <f>_xlfn.XLOOKUP(C715,customers!$A$2:$A$1001,customers!$G$2:$G$1001,,0)</f>
        <v>United States</v>
      </c>
      <c r="I715" s="2" t="str">
        <f>_xlfn.XLOOKUP(D715,products!$A$2:$A$49,products!$B$2:$B$49,,0)</f>
        <v>Rob</v>
      </c>
      <c r="J715" s="2"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t="str">
        <f>_xlfn.XLOOKUP(C716,customers!$A$2:$A$1001,customers!$G$2:$G$1001,,0)</f>
        <v>Ireland</v>
      </c>
      <c r="I716" s="2" t="str">
        <f>_xlfn.XLOOKUP(D716,products!$A$2:$A$49,products!$B$2:$B$49,,0)</f>
        <v>Exc</v>
      </c>
      <c r="J716" s="2"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6">
        <f t="shared" si="33"/>
        <v>14.58</v>
      </c>
      <c r="N716" t="str">
        <f t="shared" si="34"/>
        <v>Excelsia</v>
      </c>
      <c r="O716" t="str">
        <f t="shared" si="35"/>
        <v>Dark</v>
      </c>
      <c r="P716" t="str">
        <f>_xlfn.XLOOKUP(Table1[[#This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t="str">
        <f>_xlfn.XLOOKUP(C717,customers!$A$2:$A$1001,customers!$G$2:$G$1001,,0)</f>
        <v>United States</v>
      </c>
      <c r="I717" s="2" t="str">
        <f>_xlfn.XLOOKUP(D717,products!$A$2:$A$49,products!$B$2:$B$49,,0)</f>
        <v>Exc</v>
      </c>
      <c r="J717" s="2"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6">
        <f t="shared" si="33"/>
        <v>89.1</v>
      </c>
      <c r="N717" t="str">
        <f t="shared" si="34"/>
        <v>Excelsia</v>
      </c>
      <c r="O717" t="str">
        <f t="shared" si="35"/>
        <v>Light</v>
      </c>
      <c r="P717" t="str">
        <f>_xlfn.XLOOKUP(Table1[[#This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t="str">
        <f>_xlfn.XLOOKUP(C718,customers!$A$2:$A$1001,customers!$G$2:$G$1001,,0)</f>
        <v>Ireland</v>
      </c>
      <c r="I718" s="2" t="str">
        <f>_xlfn.XLOOKUP(D718,products!$A$2:$A$49,products!$B$2:$B$49,,0)</f>
        <v>Rob</v>
      </c>
      <c r="J718" s="2"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Light</v>
      </c>
      <c r="P718" t="str">
        <f>_xlfn.XLOOKUP(Table1[[#This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t="str">
        <f>_xlfn.XLOOKUP(C719,customers!$A$2:$A$1001,customers!$G$2:$G$1001,,0)</f>
        <v>United States</v>
      </c>
      <c r="I719" s="2" t="str">
        <f>_xlfn.XLOOKUP(D719,products!$A$2:$A$49,products!$B$2:$B$49,,0)</f>
        <v>Ara</v>
      </c>
      <c r="J719" s="2"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t="str">
        <f>_xlfn.XLOOKUP(C720,customers!$A$2:$A$1001,customers!$G$2:$G$1001,,0)</f>
        <v>United States</v>
      </c>
      <c r="I720" s="2" t="str">
        <f>_xlfn.XLOOKUP(D720,products!$A$2:$A$49,products!$B$2:$B$49,,0)</f>
        <v>Lib</v>
      </c>
      <c r="J720" s="2"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t="str">
        <f>_xlfn.XLOOKUP(Table1[[#This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t="str">
        <f>_xlfn.XLOOKUP(C721,customers!$A$2:$A$1001,customers!$G$2:$G$1001,,0)</f>
        <v>United States</v>
      </c>
      <c r="I721" s="2" t="str">
        <f>_xlfn.XLOOKUP(D721,products!$A$2:$A$49,products!$B$2:$B$49,,0)</f>
        <v>Lib</v>
      </c>
      <c r="J721" s="2"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Light</v>
      </c>
      <c r="P721" t="str">
        <f>_xlfn.XLOOKUP(Table1[[#This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t="str">
        <f>_xlfn.XLOOKUP(C722,customers!$A$2:$A$1001,customers!$G$2:$G$1001,,0)</f>
        <v>United States</v>
      </c>
      <c r="I722" s="2" t="str">
        <f>_xlfn.XLOOKUP(D722,products!$A$2:$A$49,products!$B$2:$B$49,,0)</f>
        <v>Exc</v>
      </c>
      <c r="J722" s="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6">
        <f t="shared" si="33"/>
        <v>36.450000000000003</v>
      </c>
      <c r="N722" t="str">
        <f t="shared" si="34"/>
        <v>Excelsia</v>
      </c>
      <c r="O722" t="str">
        <f t="shared" si="35"/>
        <v>Dark</v>
      </c>
      <c r="P722" t="str">
        <f>_xlfn.XLOOKUP(Table1[[#This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t="str">
        <f>_xlfn.XLOOKUP(C723,customers!$A$2:$A$1001,customers!$G$2:$G$1001,,0)</f>
        <v>United States</v>
      </c>
      <c r="I723" s="2" t="str">
        <f>_xlfn.XLOOKUP(D723,products!$A$2:$A$49,products!$B$2:$B$49,,0)</f>
        <v>Rob</v>
      </c>
      <c r="J723" s="2"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t="str">
        <f>_xlfn.XLOOKUP(C724,customers!$A$2:$A$1001,customers!$G$2:$G$1001,,0)</f>
        <v>United States</v>
      </c>
      <c r="I724" s="2" t="str">
        <f>_xlfn.XLOOKUP(D724,products!$A$2:$A$49,products!$B$2:$B$49,,0)</f>
        <v>Exc</v>
      </c>
      <c r="J724" s="2"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6">
        <f t="shared" si="33"/>
        <v>24.3</v>
      </c>
      <c r="N724" t="str">
        <f t="shared" si="34"/>
        <v>Excelsia</v>
      </c>
      <c r="O724" t="str">
        <f t="shared" si="35"/>
        <v>Dark</v>
      </c>
      <c r="P724" t="str">
        <f>_xlfn.XLOOKUP(Table1[[#This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t="str">
        <f>_xlfn.XLOOKUP(C725,customers!$A$2:$A$1001,customers!$G$2:$G$1001,,0)</f>
        <v>United States</v>
      </c>
      <c r="I725" s="2" t="str">
        <f>_xlfn.XLOOKUP(D725,products!$A$2:$A$49,products!$B$2:$B$49,,0)</f>
        <v>Exc</v>
      </c>
      <c r="J725" s="2"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6">
        <f t="shared" si="33"/>
        <v>63.249999999999993</v>
      </c>
      <c r="N725" t="str">
        <f t="shared" si="34"/>
        <v>Excelsia</v>
      </c>
      <c r="O725" t="str">
        <f t="shared" si="35"/>
        <v>Medium</v>
      </c>
      <c r="P725" t="str">
        <f>_xlfn.XLOOKUP(Table1[[#This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t="str">
        <f>_xlfn.XLOOKUP(C726,customers!$A$2:$A$1001,customers!$G$2:$G$1001,,0)</f>
        <v>United States</v>
      </c>
      <c r="I726" s="2" t="str">
        <f>_xlfn.XLOOKUP(D726,products!$A$2:$A$49,products!$B$2:$B$49,,0)</f>
        <v>Ara</v>
      </c>
      <c r="J726" s="2"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t="str">
        <f>_xlfn.XLOOKUP(Table1[[#This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t="str">
        <f>_xlfn.XLOOKUP(C727,customers!$A$2:$A$1001,customers!$G$2:$G$1001,,0)</f>
        <v>United States</v>
      </c>
      <c r="I727" s="2" t="str">
        <f>_xlfn.XLOOKUP(D727,products!$A$2:$A$49,products!$B$2:$B$49,,0)</f>
        <v>Ara</v>
      </c>
      <c r="J727" s="2"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Light</v>
      </c>
      <c r="P727" t="str">
        <f>_xlfn.XLOOKUP(Table1[[#This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t="str">
        <f>_xlfn.XLOOKUP(C728,customers!$A$2:$A$1001,customers!$G$2:$G$1001,,0)</f>
        <v>United States</v>
      </c>
      <c r="I728" s="2" t="str">
        <f>_xlfn.XLOOKUP(D728,products!$A$2:$A$49,products!$B$2:$B$49,,0)</f>
        <v>Lib</v>
      </c>
      <c r="J728" s="2"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Light</v>
      </c>
      <c r="P728" t="str">
        <f>_xlfn.XLOOKUP(Table1[[#This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t="str">
        <f>_xlfn.XLOOKUP(C729,customers!$A$2:$A$1001,customers!$G$2:$G$1001,,0)</f>
        <v>Ireland</v>
      </c>
      <c r="I729" s="2" t="str">
        <f>_xlfn.XLOOKUP(D729,products!$A$2:$A$49,products!$B$2:$B$49,,0)</f>
        <v>Rob</v>
      </c>
      <c r="J729" s="2"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t="str">
        <f>_xlfn.XLOOKUP(Table1[[#This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t="str">
        <f>_xlfn.XLOOKUP(C730,customers!$A$2:$A$1001,customers!$G$2:$G$1001,,0)</f>
        <v>United States</v>
      </c>
      <c r="I730" s="2" t="str">
        <f>_xlfn.XLOOKUP(D730,products!$A$2:$A$49,products!$B$2:$B$49,,0)</f>
        <v>Exc</v>
      </c>
      <c r="J730" s="2"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6">
        <f t="shared" si="33"/>
        <v>21.87</v>
      </c>
      <c r="N730" t="str">
        <f t="shared" si="34"/>
        <v>Excelsia</v>
      </c>
      <c r="O730" t="str">
        <f t="shared" si="35"/>
        <v>Dark</v>
      </c>
      <c r="P730" t="str">
        <f>_xlfn.XLOOKUP(Table1[[#This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t="str">
        <f>_xlfn.XLOOKUP(C731,customers!$A$2:$A$1001,customers!$G$2:$G$1001,,0)</f>
        <v>United Kingdom</v>
      </c>
      <c r="I731" s="2" t="str">
        <f>_xlfn.XLOOKUP(D731,products!$A$2:$A$49,products!$B$2:$B$49,,0)</f>
        <v>Lib</v>
      </c>
      <c r="J731" s="2"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t="str">
        <f>_xlfn.XLOOKUP(C732,customers!$A$2:$A$1001,customers!$G$2:$G$1001,,0)</f>
        <v>United States</v>
      </c>
      <c r="I732" s="2" t="str">
        <f>_xlfn.XLOOKUP(D732,products!$A$2:$A$49,products!$B$2:$B$49,,0)</f>
        <v>Lib</v>
      </c>
      <c r="J732" s="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t="str">
        <f>_xlfn.XLOOKUP(C733,customers!$A$2:$A$1001,customers!$G$2:$G$1001,,0)</f>
        <v>United States</v>
      </c>
      <c r="I733" s="2" t="str">
        <f>_xlfn.XLOOKUP(D733,products!$A$2:$A$49,products!$B$2:$B$49,,0)</f>
        <v>Lib</v>
      </c>
      <c r="J733" s="2"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t="str">
        <f>_xlfn.XLOOKUP(Table1[[#This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t="str">
        <f>_xlfn.XLOOKUP(C734,customers!$A$2:$A$1001,customers!$G$2:$G$1001,,0)</f>
        <v>United States</v>
      </c>
      <c r="I734" s="2" t="str">
        <f>_xlfn.XLOOKUP(D734,products!$A$2:$A$49,products!$B$2:$B$49,,0)</f>
        <v>Exc</v>
      </c>
      <c r="J734" s="2"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6">
        <f t="shared" si="33"/>
        <v>8.91</v>
      </c>
      <c r="N734" t="str">
        <f t="shared" si="34"/>
        <v>Excelsia</v>
      </c>
      <c r="O734" t="str">
        <f t="shared" si="35"/>
        <v>Light</v>
      </c>
      <c r="P734" t="str">
        <f>_xlfn.XLOOKUP(Table1[[#This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t="str">
        <f>_xlfn.XLOOKUP(C735,customers!$A$2:$A$1001,customers!$G$2:$G$1001,,0)</f>
        <v>United States</v>
      </c>
      <c r="I735" s="2" t="str">
        <f>_xlfn.XLOOKUP(D735,products!$A$2:$A$49,products!$B$2:$B$49,,0)</f>
        <v>Lib</v>
      </c>
      <c r="J735" s="2"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t="str">
        <f>_xlfn.XLOOKUP(C736,customers!$A$2:$A$1001,customers!$G$2:$G$1001,,0)</f>
        <v>United States</v>
      </c>
      <c r="I736" s="2" t="str">
        <f>_xlfn.XLOOKUP(D736,products!$A$2:$A$49,products!$B$2:$B$49,,0)</f>
        <v>Rob</v>
      </c>
      <c r="J736" s="2"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t="str">
        <f>_xlfn.XLOOKUP(C737,customers!$A$2:$A$1001,customers!$G$2:$G$1001,,0)</f>
        <v>United States</v>
      </c>
      <c r="I737" s="2" t="str">
        <f>_xlfn.XLOOKUP(D737,products!$A$2:$A$49,products!$B$2:$B$49,,0)</f>
        <v>Exc</v>
      </c>
      <c r="J737" s="2"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6">
        <f t="shared" si="33"/>
        <v>21.87</v>
      </c>
      <c r="N737" t="str">
        <f t="shared" si="34"/>
        <v>Excelsia</v>
      </c>
      <c r="O737" t="str">
        <f t="shared" si="35"/>
        <v>Dark</v>
      </c>
      <c r="P737" t="str">
        <f>_xlfn.XLOOKUP(Table1[[#This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t="str">
        <f>_xlfn.XLOOKUP(C738,customers!$A$2:$A$1001,customers!$G$2:$G$1001,,0)</f>
        <v>Ireland</v>
      </c>
      <c r="I738" s="2" t="str">
        <f>_xlfn.XLOOKUP(D738,products!$A$2:$A$49,products!$B$2:$B$49,,0)</f>
        <v>Lib</v>
      </c>
      <c r="J738" s="2"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t="str">
        <f>_xlfn.XLOOKUP(Table1[[#This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t="str">
        <f>_xlfn.XLOOKUP(C739,customers!$A$2:$A$1001,customers!$G$2:$G$1001,,0)</f>
        <v>United States</v>
      </c>
      <c r="I739" s="2" t="str">
        <f>_xlfn.XLOOKUP(D739,products!$A$2:$A$49,products!$B$2:$B$49,,0)</f>
        <v>Ara</v>
      </c>
      <c r="J739" s="2"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t="str">
        <f>_xlfn.XLOOKUP(Table1[[#This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t="str">
        <f>_xlfn.XLOOKUP(C740,customers!$A$2:$A$1001,customers!$G$2:$G$1001,,0)</f>
        <v>United Kingdom</v>
      </c>
      <c r="I740" s="2" t="str">
        <f>_xlfn.XLOOKUP(D740,products!$A$2:$A$49,products!$B$2:$B$49,,0)</f>
        <v>Rob</v>
      </c>
      <c r="J740" s="2"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t="str">
        <f>_xlfn.XLOOKUP(C741,customers!$A$2:$A$1001,customers!$G$2:$G$1001,,0)</f>
        <v>Ireland</v>
      </c>
      <c r="I741" s="2" t="str">
        <f>_xlfn.XLOOKUP(D741,products!$A$2:$A$49,products!$B$2:$B$49,,0)</f>
        <v>Exc</v>
      </c>
      <c r="J741" s="2"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6">
        <f t="shared" si="33"/>
        <v>18.225000000000001</v>
      </c>
      <c r="N741" t="str">
        <f t="shared" si="34"/>
        <v>Excelsia</v>
      </c>
      <c r="O741" t="str">
        <f t="shared" si="35"/>
        <v>Dark</v>
      </c>
      <c r="P741" t="str">
        <f>_xlfn.XLOOKUP(Table1[[#This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t="str">
        <f>_xlfn.XLOOKUP(C742,customers!$A$2:$A$1001,customers!$G$2:$G$1001,,0)</f>
        <v>Ireland</v>
      </c>
      <c r="I742" s="2" t="str">
        <f>_xlfn.XLOOKUP(D742,products!$A$2:$A$49,products!$B$2:$B$49,,0)</f>
        <v>Rob</v>
      </c>
      <c r="J742" s="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t="str">
        <f>_xlfn.XLOOKUP(C743,customers!$A$2:$A$1001,customers!$G$2:$G$1001,,0)</f>
        <v>United States</v>
      </c>
      <c r="I743" s="2" t="str">
        <f>_xlfn.XLOOKUP(D743,products!$A$2:$A$49,products!$B$2:$B$49,,0)</f>
        <v>Lib</v>
      </c>
      <c r="J743" s="2"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t="str">
        <f>_xlfn.XLOOKUP(Table1[[#This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t="str">
        <f>_xlfn.XLOOKUP(C744,customers!$A$2:$A$1001,customers!$G$2:$G$1001,,0)</f>
        <v>United States</v>
      </c>
      <c r="I744" s="2" t="str">
        <f>_xlfn.XLOOKUP(D744,products!$A$2:$A$49,products!$B$2:$B$49,,0)</f>
        <v>Lib</v>
      </c>
      <c r="J744" s="2"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t="str">
        <f>_xlfn.XLOOKUP(Table1[[#This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t="str">
        <f>_xlfn.XLOOKUP(C745,customers!$A$2:$A$1001,customers!$G$2:$G$1001,,0)</f>
        <v>United States</v>
      </c>
      <c r="I745" s="2" t="str">
        <f>_xlfn.XLOOKUP(D745,products!$A$2:$A$49,products!$B$2:$B$49,,0)</f>
        <v>Ara</v>
      </c>
      <c r="J745" s="2"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t="str">
        <f>_xlfn.XLOOKUP(Table1[[#This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t="str">
        <f>_xlfn.XLOOKUP(C746,customers!$A$2:$A$1001,customers!$G$2:$G$1001,,0)</f>
        <v>United States</v>
      </c>
      <c r="I746" s="2" t="str">
        <f>_xlfn.XLOOKUP(D746,products!$A$2:$A$49,products!$B$2:$B$49,,0)</f>
        <v>Rob</v>
      </c>
      <c r="J746" s="2"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t="str">
        <f>_xlfn.XLOOKUP(Table1[[#This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t="str">
        <f>_xlfn.XLOOKUP(C747,customers!$A$2:$A$1001,customers!$G$2:$G$1001,,0)</f>
        <v>Ireland</v>
      </c>
      <c r="I747" s="2" t="str">
        <f>_xlfn.XLOOKUP(D747,products!$A$2:$A$49,products!$B$2:$B$49,,0)</f>
        <v>Exc</v>
      </c>
      <c r="J747" s="2"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6">
        <f t="shared" si="33"/>
        <v>14.58</v>
      </c>
      <c r="N747" t="str">
        <f t="shared" si="34"/>
        <v>Excelsia</v>
      </c>
      <c r="O747" t="str">
        <f t="shared" si="35"/>
        <v>Dark</v>
      </c>
      <c r="P747" t="str">
        <f>_xlfn.XLOOKUP(Table1[[#This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t="str">
        <f>_xlfn.XLOOKUP(C748,customers!$A$2:$A$1001,customers!$G$2:$G$1001,,0)</f>
        <v>Ireland</v>
      </c>
      <c r="I748" s="2" t="str">
        <f>_xlfn.XLOOKUP(D748,products!$A$2:$A$49,products!$B$2:$B$49,,0)</f>
        <v>Ara</v>
      </c>
      <c r="J748" s="2"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t="str">
        <f>_xlfn.XLOOKUP(Table1[[#This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t="str">
        <f>_xlfn.XLOOKUP(C749,customers!$A$2:$A$1001,customers!$G$2:$G$1001,,0)</f>
        <v>Ireland</v>
      </c>
      <c r="I749" s="2" t="str">
        <f>_xlfn.XLOOKUP(D749,products!$A$2:$A$49,products!$B$2:$B$49,,0)</f>
        <v>Lib</v>
      </c>
      <c r="J749" s="2"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t="str">
        <f>_xlfn.XLOOKUP(Table1[[#This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t="str">
        <f>_xlfn.XLOOKUP(C750,customers!$A$2:$A$1001,customers!$G$2:$G$1001,,0)</f>
        <v>United States</v>
      </c>
      <c r="I750" s="2" t="str">
        <f>_xlfn.XLOOKUP(D750,products!$A$2:$A$49,products!$B$2:$B$49,,0)</f>
        <v>Exc</v>
      </c>
      <c r="J750" s="2"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6">
        <f t="shared" si="33"/>
        <v>14.58</v>
      </c>
      <c r="N750" t="str">
        <f t="shared" si="34"/>
        <v>Excelsia</v>
      </c>
      <c r="O750" t="str">
        <f t="shared" si="35"/>
        <v>Dark</v>
      </c>
      <c r="P750" t="str">
        <f>_xlfn.XLOOKUP(Table1[[#This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t="str">
        <f>_xlfn.XLOOKUP(C751,customers!$A$2:$A$1001,customers!$G$2:$G$1001,,0)</f>
        <v>Ireland</v>
      </c>
      <c r="I751" s="2" t="str">
        <f>_xlfn.XLOOKUP(D751,products!$A$2:$A$49,products!$B$2:$B$49,,0)</f>
        <v>Rob</v>
      </c>
      <c r="J751" s="2"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t="str">
        <f>_xlfn.XLOOKUP(C752,customers!$A$2:$A$1001,customers!$G$2:$G$1001,,0)</f>
        <v>United States</v>
      </c>
      <c r="I752" s="2" t="str">
        <f>_xlfn.XLOOKUP(D752,products!$A$2:$A$49,products!$B$2:$B$49,,0)</f>
        <v>Rob</v>
      </c>
      <c r="J752" s="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t="str">
        <f>_xlfn.XLOOKUP(Table1[[#This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t="str">
        <f>_xlfn.XLOOKUP(C753,customers!$A$2:$A$1001,customers!$G$2:$G$1001,,0)</f>
        <v>United States</v>
      </c>
      <c r="I753" s="2" t="str">
        <f>_xlfn.XLOOKUP(D753,products!$A$2:$A$49,products!$B$2:$B$49,,0)</f>
        <v>Lib</v>
      </c>
      <c r="J753" s="2"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Light</v>
      </c>
      <c r="P753" t="str">
        <f>_xlfn.XLOOKUP(Table1[[#This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t="str">
        <f>_xlfn.XLOOKUP(C754,customers!$A$2:$A$1001,customers!$G$2:$G$1001,,0)</f>
        <v>United States</v>
      </c>
      <c r="I754" s="2" t="str">
        <f>_xlfn.XLOOKUP(D754,products!$A$2:$A$49,products!$B$2:$B$49,,0)</f>
        <v>Exc</v>
      </c>
      <c r="J754" s="2"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6">
        <f t="shared" si="33"/>
        <v>27.5</v>
      </c>
      <c r="N754" t="str">
        <f t="shared" si="34"/>
        <v>Excelsia</v>
      </c>
      <c r="O754" t="str">
        <f t="shared" si="35"/>
        <v>Medium</v>
      </c>
      <c r="P754" t="str">
        <f>_xlfn.XLOOKUP(Table1[[#This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t="str">
        <f>_xlfn.XLOOKUP(C755,customers!$A$2:$A$1001,customers!$G$2:$G$1001,,0)</f>
        <v>United States</v>
      </c>
      <c r="I755" s="2" t="str">
        <f>_xlfn.XLOOKUP(D755,products!$A$2:$A$49,products!$B$2:$B$49,,0)</f>
        <v>Ara</v>
      </c>
      <c r="J755" s="2"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t="str">
        <f>_xlfn.XLOOKUP(Table1[[#This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t="str">
        <f>_xlfn.XLOOKUP(C756,customers!$A$2:$A$1001,customers!$G$2:$G$1001,,0)</f>
        <v>Ireland</v>
      </c>
      <c r="I756" s="2" t="str">
        <f>_xlfn.XLOOKUP(D756,products!$A$2:$A$49,products!$B$2:$B$49,,0)</f>
        <v>Ara</v>
      </c>
      <c r="J756" s="2"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t="str">
        <f>_xlfn.XLOOKUP(Table1[[#This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t="str">
        <f>_xlfn.XLOOKUP(C757,customers!$A$2:$A$1001,customers!$G$2:$G$1001,,0)</f>
        <v>United States</v>
      </c>
      <c r="I757" s="2" t="str">
        <f>_xlfn.XLOOKUP(D757,products!$A$2:$A$49,products!$B$2:$B$49,,0)</f>
        <v>Lib</v>
      </c>
      <c r="J757" s="2"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Light</v>
      </c>
      <c r="P757" t="str">
        <f>_xlfn.XLOOKUP(Table1[[#This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t="str">
        <f>_xlfn.XLOOKUP(C758,customers!$A$2:$A$1001,customers!$G$2:$G$1001,,0)</f>
        <v>United States</v>
      </c>
      <c r="I758" s="2" t="str">
        <f>_xlfn.XLOOKUP(D758,products!$A$2:$A$49,products!$B$2:$B$49,,0)</f>
        <v>Rob</v>
      </c>
      <c r="J758" s="2"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t="str">
        <f>_xlfn.XLOOKUP(C759,customers!$A$2:$A$1001,customers!$G$2:$G$1001,,0)</f>
        <v>United States</v>
      </c>
      <c r="I759" s="2" t="str">
        <f>_xlfn.XLOOKUP(D759,products!$A$2:$A$49,products!$B$2:$B$49,,0)</f>
        <v>Ara</v>
      </c>
      <c r="J759" s="2"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t="str">
        <f>_xlfn.XLOOKUP(Table1[[#This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t="str">
        <f>_xlfn.XLOOKUP(C760,customers!$A$2:$A$1001,customers!$G$2:$G$1001,,0)</f>
        <v>United States</v>
      </c>
      <c r="I760" s="2" t="str">
        <f>_xlfn.XLOOKUP(D760,products!$A$2:$A$49,products!$B$2:$B$49,,0)</f>
        <v>Rob</v>
      </c>
      <c r="J760" s="2"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t="str">
        <f>_xlfn.XLOOKUP(C761,customers!$A$2:$A$1001,customers!$G$2:$G$1001,,0)</f>
        <v>United States</v>
      </c>
      <c r="I761" s="2" t="str">
        <f>_xlfn.XLOOKUP(D761,products!$A$2:$A$49,products!$B$2:$B$49,,0)</f>
        <v>Lib</v>
      </c>
      <c r="J761" s="2"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t="str">
        <f>_xlfn.XLOOKUP(C762,customers!$A$2:$A$1001,customers!$G$2:$G$1001,,0)</f>
        <v>United States</v>
      </c>
      <c r="I762" s="2" t="str">
        <f>_xlfn.XLOOKUP(D762,products!$A$2:$A$49,products!$B$2:$B$49,,0)</f>
        <v>Exc</v>
      </c>
      <c r="J762" s="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6">
        <f t="shared" si="33"/>
        <v>44.55</v>
      </c>
      <c r="N762" t="str">
        <f t="shared" si="34"/>
        <v>Excelsia</v>
      </c>
      <c r="O762" t="str">
        <f t="shared" si="35"/>
        <v>Light</v>
      </c>
      <c r="P762" t="str">
        <f>_xlfn.XLOOKUP(Table1[[#This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t="str">
        <f>_xlfn.XLOOKUP(C763,customers!$A$2:$A$1001,customers!$G$2:$G$1001,,0)</f>
        <v>United States</v>
      </c>
      <c r="I763" s="2" t="str">
        <f>_xlfn.XLOOKUP(D763,products!$A$2:$A$49,products!$B$2:$B$49,,0)</f>
        <v>Exc</v>
      </c>
      <c r="J763" s="2"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6">
        <f t="shared" si="33"/>
        <v>89.1</v>
      </c>
      <c r="N763" t="str">
        <f t="shared" si="34"/>
        <v>Excelsia</v>
      </c>
      <c r="O763" t="str">
        <f t="shared" si="35"/>
        <v>Light</v>
      </c>
      <c r="P763" t="str">
        <f>_xlfn.XLOOKUP(Table1[[#This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t="str">
        <f>_xlfn.XLOOKUP(C764,customers!$A$2:$A$1001,customers!$G$2:$G$1001,,0)</f>
        <v>United Kingdom</v>
      </c>
      <c r="I764" s="2" t="str">
        <f>_xlfn.XLOOKUP(D764,products!$A$2:$A$49,products!$B$2:$B$49,,0)</f>
        <v>Lib</v>
      </c>
      <c r="J764" s="2"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t="str">
        <f>_xlfn.XLOOKUP(Table1[[#This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t="str">
        <f>_xlfn.XLOOKUP(C765,customers!$A$2:$A$1001,customers!$G$2:$G$1001,,0)</f>
        <v>United States</v>
      </c>
      <c r="I765" s="2" t="str">
        <f>_xlfn.XLOOKUP(D765,products!$A$2:$A$49,products!$B$2:$B$49,,0)</f>
        <v>Ara</v>
      </c>
      <c r="J765" s="2"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Light</v>
      </c>
      <c r="P765" t="str">
        <f>_xlfn.XLOOKUP(Table1[[#This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t="str">
        <f>_xlfn.XLOOKUP(C766,customers!$A$2:$A$1001,customers!$G$2:$G$1001,,0)</f>
        <v>United States</v>
      </c>
      <c r="I766" s="2" t="str">
        <f>_xlfn.XLOOKUP(D766,products!$A$2:$A$49,products!$B$2:$B$49,,0)</f>
        <v>Ara</v>
      </c>
      <c r="J766" s="2"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t="str">
        <f>_xlfn.XLOOKUP(C767,customers!$A$2:$A$1001,customers!$G$2:$G$1001,,0)</f>
        <v>United States</v>
      </c>
      <c r="I767" s="2" t="str">
        <f>_xlfn.XLOOKUP(D767,products!$A$2:$A$49,products!$B$2:$B$49,,0)</f>
        <v>Rob</v>
      </c>
      <c r="J767" s="2"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t="str">
        <f>_xlfn.XLOOKUP(C768,customers!$A$2:$A$1001,customers!$G$2:$G$1001,,0)</f>
        <v>United States</v>
      </c>
      <c r="I768" s="2" t="str">
        <f>_xlfn.XLOOKUP(D768,products!$A$2:$A$49,products!$B$2:$B$49,,0)</f>
        <v>Ara</v>
      </c>
      <c r="J768" s="2"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Light</v>
      </c>
      <c r="P768" t="str">
        <f>_xlfn.XLOOKUP(Table1[[#This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t="str">
        <f>_xlfn.XLOOKUP(C769,customers!$A$2:$A$1001,customers!$G$2:$G$1001,,0)</f>
        <v>United States</v>
      </c>
      <c r="I769" s="2" t="str">
        <f>_xlfn.XLOOKUP(D769,products!$A$2:$A$49,products!$B$2:$B$49,,0)</f>
        <v>Ara</v>
      </c>
      <c r="J769" s="2"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t="str">
        <f>_xlfn.XLOOKUP(C770,customers!$A$2:$A$1001,customers!$G$2:$G$1001,,0)</f>
        <v>United States</v>
      </c>
      <c r="I770" s="2" t="str">
        <f>_xlfn.XLOOKUP(D770,products!$A$2:$A$49,products!$B$2:$B$49,,0)</f>
        <v>Rob</v>
      </c>
      <c r="J770" s="2"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6">
        <f t="shared" si="33"/>
        <v>23.9</v>
      </c>
      <c r="N770" t="str">
        <f t="shared" si="34"/>
        <v>Robusta</v>
      </c>
      <c r="O770" t="str">
        <f t="shared" si="35"/>
        <v>Light</v>
      </c>
      <c r="P770" t="str">
        <f>_xlfn.XLOOKUP(Table1[[#This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t="str">
        <f>_xlfn.XLOOKUP(C771,customers!$A$2:$A$1001,customers!$G$2:$G$1001,,0)</f>
        <v>United Kingdom</v>
      </c>
      <c r="I771" s="2" t="str">
        <f>_xlfn.XLOOKUP(D771,products!$A$2:$A$49,products!$B$2:$B$49,,0)</f>
        <v>Rob</v>
      </c>
      <c r="J771" s="2"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6">
        <f t="shared" ref="M771:M834" si="36">L771*E771</f>
        <v>137.31</v>
      </c>
      <c r="N771" t="str">
        <f t="shared" ref="N771:N834" si="37">IF(I771="Rob","Robusta",IF(I771="Exc","Excelsia",IF(I771="Ara","Arabica",IF(I771="Lib","Liberica",""))))</f>
        <v>Robusta</v>
      </c>
      <c r="O771" t="str">
        <f t="shared" ref="O771:O834" si="38">IF(J771="M","Medium",IF(J771="L","Light",IF(J771="D","Dark","")))</f>
        <v>Medium</v>
      </c>
      <c r="P771" t="str">
        <f>_xlfn.XLOOKUP(Table1[[#This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t="str">
        <f>_xlfn.XLOOKUP(C772,customers!$A$2:$A$1001,customers!$G$2:$G$1001,,0)</f>
        <v>United States</v>
      </c>
      <c r="I772" s="2" t="str">
        <f>_xlfn.XLOOKUP(D772,products!$A$2:$A$49,products!$B$2:$B$49,,0)</f>
        <v>Ara</v>
      </c>
      <c r="J772" s="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t="str">
        <f>_xlfn.XLOOKUP(C773,customers!$A$2:$A$1001,customers!$G$2:$G$1001,,0)</f>
        <v>United States</v>
      </c>
      <c r="I773" s="2" t="str">
        <f>_xlfn.XLOOKUP(D773,products!$A$2:$A$49,products!$B$2:$B$49,,0)</f>
        <v>Rob</v>
      </c>
      <c r="J773" s="2"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t="str">
        <f>_xlfn.XLOOKUP(C774,customers!$A$2:$A$1001,customers!$G$2:$G$1001,,0)</f>
        <v>United States</v>
      </c>
      <c r="I774" s="2" t="str">
        <f>_xlfn.XLOOKUP(D774,products!$A$2:$A$49,products!$B$2:$B$49,,0)</f>
        <v>Exc</v>
      </c>
      <c r="J774" s="2"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6">
        <f t="shared" si="36"/>
        <v>82.5</v>
      </c>
      <c r="N774" t="str">
        <f t="shared" si="37"/>
        <v>Excelsia</v>
      </c>
      <c r="O774" t="str">
        <f t="shared" si="38"/>
        <v>Medium</v>
      </c>
      <c r="P774" t="str">
        <f>_xlfn.XLOOKUP(Table1[[#This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t="str">
        <f>_xlfn.XLOOKUP(C775,customers!$A$2:$A$1001,customers!$G$2:$G$1001,,0)</f>
        <v>Ireland</v>
      </c>
      <c r="I775" s="2" t="str">
        <f>_xlfn.XLOOKUP(D775,products!$A$2:$A$49,products!$B$2:$B$49,,0)</f>
        <v>Lib</v>
      </c>
      <c r="J775" s="2"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t="str">
        <f>_xlfn.XLOOKUP(Table1[[#This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t="str">
        <f>_xlfn.XLOOKUP(C776,customers!$A$2:$A$1001,customers!$G$2:$G$1001,,0)</f>
        <v>United States</v>
      </c>
      <c r="I776" s="2" t="str">
        <f>_xlfn.XLOOKUP(D776,products!$A$2:$A$49,products!$B$2:$B$49,,0)</f>
        <v>Rob</v>
      </c>
      <c r="J776" s="2"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t="str">
        <f>_xlfn.XLOOKUP(C777,customers!$A$2:$A$1001,customers!$G$2:$G$1001,,0)</f>
        <v>United States</v>
      </c>
      <c r="I777" s="2" t="str">
        <f>_xlfn.XLOOKUP(D777,products!$A$2:$A$49,products!$B$2:$B$49,,0)</f>
        <v>Exc</v>
      </c>
      <c r="J777" s="2"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6">
        <f t="shared" si="36"/>
        <v>17.82</v>
      </c>
      <c r="N777" t="str">
        <f t="shared" si="37"/>
        <v>Excelsia</v>
      </c>
      <c r="O777" t="str">
        <f t="shared" si="38"/>
        <v>Light</v>
      </c>
      <c r="P777" t="str">
        <f>_xlfn.XLOOKUP(Table1[[#This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t="str">
        <f>_xlfn.XLOOKUP(C778,customers!$A$2:$A$1001,customers!$G$2:$G$1001,,0)</f>
        <v>United States</v>
      </c>
      <c r="I778" s="2" t="str">
        <f>_xlfn.XLOOKUP(D778,products!$A$2:$A$49,products!$B$2:$B$49,,0)</f>
        <v>Ara</v>
      </c>
      <c r="J778" s="2"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t="str">
        <f>_xlfn.XLOOKUP(Table1[[#This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t="str">
        <f>_xlfn.XLOOKUP(C779,customers!$A$2:$A$1001,customers!$G$2:$G$1001,,0)</f>
        <v>United States</v>
      </c>
      <c r="I779" s="2" t="str">
        <f>_xlfn.XLOOKUP(D779,products!$A$2:$A$49,products!$B$2:$B$49,,0)</f>
        <v>Ara</v>
      </c>
      <c r="J779" s="2"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t="str">
        <f>_xlfn.XLOOKUP(C780,customers!$A$2:$A$1001,customers!$G$2:$G$1001,,0)</f>
        <v>United States</v>
      </c>
      <c r="I780" s="2" t="str">
        <f>_xlfn.XLOOKUP(D780,products!$A$2:$A$49,products!$B$2:$B$49,,0)</f>
        <v>Lib</v>
      </c>
      <c r="J780" s="2"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Light</v>
      </c>
      <c r="P780" t="str">
        <f>_xlfn.XLOOKUP(Table1[[#This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t="str">
        <f>_xlfn.XLOOKUP(C781,customers!$A$2:$A$1001,customers!$G$2:$G$1001,,0)</f>
        <v>United States</v>
      </c>
      <c r="I781" s="2" t="str">
        <f>_xlfn.XLOOKUP(D781,products!$A$2:$A$49,products!$B$2:$B$49,,0)</f>
        <v>Lib</v>
      </c>
      <c r="J781" s="2"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t="str">
        <f>_xlfn.XLOOKUP(Table1[[#This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t="str">
        <f>_xlfn.XLOOKUP(C782,customers!$A$2:$A$1001,customers!$G$2:$G$1001,,0)</f>
        <v>United States</v>
      </c>
      <c r="I782" s="2" t="str">
        <f>_xlfn.XLOOKUP(D782,products!$A$2:$A$49,products!$B$2:$B$49,,0)</f>
        <v>Exc</v>
      </c>
      <c r="J782" s="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6">
        <f t="shared" si="36"/>
        <v>41.25</v>
      </c>
      <c r="N782" t="str">
        <f t="shared" si="37"/>
        <v>Excelsia</v>
      </c>
      <c r="O782" t="str">
        <f t="shared" si="38"/>
        <v>Medium</v>
      </c>
      <c r="P782" t="str">
        <f>_xlfn.XLOOKUP(Table1[[#This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t="str">
        <f>_xlfn.XLOOKUP(C783,customers!$A$2:$A$1001,customers!$G$2:$G$1001,,0)</f>
        <v>United States</v>
      </c>
      <c r="I783" s="2" t="str">
        <f>_xlfn.XLOOKUP(D783,products!$A$2:$A$49,products!$B$2:$B$49,,0)</f>
        <v>Lib</v>
      </c>
      <c r="J783" s="2"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Light</v>
      </c>
      <c r="P783" t="str">
        <f>_xlfn.XLOOKUP(Table1[[#This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t="str">
        <f>_xlfn.XLOOKUP(C784,customers!$A$2:$A$1001,customers!$G$2:$G$1001,,0)</f>
        <v>Ireland</v>
      </c>
      <c r="I784" s="2" t="str">
        <f>_xlfn.XLOOKUP(D784,products!$A$2:$A$49,products!$B$2:$B$49,,0)</f>
        <v>Exc</v>
      </c>
      <c r="J784" s="2"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6">
        <f t="shared" si="36"/>
        <v>26.73</v>
      </c>
      <c r="N784" t="str">
        <f t="shared" si="37"/>
        <v>Excelsia</v>
      </c>
      <c r="O784" t="str">
        <f t="shared" si="38"/>
        <v>Light</v>
      </c>
      <c r="P784" t="str">
        <f>_xlfn.XLOOKUP(Table1[[#This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t="str">
        <f>_xlfn.XLOOKUP(C785,customers!$A$2:$A$1001,customers!$G$2:$G$1001,,0)</f>
        <v>United States</v>
      </c>
      <c r="I785" s="2" t="str">
        <f>_xlfn.XLOOKUP(D785,products!$A$2:$A$49,products!$B$2:$B$49,,0)</f>
        <v>Lib</v>
      </c>
      <c r="J785" s="2"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t="str">
        <f>_xlfn.XLOOKUP(Table1[[#This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t="str">
        <f>_xlfn.XLOOKUP(C786,customers!$A$2:$A$1001,customers!$G$2:$G$1001,,0)</f>
        <v>United States</v>
      </c>
      <c r="I786" s="2" t="str">
        <f>_xlfn.XLOOKUP(D786,products!$A$2:$A$49,products!$B$2:$B$49,,0)</f>
        <v>Lib</v>
      </c>
      <c r="J786" s="2"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Light</v>
      </c>
      <c r="P786" t="str">
        <f>_xlfn.XLOOKUP(Table1[[#This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t="str">
        <f>_xlfn.XLOOKUP(C787,customers!$A$2:$A$1001,customers!$G$2:$G$1001,,0)</f>
        <v>United States</v>
      </c>
      <c r="I787" s="2" t="str">
        <f>_xlfn.XLOOKUP(D787,products!$A$2:$A$49,products!$B$2:$B$49,,0)</f>
        <v>Ara</v>
      </c>
      <c r="J787" s="2"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t="str">
        <f>_xlfn.XLOOKUP(C788,customers!$A$2:$A$1001,customers!$G$2:$G$1001,,0)</f>
        <v>United States</v>
      </c>
      <c r="I788" s="2" t="str">
        <f>_xlfn.XLOOKUP(D788,products!$A$2:$A$49,products!$B$2:$B$49,,0)</f>
        <v>Exc</v>
      </c>
      <c r="J788" s="2"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6">
        <f t="shared" si="36"/>
        <v>27.945</v>
      </c>
      <c r="N788" t="str">
        <f t="shared" si="37"/>
        <v>Excelsia</v>
      </c>
      <c r="O788" t="str">
        <f t="shared" si="38"/>
        <v>Dark</v>
      </c>
      <c r="P788" t="str">
        <f>_xlfn.XLOOKUP(Table1[[#This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t="str">
        <f>_xlfn.XLOOKUP(C789,customers!$A$2:$A$1001,customers!$G$2:$G$1001,,0)</f>
        <v>United States</v>
      </c>
      <c r="I789" s="2" t="str">
        <f>_xlfn.XLOOKUP(D789,products!$A$2:$A$49,products!$B$2:$B$49,,0)</f>
        <v>Exc</v>
      </c>
      <c r="J789" s="2"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6">
        <f t="shared" si="36"/>
        <v>82.5</v>
      </c>
      <c r="N789" t="str">
        <f t="shared" si="37"/>
        <v>Excelsia</v>
      </c>
      <c r="O789" t="str">
        <f t="shared" si="38"/>
        <v>Medium</v>
      </c>
      <c r="P789" t="str">
        <f>_xlfn.XLOOKUP(Table1[[#This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t="str">
        <f>_xlfn.XLOOKUP(C790,customers!$A$2:$A$1001,customers!$G$2:$G$1001,,0)</f>
        <v>Ireland</v>
      </c>
      <c r="I790" s="2" t="str">
        <f>_xlfn.XLOOKUP(D790,products!$A$2:$A$49,products!$B$2:$B$49,,0)</f>
        <v>Rob</v>
      </c>
      <c r="J790" s="2"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t="str">
        <f>_xlfn.XLOOKUP(C791,customers!$A$2:$A$1001,customers!$G$2:$G$1001,,0)</f>
        <v>United States</v>
      </c>
      <c r="I791" s="2" t="str">
        <f>_xlfn.XLOOKUP(D791,products!$A$2:$A$49,products!$B$2:$B$49,,0)</f>
        <v>Ara</v>
      </c>
      <c r="J791" s="2"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Light</v>
      </c>
      <c r="P791" t="str">
        <f>_xlfn.XLOOKUP(Table1[[#This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t="str">
        <f>_xlfn.XLOOKUP(C792,customers!$A$2:$A$1001,customers!$G$2:$G$1001,,0)</f>
        <v>United States</v>
      </c>
      <c r="I792" s="2" t="str">
        <f>_xlfn.XLOOKUP(D792,products!$A$2:$A$49,products!$B$2:$B$49,,0)</f>
        <v>Ara</v>
      </c>
      <c r="J792" s="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Light</v>
      </c>
      <c r="P792" t="str">
        <f>_xlfn.XLOOKUP(Table1[[#This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t="str">
        <f>_xlfn.XLOOKUP(C793,customers!$A$2:$A$1001,customers!$G$2:$G$1001,,0)</f>
        <v>United States</v>
      </c>
      <c r="I793" s="2" t="str">
        <f>_xlfn.XLOOKUP(D793,products!$A$2:$A$49,products!$B$2:$B$49,,0)</f>
        <v>Lib</v>
      </c>
      <c r="J793" s="2"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t="str">
        <f>_xlfn.XLOOKUP(C794,customers!$A$2:$A$1001,customers!$G$2:$G$1001,,0)</f>
        <v>United Kingdom</v>
      </c>
      <c r="I794" s="2" t="str">
        <f>_xlfn.XLOOKUP(D794,products!$A$2:$A$49,products!$B$2:$B$49,,0)</f>
        <v>Lib</v>
      </c>
      <c r="J794" s="2"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t="str">
        <f>_xlfn.XLOOKUP(Table1[[#This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t="str">
        <f>_xlfn.XLOOKUP(C795,customers!$A$2:$A$1001,customers!$G$2:$G$1001,,0)</f>
        <v>United States</v>
      </c>
      <c r="I795" s="2" t="str">
        <f>_xlfn.XLOOKUP(D795,products!$A$2:$A$49,products!$B$2:$B$49,,0)</f>
        <v>Rob</v>
      </c>
      <c r="J795" s="2"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t="str">
        <f>_xlfn.XLOOKUP(C796,customers!$A$2:$A$1001,customers!$G$2:$G$1001,,0)</f>
        <v>United States</v>
      </c>
      <c r="I796" s="2" t="str">
        <f>_xlfn.XLOOKUP(D796,products!$A$2:$A$49,products!$B$2:$B$49,,0)</f>
        <v>Ara</v>
      </c>
      <c r="J796" s="2"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t="str">
        <f>_xlfn.XLOOKUP(C797,customers!$A$2:$A$1001,customers!$G$2:$G$1001,,0)</f>
        <v>United States</v>
      </c>
      <c r="I797" s="2" t="str">
        <f>_xlfn.XLOOKUP(D797,products!$A$2:$A$49,products!$B$2:$B$49,,0)</f>
        <v>Rob</v>
      </c>
      <c r="J797" s="2"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t="str">
        <f>_xlfn.XLOOKUP(C798,customers!$A$2:$A$1001,customers!$G$2:$G$1001,,0)</f>
        <v>United States</v>
      </c>
      <c r="I798" s="2" t="str">
        <f>_xlfn.XLOOKUP(D798,products!$A$2:$A$49,products!$B$2:$B$49,,0)</f>
        <v>Lib</v>
      </c>
      <c r="J798" s="2"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Light</v>
      </c>
      <c r="P798" t="str">
        <f>_xlfn.XLOOKUP(Table1[[#This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t="str">
        <f>_xlfn.XLOOKUP(C799,customers!$A$2:$A$1001,customers!$G$2:$G$1001,,0)</f>
        <v>United States</v>
      </c>
      <c r="I799" s="2" t="str">
        <f>_xlfn.XLOOKUP(D799,products!$A$2:$A$49,products!$B$2:$B$49,,0)</f>
        <v>Ara</v>
      </c>
      <c r="J799" s="2"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Light</v>
      </c>
      <c r="P799" t="str">
        <f>_xlfn.XLOOKUP(Table1[[#This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t="str">
        <f>_xlfn.XLOOKUP(C800,customers!$A$2:$A$1001,customers!$G$2:$G$1001,,0)</f>
        <v>United States</v>
      </c>
      <c r="I800" s="2" t="str">
        <f>_xlfn.XLOOKUP(D800,products!$A$2:$A$49,products!$B$2:$B$49,,0)</f>
        <v>Rob</v>
      </c>
      <c r="J800" s="2"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t="str">
        <f>_xlfn.XLOOKUP(C801,customers!$A$2:$A$1001,customers!$G$2:$G$1001,,0)</f>
        <v>United States</v>
      </c>
      <c r="I801" s="2" t="str">
        <f>_xlfn.XLOOKUP(D801,products!$A$2:$A$49,products!$B$2:$B$49,,0)</f>
        <v>Exc</v>
      </c>
      <c r="J801" s="2"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6">
        <f t="shared" si="36"/>
        <v>36.450000000000003</v>
      </c>
      <c r="N801" t="str">
        <f t="shared" si="37"/>
        <v>Excelsia</v>
      </c>
      <c r="O801" t="str">
        <f t="shared" si="38"/>
        <v>Dark</v>
      </c>
      <c r="P801" t="str">
        <f>_xlfn.XLOOKUP(Table1[[#This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t="str">
        <f>_xlfn.XLOOKUP(C802,customers!$A$2:$A$1001,customers!$G$2:$G$1001,,0)</f>
        <v>Ireland</v>
      </c>
      <c r="I802" s="2" t="str">
        <f>_xlfn.XLOOKUP(D802,products!$A$2:$A$49,products!$B$2:$B$49,,0)</f>
        <v>Rob</v>
      </c>
      <c r="J802" s="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t="str">
        <f>_xlfn.XLOOKUP(Table1[[#This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t="str">
        <f>_xlfn.XLOOKUP(C803,customers!$A$2:$A$1001,customers!$G$2:$G$1001,,0)</f>
        <v>United States</v>
      </c>
      <c r="I803" s="2" t="str">
        <f>_xlfn.XLOOKUP(D803,products!$A$2:$A$49,products!$B$2:$B$49,,0)</f>
        <v>Rob</v>
      </c>
      <c r="J803" s="2"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t="str">
        <f>_xlfn.XLOOKUP(C804,customers!$A$2:$A$1001,customers!$G$2:$G$1001,,0)</f>
        <v>United States</v>
      </c>
      <c r="I804" s="2" t="str">
        <f>_xlfn.XLOOKUP(D804,products!$A$2:$A$49,products!$B$2:$B$49,,0)</f>
        <v>Rob</v>
      </c>
      <c r="J804" s="2"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t="str">
        <f>_xlfn.XLOOKUP(C805,customers!$A$2:$A$1001,customers!$G$2:$G$1001,,0)</f>
        <v>United States</v>
      </c>
      <c r="I805" s="2" t="str">
        <f>_xlfn.XLOOKUP(D805,products!$A$2:$A$49,products!$B$2:$B$49,,0)</f>
        <v>Exc</v>
      </c>
      <c r="J805" s="2"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6">
        <f t="shared" si="36"/>
        <v>126.49999999999999</v>
      </c>
      <c r="N805" t="str">
        <f t="shared" si="37"/>
        <v>Excelsia</v>
      </c>
      <c r="O805" t="str">
        <f t="shared" si="38"/>
        <v>Medium</v>
      </c>
      <c r="P805" t="str">
        <f>_xlfn.XLOOKUP(Table1[[#This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t="str">
        <f>_xlfn.XLOOKUP(C806,customers!$A$2:$A$1001,customers!$G$2:$G$1001,,0)</f>
        <v>United Kingdom</v>
      </c>
      <c r="I806" s="2" t="str">
        <f>_xlfn.XLOOKUP(D806,products!$A$2:$A$49,products!$B$2:$B$49,,0)</f>
        <v>Rob</v>
      </c>
      <c r="J806" s="2"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Light</v>
      </c>
      <c r="P806" t="str">
        <f>_xlfn.XLOOKUP(Table1[[#This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t="str">
        <f>_xlfn.XLOOKUP(C807,customers!$A$2:$A$1001,customers!$G$2:$G$1001,,0)</f>
        <v>United States</v>
      </c>
      <c r="I807" s="2" t="str">
        <f>_xlfn.XLOOKUP(D807,products!$A$2:$A$49,products!$B$2:$B$49,,0)</f>
        <v>Rob</v>
      </c>
      <c r="J807" s="2"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t="str">
        <f>_xlfn.XLOOKUP(Table1[[#This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t="str">
        <f>_xlfn.XLOOKUP(C808,customers!$A$2:$A$1001,customers!$G$2:$G$1001,,0)</f>
        <v>United Kingdom</v>
      </c>
      <c r="I808" s="2" t="str">
        <f>_xlfn.XLOOKUP(D808,products!$A$2:$A$49,products!$B$2:$B$49,,0)</f>
        <v>Lib</v>
      </c>
      <c r="J808" s="2"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t="str">
        <f>_xlfn.XLOOKUP(Table1[[#This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t="str">
        <f>_xlfn.XLOOKUP(C809,customers!$A$2:$A$1001,customers!$G$2:$G$1001,,0)</f>
        <v>Ireland</v>
      </c>
      <c r="I809" s="2" t="str">
        <f>_xlfn.XLOOKUP(D809,products!$A$2:$A$49,products!$B$2:$B$49,,0)</f>
        <v>Lib</v>
      </c>
      <c r="J809" s="2"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t="str">
        <f>_xlfn.XLOOKUP(Table1[[#This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t="str">
        <f>_xlfn.XLOOKUP(C810,customers!$A$2:$A$1001,customers!$G$2:$G$1001,,0)</f>
        <v>United States</v>
      </c>
      <c r="I810" s="2" t="str">
        <f>_xlfn.XLOOKUP(D810,products!$A$2:$A$49,products!$B$2:$B$49,,0)</f>
        <v>Rob</v>
      </c>
      <c r="J810" s="2"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t="str">
        <f>_xlfn.XLOOKUP(C811,customers!$A$2:$A$1001,customers!$G$2:$G$1001,,0)</f>
        <v>United States</v>
      </c>
      <c r="I811" s="2" t="str">
        <f>_xlfn.XLOOKUP(D811,products!$A$2:$A$49,products!$B$2:$B$49,,0)</f>
        <v>Rob</v>
      </c>
      <c r="J811" s="2"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t="str">
        <f>_xlfn.XLOOKUP(C812,customers!$A$2:$A$1001,customers!$G$2:$G$1001,,0)</f>
        <v>United States</v>
      </c>
      <c r="I812" s="2" t="str">
        <f>_xlfn.XLOOKUP(D812,products!$A$2:$A$49,products!$B$2:$B$49,,0)</f>
        <v>Lib</v>
      </c>
      <c r="J812" s="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Light</v>
      </c>
      <c r="P812" t="str">
        <f>_xlfn.XLOOKUP(Table1[[#This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t="str">
        <f>_xlfn.XLOOKUP(C813,customers!$A$2:$A$1001,customers!$G$2:$G$1001,,0)</f>
        <v>Ireland</v>
      </c>
      <c r="I813" s="2" t="str">
        <f>_xlfn.XLOOKUP(D813,products!$A$2:$A$49,products!$B$2:$B$49,,0)</f>
        <v>Ara</v>
      </c>
      <c r="J813" s="2"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t="str">
        <f>_xlfn.XLOOKUP(Table1[[#This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t="str">
        <f>_xlfn.XLOOKUP(C814,customers!$A$2:$A$1001,customers!$G$2:$G$1001,,0)</f>
        <v>Ireland</v>
      </c>
      <c r="I814" s="2" t="str">
        <f>_xlfn.XLOOKUP(D814,products!$A$2:$A$49,products!$B$2:$B$49,,0)</f>
        <v>Lib</v>
      </c>
      <c r="J814" s="2"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t="str">
        <f>_xlfn.XLOOKUP(C815,customers!$A$2:$A$1001,customers!$G$2:$G$1001,,0)</f>
        <v>United States</v>
      </c>
      <c r="I815" s="2" t="str">
        <f>_xlfn.XLOOKUP(D815,products!$A$2:$A$49,products!$B$2:$B$49,,0)</f>
        <v>Exc</v>
      </c>
      <c r="J815" s="2"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6">
        <f t="shared" si="36"/>
        <v>31.624999999999996</v>
      </c>
      <c r="N815" t="str">
        <f t="shared" si="37"/>
        <v>Excelsia</v>
      </c>
      <c r="O815" t="str">
        <f t="shared" si="38"/>
        <v>Medium</v>
      </c>
      <c r="P815" t="str">
        <f>_xlfn.XLOOKUP(Table1[[#This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t="str">
        <f>_xlfn.XLOOKUP(C816,customers!$A$2:$A$1001,customers!$G$2:$G$1001,,0)</f>
        <v>United States</v>
      </c>
      <c r="I816" s="2" t="str">
        <f>_xlfn.XLOOKUP(D816,products!$A$2:$A$49,products!$B$2:$B$49,,0)</f>
        <v>Exc</v>
      </c>
      <c r="J816" s="2"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6">
        <f t="shared" si="36"/>
        <v>8.91</v>
      </c>
      <c r="N816" t="str">
        <f t="shared" si="37"/>
        <v>Excelsia</v>
      </c>
      <c r="O816" t="str">
        <f t="shared" si="38"/>
        <v>Light</v>
      </c>
      <c r="P816" t="str">
        <f>_xlfn.XLOOKUP(Table1[[#This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t="str">
        <f>_xlfn.XLOOKUP(C817,customers!$A$2:$A$1001,customers!$G$2:$G$1001,,0)</f>
        <v>United States</v>
      </c>
      <c r="I817" s="2" t="str">
        <f>_xlfn.XLOOKUP(D817,products!$A$2:$A$49,products!$B$2:$B$49,,0)</f>
        <v>Rob</v>
      </c>
      <c r="J817" s="2"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t="str">
        <f>_xlfn.XLOOKUP(Table1[[#This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t="str">
        <f>_xlfn.XLOOKUP(C818,customers!$A$2:$A$1001,customers!$G$2:$G$1001,,0)</f>
        <v>Ireland</v>
      </c>
      <c r="I818" s="2" t="str">
        <f>_xlfn.XLOOKUP(D818,products!$A$2:$A$49,products!$B$2:$B$49,,0)</f>
        <v>Lib</v>
      </c>
      <c r="J818" s="2"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Light</v>
      </c>
      <c r="P818" t="str">
        <f>_xlfn.XLOOKUP(Table1[[#This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t="str">
        <f>_xlfn.XLOOKUP(C819,customers!$A$2:$A$1001,customers!$G$2:$G$1001,,0)</f>
        <v>United States</v>
      </c>
      <c r="I819" s="2" t="str">
        <f>_xlfn.XLOOKUP(D819,products!$A$2:$A$49,products!$B$2:$B$49,,0)</f>
        <v>Lib</v>
      </c>
      <c r="J819" s="2"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t="str">
        <f>_xlfn.XLOOKUP(Table1[[#This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t="str">
        <f>_xlfn.XLOOKUP(C820,customers!$A$2:$A$1001,customers!$G$2:$G$1001,,0)</f>
        <v>United States</v>
      </c>
      <c r="I820" s="2" t="str">
        <f>_xlfn.XLOOKUP(D820,products!$A$2:$A$49,products!$B$2:$B$49,,0)</f>
        <v>Lib</v>
      </c>
      <c r="J820" s="2"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Light</v>
      </c>
      <c r="P820" t="str">
        <f>_xlfn.XLOOKUP(Table1[[#This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t="str">
        <f>_xlfn.XLOOKUP(C821,customers!$A$2:$A$1001,customers!$G$2:$G$1001,,0)</f>
        <v>United States</v>
      </c>
      <c r="I821" s="2" t="str">
        <f>_xlfn.XLOOKUP(D821,products!$A$2:$A$49,products!$B$2:$B$49,,0)</f>
        <v>Lib</v>
      </c>
      <c r="J821" s="2"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t="str">
        <f>_xlfn.XLOOKUP(C822,customers!$A$2:$A$1001,customers!$G$2:$G$1001,,0)</f>
        <v>United States</v>
      </c>
      <c r="I822" s="2" t="str">
        <f>_xlfn.XLOOKUP(D822,products!$A$2:$A$49,products!$B$2:$B$49,,0)</f>
        <v>Exc</v>
      </c>
      <c r="J822" s="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6">
        <f t="shared" si="36"/>
        <v>55</v>
      </c>
      <c r="N822" t="str">
        <f t="shared" si="37"/>
        <v>Excelsia</v>
      </c>
      <c r="O822" t="str">
        <f t="shared" si="38"/>
        <v>Medium</v>
      </c>
      <c r="P822" t="str">
        <f>_xlfn.XLOOKUP(Table1[[#This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t="str">
        <f>_xlfn.XLOOKUP(C823,customers!$A$2:$A$1001,customers!$G$2:$G$1001,,0)</f>
        <v>United States</v>
      </c>
      <c r="I823" s="2" t="str">
        <f>_xlfn.XLOOKUP(D823,products!$A$2:$A$49,products!$B$2:$B$49,,0)</f>
        <v>Rob</v>
      </c>
      <c r="J823" s="2"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t="str">
        <f>_xlfn.XLOOKUP(C824,customers!$A$2:$A$1001,customers!$G$2:$G$1001,,0)</f>
        <v>United States</v>
      </c>
      <c r="I824" s="2" t="str">
        <f>_xlfn.XLOOKUP(D824,products!$A$2:$A$49,products!$B$2:$B$49,,0)</f>
        <v>Exc</v>
      </c>
      <c r="J824" s="2"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6">
        <f t="shared" si="36"/>
        <v>136.61999999999998</v>
      </c>
      <c r="N824" t="str">
        <f t="shared" si="37"/>
        <v>Excelsia</v>
      </c>
      <c r="O824" t="str">
        <f t="shared" si="38"/>
        <v>Light</v>
      </c>
      <c r="P824" t="str">
        <f>_xlfn.XLOOKUP(Table1[[#This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t="str">
        <f>_xlfn.XLOOKUP(C825,customers!$A$2:$A$1001,customers!$G$2:$G$1001,,0)</f>
        <v>United States</v>
      </c>
      <c r="I825" s="2" t="str">
        <f>_xlfn.XLOOKUP(D825,products!$A$2:$A$49,products!$B$2:$B$49,,0)</f>
        <v>Lib</v>
      </c>
      <c r="J825" s="2"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Light</v>
      </c>
      <c r="P825" t="str">
        <f>_xlfn.XLOOKUP(Table1[[#This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t="str">
        <f>_xlfn.XLOOKUP(C826,customers!$A$2:$A$1001,customers!$G$2:$G$1001,,0)</f>
        <v>United States</v>
      </c>
      <c r="I826" s="2" t="str">
        <f>_xlfn.XLOOKUP(D826,products!$A$2:$A$49,products!$B$2:$B$49,,0)</f>
        <v>Ara</v>
      </c>
      <c r="J826" s="2"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t="str">
        <f>_xlfn.XLOOKUP(Table1[[#This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t="str">
        <f>_xlfn.XLOOKUP(C827,customers!$A$2:$A$1001,customers!$G$2:$G$1001,,0)</f>
        <v>United States</v>
      </c>
      <c r="I827" s="2" t="str">
        <f>_xlfn.XLOOKUP(D827,products!$A$2:$A$49,products!$B$2:$B$49,,0)</f>
        <v>Ara</v>
      </c>
      <c r="J827" s="2"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t="str">
        <f>_xlfn.XLOOKUP(C828,customers!$A$2:$A$1001,customers!$G$2:$G$1001,,0)</f>
        <v>United States</v>
      </c>
      <c r="I828" s="2" t="str">
        <f>_xlfn.XLOOKUP(D828,products!$A$2:$A$49,products!$B$2:$B$49,,0)</f>
        <v>Exc</v>
      </c>
      <c r="J828" s="2"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6">
        <f t="shared" si="36"/>
        <v>41.25</v>
      </c>
      <c r="N828" t="str">
        <f t="shared" si="37"/>
        <v>Excelsia</v>
      </c>
      <c r="O828" t="str">
        <f t="shared" si="38"/>
        <v>Medium</v>
      </c>
      <c r="P828" t="str">
        <f>_xlfn.XLOOKUP(Table1[[#This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t="str">
        <f>_xlfn.XLOOKUP(C829,customers!$A$2:$A$1001,customers!$G$2:$G$1001,,0)</f>
        <v>United States</v>
      </c>
      <c r="I829" s="2" t="str">
        <f>_xlfn.XLOOKUP(D829,products!$A$2:$A$49,products!$B$2:$B$49,,0)</f>
        <v>Exc</v>
      </c>
      <c r="J829" s="2"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6">
        <f t="shared" si="36"/>
        <v>20.625</v>
      </c>
      <c r="N829" t="str">
        <f t="shared" si="37"/>
        <v>Excelsia</v>
      </c>
      <c r="O829" t="str">
        <f t="shared" si="38"/>
        <v>Medium</v>
      </c>
      <c r="P829" t="str">
        <f>_xlfn.XLOOKUP(Table1[[#This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t="str">
        <f>_xlfn.XLOOKUP(C830,customers!$A$2:$A$1001,customers!$G$2:$G$1001,,0)</f>
        <v>United States</v>
      </c>
      <c r="I830" s="2" t="str">
        <f>_xlfn.XLOOKUP(D830,products!$A$2:$A$49,products!$B$2:$B$49,,0)</f>
        <v>Ara</v>
      </c>
      <c r="J830" s="2"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t="str">
        <f>_xlfn.XLOOKUP(Table1[[#This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t="str">
        <f>_xlfn.XLOOKUP(C831,customers!$A$2:$A$1001,customers!$G$2:$G$1001,,0)</f>
        <v>United States</v>
      </c>
      <c r="I831" s="2" t="str">
        <f>_xlfn.XLOOKUP(D831,products!$A$2:$A$49,products!$B$2:$B$49,,0)</f>
        <v>Ara</v>
      </c>
      <c r="J831" s="2"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t="str">
        <f>_xlfn.XLOOKUP(C832,customers!$A$2:$A$1001,customers!$G$2:$G$1001,,0)</f>
        <v>United States</v>
      </c>
      <c r="I832" s="2" t="str">
        <f>_xlfn.XLOOKUP(D832,products!$A$2:$A$49,products!$B$2:$B$49,,0)</f>
        <v>Exc</v>
      </c>
      <c r="J832" s="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6">
        <f t="shared" si="36"/>
        <v>27.5</v>
      </c>
      <c r="N832" t="str">
        <f t="shared" si="37"/>
        <v>Excelsia</v>
      </c>
      <c r="O832" t="str">
        <f t="shared" si="38"/>
        <v>Medium</v>
      </c>
      <c r="P832" t="str">
        <f>_xlfn.XLOOKUP(Table1[[#This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t="str">
        <f>_xlfn.XLOOKUP(C833,customers!$A$2:$A$1001,customers!$G$2:$G$1001,,0)</f>
        <v>United States</v>
      </c>
      <c r="I833" s="2" t="str">
        <f>_xlfn.XLOOKUP(D833,products!$A$2:$A$49,products!$B$2:$B$49,,0)</f>
        <v>Ara</v>
      </c>
      <c r="J833" s="2"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t="str">
        <f>_xlfn.XLOOKUP(Table1[[#This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t="str">
        <f>_xlfn.XLOOKUP(C834,customers!$A$2:$A$1001,customers!$G$2:$G$1001,,0)</f>
        <v>United States</v>
      </c>
      <c r="I834" s="2" t="str">
        <f>_xlfn.XLOOKUP(D834,products!$A$2:$A$49,products!$B$2:$B$49,,0)</f>
        <v>Rob</v>
      </c>
      <c r="J834" s="2"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t="str">
        <f>_xlfn.XLOOKUP(C835,customers!$A$2:$A$1001,customers!$G$2:$G$1001,,0)</f>
        <v>United States</v>
      </c>
      <c r="I835" s="2" t="str">
        <f>_xlfn.XLOOKUP(D835,products!$A$2:$A$49,products!$B$2:$B$49,,0)</f>
        <v>Rob</v>
      </c>
      <c r="J835" s="2"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6">
        <f t="shared" ref="M835:M898" si="39">L835*E835</f>
        <v>82.339999999999989</v>
      </c>
      <c r="N835" t="str">
        <f t="shared" ref="N835:N898" si="40">IF(I835="Rob","Robusta",IF(I835="Exc","Excelsia",IF(I835="Ara","Arabica",IF(I835="Lib","Liberica",""))))</f>
        <v>Robusta</v>
      </c>
      <c r="O835" t="str">
        <f t="shared" ref="O835:O898" si="41">IF(J835="M","Medium",IF(J835="L","Light",IF(J835="D","Dark","")))</f>
        <v>Dark</v>
      </c>
      <c r="P835" t="str">
        <f>_xlfn.XLOOKUP(Table1[[#This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t="str">
        <f>_xlfn.XLOOKUP(C836,customers!$A$2:$A$1001,customers!$G$2:$G$1001,,0)</f>
        <v>United States</v>
      </c>
      <c r="I836" s="2" t="str">
        <f>_xlfn.XLOOKUP(D836,products!$A$2:$A$49,products!$B$2:$B$49,,0)</f>
        <v>Ara</v>
      </c>
      <c r="J836" s="2"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t="str">
        <f>_xlfn.XLOOKUP(C837,customers!$A$2:$A$1001,customers!$G$2:$G$1001,,0)</f>
        <v>United States</v>
      </c>
      <c r="I837" s="2" t="str">
        <f>_xlfn.XLOOKUP(D837,products!$A$2:$A$49,products!$B$2:$B$49,,0)</f>
        <v>Exc</v>
      </c>
      <c r="J837" s="2"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6">
        <f t="shared" si="39"/>
        <v>8.91</v>
      </c>
      <c r="N837" t="str">
        <f t="shared" si="40"/>
        <v>Excelsia</v>
      </c>
      <c r="O837" t="str">
        <f t="shared" si="41"/>
        <v>Light</v>
      </c>
      <c r="P837" t="str">
        <f>_xlfn.XLOOKUP(Table1[[#This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t="str">
        <f>_xlfn.XLOOKUP(C838,customers!$A$2:$A$1001,customers!$G$2:$G$1001,,0)</f>
        <v>United States</v>
      </c>
      <c r="I838" s="2" t="str">
        <f>_xlfn.XLOOKUP(D838,products!$A$2:$A$49,products!$B$2:$B$49,,0)</f>
        <v>Ara</v>
      </c>
      <c r="J838" s="2"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t="str">
        <f>_xlfn.XLOOKUP(Table1[[#This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t="str">
        <f>_xlfn.XLOOKUP(C839,customers!$A$2:$A$1001,customers!$G$2:$G$1001,,0)</f>
        <v>United States</v>
      </c>
      <c r="I839" s="2" t="str">
        <f>_xlfn.XLOOKUP(D839,products!$A$2:$A$49,products!$B$2:$B$49,,0)</f>
        <v>Lib</v>
      </c>
      <c r="J839" s="2"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t="str">
        <f>_xlfn.XLOOKUP(C840,customers!$A$2:$A$1001,customers!$G$2:$G$1001,,0)</f>
        <v>United States</v>
      </c>
      <c r="I840" s="2" t="str">
        <f>_xlfn.XLOOKUP(D840,products!$A$2:$A$49,products!$B$2:$B$49,,0)</f>
        <v>Ara</v>
      </c>
      <c r="J840" s="2"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t="str">
        <f>_xlfn.XLOOKUP(C841,customers!$A$2:$A$1001,customers!$G$2:$G$1001,,0)</f>
        <v>United States</v>
      </c>
      <c r="I841" s="2" t="str">
        <f>_xlfn.XLOOKUP(D841,products!$A$2:$A$49,products!$B$2:$B$49,,0)</f>
        <v>Exc</v>
      </c>
      <c r="J841" s="2"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6">
        <f t="shared" si="39"/>
        <v>41.25</v>
      </c>
      <c r="N841" t="str">
        <f t="shared" si="40"/>
        <v>Excelsia</v>
      </c>
      <c r="O841" t="str">
        <f t="shared" si="41"/>
        <v>Medium</v>
      </c>
      <c r="P841" t="str">
        <f>_xlfn.XLOOKUP(Table1[[#This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t="str">
        <f>_xlfn.XLOOKUP(C842,customers!$A$2:$A$1001,customers!$G$2:$G$1001,,0)</f>
        <v>United States</v>
      </c>
      <c r="I842" s="2" t="str">
        <f>_xlfn.XLOOKUP(D842,products!$A$2:$A$49,products!$B$2:$B$49,,0)</f>
        <v>Rob</v>
      </c>
      <c r="J842" s="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t="str">
        <f>_xlfn.XLOOKUP(C843,customers!$A$2:$A$1001,customers!$G$2:$G$1001,,0)</f>
        <v>United States</v>
      </c>
      <c r="I843" s="2" t="str">
        <f>_xlfn.XLOOKUP(D843,products!$A$2:$A$49,products!$B$2:$B$49,,0)</f>
        <v>Lib</v>
      </c>
      <c r="J843" s="2"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t="str">
        <f>_xlfn.XLOOKUP(C844,customers!$A$2:$A$1001,customers!$G$2:$G$1001,,0)</f>
        <v>United States</v>
      </c>
      <c r="I844" s="2" t="str">
        <f>_xlfn.XLOOKUP(D844,products!$A$2:$A$49,products!$B$2:$B$49,,0)</f>
        <v>Exc</v>
      </c>
      <c r="J844" s="2"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6">
        <f t="shared" si="39"/>
        <v>8.25</v>
      </c>
      <c r="N844" t="str">
        <f t="shared" si="40"/>
        <v>Excelsia</v>
      </c>
      <c r="O844" t="str">
        <f t="shared" si="41"/>
        <v>Medium</v>
      </c>
      <c r="P844" t="str">
        <f>_xlfn.XLOOKUP(Table1[[#This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t="str">
        <f>_xlfn.XLOOKUP(C845,customers!$A$2:$A$1001,customers!$G$2:$G$1001,,0)</f>
        <v>United States</v>
      </c>
      <c r="I845" s="2" t="str">
        <f>_xlfn.XLOOKUP(D845,products!$A$2:$A$49,products!$B$2:$B$49,,0)</f>
        <v>Exc</v>
      </c>
      <c r="J845" s="2"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6">
        <f t="shared" si="39"/>
        <v>8.25</v>
      </c>
      <c r="N845" t="str">
        <f t="shared" si="40"/>
        <v>Excelsia</v>
      </c>
      <c r="O845" t="str">
        <f t="shared" si="41"/>
        <v>Medium</v>
      </c>
      <c r="P845" t="str">
        <f>_xlfn.XLOOKUP(Table1[[#This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t="str">
        <f>_xlfn.XLOOKUP(C846,customers!$A$2:$A$1001,customers!$G$2:$G$1001,,0)</f>
        <v>United States</v>
      </c>
      <c r="I846" s="2" t="str">
        <f>_xlfn.XLOOKUP(D846,products!$A$2:$A$49,products!$B$2:$B$49,,0)</f>
        <v>Ara</v>
      </c>
      <c r="J846" s="2"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t="str">
        <f>_xlfn.XLOOKUP(Table1[[#This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t="str">
        <f>_xlfn.XLOOKUP(C847,customers!$A$2:$A$1001,customers!$G$2:$G$1001,,0)</f>
        <v>United States</v>
      </c>
      <c r="I847" s="2" t="str">
        <f>_xlfn.XLOOKUP(D847,products!$A$2:$A$49,products!$B$2:$B$49,,0)</f>
        <v>Exc</v>
      </c>
      <c r="J847" s="2"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6">
        <f t="shared" si="39"/>
        <v>167.67000000000002</v>
      </c>
      <c r="N847" t="str">
        <f t="shared" si="40"/>
        <v>Excelsia</v>
      </c>
      <c r="O847" t="str">
        <f t="shared" si="41"/>
        <v>Dark</v>
      </c>
      <c r="P847" t="str">
        <f>_xlfn.XLOOKUP(Table1[[#This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t="str">
        <f>_xlfn.XLOOKUP(C848,customers!$A$2:$A$1001,customers!$G$2:$G$1001,,0)</f>
        <v>United States</v>
      </c>
      <c r="I848" s="2" t="str">
        <f>_xlfn.XLOOKUP(D848,products!$A$2:$A$49,products!$B$2:$B$49,,0)</f>
        <v>Ara</v>
      </c>
      <c r="J848" s="2"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t="str">
        <f>_xlfn.XLOOKUP(C849,customers!$A$2:$A$1001,customers!$G$2:$G$1001,,0)</f>
        <v>United States</v>
      </c>
      <c r="I849" s="2" t="str">
        <f>_xlfn.XLOOKUP(D849,products!$A$2:$A$49,products!$B$2:$B$49,,0)</f>
        <v>Ara</v>
      </c>
      <c r="J849" s="2"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t="str">
        <f>_xlfn.XLOOKUP(C850,customers!$A$2:$A$1001,customers!$G$2:$G$1001,,0)</f>
        <v>United States</v>
      </c>
      <c r="I850" s="2" t="str">
        <f>_xlfn.XLOOKUP(D850,products!$A$2:$A$49,products!$B$2:$B$49,,0)</f>
        <v>Exc</v>
      </c>
      <c r="J850" s="2"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6">
        <f t="shared" si="39"/>
        <v>53.46</v>
      </c>
      <c r="N850" t="str">
        <f t="shared" si="40"/>
        <v>Excelsia</v>
      </c>
      <c r="O850" t="str">
        <f t="shared" si="41"/>
        <v>Light</v>
      </c>
      <c r="P850" t="str">
        <f>_xlfn.XLOOKUP(Table1[[#This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t="str">
        <f>_xlfn.XLOOKUP(C851,customers!$A$2:$A$1001,customers!$G$2:$G$1001,,0)</f>
        <v>United States</v>
      </c>
      <c r="I851" s="2" t="str">
        <f>_xlfn.XLOOKUP(D851,products!$A$2:$A$49,products!$B$2:$B$49,,0)</f>
        <v>Ara</v>
      </c>
      <c r="J851" s="2"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Light</v>
      </c>
      <c r="P851" t="str">
        <f>_xlfn.XLOOKUP(Table1[[#This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t="str">
        <f>_xlfn.XLOOKUP(C852,customers!$A$2:$A$1001,customers!$G$2:$G$1001,,0)</f>
        <v>United States</v>
      </c>
      <c r="I852" s="2" t="str">
        <f>_xlfn.XLOOKUP(D852,products!$A$2:$A$49,products!$B$2:$B$49,,0)</f>
        <v>Ara</v>
      </c>
      <c r="J852" s="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t="str">
        <f>_xlfn.XLOOKUP(Table1[[#This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t="str">
        <f>_xlfn.XLOOKUP(C853,customers!$A$2:$A$1001,customers!$G$2:$G$1001,,0)</f>
        <v>United States</v>
      </c>
      <c r="I853" s="2" t="str">
        <f>_xlfn.XLOOKUP(D853,products!$A$2:$A$49,products!$B$2:$B$49,,0)</f>
        <v>Lib</v>
      </c>
      <c r="J853" s="2"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t="str">
        <f>_xlfn.XLOOKUP(Table1[[#This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t="str">
        <f>_xlfn.XLOOKUP(C854,customers!$A$2:$A$1001,customers!$G$2:$G$1001,,0)</f>
        <v>United States</v>
      </c>
      <c r="I854" s="2" t="str">
        <f>_xlfn.XLOOKUP(D854,products!$A$2:$A$49,products!$B$2:$B$49,,0)</f>
        <v>Lib</v>
      </c>
      <c r="J854" s="2"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t="str">
        <f>_xlfn.XLOOKUP(C855,customers!$A$2:$A$1001,customers!$G$2:$G$1001,,0)</f>
        <v>United States</v>
      </c>
      <c r="I855" s="2" t="str">
        <f>_xlfn.XLOOKUP(D855,products!$A$2:$A$49,products!$B$2:$B$49,,0)</f>
        <v>Ara</v>
      </c>
      <c r="J855" s="2"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t="str">
        <f>_xlfn.XLOOKUP(C856,customers!$A$2:$A$1001,customers!$G$2:$G$1001,,0)</f>
        <v>United States</v>
      </c>
      <c r="I856" s="2" t="str">
        <f>_xlfn.XLOOKUP(D856,products!$A$2:$A$49,products!$B$2:$B$49,,0)</f>
        <v>Rob</v>
      </c>
      <c r="J856" s="2"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t="str">
        <f>_xlfn.XLOOKUP(C857,customers!$A$2:$A$1001,customers!$G$2:$G$1001,,0)</f>
        <v>United States</v>
      </c>
      <c r="I857" s="2" t="str">
        <f>_xlfn.XLOOKUP(D857,products!$A$2:$A$49,products!$B$2:$B$49,,0)</f>
        <v>Lib</v>
      </c>
      <c r="J857" s="2"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t="str">
        <f>_xlfn.XLOOKUP(C858,customers!$A$2:$A$1001,customers!$G$2:$G$1001,,0)</f>
        <v>United States</v>
      </c>
      <c r="I858" s="2" t="str">
        <f>_xlfn.XLOOKUP(D858,products!$A$2:$A$49,products!$B$2:$B$49,,0)</f>
        <v>Lib</v>
      </c>
      <c r="J858" s="2"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t="str">
        <f>_xlfn.XLOOKUP(Table1[[#This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t="str">
        <f>_xlfn.XLOOKUP(C859,customers!$A$2:$A$1001,customers!$G$2:$G$1001,,0)</f>
        <v>United States</v>
      </c>
      <c r="I859" s="2" t="str">
        <f>_xlfn.XLOOKUP(D859,products!$A$2:$A$49,products!$B$2:$B$49,,0)</f>
        <v>Rob</v>
      </c>
      <c r="J859" s="2"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t="str">
        <f>_xlfn.XLOOKUP(C860,customers!$A$2:$A$1001,customers!$G$2:$G$1001,,0)</f>
        <v>United States</v>
      </c>
      <c r="I860" s="2" t="str">
        <f>_xlfn.XLOOKUP(D860,products!$A$2:$A$49,products!$B$2:$B$49,,0)</f>
        <v>Lib</v>
      </c>
      <c r="J860" s="2"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t="str">
        <f>_xlfn.XLOOKUP(Table1[[#This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t="str">
        <f>_xlfn.XLOOKUP(C861,customers!$A$2:$A$1001,customers!$G$2:$G$1001,,0)</f>
        <v>United States</v>
      </c>
      <c r="I861" s="2" t="str">
        <f>_xlfn.XLOOKUP(D861,products!$A$2:$A$49,products!$B$2:$B$49,,0)</f>
        <v>Ara</v>
      </c>
      <c r="J861" s="2"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t="str">
        <f>_xlfn.XLOOKUP(C862,customers!$A$2:$A$1001,customers!$G$2:$G$1001,,0)</f>
        <v>United States</v>
      </c>
      <c r="I862" s="2" t="str">
        <f>_xlfn.XLOOKUP(D862,products!$A$2:$A$49,products!$B$2:$B$49,,0)</f>
        <v>Ara</v>
      </c>
      <c r="J862" s="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t="str">
        <f>_xlfn.XLOOKUP(C863,customers!$A$2:$A$1001,customers!$G$2:$G$1001,,0)</f>
        <v>United States</v>
      </c>
      <c r="I863" s="2" t="str">
        <f>_xlfn.XLOOKUP(D863,products!$A$2:$A$49,products!$B$2:$B$49,,0)</f>
        <v>Lib</v>
      </c>
      <c r="J863" s="2"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t="str">
        <f>_xlfn.XLOOKUP(Table1[[#This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t="str">
        <f>_xlfn.XLOOKUP(C864,customers!$A$2:$A$1001,customers!$G$2:$G$1001,,0)</f>
        <v>United States</v>
      </c>
      <c r="I864" s="2" t="str">
        <f>_xlfn.XLOOKUP(D864,products!$A$2:$A$49,products!$B$2:$B$49,,0)</f>
        <v>Rob</v>
      </c>
      <c r="J864" s="2"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t="str">
        <f>_xlfn.XLOOKUP(C865,customers!$A$2:$A$1001,customers!$G$2:$G$1001,,0)</f>
        <v>United States</v>
      </c>
      <c r="I865" s="2" t="str">
        <f>_xlfn.XLOOKUP(D865,products!$A$2:$A$49,products!$B$2:$B$49,,0)</f>
        <v>Lib</v>
      </c>
      <c r="J865" s="2"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t="str">
        <f>_xlfn.XLOOKUP(Table1[[#This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t="str">
        <f>_xlfn.XLOOKUP(C866,customers!$A$2:$A$1001,customers!$G$2:$G$1001,,0)</f>
        <v>Ireland</v>
      </c>
      <c r="I866" s="2" t="str">
        <f>_xlfn.XLOOKUP(D866,products!$A$2:$A$49,products!$B$2:$B$49,,0)</f>
        <v>Rob</v>
      </c>
      <c r="J866" s="2"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t="str">
        <f>_xlfn.XLOOKUP(C867,customers!$A$2:$A$1001,customers!$G$2:$G$1001,,0)</f>
        <v>United States</v>
      </c>
      <c r="I867" s="2" t="str">
        <f>_xlfn.XLOOKUP(D867,products!$A$2:$A$49,products!$B$2:$B$49,,0)</f>
        <v>Ara</v>
      </c>
      <c r="J867" s="2"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t="str">
        <f>_xlfn.XLOOKUP(Table1[[#This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t="str">
        <f>_xlfn.XLOOKUP(C868,customers!$A$2:$A$1001,customers!$G$2:$G$1001,,0)</f>
        <v>Ireland</v>
      </c>
      <c r="I868" s="2" t="str">
        <f>_xlfn.XLOOKUP(D868,products!$A$2:$A$49,products!$B$2:$B$49,,0)</f>
        <v>Ara</v>
      </c>
      <c r="J868" s="2"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t="str">
        <f>_xlfn.XLOOKUP(Table1[[#This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t="str">
        <f>_xlfn.XLOOKUP(C869,customers!$A$2:$A$1001,customers!$G$2:$G$1001,,0)</f>
        <v>Ireland</v>
      </c>
      <c r="I869" s="2" t="str">
        <f>_xlfn.XLOOKUP(D869,products!$A$2:$A$49,products!$B$2:$B$49,,0)</f>
        <v>Ara</v>
      </c>
      <c r="J869" s="2"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t="str">
        <f>_xlfn.XLOOKUP(C870,customers!$A$2:$A$1001,customers!$G$2:$G$1001,,0)</f>
        <v>United States</v>
      </c>
      <c r="I870" s="2" t="str">
        <f>_xlfn.XLOOKUP(D870,products!$A$2:$A$49,products!$B$2:$B$49,,0)</f>
        <v>Exc</v>
      </c>
      <c r="J870" s="2"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6">
        <f t="shared" si="39"/>
        <v>41.25</v>
      </c>
      <c r="N870" t="str">
        <f t="shared" si="40"/>
        <v>Excelsia</v>
      </c>
      <c r="O870" t="str">
        <f t="shared" si="41"/>
        <v>Medium</v>
      </c>
      <c r="P870" t="str">
        <f>_xlfn.XLOOKUP(Table1[[#This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t="str">
        <f>_xlfn.XLOOKUP(C871,customers!$A$2:$A$1001,customers!$G$2:$G$1001,,0)</f>
        <v>United States</v>
      </c>
      <c r="I871" s="2" t="str">
        <f>_xlfn.XLOOKUP(D871,products!$A$2:$A$49,products!$B$2:$B$49,,0)</f>
        <v>Rob</v>
      </c>
      <c r="J871" s="2"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t="str">
        <f>_xlfn.XLOOKUP(Table1[[#This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t="str">
        <f>_xlfn.XLOOKUP(C872,customers!$A$2:$A$1001,customers!$G$2:$G$1001,,0)</f>
        <v>Ireland</v>
      </c>
      <c r="I872" s="2" t="str">
        <f>_xlfn.XLOOKUP(D872,products!$A$2:$A$49,products!$B$2:$B$49,,0)</f>
        <v>Exc</v>
      </c>
      <c r="J872" s="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6">
        <f t="shared" si="39"/>
        <v>7.29</v>
      </c>
      <c r="N872" t="str">
        <f t="shared" si="40"/>
        <v>Excelsia</v>
      </c>
      <c r="O872" t="str">
        <f t="shared" si="41"/>
        <v>Dark</v>
      </c>
      <c r="P872" t="str">
        <f>_xlfn.XLOOKUP(Table1[[#This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t="str">
        <f>_xlfn.XLOOKUP(C873,customers!$A$2:$A$1001,customers!$G$2:$G$1001,,0)</f>
        <v>United Kingdom</v>
      </c>
      <c r="I873" s="2" t="str">
        <f>_xlfn.XLOOKUP(D873,products!$A$2:$A$49,products!$B$2:$B$49,,0)</f>
        <v>Exc</v>
      </c>
      <c r="J873" s="2"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6">
        <f t="shared" si="39"/>
        <v>29.7</v>
      </c>
      <c r="N873" t="str">
        <f t="shared" si="40"/>
        <v>Excelsia</v>
      </c>
      <c r="O873" t="str">
        <f t="shared" si="41"/>
        <v>Light</v>
      </c>
      <c r="P873" t="str">
        <f>_xlfn.XLOOKUP(Table1[[#This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t="str">
        <f>_xlfn.XLOOKUP(C874,customers!$A$2:$A$1001,customers!$G$2:$G$1001,,0)</f>
        <v>United States</v>
      </c>
      <c r="I874" s="2" t="str">
        <f>_xlfn.XLOOKUP(D874,products!$A$2:$A$49,products!$B$2:$B$49,,0)</f>
        <v>Ara</v>
      </c>
      <c r="J874" s="2"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t="str">
        <f>_xlfn.XLOOKUP(Table1[[#This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t="str">
        <f>_xlfn.XLOOKUP(C875,customers!$A$2:$A$1001,customers!$G$2:$G$1001,,0)</f>
        <v>United States</v>
      </c>
      <c r="I875" s="2" t="str">
        <f>_xlfn.XLOOKUP(D875,products!$A$2:$A$49,products!$B$2:$B$49,,0)</f>
        <v>Rob</v>
      </c>
      <c r="J875" s="2"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t="str">
        <f>_xlfn.XLOOKUP(Table1[[#This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t="str">
        <f>_xlfn.XLOOKUP(C876,customers!$A$2:$A$1001,customers!$G$2:$G$1001,,0)</f>
        <v>United States</v>
      </c>
      <c r="I876" s="2" t="str">
        <f>_xlfn.XLOOKUP(D876,products!$A$2:$A$49,products!$B$2:$B$49,,0)</f>
        <v>Ara</v>
      </c>
      <c r="J876" s="2"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Light</v>
      </c>
      <c r="P876" t="str">
        <f>_xlfn.XLOOKUP(Table1[[#This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t="str">
        <f>_xlfn.XLOOKUP(C877,customers!$A$2:$A$1001,customers!$G$2:$G$1001,,0)</f>
        <v>Ireland</v>
      </c>
      <c r="I877" s="2" t="str">
        <f>_xlfn.XLOOKUP(D877,products!$A$2:$A$49,products!$B$2:$B$49,,0)</f>
        <v>Lib</v>
      </c>
      <c r="J877" s="2"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t="str">
        <f>_xlfn.XLOOKUP(Table1[[#This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t="str">
        <f>_xlfn.XLOOKUP(C878,customers!$A$2:$A$1001,customers!$G$2:$G$1001,,0)</f>
        <v>Ireland</v>
      </c>
      <c r="I878" s="2" t="str">
        <f>_xlfn.XLOOKUP(D878,products!$A$2:$A$49,products!$B$2:$B$49,,0)</f>
        <v>Ara</v>
      </c>
      <c r="J878" s="2"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Light</v>
      </c>
      <c r="P878" t="str">
        <f>_xlfn.XLOOKUP(Table1[[#This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t="str">
        <f>_xlfn.XLOOKUP(C879,customers!$A$2:$A$1001,customers!$G$2:$G$1001,,0)</f>
        <v>United States</v>
      </c>
      <c r="I879" s="2" t="str">
        <f>_xlfn.XLOOKUP(D879,products!$A$2:$A$49,products!$B$2:$B$49,,0)</f>
        <v>Lib</v>
      </c>
      <c r="J879" s="2"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Light</v>
      </c>
      <c r="P879" t="str">
        <f>_xlfn.XLOOKUP(Table1[[#This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t="str">
        <f>_xlfn.XLOOKUP(C880,customers!$A$2:$A$1001,customers!$G$2:$G$1001,,0)</f>
        <v>United States</v>
      </c>
      <c r="I880" s="2" t="str">
        <f>_xlfn.XLOOKUP(D880,products!$A$2:$A$49,products!$B$2:$B$49,,0)</f>
        <v>Rob</v>
      </c>
      <c r="J880" s="2"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t="str">
        <f>_xlfn.XLOOKUP(C881,customers!$A$2:$A$1001,customers!$G$2:$G$1001,,0)</f>
        <v>United States</v>
      </c>
      <c r="I881" s="2" t="str">
        <f>_xlfn.XLOOKUP(D881,products!$A$2:$A$49,products!$B$2:$B$49,,0)</f>
        <v>Exc</v>
      </c>
      <c r="J881" s="2"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6">
        <f t="shared" si="39"/>
        <v>10.935</v>
      </c>
      <c r="N881" t="str">
        <f t="shared" si="40"/>
        <v>Excelsia</v>
      </c>
      <c r="O881" t="str">
        <f t="shared" si="41"/>
        <v>Dark</v>
      </c>
      <c r="P881" t="str">
        <f>_xlfn.XLOOKUP(Table1[[#This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t="str">
        <f>_xlfn.XLOOKUP(C882,customers!$A$2:$A$1001,customers!$G$2:$G$1001,,0)</f>
        <v>United States</v>
      </c>
      <c r="I882" s="2" t="str">
        <f>_xlfn.XLOOKUP(D882,products!$A$2:$A$49,products!$B$2:$B$49,,0)</f>
        <v>Rob</v>
      </c>
      <c r="J882" s="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t="str">
        <f>_xlfn.XLOOKUP(C883,customers!$A$2:$A$1001,customers!$G$2:$G$1001,,0)</f>
        <v>United States</v>
      </c>
      <c r="I883" s="2" t="str">
        <f>_xlfn.XLOOKUP(D883,products!$A$2:$A$49,products!$B$2:$B$49,,0)</f>
        <v>Ara</v>
      </c>
      <c r="J883" s="2"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Light</v>
      </c>
      <c r="P883" t="str">
        <f>_xlfn.XLOOKUP(Table1[[#This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t="str">
        <f>_xlfn.XLOOKUP(C884,customers!$A$2:$A$1001,customers!$G$2:$G$1001,,0)</f>
        <v>United States</v>
      </c>
      <c r="I884" s="2" t="str">
        <f>_xlfn.XLOOKUP(D884,products!$A$2:$A$49,products!$B$2:$B$49,,0)</f>
        <v>Ara</v>
      </c>
      <c r="J884" s="2"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t="str">
        <f>_xlfn.XLOOKUP(C885,customers!$A$2:$A$1001,customers!$G$2:$G$1001,,0)</f>
        <v>United States</v>
      </c>
      <c r="I885" s="2" t="str">
        <f>_xlfn.XLOOKUP(D885,products!$A$2:$A$49,products!$B$2:$B$49,,0)</f>
        <v>Ara</v>
      </c>
      <c r="J885" s="2"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t="str">
        <f>_xlfn.XLOOKUP(C886,customers!$A$2:$A$1001,customers!$G$2:$G$1001,,0)</f>
        <v>United States</v>
      </c>
      <c r="I886" s="2" t="str">
        <f>_xlfn.XLOOKUP(D886,products!$A$2:$A$49,products!$B$2:$B$49,,0)</f>
        <v>Rob</v>
      </c>
      <c r="J886" s="2"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t="str">
        <f>_xlfn.XLOOKUP(C887,customers!$A$2:$A$1001,customers!$G$2:$G$1001,,0)</f>
        <v>Ireland</v>
      </c>
      <c r="I887" s="2" t="str">
        <f>_xlfn.XLOOKUP(D887,products!$A$2:$A$49,products!$B$2:$B$49,,0)</f>
        <v>Rob</v>
      </c>
      <c r="J887" s="2"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t="str">
        <f>_xlfn.XLOOKUP(C888,customers!$A$2:$A$1001,customers!$G$2:$G$1001,,0)</f>
        <v>United States</v>
      </c>
      <c r="I888" s="2" t="str">
        <f>_xlfn.XLOOKUP(D888,products!$A$2:$A$49,products!$B$2:$B$49,,0)</f>
        <v>Lib</v>
      </c>
      <c r="J888" s="2"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t="str">
        <f>_xlfn.XLOOKUP(Table1[[#This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t="str">
        <f>_xlfn.XLOOKUP(C889,customers!$A$2:$A$1001,customers!$G$2:$G$1001,,0)</f>
        <v>United States</v>
      </c>
      <c r="I889" s="2" t="str">
        <f>_xlfn.XLOOKUP(D889,products!$A$2:$A$49,products!$B$2:$B$49,,0)</f>
        <v>Exc</v>
      </c>
      <c r="J889" s="2"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6">
        <f t="shared" si="39"/>
        <v>13.365</v>
      </c>
      <c r="N889" t="str">
        <f t="shared" si="40"/>
        <v>Excelsia</v>
      </c>
      <c r="O889" t="str">
        <f t="shared" si="41"/>
        <v>Light</v>
      </c>
      <c r="P889" t="str">
        <f>_xlfn.XLOOKUP(Table1[[#This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t="str">
        <f>_xlfn.XLOOKUP(C890,customers!$A$2:$A$1001,customers!$G$2:$G$1001,,0)</f>
        <v>United States</v>
      </c>
      <c r="I890" s="2" t="str">
        <f>_xlfn.XLOOKUP(D890,products!$A$2:$A$49,products!$B$2:$B$49,,0)</f>
        <v>Ara</v>
      </c>
      <c r="J890" s="2"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Light</v>
      </c>
      <c r="P890" t="str">
        <f>_xlfn.XLOOKUP(Table1[[#This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t="str">
        <f>_xlfn.XLOOKUP(C891,customers!$A$2:$A$1001,customers!$G$2:$G$1001,,0)</f>
        <v>United States</v>
      </c>
      <c r="I891" s="2" t="str">
        <f>_xlfn.XLOOKUP(D891,products!$A$2:$A$49,products!$B$2:$B$49,,0)</f>
        <v>Rob</v>
      </c>
      <c r="J891" s="2"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t="str">
        <f>_xlfn.XLOOKUP(C892,customers!$A$2:$A$1001,customers!$G$2:$G$1001,,0)</f>
        <v>United States</v>
      </c>
      <c r="I892" s="2" t="str">
        <f>_xlfn.XLOOKUP(D892,products!$A$2:$A$49,products!$B$2:$B$49,,0)</f>
        <v>Rob</v>
      </c>
      <c r="J892" s="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t="str">
        <f>_xlfn.XLOOKUP(C893,customers!$A$2:$A$1001,customers!$G$2:$G$1001,,0)</f>
        <v>United States</v>
      </c>
      <c r="I893" s="2" t="str">
        <f>_xlfn.XLOOKUP(D893,products!$A$2:$A$49,products!$B$2:$B$49,,0)</f>
        <v>Ara</v>
      </c>
      <c r="J893" s="2"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t="str">
        <f>_xlfn.XLOOKUP(C894,customers!$A$2:$A$1001,customers!$G$2:$G$1001,,0)</f>
        <v>United Kingdom</v>
      </c>
      <c r="I894" s="2" t="str">
        <f>_xlfn.XLOOKUP(D894,products!$A$2:$A$49,products!$B$2:$B$49,,0)</f>
        <v>Exc</v>
      </c>
      <c r="J894" s="2"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6">
        <f t="shared" si="39"/>
        <v>20.625</v>
      </c>
      <c r="N894" t="str">
        <f t="shared" si="40"/>
        <v>Excelsia</v>
      </c>
      <c r="O894" t="str">
        <f t="shared" si="41"/>
        <v>Medium</v>
      </c>
      <c r="P894" t="str">
        <f>_xlfn.XLOOKUP(Table1[[#This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t="str">
        <f>_xlfn.XLOOKUP(C895,customers!$A$2:$A$1001,customers!$G$2:$G$1001,,0)</f>
        <v>United States</v>
      </c>
      <c r="I895" s="2" t="str">
        <f>_xlfn.XLOOKUP(D895,products!$A$2:$A$49,products!$B$2:$B$49,,0)</f>
        <v>Lib</v>
      </c>
      <c r="J895" s="2"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Light</v>
      </c>
      <c r="P895" t="str">
        <f>_xlfn.XLOOKUP(Table1[[#This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t="str">
        <f>_xlfn.XLOOKUP(C896,customers!$A$2:$A$1001,customers!$G$2:$G$1001,,0)</f>
        <v>Ireland</v>
      </c>
      <c r="I896" s="2" t="str">
        <f>_xlfn.XLOOKUP(D896,products!$A$2:$A$49,products!$B$2:$B$49,,0)</f>
        <v>Rob</v>
      </c>
      <c r="J896" s="2"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t="str">
        <f>_xlfn.XLOOKUP(C897,customers!$A$2:$A$1001,customers!$G$2:$G$1001,,0)</f>
        <v>United States</v>
      </c>
      <c r="I897" s="2" t="str">
        <f>_xlfn.XLOOKUP(D897,products!$A$2:$A$49,products!$B$2:$B$49,,0)</f>
        <v>Exc</v>
      </c>
      <c r="J897" s="2"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6">
        <f t="shared" si="39"/>
        <v>158.12499999999997</v>
      </c>
      <c r="N897" t="str">
        <f t="shared" si="40"/>
        <v>Excelsia</v>
      </c>
      <c r="O897" t="str">
        <f t="shared" si="41"/>
        <v>Medium</v>
      </c>
      <c r="P897" t="str">
        <f>_xlfn.XLOOKUP(Table1[[#This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t="str">
        <f>_xlfn.XLOOKUP(C898,customers!$A$2:$A$1001,customers!$G$2:$G$1001,,0)</f>
        <v>United States</v>
      </c>
      <c r="I898" s="2" t="str">
        <f>_xlfn.XLOOKUP(D898,products!$A$2:$A$49,products!$B$2:$B$49,,0)</f>
        <v>Rob</v>
      </c>
      <c r="J898" s="2"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6">
        <f t="shared" si="39"/>
        <v>32.22</v>
      </c>
      <c r="N898" t="str">
        <f t="shared" si="40"/>
        <v>Robusta</v>
      </c>
      <c r="O898" t="str">
        <f t="shared" si="41"/>
        <v>Dark</v>
      </c>
      <c r="P898" t="str">
        <f>_xlfn.XLOOKUP(Table1[[#This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t="str">
        <f>_xlfn.XLOOKUP(C899,customers!$A$2:$A$1001,customers!$G$2:$G$1001,,0)</f>
        <v>United Kingdom</v>
      </c>
      <c r="I899" s="2" t="str">
        <f>_xlfn.XLOOKUP(D899,products!$A$2:$A$49,products!$B$2:$B$49,,0)</f>
        <v>Exc</v>
      </c>
      <c r="J899" s="2"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6">
        <f t="shared" ref="M899:M962" si="42">L899*E899</f>
        <v>24.3</v>
      </c>
      <c r="N899" t="str">
        <f t="shared" ref="N899:N962" si="43">IF(I899="Rob","Robusta",IF(I899="Exc","Excelsia",IF(I899="Ara","Arabica",IF(I899="Lib","Liberica",""))))</f>
        <v>Excelsia</v>
      </c>
      <c r="O899" t="str">
        <f t="shared" ref="O899:O962" si="44">IF(J899="M","Medium",IF(J899="L","Light",IF(J899="D","Dark","")))</f>
        <v>Dark</v>
      </c>
      <c r="P899" t="str">
        <f>_xlfn.XLOOKUP(Table1[[#This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t="str">
        <f>_xlfn.XLOOKUP(C900,customers!$A$2:$A$1001,customers!$G$2:$G$1001,,0)</f>
        <v>United States</v>
      </c>
      <c r="I900" s="2" t="str">
        <f>_xlfn.XLOOKUP(D900,products!$A$2:$A$49,products!$B$2:$B$49,,0)</f>
        <v>Rob</v>
      </c>
      <c r="J900" s="2"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t="str">
        <f>_xlfn.XLOOKUP(C901,customers!$A$2:$A$1001,customers!$G$2:$G$1001,,0)</f>
        <v>United States</v>
      </c>
      <c r="I901" s="2" t="str">
        <f>_xlfn.XLOOKUP(D901,products!$A$2:$A$49,products!$B$2:$B$49,,0)</f>
        <v>Lib</v>
      </c>
      <c r="J901" s="2"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t="str">
        <f>_xlfn.XLOOKUP(Table1[[#This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t="str">
        <f>_xlfn.XLOOKUP(C902,customers!$A$2:$A$1001,customers!$G$2:$G$1001,,0)</f>
        <v>Ireland</v>
      </c>
      <c r="I902" s="2" t="str">
        <f>_xlfn.XLOOKUP(D902,products!$A$2:$A$49,products!$B$2:$B$49,,0)</f>
        <v>Lib</v>
      </c>
      <c r="J902" s="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Light</v>
      </c>
      <c r="P902" t="str">
        <f>_xlfn.XLOOKUP(Table1[[#This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t="str">
        <f>_xlfn.XLOOKUP(C903,customers!$A$2:$A$1001,customers!$G$2:$G$1001,,0)</f>
        <v>United States</v>
      </c>
      <c r="I903" s="2" t="str">
        <f>_xlfn.XLOOKUP(D903,products!$A$2:$A$49,products!$B$2:$B$49,,0)</f>
        <v>Rob</v>
      </c>
      <c r="J903" s="2"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t="str">
        <f>_xlfn.XLOOKUP(C904,customers!$A$2:$A$1001,customers!$G$2:$G$1001,,0)</f>
        <v>United States</v>
      </c>
      <c r="I904" s="2" t="str">
        <f>_xlfn.XLOOKUP(D904,products!$A$2:$A$49,products!$B$2:$B$49,,0)</f>
        <v>Exc</v>
      </c>
      <c r="J904" s="2"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6">
        <f t="shared" si="42"/>
        <v>158.12499999999997</v>
      </c>
      <c r="N904" t="str">
        <f t="shared" si="43"/>
        <v>Excelsia</v>
      </c>
      <c r="O904" t="str">
        <f t="shared" si="44"/>
        <v>Medium</v>
      </c>
      <c r="P904" t="str">
        <f>_xlfn.XLOOKUP(Table1[[#This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t="str">
        <f>_xlfn.XLOOKUP(C905,customers!$A$2:$A$1001,customers!$G$2:$G$1001,,0)</f>
        <v>United States</v>
      </c>
      <c r="I905" s="2" t="str">
        <f>_xlfn.XLOOKUP(D905,products!$A$2:$A$49,products!$B$2:$B$49,,0)</f>
        <v>Lib</v>
      </c>
      <c r="J905" s="2"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t="str">
        <f>_xlfn.XLOOKUP(Table1[[#This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t="str">
        <f>_xlfn.XLOOKUP(C906,customers!$A$2:$A$1001,customers!$G$2:$G$1001,,0)</f>
        <v>United States</v>
      </c>
      <c r="I906" s="2" t="str">
        <f>_xlfn.XLOOKUP(D906,products!$A$2:$A$49,products!$B$2:$B$49,,0)</f>
        <v>Ara</v>
      </c>
      <c r="J906" s="2"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t="str">
        <f>_xlfn.XLOOKUP(C907,customers!$A$2:$A$1001,customers!$G$2:$G$1001,,0)</f>
        <v>United States</v>
      </c>
      <c r="I907" s="2" t="str">
        <f>_xlfn.XLOOKUP(D907,products!$A$2:$A$49,products!$B$2:$B$49,,0)</f>
        <v>Ara</v>
      </c>
      <c r="J907" s="2"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t="str">
        <f>_xlfn.XLOOKUP(Table1[[#This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t="str">
        <f>_xlfn.XLOOKUP(C908,customers!$A$2:$A$1001,customers!$G$2:$G$1001,,0)</f>
        <v>United States</v>
      </c>
      <c r="I908" s="2" t="str">
        <f>_xlfn.XLOOKUP(D908,products!$A$2:$A$49,products!$B$2:$B$49,,0)</f>
        <v>Ara</v>
      </c>
      <c r="J908" s="2"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t="str">
        <f>_xlfn.XLOOKUP(Table1[[#This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t="str">
        <f>_xlfn.XLOOKUP(C909,customers!$A$2:$A$1001,customers!$G$2:$G$1001,,0)</f>
        <v>United States</v>
      </c>
      <c r="I909" s="2" t="str">
        <f>_xlfn.XLOOKUP(D909,products!$A$2:$A$49,products!$B$2:$B$49,,0)</f>
        <v>Lib</v>
      </c>
      <c r="J909" s="2"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t="str">
        <f>_xlfn.XLOOKUP(Table1[[#This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t="str">
        <f>_xlfn.XLOOKUP(C910,customers!$A$2:$A$1001,customers!$G$2:$G$1001,,0)</f>
        <v>United States</v>
      </c>
      <c r="I910" s="2" t="str">
        <f>_xlfn.XLOOKUP(D910,products!$A$2:$A$49,products!$B$2:$B$49,,0)</f>
        <v>Rob</v>
      </c>
      <c r="J910" s="2"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Light</v>
      </c>
      <c r="P910" t="str">
        <f>_xlfn.XLOOKUP(Table1[[#This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t="str">
        <f>_xlfn.XLOOKUP(C911,customers!$A$2:$A$1001,customers!$G$2:$G$1001,,0)</f>
        <v>United States</v>
      </c>
      <c r="I911" s="2" t="str">
        <f>_xlfn.XLOOKUP(D911,products!$A$2:$A$49,products!$B$2:$B$49,,0)</f>
        <v>Rob</v>
      </c>
      <c r="J911" s="2"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t="str">
        <f>_xlfn.XLOOKUP(C912,customers!$A$2:$A$1001,customers!$G$2:$G$1001,,0)</f>
        <v>United States</v>
      </c>
      <c r="I912" s="2" t="str">
        <f>_xlfn.XLOOKUP(D912,products!$A$2:$A$49,products!$B$2:$B$49,,0)</f>
        <v>Ara</v>
      </c>
      <c r="J912" s="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t="str">
        <f>_xlfn.XLOOKUP(C913,customers!$A$2:$A$1001,customers!$G$2:$G$1001,,0)</f>
        <v>United States</v>
      </c>
      <c r="I913" s="2" t="str">
        <f>_xlfn.XLOOKUP(D913,products!$A$2:$A$49,products!$B$2:$B$49,,0)</f>
        <v>Ara</v>
      </c>
      <c r="J913" s="2"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t="str">
        <f>_xlfn.XLOOKUP(Table1[[#This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t="str">
        <f>_xlfn.XLOOKUP(C914,customers!$A$2:$A$1001,customers!$G$2:$G$1001,,0)</f>
        <v>United States</v>
      </c>
      <c r="I914" s="2" t="str">
        <f>_xlfn.XLOOKUP(D914,products!$A$2:$A$49,products!$B$2:$B$49,,0)</f>
        <v>Rob</v>
      </c>
      <c r="J914" s="2"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t="str">
        <f>_xlfn.XLOOKUP(Table1[[#This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t="str">
        <f>_xlfn.XLOOKUP(C915,customers!$A$2:$A$1001,customers!$G$2:$G$1001,,0)</f>
        <v>United States</v>
      </c>
      <c r="I915" s="2" t="str">
        <f>_xlfn.XLOOKUP(D915,products!$A$2:$A$49,products!$B$2:$B$49,,0)</f>
        <v>Ara</v>
      </c>
      <c r="J915" s="2"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t="str">
        <f>_xlfn.XLOOKUP(Table1[[#This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t="str">
        <f>_xlfn.XLOOKUP(C916,customers!$A$2:$A$1001,customers!$G$2:$G$1001,,0)</f>
        <v>United States</v>
      </c>
      <c r="I916" s="2" t="str">
        <f>_xlfn.XLOOKUP(D916,products!$A$2:$A$49,products!$B$2:$B$49,,0)</f>
        <v>Ara</v>
      </c>
      <c r="J916" s="2"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t="str">
        <f>_xlfn.XLOOKUP(Table1[[#This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t="str">
        <f>_xlfn.XLOOKUP(C917,customers!$A$2:$A$1001,customers!$G$2:$G$1001,,0)</f>
        <v>United States</v>
      </c>
      <c r="I917" s="2" t="str">
        <f>_xlfn.XLOOKUP(D917,products!$A$2:$A$49,products!$B$2:$B$49,,0)</f>
        <v>Exc</v>
      </c>
      <c r="J917" s="2"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6">
        <f t="shared" si="42"/>
        <v>83.835000000000008</v>
      </c>
      <c r="N917" t="str">
        <f t="shared" si="43"/>
        <v>Excelsia</v>
      </c>
      <c r="O917" t="str">
        <f t="shared" si="44"/>
        <v>Dark</v>
      </c>
      <c r="P917" t="str">
        <f>_xlfn.XLOOKUP(Table1[[#This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t="str">
        <f>_xlfn.XLOOKUP(C918,customers!$A$2:$A$1001,customers!$G$2:$G$1001,,0)</f>
        <v>Ireland</v>
      </c>
      <c r="I918" s="2" t="str">
        <f>_xlfn.XLOOKUP(D918,products!$A$2:$A$49,products!$B$2:$B$49,,0)</f>
        <v>Exc</v>
      </c>
      <c r="J918" s="2"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6">
        <f t="shared" si="42"/>
        <v>3.645</v>
      </c>
      <c r="N918" t="str">
        <f t="shared" si="43"/>
        <v>Excelsia</v>
      </c>
      <c r="O918" t="str">
        <f t="shared" si="44"/>
        <v>Dark</v>
      </c>
      <c r="P918" t="str">
        <f>_xlfn.XLOOKUP(Table1[[#This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t="str">
        <f>_xlfn.XLOOKUP(C919,customers!$A$2:$A$1001,customers!$G$2:$G$1001,,0)</f>
        <v>United Kingdom</v>
      </c>
      <c r="I919" s="2" t="str">
        <f>_xlfn.XLOOKUP(D919,products!$A$2:$A$49,products!$B$2:$B$49,,0)</f>
        <v>Ara</v>
      </c>
      <c r="J919" s="2"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t="str">
        <f>_xlfn.XLOOKUP(Table1[[#This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t="str">
        <f>_xlfn.XLOOKUP(C920,customers!$A$2:$A$1001,customers!$G$2:$G$1001,,0)</f>
        <v>United Kingdom</v>
      </c>
      <c r="I920" s="2" t="str">
        <f>_xlfn.XLOOKUP(D920,products!$A$2:$A$49,products!$B$2:$B$49,,0)</f>
        <v>Exc</v>
      </c>
      <c r="J920" s="2"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6">
        <f t="shared" si="42"/>
        <v>21.87</v>
      </c>
      <c r="N920" t="str">
        <f t="shared" si="43"/>
        <v>Excelsia</v>
      </c>
      <c r="O920" t="str">
        <f t="shared" si="44"/>
        <v>Dark</v>
      </c>
      <c r="P920" t="str">
        <f>_xlfn.XLOOKUP(Table1[[#This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t="str">
        <f>_xlfn.XLOOKUP(C921,customers!$A$2:$A$1001,customers!$G$2:$G$1001,,0)</f>
        <v>United States</v>
      </c>
      <c r="I921" s="2" t="str">
        <f>_xlfn.XLOOKUP(D921,products!$A$2:$A$49,products!$B$2:$B$49,,0)</f>
        <v>Rob</v>
      </c>
      <c r="J921" s="2"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t="str">
        <f>_xlfn.XLOOKUP(C922,customers!$A$2:$A$1001,customers!$G$2:$G$1001,,0)</f>
        <v>United States</v>
      </c>
      <c r="I922" s="2" t="str">
        <f>_xlfn.XLOOKUP(D922,products!$A$2:$A$49,products!$B$2:$B$49,,0)</f>
        <v>Rob</v>
      </c>
      <c r="J922" s="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t="str">
        <f>_xlfn.XLOOKUP(C923,customers!$A$2:$A$1001,customers!$G$2:$G$1001,,0)</f>
        <v>United States</v>
      </c>
      <c r="I923" s="2" t="str">
        <f>_xlfn.XLOOKUP(D923,products!$A$2:$A$49,products!$B$2:$B$49,,0)</f>
        <v>Lib</v>
      </c>
      <c r="J923" s="2"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t="str">
        <f>_xlfn.XLOOKUP(Table1[[#This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t="str">
        <f>_xlfn.XLOOKUP(C924,customers!$A$2:$A$1001,customers!$G$2:$G$1001,,0)</f>
        <v>United States</v>
      </c>
      <c r="I924" s="2" t="str">
        <f>_xlfn.XLOOKUP(D924,products!$A$2:$A$49,products!$B$2:$B$49,,0)</f>
        <v>Ara</v>
      </c>
      <c r="J924" s="2"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t="str">
        <f>_xlfn.XLOOKUP(Table1[[#This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t="str">
        <f>_xlfn.XLOOKUP(C925,customers!$A$2:$A$1001,customers!$G$2:$G$1001,,0)</f>
        <v>United States</v>
      </c>
      <c r="I925" s="2" t="str">
        <f>_xlfn.XLOOKUP(D925,products!$A$2:$A$49,products!$B$2:$B$49,,0)</f>
        <v>Exc</v>
      </c>
      <c r="J925" s="2"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6">
        <f t="shared" si="42"/>
        <v>27.945</v>
      </c>
      <c r="N925" t="str">
        <f t="shared" si="43"/>
        <v>Excelsia</v>
      </c>
      <c r="O925" t="str">
        <f t="shared" si="44"/>
        <v>Dark</v>
      </c>
      <c r="P925" t="str">
        <f>_xlfn.XLOOKUP(Table1[[#This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t="str">
        <f>_xlfn.XLOOKUP(C926,customers!$A$2:$A$1001,customers!$G$2:$G$1001,,0)</f>
        <v>United States</v>
      </c>
      <c r="I926" s="2" t="str">
        <f>_xlfn.XLOOKUP(D926,products!$A$2:$A$49,products!$B$2:$B$49,,0)</f>
        <v>Ara</v>
      </c>
      <c r="J926" s="2"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t="str">
        <f>_xlfn.XLOOKUP(C927,customers!$A$2:$A$1001,customers!$G$2:$G$1001,,0)</f>
        <v>United States</v>
      </c>
      <c r="I927" s="2" t="str">
        <f>_xlfn.XLOOKUP(D927,products!$A$2:$A$49,products!$B$2:$B$49,,0)</f>
        <v>Ara</v>
      </c>
      <c r="J927" s="2"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t="str">
        <f>_xlfn.XLOOKUP(Table1[[#This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t="str">
        <f>_xlfn.XLOOKUP(C928,customers!$A$2:$A$1001,customers!$G$2:$G$1001,,0)</f>
        <v>United States</v>
      </c>
      <c r="I928" s="2" t="str">
        <f>_xlfn.XLOOKUP(D928,products!$A$2:$A$49,products!$B$2:$B$49,,0)</f>
        <v>Ara</v>
      </c>
      <c r="J928" s="2"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t="str">
        <f>_xlfn.XLOOKUP(Table1[[#This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t="str">
        <f>_xlfn.XLOOKUP(C929,customers!$A$2:$A$1001,customers!$G$2:$G$1001,,0)</f>
        <v>United States</v>
      </c>
      <c r="I929" s="2" t="str">
        <f>_xlfn.XLOOKUP(D929,products!$A$2:$A$49,products!$B$2:$B$49,,0)</f>
        <v>Exc</v>
      </c>
      <c r="J929" s="2"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6">
        <f t="shared" si="42"/>
        <v>111.78</v>
      </c>
      <c r="N929" t="str">
        <f t="shared" si="43"/>
        <v>Excelsia</v>
      </c>
      <c r="O929" t="str">
        <f t="shared" si="44"/>
        <v>Dark</v>
      </c>
      <c r="P929" t="str">
        <f>_xlfn.XLOOKUP(Table1[[#This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t="str">
        <f>_xlfn.XLOOKUP(C930,customers!$A$2:$A$1001,customers!$G$2:$G$1001,,0)</f>
        <v>United States</v>
      </c>
      <c r="I930" s="2" t="str">
        <f>_xlfn.XLOOKUP(D930,products!$A$2:$A$49,products!$B$2:$B$49,,0)</f>
        <v>Exc</v>
      </c>
      <c r="J930" s="2"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6">
        <f t="shared" si="42"/>
        <v>63.249999999999993</v>
      </c>
      <c r="N930" t="str">
        <f t="shared" si="43"/>
        <v>Excelsia</v>
      </c>
      <c r="O930" t="str">
        <f t="shared" si="44"/>
        <v>Medium</v>
      </c>
      <c r="P930" t="str">
        <f>_xlfn.XLOOKUP(Table1[[#This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t="str">
        <f>_xlfn.XLOOKUP(C931,customers!$A$2:$A$1001,customers!$G$2:$G$1001,,0)</f>
        <v>United States</v>
      </c>
      <c r="I931" s="2" t="str">
        <f>_xlfn.XLOOKUP(D931,products!$A$2:$A$49,products!$B$2:$B$49,,0)</f>
        <v>Exc</v>
      </c>
      <c r="J931" s="2"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6">
        <f t="shared" si="42"/>
        <v>8.91</v>
      </c>
      <c r="N931" t="str">
        <f t="shared" si="43"/>
        <v>Excelsia</v>
      </c>
      <c r="O931" t="str">
        <f t="shared" si="44"/>
        <v>Light</v>
      </c>
      <c r="P931" t="str">
        <f>_xlfn.XLOOKUP(Table1[[#This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t="str">
        <f>_xlfn.XLOOKUP(C932,customers!$A$2:$A$1001,customers!$G$2:$G$1001,,0)</f>
        <v>United States</v>
      </c>
      <c r="I932" s="2" t="str">
        <f>_xlfn.XLOOKUP(D932,products!$A$2:$A$49,products!$B$2:$B$49,,0)</f>
        <v>Exc</v>
      </c>
      <c r="J932" s="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6">
        <f t="shared" si="42"/>
        <v>12.15</v>
      </c>
      <c r="N932" t="str">
        <f t="shared" si="43"/>
        <v>Excelsia</v>
      </c>
      <c r="O932" t="str">
        <f t="shared" si="44"/>
        <v>Dark</v>
      </c>
      <c r="P932" t="str">
        <f>_xlfn.XLOOKUP(Table1[[#This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t="str">
        <f>_xlfn.XLOOKUP(C933,customers!$A$2:$A$1001,customers!$G$2:$G$1001,,0)</f>
        <v>United States</v>
      </c>
      <c r="I933" s="2" t="str">
        <f>_xlfn.XLOOKUP(D933,products!$A$2:$A$49,products!$B$2:$B$49,,0)</f>
        <v>Ara</v>
      </c>
      <c r="J933" s="2"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t="str">
        <f>_xlfn.XLOOKUP(Table1[[#This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t="str">
        <f>_xlfn.XLOOKUP(C934,customers!$A$2:$A$1001,customers!$G$2:$G$1001,,0)</f>
        <v>United States</v>
      </c>
      <c r="I934" s="2" t="str">
        <f>_xlfn.XLOOKUP(D934,products!$A$2:$A$49,products!$B$2:$B$49,,0)</f>
        <v>Exc</v>
      </c>
      <c r="J934" s="2"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6">
        <f t="shared" si="42"/>
        <v>55</v>
      </c>
      <c r="N934" t="str">
        <f t="shared" si="43"/>
        <v>Excelsia</v>
      </c>
      <c r="O934" t="str">
        <f t="shared" si="44"/>
        <v>Medium</v>
      </c>
      <c r="P934" t="str">
        <f>_xlfn.XLOOKUP(Table1[[#This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t="str">
        <f>_xlfn.XLOOKUP(C935,customers!$A$2:$A$1001,customers!$G$2:$G$1001,,0)</f>
        <v>United States</v>
      </c>
      <c r="I935" s="2" t="str">
        <f>_xlfn.XLOOKUP(D935,products!$A$2:$A$49,products!$B$2:$B$49,,0)</f>
        <v>Rob</v>
      </c>
      <c r="J935" s="2"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t="str">
        <f>_xlfn.XLOOKUP(C936,customers!$A$2:$A$1001,customers!$G$2:$G$1001,,0)</f>
        <v>United States</v>
      </c>
      <c r="I936" s="2" t="str">
        <f>_xlfn.XLOOKUP(D936,products!$A$2:$A$49,products!$B$2:$B$49,,0)</f>
        <v>Rob</v>
      </c>
      <c r="J936" s="2"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t="str">
        <f>_xlfn.XLOOKUP(C937,customers!$A$2:$A$1001,customers!$G$2:$G$1001,,0)</f>
        <v>United States</v>
      </c>
      <c r="I937" s="2" t="str">
        <f>_xlfn.XLOOKUP(D937,products!$A$2:$A$49,products!$B$2:$B$49,,0)</f>
        <v>Ara</v>
      </c>
      <c r="J937" s="2"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t="str">
        <f>_xlfn.XLOOKUP(C938,customers!$A$2:$A$1001,customers!$G$2:$G$1001,,0)</f>
        <v>United States</v>
      </c>
      <c r="I938" s="2" t="str">
        <f>_xlfn.XLOOKUP(D938,products!$A$2:$A$49,products!$B$2:$B$49,,0)</f>
        <v>Lib</v>
      </c>
      <c r="J938" s="2"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t="str">
        <f>_xlfn.XLOOKUP(Table1[[#This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t="str">
        <f>_xlfn.XLOOKUP(C939,customers!$A$2:$A$1001,customers!$G$2:$G$1001,,0)</f>
        <v>United States</v>
      </c>
      <c r="I939" s="2" t="str">
        <f>_xlfn.XLOOKUP(D939,products!$A$2:$A$49,products!$B$2:$B$49,,0)</f>
        <v>Rob</v>
      </c>
      <c r="J939" s="2"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t="str">
        <f>_xlfn.XLOOKUP(C940,customers!$A$2:$A$1001,customers!$G$2:$G$1001,,0)</f>
        <v>United States</v>
      </c>
      <c r="I940" s="2" t="str">
        <f>_xlfn.XLOOKUP(D940,products!$A$2:$A$49,products!$B$2:$B$49,,0)</f>
        <v>Exc</v>
      </c>
      <c r="J940" s="2"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6">
        <f t="shared" si="42"/>
        <v>74.25</v>
      </c>
      <c r="N940" t="str">
        <f t="shared" si="43"/>
        <v>Excelsia</v>
      </c>
      <c r="O940" t="str">
        <f t="shared" si="44"/>
        <v>Light</v>
      </c>
      <c r="P940" t="str">
        <f>_xlfn.XLOOKUP(Table1[[#This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t="str">
        <f>_xlfn.XLOOKUP(C941,customers!$A$2:$A$1001,customers!$G$2:$G$1001,,0)</f>
        <v>United States</v>
      </c>
      <c r="I941" s="2" t="str">
        <f>_xlfn.XLOOKUP(D941,products!$A$2:$A$49,products!$B$2:$B$49,,0)</f>
        <v>Lib</v>
      </c>
      <c r="J941" s="2"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Light</v>
      </c>
      <c r="P941" t="str">
        <f>_xlfn.XLOOKUP(Table1[[#This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t="str">
        <f>_xlfn.XLOOKUP(C942,customers!$A$2:$A$1001,customers!$G$2:$G$1001,,0)</f>
        <v>United States</v>
      </c>
      <c r="I942" s="2" t="str">
        <f>_xlfn.XLOOKUP(D942,products!$A$2:$A$49,products!$B$2:$B$49,,0)</f>
        <v>Rob</v>
      </c>
      <c r="J942" s="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t="str">
        <f>_xlfn.XLOOKUP(C943,customers!$A$2:$A$1001,customers!$G$2:$G$1001,,0)</f>
        <v>Ireland</v>
      </c>
      <c r="I943" s="2" t="str">
        <f>_xlfn.XLOOKUP(D943,products!$A$2:$A$49,products!$B$2:$B$49,,0)</f>
        <v>Ara</v>
      </c>
      <c r="J943" s="2"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Light</v>
      </c>
      <c r="P943" t="str">
        <f>_xlfn.XLOOKUP(Table1[[#This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t="str">
        <f>_xlfn.XLOOKUP(C944,customers!$A$2:$A$1001,customers!$G$2:$G$1001,,0)</f>
        <v>United States</v>
      </c>
      <c r="I944" s="2" t="str">
        <f>_xlfn.XLOOKUP(D944,products!$A$2:$A$49,products!$B$2:$B$49,,0)</f>
        <v>Rob</v>
      </c>
      <c r="J944" s="2"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Light</v>
      </c>
      <c r="P944" t="str">
        <f>_xlfn.XLOOKUP(Table1[[#This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t="str">
        <f>_xlfn.XLOOKUP(C945,customers!$A$2:$A$1001,customers!$G$2:$G$1001,,0)</f>
        <v>United States</v>
      </c>
      <c r="I945" s="2" t="str">
        <f>_xlfn.XLOOKUP(D945,products!$A$2:$A$49,products!$B$2:$B$49,,0)</f>
        <v>Ara</v>
      </c>
      <c r="J945" s="2"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Light</v>
      </c>
      <c r="P945" t="str">
        <f>_xlfn.XLOOKUP(Table1[[#This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t="str">
        <f>_xlfn.XLOOKUP(C946,customers!$A$2:$A$1001,customers!$G$2:$G$1001,,0)</f>
        <v>United States</v>
      </c>
      <c r="I946" s="2" t="str">
        <f>_xlfn.XLOOKUP(D946,products!$A$2:$A$49,products!$B$2:$B$49,,0)</f>
        <v>Rob</v>
      </c>
      <c r="J946" s="2"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t="str">
        <f>_xlfn.XLOOKUP(C947,customers!$A$2:$A$1001,customers!$G$2:$G$1001,,0)</f>
        <v>United States</v>
      </c>
      <c r="I947" s="2" t="str">
        <f>_xlfn.XLOOKUP(D947,products!$A$2:$A$49,products!$B$2:$B$49,,0)</f>
        <v>Lib</v>
      </c>
      <c r="J947" s="2"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t="str">
        <f>_xlfn.XLOOKUP(C948,customers!$A$2:$A$1001,customers!$G$2:$G$1001,,0)</f>
        <v>United States</v>
      </c>
      <c r="I948" s="2" t="str">
        <f>_xlfn.XLOOKUP(D948,products!$A$2:$A$49,products!$B$2:$B$49,,0)</f>
        <v>Lib</v>
      </c>
      <c r="J948" s="2"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t="str">
        <f>_xlfn.XLOOKUP(Table1[[#This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t="str">
        <f>_xlfn.XLOOKUP(C949,customers!$A$2:$A$1001,customers!$G$2:$G$1001,,0)</f>
        <v>Ireland</v>
      </c>
      <c r="I949" s="2" t="str">
        <f>_xlfn.XLOOKUP(D949,products!$A$2:$A$49,products!$B$2:$B$49,,0)</f>
        <v>Ara</v>
      </c>
      <c r="J949" s="2"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t="str">
        <f>_xlfn.XLOOKUP(Table1[[#This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t="str">
        <f>_xlfn.XLOOKUP(C950,customers!$A$2:$A$1001,customers!$G$2:$G$1001,,0)</f>
        <v>United Kingdom</v>
      </c>
      <c r="I950" s="2" t="str">
        <f>_xlfn.XLOOKUP(D950,products!$A$2:$A$49,products!$B$2:$B$49,,0)</f>
        <v>Exc</v>
      </c>
      <c r="J950" s="2"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6">
        <f t="shared" si="42"/>
        <v>83.835000000000008</v>
      </c>
      <c r="N950" t="str">
        <f t="shared" si="43"/>
        <v>Excelsia</v>
      </c>
      <c r="O950" t="str">
        <f t="shared" si="44"/>
        <v>Dark</v>
      </c>
      <c r="P950" t="str">
        <f>_xlfn.XLOOKUP(Table1[[#This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t="str">
        <f>_xlfn.XLOOKUP(C951,customers!$A$2:$A$1001,customers!$G$2:$G$1001,,0)</f>
        <v>Ireland</v>
      </c>
      <c r="I951" s="2" t="str">
        <f>_xlfn.XLOOKUP(D951,products!$A$2:$A$49,products!$B$2:$B$49,,0)</f>
        <v>Rob</v>
      </c>
      <c r="J951" s="2"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t="str">
        <f>_xlfn.XLOOKUP(C952,customers!$A$2:$A$1001,customers!$G$2:$G$1001,,0)</f>
        <v>United States</v>
      </c>
      <c r="I952" s="2" t="str">
        <f>_xlfn.XLOOKUP(D952,products!$A$2:$A$49,products!$B$2:$B$49,,0)</f>
        <v>Rob</v>
      </c>
      <c r="J952" s="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t="str">
        <f>_xlfn.XLOOKUP(C953,customers!$A$2:$A$1001,customers!$G$2:$G$1001,,0)</f>
        <v>United States</v>
      </c>
      <c r="I953" s="2" t="str">
        <f>_xlfn.XLOOKUP(D953,products!$A$2:$A$49,products!$B$2:$B$49,,0)</f>
        <v>Rob</v>
      </c>
      <c r="J953" s="2"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t="str">
        <f>_xlfn.XLOOKUP(C954,customers!$A$2:$A$1001,customers!$G$2:$G$1001,,0)</f>
        <v>Ireland</v>
      </c>
      <c r="I954" s="2" t="str">
        <f>_xlfn.XLOOKUP(D954,products!$A$2:$A$49,products!$B$2:$B$49,,0)</f>
        <v>Ara</v>
      </c>
      <c r="J954" s="2"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t="str">
        <f>_xlfn.XLOOKUP(Table1[[#This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t="str">
        <f>_xlfn.XLOOKUP(C955,customers!$A$2:$A$1001,customers!$G$2:$G$1001,,0)</f>
        <v>United States</v>
      </c>
      <c r="I955" s="2" t="str">
        <f>_xlfn.XLOOKUP(D955,products!$A$2:$A$49,products!$B$2:$B$49,,0)</f>
        <v>Ara</v>
      </c>
      <c r="J955" s="2"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t="str">
        <f>_xlfn.XLOOKUP(C956,customers!$A$2:$A$1001,customers!$G$2:$G$1001,,0)</f>
        <v>United States</v>
      </c>
      <c r="I956" s="2" t="str">
        <f>_xlfn.XLOOKUP(D956,products!$A$2:$A$49,products!$B$2:$B$49,,0)</f>
        <v>Exc</v>
      </c>
      <c r="J956" s="2"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6">
        <f t="shared" si="42"/>
        <v>27.945</v>
      </c>
      <c r="N956" t="str">
        <f t="shared" si="43"/>
        <v>Excelsia</v>
      </c>
      <c r="O956" t="str">
        <f t="shared" si="44"/>
        <v>Dark</v>
      </c>
      <c r="P956" t="str">
        <f>_xlfn.XLOOKUP(Table1[[#This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t="str">
        <f>_xlfn.XLOOKUP(C957,customers!$A$2:$A$1001,customers!$G$2:$G$1001,,0)</f>
        <v>United States</v>
      </c>
      <c r="I957" s="2" t="str">
        <f>_xlfn.XLOOKUP(D957,products!$A$2:$A$49,products!$B$2:$B$49,,0)</f>
        <v>Exc</v>
      </c>
      <c r="J957" s="2"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6">
        <f t="shared" si="42"/>
        <v>170.77499999999998</v>
      </c>
      <c r="N957" t="str">
        <f t="shared" si="43"/>
        <v>Excelsia</v>
      </c>
      <c r="O957" t="str">
        <f t="shared" si="44"/>
        <v>Light</v>
      </c>
      <c r="P957" t="str">
        <f>_xlfn.XLOOKUP(Table1[[#This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t="str">
        <f>_xlfn.XLOOKUP(C958,customers!$A$2:$A$1001,customers!$G$2:$G$1001,,0)</f>
        <v>United States</v>
      </c>
      <c r="I958" s="2" t="str">
        <f>_xlfn.XLOOKUP(D958,products!$A$2:$A$49,products!$B$2:$B$49,,0)</f>
        <v>Rob</v>
      </c>
      <c r="J958" s="2"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t="str">
        <f>_xlfn.XLOOKUP(C959,customers!$A$2:$A$1001,customers!$G$2:$G$1001,,0)</f>
        <v>United States</v>
      </c>
      <c r="I959" s="2" t="str">
        <f>_xlfn.XLOOKUP(D959,products!$A$2:$A$49,products!$B$2:$B$49,,0)</f>
        <v>Exc</v>
      </c>
      <c r="J959" s="2"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6">
        <f t="shared" si="42"/>
        <v>14.85</v>
      </c>
      <c r="N959" t="str">
        <f t="shared" si="43"/>
        <v>Excelsia</v>
      </c>
      <c r="O959" t="str">
        <f t="shared" si="44"/>
        <v>Light</v>
      </c>
      <c r="P959" t="str">
        <f>_xlfn.XLOOKUP(Table1[[#This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t="str">
        <f>_xlfn.XLOOKUP(C960,customers!$A$2:$A$1001,customers!$G$2:$G$1001,,0)</f>
        <v>United States</v>
      </c>
      <c r="I960" s="2" t="str">
        <f>_xlfn.XLOOKUP(D960,products!$A$2:$A$49,products!$B$2:$B$49,,0)</f>
        <v>Ara</v>
      </c>
      <c r="J960" s="2"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Light</v>
      </c>
      <c r="P960" t="str">
        <f>_xlfn.XLOOKUP(Table1[[#This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t="str">
        <f>_xlfn.XLOOKUP(C961,customers!$A$2:$A$1001,customers!$G$2:$G$1001,,0)</f>
        <v>United States</v>
      </c>
      <c r="I961" s="2" t="str">
        <f>_xlfn.XLOOKUP(D961,products!$A$2:$A$49,products!$B$2:$B$49,,0)</f>
        <v>Lib</v>
      </c>
      <c r="J961" s="2"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t="str">
        <f>_xlfn.XLOOKUP(C962,customers!$A$2:$A$1001,customers!$G$2:$G$1001,,0)</f>
        <v>United States</v>
      </c>
      <c r="I962" s="2" t="str">
        <f>_xlfn.XLOOKUP(D962,products!$A$2:$A$49,products!$B$2:$B$49,,0)</f>
        <v>Lib</v>
      </c>
      <c r="J962" s="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6">
        <f t="shared" si="42"/>
        <v>79.25</v>
      </c>
      <c r="N962" t="str">
        <f t="shared" si="43"/>
        <v>Liberica</v>
      </c>
      <c r="O962" t="str">
        <f t="shared" si="44"/>
        <v>Light</v>
      </c>
      <c r="P962" t="str">
        <f>_xlfn.XLOOKUP(Table1[[#This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t="str">
        <f>_xlfn.XLOOKUP(C963,customers!$A$2:$A$1001,customers!$G$2:$G$1001,,0)</f>
        <v>United States</v>
      </c>
      <c r="I963" s="2" t="str">
        <f>_xlfn.XLOOKUP(D963,products!$A$2:$A$49,products!$B$2:$B$49,,0)</f>
        <v>Ara</v>
      </c>
      <c r="J963" s="2"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6">
        <f t="shared" ref="M963:M1001" si="45">L963*E963</f>
        <v>45.769999999999996</v>
      </c>
      <c r="N963" t="str">
        <f t="shared" ref="N963:N1001" si="46">IF(I963="Rob","Robusta",IF(I963="Exc","Excelsia",IF(I963="Ara","Arabica",IF(I963="Lib","Liberica",""))))</f>
        <v>Arabica</v>
      </c>
      <c r="O963" t="str">
        <f t="shared" ref="O963:O1001" si="47">IF(J963="M","Medium",IF(J963="L","Light",IF(J963="D","Dark","")))</f>
        <v>Dark</v>
      </c>
      <c r="P963" t="str">
        <f>_xlfn.XLOOKUP(Table1[[#This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t="str">
        <f>_xlfn.XLOOKUP(C964,customers!$A$2:$A$1001,customers!$G$2:$G$1001,,0)</f>
        <v>Ireland</v>
      </c>
      <c r="I964" s="2" t="str">
        <f>_xlfn.XLOOKUP(D964,products!$A$2:$A$49,products!$B$2:$B$49,,0)</f>
        <v>Rob</v>
      </c>
      <c r="J964" s="2"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t="str">
        <f>_xlfn.XLOOKUP(C965,customers!$A$2:$A$1001,customers!$G$2:$G$1001,,0)</f>
        <v>United States</v>
      </c>
      <c r="I965" s="2" t="str">
        <f>_xlfn.XLOOKUP(D965,products!$A$2:$A$49,products!$B$2:$B$49,,0)</f>
        <v>Rob</v>
      </c>
      <c r="J965" s="2"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t="str">
        <f>_xlfn.XLOOKUP(Table1[[#This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t="str">
        <f>_xlfn.XLOOKUP(C966,customers!$A$2:$A$1001,customers!$G$2:$G$1001,,0)</f>
        <v>United States</v>
      </c>
      <c r="I966" s="2" t="str">
        <f>_xlfn.XLOOKUP(D966,products!$A$2:$A$49,products!$B$2:$B$49,,0)</f>
        <v>Exc</v>
      </c>
      <c r="J966" s="2"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6">
        <f t="shared" si="45"/>
        <v>22.274999999999999</v>
      </c>
      <c r="N966" t="str">
        <f t="shared" si="46"/>
        <v>Excelsia</v>
      </c>
      <c r="O966" t="str">
        <f t="shared" si="47"/>
        <v>Light</v>
      </c>
      <c r="P966" t="str">
        <f>_xlfn.XLOOKUP(Table1[[#This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t="str">
        <f>_xlfn.XLOOKUP(C967,customers!$A$2:$A$1001,customers!$G$2:$G$1001,,0)</f>
        <v>United States</v>
      </c>
      <c r="I967" s="2" t="str">
        <f>_xlfn.XLOOKUP(D967,products!$A$2:$A$49,products!$B$2:$B$49,,0)</f>
        <v>Rob</v>
      </c>
      <c r="J967" s="2"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t="str">
        <f>_xlfn.XLOOKUP(C968,customers!$A$2:$A$1001,customers!$G$2:$G$1001,,0)</f>
        <v>United States</v>
      </c>
      <c r="I968" s="2" t="str">
        <f>_xlfn.XLOOKUP(D968,products!$A$2:$A$49,products!$B$2:$B$49,,0)</f>
        <v>Exc</v>
      </c>
      <c r="J968" s="2"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6">
        <f t="shared" si="45"/>
        <v>53.46</v>
      </c>
      <c r="N968" t="str">
        <f t="shared" si="46"/>
        <v>Excelsia</v>
      </c>
      <c r="O968" t="str">
        <f t="shared" si="47"/>
        <v>Light</v>
      </c>
      <c r="P968" t="str">
        <f>_xlfn.XLOOKUP(Table1[[#This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t="str">
        <f>_xlfn.XLOOKUP(C969,customers!$A$2:$A$1001,customers!$G$2:$G$1001,,0)</f>
        <v>Ireland</v>
      </c>
      <c r="I969" s="2" t="str">
        <f>_xlfn.XLOOKUP(D969,products!$A$2:$A$49,products!$B$2:$B$49,,0)</f>
        <v>Rob</v>
      </c>
      <c r="J969" s="2"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t="str">
        <f>_xlfn.XLOOKUP(C970,customers!$A$2:$A$1001,customers!$G$2:$G$1001,,0)</f>
        <v>United States</v>
      </c>
      <c r="I970" s="2" t="str">
        <f>_xlfn.XLOOKUP(D970,products!$A$2:$A$49,products!$B$2:$B$49,,0)</f>
        <v>Rob</v>
      </c>
      <c r="J970" s="2"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t="str">
        <f>_xlfn.XLOOKUP(Table1[[#This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t="str">
        <f>_xlfn.XLOOKUP(C971,customers!$A$2:$A$1001,customers!$G$2:$G$1001,,0)</f>
        <v>United States</v>
      </c>
      <c r="I971" s="2" t="str">
        <f>_xlfn.XLOOKUP(D971,products!$A$2:$A$49,products!$B$2:$B$49,,0)</f>
        <v>Lib</v>
      </c>
      <c r="J971" s="2"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t="str">
        <f>_xlfn.XLOOKUP(Table1[[#This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t="str">
        <f>_xlfn.XLOOKUP(C972,customers!$A$2:$A$1001,customers!$G$2:$G$1001,,0)</f>
        <v>United States</v>
      </c>
      <c r="I972" s="2" t="str">
        <f>_xlfn.XLOOKUP(D972,products!$A$2:$A$49,products!$B$2:$B$49,,0)</f>
        <v>Exc</v>
      </c>
      <c r="J972" s="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6">
        <f t="shared" si="45"/>
        <v>8.25</v>
      </c>
      <c r="N972" t="str">
        <f t="shared" si="46"/>
        <v>Excelsia</v>
      </c>
      <c r="O972" t="str">
        <f t="shared" si="47"/>
        <v>Medium</v>
      </c>
      <c r="P972" t="str">
        <f>_xlfn.XLOOKUP(Table1[[#This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t="str">
        <f>_xlfn.XLOOKUP(C973,customers!$A$2:$A$1001,customers!$G$2:$G$1001,,0)</f>
        <v>United States</v>
      </c>
      <c r="I973" s="2" t="str">
        <f>_xlfn.XLOOKUP(D973,products!$A$2:$A$49,products!$B$2:$B$49,,0)</f>
        <v>Ara</v>
      </c>
      <c r="J973" s="2"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t="str">
        <f>_xlfn.XLOOKUP(C974,customers!$A$2:$A$1001,customers!$G$2:$G$1001,,0)</f>
        <v>Ireland</v>
      </c>
      <c r="I974" s="2" t="str">
        <f>_xlfn.XLOOKUP(D974,products!$A$2:$A$49,products!$B$2:$B$49,,0)</f>
        <v>Ara</v>
      </c>
      <c r="J974" s="2"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t="str">
        <f>_xlfn.XLOOKUP(C975,customers!$A$2:$A$1001,customers!$G$2:$G$1001,,0)</f>
        <v>United States</v>
      </c>
      <c r="I975" s="2" t="str">
        <f>_xlfn.XLOOKUP(D975,products!$A$2:$A$49,products!$B$2:$B$49,,0)</f>
        <v>Lib</v>
      </c>
      <c r="J975" s="2"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t="str">
        <f>_xlfn.XLOOKUP(Table1[[#This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t="str">
        <f>_xlfn.XLOOKUP(C976,customers!$A$2:$A$1001,customers!$G$2:$G$1001,,0)</f>
        <v>United States</v>
      </c>
      <c r="I976" s="2" t="str">
        <f>_xlfn.XLOOKUP(D976,products!$A$2:$A$49,products!$B$2:$B$49,,0)</f>
        <v>Rob</v>
      </c>
      <c r="J976" s="2"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t="str">
        <f>_xlfn.XLOOKUP(C977,customers!$A$2:$A$1001,customers!$G$2:$G$1001,,0)</f>
        <v>Ireland</v>
      </c>
      <c r="I977" s="2" t="str">
        <f>_xlfn.XLOOKUP(D977,products!$A$2:$A$49,products!$B$2:$B$49,,0)</f>
        <v>Ara</v>
      </c>
      <c r="J977" s="2"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t="str">
        <f>_xlfn.XLOOKUP(C978,customers!$A$2:$A$1001,customers!$G$2:$G$1001,,0)</f>
        <v>United States</v>
      </c>
      <c r="I978" s="2" t="str">
        <f>_xlfn.XLOOKUP(D978,products!$A$2:$A$49,products!$B$2:$B$49,,0)</f>
        <v>Rob</v>
      </c>
      <c r="J978" s="2"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t="str">
        <f>_xlfn.XLOOKUP(C979,customers!$A$2:$A$1001,customers!$G$2:$G$1001,,0)</f>
        <v>United States</v>
      </c>
      <c r="I979" s="2" t="str">
        <f>_xlfn.XLOOKUP(D979,products!$A$2:$A$49,products!$B$2:$B$49,,0)</f>
        <v>Rob</v>
      </c>
      <c r="J979" s="2"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Light</v>
      </c>
      <c r="P979" t="str">
        <f>_xlfn.XLOOKUP(Table1[[#This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t="str">
        <f>_xlfn.XLOOKUP(C980,customers!$A$2:$A$1001,customers!$G$2:$G$1001,,0)</f>
        <v>United States</v>
      </c>
      <c r="I980" s="2" t="str">
        <f>_xlfn.XLOOKUP(D980,products!$A$2:$A$49,products!$B$2:$B$49,,0)</f>
        <v>Ara</v>
      </c>
      <c r="J980" s="2"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Light</v>
      </c>
      <c r="P980" t="str">
        <f>_xlfn.XLOOKUP(Table1[[#This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t="str">
        <f>_xlfn.XLOOKUP(C981,customers!$A$2:$A$1001,customers!$G$2:$G$1001,,0)</f>
        <v>United States</v>
      </c>
      <c r="I981" s="2" t="str">
        <f>_xlfn.XLOOKUP(D981,products!$A$2:$A$49,products!$B$2:$B$49,,0)</f>
        <v>Rob</v>
      </c>
      <c r="J981" s="2"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t="str">
        <f>_xlfn.XLOOKUP(C982,customers!$A$2:$A$1001,customers!$G$2:$G$1001,,0)</f>
        <v>United States</v>
      </c>
      <c r="I982" s="2" t="str">
        <f>_xlfn.XLOOKUP(D982,products!$A$2:$A$49,products!$B$2:$B$49,,0)</f>
        <v>Exc</v>
      </c>
      <c r="J982" s="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6">
        <f t="shared" si="45"/>
        <v>167.67000000000002</v>
      </c>
      <c r="N982" t="str">
        <f t="shared" si="46"/>
        <v>Excelsia</v>
      </c>
      <c r="O982" t="str">
        <f t="shared" si="47"/>
        <v>Dark</v>
      </c>
      <c r="P982" t="str">
        <f>_xlfn.XLOOKUP(Table1[[#This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t="str">
        <f>_xlfn.XLOOKUP(C983,customers!$A$2:$A$1001,customers!$G$2:$G$1001,,0)</f>
        <v>United States</v>
      </c>
      <c r="I983" s="2" t="str">
        <f>_xlfn.XLOOKUP(D983,products!$A$2:$A$49,products!$B$2:$B$49,,0)</f>
        <v>Exc</v>
      </c>
      <c r="J983" s="2"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6">
        <f t="shared" si="45"/>
        <v>21.87</v>
      </c>
      <c r="N983" t="str">
        <f t="shared" si="46"/>
        <v>Excelsia</v>
      </c>
      <c r="O983" t="str">
        <f t="shared" si="47"/>
        <v>Dark</v>
      </c>
      <c r="P983" t="str">
        <f>_xlfn.XLOOKUP(Table1[[#This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t="str">
        <f>_xlfn.XLOOKUP(C984,customers!$A$2:$A$1001,customers!$G$2:$G$1001,,0)</f>
        <v>United States</v>
      </c>
      <c r="I984" s="2" t="str">
        <f>_xlfn.XLOOKUP(D984,products!$A$2:$A$49,products!$B$2:$B$49,,0)</f>
        <v>Rob</v>
      </c>
      <c r="J984" s="2"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Light</v>
      </c>
      <c r="P984" t="str">
        <f>_xlfn.XLOOKUP(Table1[[#This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t="str">
        <f>_xlfn.XLOOKUP(C985,customers!$A$2:$A$1001,customers!$G$2:$G$1001,,0)</f>
        <v>United States</v>
      </c>
      <c r="I985" s="2" t="str">
        <f>_xlfn.XLOOKUP(D985,products!$A$2:$A$49,products!$B$2:$B$49,,0)</f>
        <v>Ara</v>
      </c>
      <c r="J985" s="2"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t="str">
        <f>_xlfn.XLOOKUP(Table1[[#This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t="str">
        <f>_xlfn.XLOOKUP(C986,customers!$A$2:$A$1001,customers!$G$2:$G$1001,,0)</f>
        <v>Ireland</v>
      </c>
      <c r="I986" s="2" t="str">
        <f>_xlfn.XLOOKUP(D986,products!$A$2:$A$49,products!$B$2:$B$49,,0)</f>
        <v>Exc</v>
      </c>
      <c r="J986" s="2"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6">
        <f t="shared" si="45"/>
        <v>31.624999999999996</v>
      </c>
      <c r="N986" t="str">
        <f t="shared" si="46"/>
        <v>Excelsia</v>
      </c>
      <c r="O986" t="str">
        <f t="shared" si="47"/>
        <v>Medium</v>
      </c>
      <c r="P986" t="str">
        <f>_xlfn.XLOOKUP(Table1[[#This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t="str">
        <f>_xlfn.XLOOKUP(C987,customers!$A$2:$A$1001,customers!$G$2:$G$1001,,0)</f>
        <v>United States</v>
      </c>
      <c r="I987" s="2" t="str">
        <f>_xlfn.XLOOKUP(D987,products!$A$2:$A$49,products!$B$2:$B$49,,0)</f>
        <v>Rob</v>
      </c>
      <c r="J987" s="2"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Light</v>
      </c>
      <c r="P987" t="str">
        <f>_xlfn.XLOOKUP(Table1[[#This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t="str">
        <f>_xlfn.XLOOKUP(C988,customers!$A$2:$A$1001,customers!$G$2:$G$1001,,0)</f>
        <v>United States</v>
      </c>
      <c r="I988" s="2" t="str">
        <f>_xlfn.XLOOKUP(D988,products!$A$2:$A$49,products!$B$2:$B$49,,0)</f>
        <v>Lib</v>
      </c>
      <c r="J988" s="2"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t="str">
        <f>_xlfn.XLOOKUP(C989,customers!$A$2:$A$1001,customers!$G$2:$G$1001,,0)</f>
        <v>United Kingdom</v>
      </c>
      <c r="I989" s="2" t="str">
        <f>_xlfn.XLOOKUP(D989,products!$A$2:$A$49,products!$B$2:$B$49,,0)</f>
        <v>Ara</v>
      </c>
      <c r="J989" s="2"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t="str">
        <f>_xlfn.XLOOKUP(Table1[[#This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t="str">
        <f>_xlfn.XLOOKUP(C990,customers!$A$2:$A$1001,customers!$G$2:$G$1001,,0)</f>
        <v>United Kingdom</v>
      </c>
      <c r="I990" s="2" t="str">
        <f>_xlfn.XLOOKUP(D990,products!$A$2:$A$49,products!$B$2:$B$49,,0)</f>
        <v>Rob</v>
      </c>
      <c r="J990" s="2"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t="str">
        <f>_xlfn.XLOOKUP(C991,customers!$A$2:$A$1001,customers!$G$2:$G$1001,,0)</f>
        <v>United States</v>
      </c>
      <c r="I991" s="2" t="str">
        <f>_xlfn.XLOOKUP(D991,products!$A$2:$A$49,products!$B$2:$B$49,,0)</f>
        <v>Ara</v>
      </c>
      <c r="J991" s="2"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t="str">
        <f>_xlfn.XLOOKUP(C992,customers!$A$2:$A$1001,customers!$G$2:$G$1001,,0)</f>
        <v>United States</v>
      </c>
      <c r="I992" s="2" t="str">
        <f>_xlfn.XLOOKUP(D992,products!$A$2:$A$49,products!$B$2:$B$49,,0)</f>
        <v>Exc</v>
      </c>
      <c r="J992" s="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6">
        <f t="shared" si="45"/>
        <v>18.225000000000001</v>
      </c>
      <c r="N992" t="str">
        <f t="shared" si="46"/>
        <v>Excelsia</v>
      </c>
      <c r="O992" t="str">
        <f t="shared" si="47"/>
        <v>Dark</v>
      </c>
      <c r="P992" t="str">
        <f>_xlfn.XLOOKUP(Table1[[#This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t="str">
        <f>_xlfn.XLOOKUP(C993,customers!$A$2:$A$1001,customers!$G$2:$G$1001,,0)</f>
        <v>United States</v>
      </c>
      <c r="I993" s="2" t="str">
        <f>_xlfn.XLOOKUP(D993,products!$A$2:$A$49,products!$B$2:$B$49,,0)</f>
        <v>Lib</v>
      </c>
      <c r="J993" s="2"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t="str">
        <f>_xlfn.XLOOKUP(Table1[[#This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t="str">
        <f>_xlfn.XLOOKUP(C994,customers!$A$2:$A$1001,customers!$G$2:$G$1001,,0)</f>
        <v>Ireland</v>
      </c>
      <c r="I994" s="2" t="str">
        <f>_xlfn.XLOOKUP(D994,products!$A$2:$A$49,products!$B$2:$B$49,,0)</f>
        <v>Lib</v>
      </c>
      <c r="J994" s="2"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t="str">
        <f>_xlfn.XLOOKUP(C995,customers!$A$2:$A$1001,customers!$G$2:$G$1001,,0)</f>
        <v>United States</v>
      </c>
      <c r="I995" s="2" t="str">
        <f>_xlfn.XLOOKUP(D995,products!$A$2:$A$49,products!$B$2:$B$49,,0)</f>
        <v>Ara</v>
      </c>
      <c r="J995" s="2"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Light</v>
      </c>
      <c r="P995" t="str">
        <f>_xlfn.XLOOKUP(Table1[[#This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t="str">
        <f>_xlfn.XLOOKUP(C996,customers!$A$2:$A$1001,customers!$G$2:$G$1001,,0)</f>
        <v>Ireland</v>
      </c>
      <c r="I996" s="2" t="str">
        <f>_xlfn.XLOOKUP(D996,products!$A$2:$A$49,products!$B$2:$B$49,,0)</f>
        <v>Ara</v>
      </c>
      <c r="J996" s="2"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t="str">
        <f>_xlfn.XLOOKUP(C997,customers!$A$2:$A$1001,customers!$G$2:$G$1001,,0)</f>
        <v>United States</v>
      </c>
      <c r="I997" s="2" t="str">
        <f>_xlfn.XLOOKUP(D997,products!$A$2:$A$49,products!$B$2:$B$49,,0)</f>
        <v>Rob</v>
      </c>
      <c r="J997" s="2"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t="str">
        <f>_xlfn.XLOOKUP(C998,customers!$A$2:$A$1001,customers!$G$2:$G$1001,,0)</f>
        <v>United States</v>
      </c>
      <c r="I998" s="2" t="str">
        <f>_xlfn.XLOOKUP(D998,products!$A$2:$A$49,products!$B$2:$B$49,,0)</f>
        <v>Rob</v>
      </c>
      <c r="J998" s="2"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t="str">
        <f>_xlfn.XLOOKUP(Table1[[#This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t="str">
        <f>_xlfn.XLOOKUP(C999,customers!$A$2:$A$1001,customers!$G$2:$G$1001,,0)</f>
        <v>United States</v>
      </c>
      <c r="I999" s="2" t="str">
        <f>_xlfn.XLOOKUP(D999,products!$A$2:$A$49,products!$B$2:$B$49,,0)</f>
        <v>Ara</v>
      </c>
      <c r="J999" s="2"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t="str">
        <f>_xlfn.XLOOKUP(Table1[[#This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t="str">
        <f>_xlfn.XLOOKUP(C1000,customers!$A$2:$A$1001,customers!$G$2:$G$1001,,0)</f>
        <v>United States</v>
      </c>
      <c r="I1000" s="2" t="str">
        <f>_xlfn.XLOOKUP(D1000,products!$A$2:$A$49,products!$B$2:$B$49,,0)</f>
        <v>Ara</v>
      </c>
      <c r="J1000" s="2"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t="str">
        <f>_xlfn.XLOOKUP(C1001,customers!$A$2:$A$1001,customers!$G$2:$G$1001,,0)</f>
        <v>United Kingdom</v>
      </c>
      <c r="I1001" s="2" t="str">
        <f>_xlfn.XLOOKUP(D1001,products!$A$2:$A$49,products!$B$2:$B$49,,0)</f>
        <v>Exc</v>
      </c>
      <c r="J1001" s="2"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6">
        <f t="shared" si="45"/>
        <v>12.375</v>
      </c>
      <c r="N1001" t="str">
        <f t="shared" si="46"/>
        <v>Excelsia</v>
      </c>
      <c r="O1001" t="str">
        <f t="shared" si="47"/>
        <v>Medium</v>
      </c>
      <c r="P1001" t="str">
        <f>_xlfn.XLOOKUP(Table1[[#This Row],[Customer ID]],customers!$A$2:$A$1001,customers!$I$2:$I$1001,,0)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9"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2913C-2963-4683-9AB5-ABCD6CE7677B}">
  <dimension ref="A3:F54"/>
  <sheetViews>
    <sheetView topLeftCell="A11" zoomScale="55" zoomScaleNormal="55" workbookViewId="0">
      <selection activeCell="S46" sqref="S46"/>
    </sheetView>
  </sheetViews>
  <sheetFormatPr defaultRowHeight="14.5" x14ac:dyDescent="0.35"/>
  <cols>
    <col min="1" max="1" width="15.6328125" bestFit="1" customWidth="1"/>
    <col min="2" max="2" width="14.26953125" bestFit="1" customWidth="1"/>
    <col min="3" max="3" width="20.54296875" bestFit="1" customWidth="1"/>
    <col min="4" max="4" width="7.7265625" bestFit="1" customWidth="1"/>
    <col min="5" max="5" width="7.36328125" bestFit="1" customWidth="1"/>
    <col min="6" max="6" width="7.7265625" bestFit="1" customWidth="1"/>
  </cols>
  <sheetData>
    <row r="3" spans="1:6" x14ac:dyDescent="0.35">
      <c r="A3" s="7" t="s">
        <v>6198</v>
      </c>
      <c r="C3" s="7" t="s">
        <v>6196</v>
      </c>
    </row>
    <row r="4" spans="1:6" x14ac:dyDescent="0.35">
      <c r="A4" s="7" t="s">
        <v>6217</v>
      </c>
      <c r="B4" s="7" t="s">
        <v>1</v>
      </c>
      <c r="C4" t="s">
        <v>6218</v>
      </c>
      <c r="D4" t="s">
        <v>6219</v>
      </c>
      <c r="E4" t="s">
        <v>6220</v>
      </c>
      <c r="F4" t="s">
        <v>6221</v>
      </c>
    </row>
    <row r="5" spans="1:6" x14ac:dyDescent="0.35">
      <c r="A5" t="s">
        <v>6201</v>
      </c>
      <c r="B5" s="9" t="s">
        <v>6202</v>
      </c>
      <c r="C5" s="10">
        <v>186.85499999999999</v>
      </c>
      <c r="D5" s="10">
        <v>305.97000000000003</v>
      </c>
      <c r="E5" s="10">
        <v>213.15999999999997</v>
      </c>
      <c r="F5" s="10">
        <v>123</v>
      </c>
    </row>
    <row r="6" spans="1:6" x14ac:dyDescent="0.35">
      <c r="B6" s="9" t="s">
        <v>6203</v>
      </c>
      <c r="C6" s="10">
        <v>251.96499999999997</v>
      </c>
      <c r="D6" s="10">
        <v>129.46</v>
      </c>
      <c r="E6" s="10">
        <v>434.03999999999996</v>
      </c>
      <c r="F6" s="10">
        <v>171.93999999999997</v>
      </c>
    </row>
    <row r="7" spans="1:6" x14ac:dyDescent="0.35">
      <c r="B7" s="9" t="s">
        <v>6204</v>
      </c>
      <c r="C7" s="10">
        <v>224.94499999999999</v>
      </c>
      <c r="D7" s="10">
        <v>349.12</v>
      </c>
      <c r="E7" s="10">
        <v>321.04000000000002</v>
      </c>
      <c r="F7" s="10">
        <v>126.035</v>
      </c>
    </row>
    <row r="8" spans="1:6" x14ac:dyDescent="0.35">
      <c r="B8" s="9" t="s">
        <v>6205</v>
      </c>
      <c r="C8" s="10">
        <v>307.12</v>
      </c>
      <c r="D8" s="10">
        <v>681.07499999999993</v>
      </c>
      <c r="E8" s="10">
        <v>533.70499999999993</v>
      </c>
      <c r="F8" s="10">
        <v>158.85</v>
      </c>
    </row>
    <row r="9" spans="1:6" x14ac:dyDescent="0.35">
      <c r="B9" s="9" t="s">
        <v>6206</v>
      </c>
      <c r="C9" s="10">
        <v>53.664999999999992</v>
      </c>
      <c r="D9" s="10">
        <v>83.025000000000006</v>
      </c>
      <c r="E9" s="10">
        <v>193.83499999999998</v>
      </c>
      <c r="F9" s="10">
        <v>68.039999999999992</v>
      </c>
    </row>
    <row r="10" spans="1:6" x14ac:dyDescent="0.35">
      <c r="B10" s="9" t="s">
        <v>6207</v>
      </c>
      <c r="C10" s="10">
        <v>163.01999999999998</v>
      </c>
      <c r="D10" s="10">
        <v>678.3599999999999</v>
      </c>
      <c r="E10" s="10">
        <v>171.04500000000002</v>
      </c>
      <c r="F10" s="10">
        <v>372.255</v>
      </c>
    </row>
    <row r="11" spans="1:6" x14ac:dyDescent="0.35">
      <c r="B11" s="9" t="s">
        <v>6208</v>
      </c>
      <c r="C11" s="10">
        <v>345.02</v>
      </c>
      <c r="D11" s="10">
        <v>273.86999999999995</v>
      </c>
      <c r="E11" s="10">
        <v>184.12999999999997</v>
      </c>
      <c r="F11" s="10">
        <v>201.11499999999998</v>
      </c>
    </row>
    <row r="12" spans="1:6" x14ac:dyDescent="0.35">
      <c r="B12" s="9" t="s">
        <v>6209</v>
      </c>
      <c r="C12" s="10">
        <v>334.89</v>
      </c>
      <c r="D12" s="10">
        <v>70.95</v>
      </c>
      <c r="E12" s="10">
        <v>134.23000000000002</v>
      </c>
      <c r="F12" s="10">
        <v>166.27499999999998</v>
      </c>
    </row>
    <row r="13" spans="1:6" x14ac:dyDescent="0.35">
      <c r="B13" s="9" t="s">
        <v>6210</v>
      </c>
      <c r="C13" s="10">
        <v>178.70999999999998</v>
      </c>
      <c r="D13" s="10">
        <v>166.1</v>
      </c>
      <c r="E13" s="10">
        <v>439.30999999999995</v>
      </c>
      <c r="F13" s="10">
        <v>492.9</v>
      </c>
    </row>
    <row r="14" spans="1:6" x14ac:dyDescent="0.35">
      <c r="B14" s="9" t="s">
        <v>6211</v>
      </c>
      <c r="C14" s="10">
        <v>301.98500000000001</v>
      </c>
      <c r="D14" s="10">
        <v>153.76499999999999</v>
      </c>
      <c r="E14" s="10">
        <v>215.55499999999998</v>
      </c>
      <c r="F14" s="10">
        <v>213.66499999999999</v>
      </c>
    </row>
    <row r="15" spans="1:6" x14ac:dyDescent="0.35">
      <c r="B15" s="9" t="s">
        <v>6212</v>
      </c>
      <c r="C15" s="10">
        <v>312.83499999999998</v>
      </c>
      <c r="D15" s="10">
        <v>63.249999999999993</v>
      </c>
      <c r="E15" s="10">
        <v>350.89500000000004</v>
      </c>
      <c r="F15" s="10">
        <v>96.405000000000001</v>
      </c>
    </row>
    <row r="16" spans="1:6" x14ac:dyDescent="0.35">
      <c r="B16" s="9" t="s">
        <v>6213</v>
      </c>
      <c r="C16" s="10">
        <v>265.62</v>
      </c>
      <c r="D16" s="10">
        <v>526.51499999999987</v>
      </c>
      <c r="E16" s="10">
        <v>187.06</v>
      </c>
      <c r="F16" s="10">
        <v>210.58999999999997</v>
      </c>
    </row>
    <row r="17" spans="1:6" x14ac:dyDescent="0.35">
      <c r="A17" t="s">
        <v>6214</v>
      </c>
      <c r="B17" s="9" t="s">
        <v>6202</v>
      </c>
      <c r="C17" s="10">
        <v>47.25</v>
      </c>
      <c r="D17" s="10">
        <v>65.805000000000007</v>
      </c>
      <c r="E17" s="10">
        <v>274.67500000000001</v>
      </c>
      <c r="F17" s="10">
        <v>179.22</v>
      </c>
    </row>
    <row r="18" spans="1:6" x14ac:dyDescent="0.35">
      <c r="B18" s="9" t="s">
        <v>6203</v>
      </c>
      <c r="C18" s="10">
        <v>745.44999999999993</v>
      </c>
      <c r="D18" s="10">
        <v>428.88499999999999</v>
      </c>
      <c r="E18" s="10">
        <v>194.17499999999998</v>
      </c>
      <c r="F18" s="10">
        <v>429.82999999999993</v>
      </c>
    </row>
    <row r="19" spans="1:6" x14ac:dyDescent="0.35">
      <c r="B19" s="9" t="s">
        <v>6204</v>
      </c>
      <c r="C19" s="10">
        <v>130.47</v>
      </c>
      <c r="D19" s="10">
        <v>271.48500000000001</v>
      </c>
      <c r="E19" s="10">
        <v>281.20499999999998</v>
      </c>
      <c r="F19" s="10">
        <v>231.63000000000002</v>
      </c>
    </row>
    <row r="20" spans="1:6" x14ac:dyDescent="0.35">
      <c r="B20" s="9" t="s">
        <v>6205</v>
      </c>
      <c r="C20" s="10">
        <v>27</v>
      </c>
      <c r="D20" s="10">
        <v>347.26</v>
      </c>
      <c r="E20" s="10">
        <v>147.51</v>
      </c>
      <c r="F20" s="10">
        <v>240.04</v>
      </c>
    </row>
    <row r="21" spans="1:6" x14ac:dyDescent="0.35">
      <c r="B21" s="9" t="s">
        <v>6206</v>
      </c>
      <c r="C21" s="10">
        <v>255.11499999999995</v>
      </c>
      <c r="D21" s="10">
        <v>541.73</v>
      </c>
      <c r="E21" s="10">
        <v>83.43</v>
      </c>
      <c r="F21" s="10">
        <v>59.079999999999991</v>
      </c>
    </row>
    <row r="22" spans="1:6" x14ac:dyDescent="0.35">
      <c r="B22" s="9" t="s">
        <v>6207</v>
      </c>
      <c r="C22" s="10">
        <v>584.78999999999985</v>
      </c>
      <c r="D22" s="10">
        <v>357.42999999999995</v>
      </c>
      <c r="E22" s="10">
        <v>355.34</v>
      </c>
      <c r="F22" s="10">
        <v>140.88</v>
      </c>
    </row>
    <row r="23" spans="1:6" x14ac:dyDescent="0.35">
      <c r="B23" s="9" t="s">
        <v>6208</v>
      </c>
      <c r="C23" s="10">
        <v>430.62</v>
      </c>
      <c r="D23" s="10">
        <v>227.42500000000001</v>
      </c>
      <c r="E23" s="10">
        <v>236.315</v>
      </c>
      <c r="F23" s="10">
        <v>414.58499999999992</v>
      </c>
    </row>
    <row r="24" spans="1:6" x14ac:dyDescent="0.35">
      <c r="B24" s="9" t="s">
        <v>6209</v>
      </c>
      <c r="C24" s="10">
        <v>22.5</v>
      </c>
      <c r="D24" s="10">
        <v>77.72</v>
      </c>
      <c r="E24" s="10">
        <v>60.5</v>
      </c>
      <c r="F24" s="10">
        <v>139.67999999999998</v>
      </c>
    </row>
    <row r="25" spans="1:6" x14ac:dyDescent="0.35">
      <c r="B25" s="9" t="s">
        <v>6210</v>
      </c>
      <c r="C25" s="10">
        <v>126.14999999999999</v>
      </c>
      <c r="D25" s="10">
        <v>195.11</v>
      </c>
      <c r="E25" s="10">
        <v>89.13</v>
      </c>
      <c r="F25" s="10">
        <v>302.65999999999997</v>
      </c>
    </row>
    <row r="26" spans="1:6" x14ac:dyDescent="0.35">
      <c r="B26" s="9" t="s">
        <v>6211</v>
      </c>
      <c r="C26" s="10">
        <v>376.03</v>
      </c>
      <c r="D26" s="10">
        <v>523.24</v>
      </c>
      <c r="E26" s="10">
        <v>440.96499999999997</v>
      </c>
      <c r="F26" s="10">
        <v>174.46999999999997</v>
      </c>
    </row>
    <row r="27" spans="1:6" x14ac:dyDescent="0.35">
      <c r="B27" s="9" t="s">
        <v>6212</v>
      </c>
      <c r="C27" s="10">
        <v>515.17999999999995</v>
      </c>
      <c r="D27" s="10">
        <v>142.56</v>
      </c>
      <c r="E27" s="10">
        <v>347.03999999999996</v>
      </c>
      <c r="F27" s="10">
        <v>104.08499999999999</v>
      </c>
    </row>
    <row r="28" spans="1:6" x14ac:dyDescent="0.35">
      <c r="B28" s="9" t="s">
        <v>6213</v>
      </c>
      <c r="C28" s="10">
        <v>95.859999999999985</v>
      </c>
      <c r="D28" s="10">
        <v>484.76</v>
      </c>
      <c r="E28" s="10">
        <v>94.17</v>
      </c>
      <c r="F28" s="10">
        <v>77.10499999999999</v>
      </c>
    </row>
    <row r="29" spans="1:6" x14ac:dyDescent="0.35">
      <c r="A29" t="s">
        <v>6215</v>
      </c>
      <c r="B29" s="9" t="s">
        <v>6202</v>
      </c>
      <c r="C29" s="10">
        <v>258.34500000000003</v>
      </c>
      <c r="D29" s="10">
        <v>139.625</v>
      </c>
      <c r="E29" s="10">
        <v>279.52000000000004</v>
      </c>
      <c r="F29" s="10">
        <v>160.19499999999999</v>
      </c>
    </row>
    <row r="30" spans="1:6" x14ac:dyDescent="0.35">
      <c r="B30" s="9" t="s">
        <v>6203</v>
      </c>
      <c r="C30" s="10">
        <v>342.2</v>
      </c>
      <c r="D30" s="10">
        <v>284.24999999999994</v>
      </c>
      <c r="E30" s="10">
        <v>251.83</v>
      </c>
      <c r="F30" s="10">
        <v>80.550000000000011</v>
      </c>
    </row>
    <row r="31" spans="1:6" x14ac:dyDescent="0.35">
      <c r="B31" s="9" t="s">
        <v>6204</v>
      </c>
      <c r="C31" s="10">
        <v>418.30499999999989</v>
      </c>
      <c r="D31" s="10">
        <v>468.125</v>
      </c>
      <c r="E31" s="10">
        <v>405.05500000000006</v>
      </c>
      <c r="F31" s="10">
        <v>253.15499999999997</v>
      </c>
    </row>
    <row r="32" spans="1:6" x14ac:dyDescent="0.35">
      <c r="B32" s="9" t="s">
        <v>6205</v>
      </c>
      <c r="C32" s="10">
        <v>102.32999999999998</v>
      </c>
      <c r="D32" s="10">
        <v>242.14000000000001</v>
      </c>
      <c r="E32" s="10">
        <v>554.875</v>
      </c>
      <c r="F32" s="10">
        <v>106.23999999999998</v>
      </c>
    </row>
    <row r="33" spans="1:6" x14ac:dyDescent="0.35">
      <c r="B33" s="9" t="s">
        <v>6206</v>
      </c>
      <c r="C33" s="10">
        <v>234.71999999999997</v>
      </c>
      <c r="D33" s="10">
        <v>133.08000000000001</v>
      </c>
      <c r="E33" s="10">
        <v>267.2</v>
      </c>
      <c r="F33" s="10">
        <v>272.68999999999994</v>
      </c>
    </row>
    <row r="34" spans="1:6" x14ac:dyDescent="0.35">
      <c r="B34" s="9" t="s">
        <v>6207</v>
      </c>
      <c r="C34" s="10">
        <v>430.39</v>
      </c>
      <c r="D34" s="10">
        <v>136.20500000000001</v>
      </c>
      <c r="E34" s="10">
        <v>209.6</v>
      </c>
      <c r="F34" s="10">
        <v>88.334999999999994</v>
      </c>
    </row>
    <row r="35" spans="1:6" x14ac:dyDescent="0.35">
      <c r="B35" s="9" t="s">
        <v>6208</v>
      </c>
      <c r="C35" s="10">
        <v>109.005</v>
      </c>
      <c r="D35" s="10">
        <v>393.57499999999999</v>
      </c>
      <c r="E35" s="10">
        <v>61.034999999999997</v>
      </c>
      <c r="F35" s="10">
        <v>199.48999999999998</v>
      </c>
    </row>
    <row r="36" spans="1:6" x14ac:dyDescent="0.35">
      <c r="B36" s="9" t="s">
        <v>6209</v>
      </c>
      <c r="C36" s="10">
        <v>287.52499999999998</v>
      </c>
      <c r="D36" s="10">
        <v>288.67</v>
      </c>
      <c r="E36" s="10">
        <v>125.58</v>
      </c>
      <c r="F36" s="10">
        <v>374.13499999999999</v>
      </c>
    </row>
    <row r="37" spans="1:6" x14ac:dyDescent="0.35">
      <c r="B37" s="9" t="s">
        <v>6210</v>
      </c>
      <c r="C37" s="10">
        <v>840.92999999999984</v>
      </c>
      <c r="D37" s="10">
        <v>409.875</v>
      </c>
      <c r="E37" s="10">
        <v>171.32999999999998</v>
      </c>
      <c r="F37" s="10">
        <v>221.43999999999997</v>
      </c>
    </row>
    <row r="38" spans="1:6" x14ac:dyDescent="0.35">
      <c r="B38" s="9" t="s">
        <v>6211</v>
      </c>
      <c r="C38" s="10">
        <v>299.07</v>
      </c>
      <c r="D38" s="10">
        <v>260.32499999999999</v>
      </c>
      <c r="E38" s="10">
        <v>584.64</v>
      </c>
      <c r="F38" s="10">
        <v>256.36500000000001</v>
      </c>
    </row>
    <row r="39" spans="1:6" x14ac:dyDescent="0.35">
      <c r="B39" s="9" t="s">
        <v>6212</v>
      </c>
      <c r="C39" s="10">
        <v>323.32499999999999</v>
      </c>
      <c r="D39" s="10">
        <v>565.57000000000005</v>
      </c>
      <c r="E39" s="10">
        <v>537.80999999999995</v>
      </c>
      <c r="F39" s="10">
        <v>189.47499999999999</v>
      </c>
    </row>
    <row r="40" spans="1:6" x14ac:dyDescent="0.35">
      <c r="B40" s="9" t="s">
        <v>6213</v>
      </c>
      <c r="C40" s="10">
        <v>399.48499999999996</v>
      </c>
      <c r="D40" s="10">
        <v>148.19999999999999</v>
      </c>
      <c r="E40" s="10">
        <v>388.21999999999997</v>
      </c>
      <c r="F40" s="10">
        <v>212.07499999999999</v>
      </c>
    </row>
    <row r="41" spans="1:6" x14ac:dyDescent="0.35">
      <c r="A41" t="s">
        <v>6216</v>
      </c>
      <c r="B41" s="9" t="s">
        <v>6202</v>
      </c>
      <c r="C41" s="10">
        <v>112.69499999999999</v>
      </c>
      <c r="D41" s="10">
        <v>166.32</v>
      </c>
      <c r="E41" s="10">
        <v>843.71499999999992</v>
      </c>
      <c r="F41" s="10">
        <v>146.685</v>
      </c>
    </row>
    <row r="42" spans="1:6" x14ac:dyDescent="0.35">
      <c r="B42" s="9" t="s">
        <v>6203</v>
      </c>
      <c r="C42" s="10">
        <v>114.87999999999998</v>
      </c>
      <c r="D42" s="10">
        <v>133.815</v>
      </c>
      <c r="E42" s="10">
        <v>91.175000000000011</v>
      </c>
      <c r="F42" s="10">
        <v>53.759999999999991</v>
      </c>
    </row>
    <row r="43" spans="1:6" x14ac:dyDescent="0.35">
      <c r="B43" s="9" t="s">
        <v>6204</v>
      </c>
      <c r="C43" s="10">
        <v>277.76</v>
      </c>
      <c r="D43" s="10">
        <v>175.41</v>
      </c>
      <c r="E43" s="10">
        <v>462.50999999999993</v>
      </c>
      <c r="F43" s="10">
        <v>399.52499999999998</v>
      </c>
    </row>
    <row r="44" spans="1:6" x14ac:dyDescent="0.35">
      <c r="B44" s="9" t="s">
        <v>6205</v>
      </c>
      <c r="C44" s="10">
        <v>197.89499999999998</v>
      </c>
      <c r="D44" s="10">
        <v>289.755</v>
      </c>
      <c r="E44" s="10">
        <v>88.545000000000002</v>
      </c>
      <c r="F44" s="10">
        <v>200.25499999999997</v>
      </c>
    </row>
    <row r="45" spans="1:6" x14ac:dyDescent="0.35">
      <c r="B45" s="9" t="s">
        <v>6206</v>
      </c>
      <c r="C45" s="10">
        <v>193.11499999999998</v>
      </c>
      <c r="D45" s="10">
        <v>212.49499999999998</v>
      </c>
      <c r="E45" s="10">
        <v>292.29000000000002</v>
      </c>
      <c r="F45" s="10">
        <v>304.46999999999997</v>
      </c>
    </row>
    <row r="46" spans="1:6" x14ac:dyDescent="0.35">
      <c r="B46" s="9" t="s">
        <v>6207</v>
      </c>
      <c r="C46" s="10">
        <v>179.79</v>
      </c>
      <c r="D46" s="10">
        <v>426.2</v>
      </c>
      <c r="E46" s="10">
        <v>170.08999999999997</v>
      </c>
      <c r="F46" s="10">
        <v>379.31</v>
      </c>
    </row>
    <row r="47" spans="1:6" x14ac:dyDescent="0.35">
      <c r="B47" s="9" t="s">
        <v>6208</v>
      </c>
      <c r="C47" s="10">
        <v>247.28999999999996</v>
      </c>
      <c r="D47" s="10">
        <v>246.685</v>
      </c>
      <c r="E47" s="10">
        <v>271.05499999999995</v>
      </c>
      <c r="F47" s="10">
        <v>141.69999999999999</v>
      </c>
    </row>
    <row r="48" spans="1:6" x14ac:dyDescent="0.35">
      <c r="B48" s="9" t="s">
        <v>6209</v>
      </c>
      <c r="C48" s="10">
        <v>116.39499999999998</v>
      </c>
      <c r="D48" s="10">
        <v>41.25</v>
      </c>
      <c r="E48" s="10">
        <v>15.54</v>
      </c>
      <c r="F48" s="10">
        <v>71.06</v>
      </c>
    </row>
    <row r="50" spans="1:2" x14ac:dyDescent="0.35">
      <c r="A50" s="7" t="s">
        <v>6199</v>
      </c>
      <c r="B50" t="s">
        <v>6198</v>
      </c>
    </row>
    <row r="51" spans="1:2" x14ac:dyDescent="0.35">
      <c r="A51" s="8" t="s">
        <v>28</v>
      </c>
      <c r="B51" s="11">
        <v>2798.5050000000001</v>
      </c>
    </row>
    <row r="52" spans="1:2" x14ac:dyDescent="0.35">
      <c r="A52" s="8" t="s">
        <v>318</v>
      </c>
      <c r="B52" s="11">
        <v>6696.8649999999989</v>
      </c>
    </row>
    <row r="53" spans="1:2" x14ac:dyDescent="0.35">
      <c r="A53" s="8" t="s">
        <v>19</v>
      </c>
      <c r="B53" s="11">
        <v>35638.88499999998</v>
      </c>
    </row>
    <row r="54" spans="1:2" x14ac:dyDescent="0.35">
      <c r="A54" s="8" t="s">
        <v>6200</v>
      </c>
      <c r="B54" s="11">
        <v>45134.254999999976</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62875-D2D1-49BC-938F-D40C42564001}">
  <dimension ref="A1"/>
  <sheetViews>
    <sheetView showGridLines="0" tabSelected="1" zoomScale="85" zoomScaleNormal="85" workbookViewId="0">
      <selection activeCell="R10" sqref="R1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Khan P, Shabaz Ahmed</dc:creator>
  <cp:keywords/>
  <dc:description/>
  <cp:lastModifiedBy>Khan P, Shabaz Ahmed</cp:lastModifiedBy>
  <cp:revision/>
  <dcterms:created xsi:type="dcterms:W3CDTF">2022-11-26T09:51:45Z</dcterms:created>
  <dcterms:modified xsi:type="dcterms:W3CDTF">2024-06-03T11:17:06Z</dcterms:modified>
  <cp:category/>
  <cp:contentStatus/>
</cp:coreProperties>
</file>