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excel\"/>
    </mc:Choice>
  </mc:AlternateContent>
  <xr:revisionPtr revIDLastSave="0" documentId="13_ncr:1_{D7BDAC01-44E3-4CAB-934A-ABCB6A5A5FCD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Income_Statement" sheetId="1" r:id="rId1"/>
    <sheet name="Calculations_Growth" sheetId="2" r:id="rId2"/>
    <sheet name="Balance_Sheet" sheetId="4" r:id="rId3"/>
    <sheet name="Financial_Ratios" sheetId="3" r:id="rId4"/>
    <sheet name="Cash_Flow_Statement" sheetId="5" r:id="rId5"/>
    <sheet name="Valuation" sheetId="6" r:id="rId6"/>
    <sheet name="Visualizations" sheetId="8" r:id="rId7"/>
    <sheet name="Dashboard" sheetId="9" r:id="rId8"/>
    <sheet name="Summary" sheetId="10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6" i="10" l="1"/>
  <c r="B24" i="10"/>
  <c r="B25" i="10"/>
  <c r="A25" i="10"/>
  <c r="A24" i="10"/>
  <c r="F21" i="10"/>
  <c r="E21" i="10"/>
  <c r="D21" i="10"/>
  <c r="C21" i="10"/>
  <c r="B21" i="10"/>
  <c r="F20" i="10"/>
  <c r="E20" i="10"/>
  <c r="D20" i="10"/>
  <c r="C20" i="10"/>
  <c r="B20" i="10"/>
  <c r="B19" i="10"/>
  <c r="F19" i="10"/>
  <c r="E19" i="10"/>
  <c r="D19" i="10"/>
  <c r="C19" i="10"/>
  <c r="F18" i="10"/>
  <c r="E18" i="10"/>
  <c r="D18" i="10"/>
  <c r="C18" i="10"/>
  <c r="B18" i="10"/>
  <c r="F17" i="10"/>
  <c r="E17" i="10"/>
  <c r="D17" i="10"/>
  <c r="C17" i="10"/>
  <c r="B17" i="10"/>
  <c r="F16" i="10"/>
  <c r="E16" i="10"/>
  <c r="D16" i="10"/>
  <c r="C16" i="10"/>
  <c r="B16" i="10"/>
  <c r="A21" i="10"/>
  <c r="A20" i="10"/>
  <c r="A19" i="10"/>
  <c r="A18" i="10"/>
  <c r="A17" i="10"/>
  <c r="A16" i="10"/>
  <c r="F15" i="10"/>
  <c r="E15" i="10"/>
  <c r="D15" i="10"/>
  <c r="C15" i="10"/>
  <c r="B15" i="10"/>
  <c r="F13" i="10"/>
  <c r="F12" i="10"/>
  <c r="E13" i="10"/>
  <c r="E12" i="10"/>
  <c r="D13" i="10"/>
  <c r="D12" i="10"/>
  <c r="C13" i="10"/>
  <c r="C12" i="10"/>
  <c r="B13" i="10"/>
  <c r="B12" i="10"/>
  <c r="A13" i="10"/>
  <c r="A12" i="10"/>
  <c r="F11" i="10"/>
  <c r="E11" i="10"/>
  <c r="D11" i="10"/>
  <c r="C11" i="10"/>
  <c r="B11" i="10"/>
  <c r="A11" i="10"/>
  <c r="B10" i="10"/>
  <c r="C10" i="10"/>
  <c r="D10" i="10"/>
  <c r="E10" i="10"/>
  <c r="F10" i="10"/>
  <c r="B9" i="10"/>
  <c r="C9" i="10"/>
  <c r="D9" i="10"/>
  <c r="E9" i="10"/>
  <c r="F9" i="10"/>
  <c r="A10" i="10"/>
  <c r="A9" i="10"/>
  <c r="F8" i="10"/>
  <c r="E8" i="10"/>
  <c r="D8" i="10"/>
  <c r="C8" i="10"/>
  <c r="B8" i="10"/>
  <c r="A8" i="10"/>
  <c r="F7" i="10"/>
  <c r="E7" i="10"/>
  <c r="D7" i="10"/>
  <c r="C7" i="10"/>
  <c r="B7" i="10"/>
  <c r="B10" i="9"/>
  <c r="B13" i="9"/>
  <c r="B12" i="9"/>
  <c r="B11" i="9"/>
  <c r="B9" i="9"/>
  <c r="B8" i="9"/>
  <c r="B7" i="9"/>
  <c r="D8" i="6"/>
  <c r="D7" i="6"/>
  <c r="C7" i="6"/>
  <c r="D6" i="6"/>
  <c r="D5" i="6"/>
  <c r="D4" i="6"/>
  <c r="D3" i="6"/>
  <c r="D2" i="6"/>
  <c r="C6" i="6"/>
  <c r="C5" i="6"/>
  <c r="C4" i="6"/>
  <c r="C3" i="6"/>
  <c r="C2" i="6"/>
  <c r="B7" i="6"/>
  <c r="B6" i="6"/>
  <c r="B5" i="6"/>
  <c r="B4" i="6"/>
  <c r="B3" i="6"/>
  <c r="B2" i="6"/>
  <c r="F2" i="5"/>
  <c r="E2" i="5"/>
  <c r="D2" i="5"/>
  <c r="C2" i="5"/>
  <c r="B2" i="5"/>
  <c r="F8" i="5"/>
  <c r="E8" i="5"/>
  <c r="D8" i="5"/>
  <c r="C8" i="5"/>
  <c r="B8" i="5"/>
  <c r="F7" i="5"/>
  <c r="E7" i="5"/>
  <c r="D7" i="5"/>
  <c r="C7" i="5"/>
  <c r="B7" i="5"/>
  <c r="F6" i="5"/>
  <c r="E5" i="5"/>
  <c r="E6" i="5"/>
  <c r="D5" i="5"/>
  <c r="D6" i="5"/>
  <c r="C5" i="5"/>
  <c r="C6" i="5"/>
  <c r="B5" i="5"/>
  <c r="B6" i="5"/>
  <c r="F5" i="5"/>
  <c r="F3" i="5"/>
  <c r="E3" i="5"/>
  <c r="D3" i="5"/>
  <c r="C3" i="5"/>
  <c r="B3" i="5"/>
  <c r="F1" i="5"/>
  <c r="E1" i="5"/>
  <c r="D1" i="5"/>
  <c r="C1" i="5"/>
  <c r="B1" i="5"/>
  <c r="M8" i="1"/>
  <c r="M9" i="1"/>
  <c r="M10" i="1"/>
  <c r="M11" i="1"/>
  <c r="F11" i="3" s="1"/>
  <c r="M7" i="1"/>
  <c r="E7" i="3" s="1"/>
  <c r="M7" i="2"/>
  <c r="K3" i="3"/>
  <c r="K4" i="3"/>
  <c r="K5" i="3"/>
  <c r="K6" i="3"/>
  <c r="K7" i="3"/>
  <c r="K8" i="3"/>
  <c r="K9" i="3"/>
  <c r="K10" i="3"/>
  <c r="K11" i="3"/>
  <c r="K2" i="3"/>
  <c r="J3" i="3"/>
  <c r="J4" i="3"/>
  <c r="J5" i="3"/>
  <c r="J6" i="3"/>
  <c r="J7" i="3"/>
  <c r="J8" i="3"/>
  <c r="J9" i="3"/>
  <c r="J10" i="3"/>
  <c r="J11" i="3"/>
  <c r="J2" i="3"/>
  <c r="I3" i="3"/>
  <c r="I4" i="3"/>
  <c r="I5" i="3"/>
  <c r="I6" i="3"/>
  <c r="I7" i="3"/>
  <c r="I8" i="3"/>
  <c r="I9" i="3"/>
  <c r="I10" i="3"/>
  <c r="I11" i="3"/>
  <c r="I2" i="3"/>
  <c r="H3" i="3"/>
  <c r="H4" i="3"/>
  <c r="H5" i="3"/>
  <c r="H6" i="3"/>
  <c r="H7" i="3"/>
  <c r="H8" i="3"/>
  <c r="H9" i="3"/>
  <c r="H10" i="3"/>
  <c r="H11" i="3"/>
  <c r="H2" i="3"/>
  <c r="G3" i="3"/>
  <c r="G4" i="3"/>
  <c r="G5" i="3"/>
  <c r="G6" i="3"/>
  <c r="G7" i="3"/>
  <c r="G8" i="3"/>
  <c r="G9" i="3"/>
  <c r="G10" i="3"/>
  <c r="G11" i="3"/>
  <c r="G2" i="3"/>
  <c r="F3" i="3"/>
  <c r="F4" i="3"/>
  <c r="F5" i="3"/>
  <c r="F6" i="3"/>
  <c r="F7" i="3"/>
  <c r="F8" i="3"/>
  <c r="F9" i="3"/>
  <c r="F10" i="3"/>
  <c r="F2" i="3"/>
  <c r="E3" i="3"/>
  <c r="E4" i="3"/>
  <c r="E5" i="3"/>
  <c r="E6" i="3"/>
  <c r="E8" i="3"/>
  <c r="E9" i="3"/>
  <c r="E10" i="3"/>
  <c r="E2" i="3"/>
  <c r="D3" i="3"/>
  <c r="D4" i="3"/>
  <c r="D5" i="3"/>
  <c r="D6" i="3"/>
  <c r="D7" i="3"/>
  <c r="D8" i="3"/>
  <c r="D9" i="3"/>
  <c r="D10" i="3"/>
  <c r="D11" i="3"/>
  <c r="C3" i="3"/>
  <c r="C4" i="3"/>
  <c r="C5" i="3"/>
  <c r="C6" i="3"/>
  <c r="C7" i="3"/>
  <c r="C8" i="3"/>
  <c r="C9" i="3"/>
  <c r="C10" i="3"/>
  <c r="C11" i="3"/>
  <c r="B3" i="3"/>
  <c r="B4" i="3"/>
  <c r="B5" i="3"/>
  <c r="B6" i="3"/>
  <c r="B7" i="3"/>
  <c r="B8" i="3"/>
  <c r="B9" i="3"/>
  <c r="B10" i="3"/>
  <c r="B11" i="3"/>
  <c r="D2" i="3"/>
  <c r="C2" i="3"/>
  <c r="B2" i="3"/>
  <c r="A3" i="3"/>
  <c r="A4" i="3"/>
  <c r="A5" i="3"/>
  <c r="A6" i="3"/>
  <c r="A7" i="3"/>
  <c r="A8" i="3"/>
  <c r="A9" i="3"/>
  <c r="A10" i="3"/>
  <c r="A11" i="3"/>
  <c r="A2" i="3"/>
  <c r="A8" i="2"/>
  <c r="B8" i="2"/>
  <c r="C8" i="2"/>
  <c r="D8" i="2"/>
  <c r="E8" i="2" s="1"/>
  <c r="D9" i="2" s="1"/>
  <c r="F8" i="2"/>
  <c r="G8" i="2"/>
  <c r="H8" i="2"/>
  <c r="I8" i="2"/>
  <c r="J8" i="2"/>
  <c r="K8" i="2"/>
  <c r="L8" i="2"/>
  <c r="M8" i="2"/>
  <c r="A9" i="2"/>
  <c r="B9" i="2"/>
  <c r="C9" i="2"/>
  <c r="F9" i="2"/>
  <c r="G9" i="2"/>
  <c r="H9" i="2"/>
  <c r="I9" i="2" s="1"/>
  <c r="J9" i="2"/>
  <c r="K9" i="2"/>
  <c r="A10" i="2"/>
  <c r="B10" i="2"/>
  <c r="C10" i="2"/>
  <c r="F10" i="2"/>
  <c r="G10" i="2"/>
  <c r="J10" i="2"/>
  <c r="K10" i="2"/>
  <c r="A11" i="2"/>
  <c r="B11" i="2"/>
  <c r="C11" i="2" s="1"/>
  <c r="F11" i="2"/>
  <c r="G11" i="2" s="1"/>
  <c r="J11" i="2"/>
  <c r="K11" i="2" s="1"/>
  <c r="L7" i="2"/>
  <c r="K7" i="2"/>
  <c r="J7" i="2"/>
  <c r="I7" i="2"/>
  <c r="H7" i="2"/>
  <c r="G7" i="2"/>
  <c r="F7" i="2"/>
  <c r="E7" i="2"/>
  <c r="D7" i="2"/>
  <c r="C7" i="2"/>
  <c r="B7" i="2"/>
  <c r="A7" i="2"/>
  <c r="M3" i="2"/>
  <c r="M4" i="2"/>
  <c r="M5" i="2"/>
  <c r="M6" i="2"/>
  <c r="L3" i="2"/>
  <c r="L4" i="2"/>
  <c r="L5" i="2"/>
  <c r="L6" i="2"/>
  <c r="K3" i="2"/>
  <c r="K4" i="2"/>
  <c r="K5" i="2"/>
  <c r="K6" i="2"/>
  <c r="J3" i="2"/>
  <c r="J4" i="2"/>
  <c r="J5" i="2"/>
  <c r="J6" i="2"/>
  <c r="I3" i="2"/>
  <c r="I4" i="2"/>
  <c r="I5" i="2"/>
  <c r="I6" i="2"/>
  <c r="H3" i="2"/>
  <c r="H4" i="2"/>
  <c r="H5" i="2"/>
  <c r="H6" i="2"/>
  <c r="G3" i="2"/>
  <c r="G4" i="2"/>
  <c r="G5" i="2"/>
  <c r="G6" i="2"/>
  <c r="F3" i="2"/>
  <c r="F4" i="2"/>
  <c r="F5" i="2"/>
  <c r="F6" i="2"/>
  <c r="E3" i="2"/>
  <c r="E4" i="2"/>
  <c r="E5" i="2"/>
  <c r="E6" i="2"/>
  <c r="D3" i="2"/>
  <c r="D4" i="2"/>
  <c r="D5" i="2"/>
  <c r="D6" i="2"/>
  <c r="C3" i="2"/>
  <c r="C4" i="2"/>
  <c r="C5" i="2"/>
  <c r="C6" i="2"/>
  <c r="B3" i="2"/>
  <c r="B4" i="2"/>
  <c r="B5" i="2"/>
  <c r="B6" i="2"/>
  <c r="A6" i="2"/>
  <c r="A3" i="2"/>
  <c r="A4" i="2"/>
  <c r="A5" i="2"/>
  <c r="M2" i="2"/>
  <c r="L2" i="2"/>
  <c r="K2" i="2"/>
  <c r="J2" i="2"/>
  <c r="I2" i="2"/>
  <c r="H2" i="2"/>
  <c r="G2" i="2"/>
  <c r="F2" i="2"/>
  <c r="E2" i="2"/>
  <c r="D2" i="2"/>
  <c r="C2" i="2"/>
  <c r="B2" i="2"/>
  <c r="A2" i="2"/>
  <c r="B7" i="1"/>
  <c r="B8" i="1"/>
  <c r="M3" i="1"/>
  <c r="M4" i="1"/>
  <c r="M5" i="1"/>
  <c r="M6" i="1"/>
  <c r="M2" i="1"/>
  <c r="L3" i="1"/>
  <c r="L4" i="1"/>
  <c r="L5" i="1"/>
  <c r="L6" i="1"/>
  <c r="L7" i="1"/>
  <c r="L8" i="1"/>
  <c r="L2" i="1"/>
  <c r="I7" i="1"/>
  <c r="H8" i="1"/>
  <c r="I8" i="1" s="1"/>
  <c r="G7" i="1"/>
  <c r="E7" i="1"/>
  <c r="C4" i="1"/>
  <c r="C5" i="1"/>
  <c r="C6" i="1"/>
  <c r="C7" i="1"/>
  <c r="C3" i="1"/>
  <c r="J8" i="1"/>
  <c r="J9" i="1"/>
  <c r="J7" i="1"/>
  <c r="K4" i="1"/>
  <c r="K5" i="1"/>
  <c r="K6" i="1"/>
  <c r="K7" i="1"/>
  <c r="K8" i="1" s="1"/>
  <c r="K3" i="1"/>
  <c r="H7" i="1"/>
  <c r="I4" i="1"/>
  <c r="I5" i="1"/>
  <c r="I6" i="1"/>
  <c r="I3" i="1"/>
  <c r="F8" i="1"/>
  <c r="G8" i="1" s="1"/>
  <c r="F7" i="1"/>
  <c r="G4" i="1"/>
  <c r="G5" i="1"/>
  <c r="G6" i="1"/>
  <c r="G3" i="1"/>
  <c r="D8" i="1"/>
  <c r="E8" i="1" s="1"/>
  <c r="D7" i="1"/>
  <c r="E4" i="1"/>
  <c r="E5" i="1"/>
  <c r="E6" i="1"/>
  <c r="E3" i="1"/>
  <c r="E11" i="3" l="1"/>
  <c r="E9" i="2"/>
  <c r="D10" i="2"/>
  <c r="L9" i="2"/>
  <c r="M9" i="2" s="1"/>
  <c r="H10" i="2"/>
  <c r="C8" i="1"/>
  <c r="B9" i="1" s="1"/>
  <c r="F9" i="1"/>
  <c r="G9" i="1" s="1"/>
  <c r="K9" i="1"/>
  <c r="J10" i="1" s="1"/>
  <c r="L10" i="2" l="1"/>
  <c r="M10" i="2" s="1"/>
  <c r="D11" i="2"/>
  <c r="E10" i="2"/>
  <c r="I10" i="2"/>
  <c r="H11" i="2" s="1"/>
  <c r="I11" i="2" s="1"/>
  <c r="L9" i="1"/>
  <c r="H9" i="1"/>
  <c r="I9" i="1" s="1"/>
  <c r="F10" i="1"/>
  <c r="G10" i="1" s="1"/>
  <c r="D9" i="1"/>
  <c r="E9" i="1" s="1"/>
  <c r="C9" i="1"/>
  <c r="B10" i="1" s="1"/>
  <c r="K10" i="1"/>
  <c r="J11" i="1" s="1"/>
  <c r="E11" i="2" l="1"/>
  <c r="L11" i="2"/>
  <c r="M11" i="2" s="1"/>
  <c r="L10" i="1"/>
  <c r="H10" i="1"/>
  <c r="I10" i="1" s="1"/>
  <c r="F11" i="1"/>
  <c r="G11" i="1" s="1"/>
  <c r="D10" i="1"/>
  <c r="E10" i="1" s="1"/>
  <c r="C10" i="1"/>
  <c r="B11" i="1" s="1"/>
  <c r="K11" i="1"/>
  <c r="L11" i="1" l="1"/>
  <c r="H11" i="1"/>
  <c r="I11" i="1" s="1"/>
  <c r="D11" i="1"/>
  <c r="E11" i="1" s="1"/>
  <c r="C11" i="1"/>
</calcChain>
</file>

<file path=xl/sharedStrings.xml><?xml version="1.0" encoding="utf-8"?>
<sst xmlns="http://schemas.openxmlformats.org/spreadsheetml/2006/main" count="88" uniqueCount="64">
  <si>
    <t>Year</t>
  </si>
  <si>
    <t>Revenue</t>
  </si>
  <si>
    <t>Revenue Growth Rate</t>
  </si>
  <si>
    <t>COGS Growth Rate</t>
  </si>
  <si>
    <t>Operating Expenses Growth Rate</t>
  </si>
  <si>
    <t>Interest Expense Growth Rate</t>
  </si>
  <si>
    <t>Tax Expense Growth Rate</t>
  </si>
  <si>
    <t>COGS (Cost of Goods Sold)</t>
  </si>
  <si>
    <t>Operating Expenses</t>
  </si>
  <si>
    <t>Interest Expense</t>
  </si>
  <si>
    <t>Tax Expense</t>
  </si>
  <si>
    <t>EBITDA</t>
  </si>
  <si>
    <t>Net Income</t>
  </si>
  <si>
    <t>Gross Profit Margin</t>
  </si>
  <si>
    <t>Operating Profit Margin</t>
  </si>
  <si>
    <t>Net Profit Margin</t>
  </si>
  <si>
    <t>Return on Assets (ROA)</t>
  </si>
  <si>
    <t>Return on Equity (ROE)</t>
  </si>
  <si>
    <t>Debt-to-Equity Ratio</t>
  </si>
  <si>
    <t>Current Ratio</t>
  </si>
  <si>
    <t>Quick Ratio</t>
  </si>
  <si>
    <t>Interest Coverage Ratio</t>
  </si>
  <si>
    <t>EBITDA Margin</t>
  </si>
  <si>
    <t>Total Assets</t>
  </si>
  <si>
    <t>Total Equity</t>
  </si>
  <si>
    <t>Total Debt</t>
  </si>
  <si>
    <t>Current Assets</t>
  </si>
  <si>
    <t>Current Liabilities</t>
  </si>
  <si>
    <t>Inventory</t>
  </si>
  <si>
    <t>Cash Flow Statement</t>
  </si>
  <si>
    <t>Operating Activities</t>
  </si>
  <si>
    <t>Depreciation</t>
  </si>
  <si>
    <t>Change in Working Capital</t>
  </si>
  <si>
    <t>Operating Cash Flow</t>
  </si>
  <si>
    <t>Working Capital (Current Year)</t>
  </si>
  <si>
    <t>Working Capital (Previous Year)</t>
  </si>
  <si>
    <t>OCF</t>
  </si>
  <si>
    <t>Discount Factor</t>
  </si>
  <si>
    <t>Present Value of OCF</t>
  </si>
  <si>
    <t>Terminal Value (TV)</t>
  </si>
  <si>
    <t>Total Business Value (NPV)</t>
  </si>
  <si>
    <t>Financial Dashboard</t>
  </si>
  <si>
    <t>Key Metrics</t>
  </si>
  <si>
    <t>Operating Cash Flow (OCF)</t>
  </si>
  <si>
    <t>Company:</t>
  </si>
  <si>
    <t>Finovate Solutions Ltd.</t>
  </si>
  <si>
    <t>Industry:</t>
  </si>
  <si>
    <t>Technology</t>
  </si>
  <si>
    <t>Projected Years:</t>
  </si>
  <si>
    <t>2025–2029</t>
  </si>
  <si>
    <t>Created By:</t>
  </si>
  <si>
    <t>Shahid Hassan</t>
  </si>
  <si>
    <t>Metric</t>
  </si>
  <si>
    <t>Ratio</t>
  </si>
  <si>
    <t>Value</t>
  </si>
  <si>
    <t>Total Enterprise Value</t>
  </si>
  <si>
    <t>- Revenue shows consistent growth of ~7.7% yearly.</t>
  </si>
  <si>
    <t>- Net Income is increasing steadily, but margin is slightly decreasing.</t>
  </si>
  <si>
    <t>- Healthy EBITDA and Operating Cash Flow growth.</t>
  </si>
  <si>
    <t>- ROA and ROE remain stable, showing efficient asset and equity usage.</t>
  </si>
  <si>
    <t>- Conservative leverage with a stable debt/equity ratio of 0.67.</t>
  </si>
  <si>
    <t>- Strong valuation with Enterprise Value at 361K based on DCF.</t>
  </si>
  <si>
    <t>Insights / Analysis</t>
  </si>
  <si>
    <t>Financial Modeling Forecasting Summary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</si>
</sst>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000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6"/>
      <color rgb="FFFFFF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86">
    <xf numFmtId="0" fontId="0" fillId="0" borderId="0" xfId="0"/>
    <xf numFmtId="0" fontId="0" fillId="0" borderId="0" xfId="0" applyAlignment="1">
      <alignment horizontal="left"/>
    </xf>
    <xf numFmtId="9" fontId="0" fillId="0" borderId="0" xfId="1" applyFont="1" applyBorder="1"/>
    <xf numFmtId="9" fontId="0" fillId="0" borderId="0" xfId="1" applyFont="1" applyBorder="1" applyAlignment="1">
      <alignment horizontal="center"/>
    </xf>
    <xf numFmtId="9" fontId="0" fillId="0" borderId="0" xfId="1" applyFont="1" applyBorder="1" applyAlignment="1"/>
    <xf numFmtId="1" fontId="0" fillId="0" borderId="0" xfId="0" applyNumberFormat="1"/>
    <xf numFmtId="10" fontId="0" fillId="0" borderId="0" xfId="1" applyNumberFormat="1" applyFont="1" applyBorder="1"/>
    <xf numFmtId="10" fontId="0" fillId="0" borderId="0" xfId="1" applyNumberFormat="1" applyFont="1" applyBorder="1" applyAlignment="1"/>
    <xf numFmtId="0" fontId="0" fillId="0" borderId="1" xfId="0" applyBorder="1"/>
    <xf numFmtId="1" fontId="0" fillId="0" borderId="1" xfId="0" applyNumberFormat="1" applyBorder="1"/>
    <xf numFmtId="10" fontId="0" fillId="0" borderId="0" xfId="0" applyNumberFormat="1"/>
    <xf numFmtId="165" fontId="0" fillId="0" borderId="0" xfId="0" applyNumberFormat="1"/>
    <xf numFmtId="0" fontId="0" fillId="2" borderId="0" xfId="0" applyFill="1"/>
    <xf numFmtId="0" fontId="5" fillId="0" borderId="0" xfId="0" applyFont="1" applyAlignment="1">
      <alignment horizontal="center"/>
    </xf>
    <xf numFmtId="0" fontId="0" fillId="0" borderId="1" xfId="0" applyBorder="1" applyAlignment="1">
      <alignment horizontal="left"/>
    </xf>
    <xf numFmtId="0" fontId="0" fillId="3" borderId="1" xfId="0" applyFill="1" applyBorder="1" applyAlignment="1">
      <alignment horizontal="right"/>
    </xf>
    <xf numFmtId="10" fontId="0" fillId="3" borderId="1" xfId="1" applyNumberFormat="1" applyFont="1" applyFill="1" applyBorder="1" applyAlignment="1">
      <alignment horizontal="right"/>
    </xf>
    <xf numFmtId="0" fontId="0" fillId="3" borderId="1" xfId="1" applyNumberFormat="1" applyFont="1" applyFill="1" applyBorder="1" applyAlignment="1">
      <alignment horizontal="right"/>
    </xf>
    <xf numFmtId="1" fontId="0" fillId="3" borderId="1" xfId="0" applyNumberFormat="1" applyFill="1" applyBorder="1" applyAlignment="1">
      <alignment horizontal="right"/>
    </xf>
    <xf numFmtId="9" fontId="0" fillId="3" borderId="1" xfId="1" applyFont="1" applyFill="1" applyBorder="1" applyAlignment="1">
      <alignment horizontal="right"/>
    </xf>
    <xf numFmtId="0" fontId="0" fillId="3" borderId="3" xfId="0" applyFill="1" applyBorder="1" applyAlignment="1">
      <alignment horizontal="right"/>
    </xf>
    <xf numFmtId="10" fontId="0" fillId="3" borderId="3" xfId="1" applyNumberFormat="1" applyFont="1" applyFill="1" applyBorder="1" applyAlignment="1">
      <alignment horizontal="right"/>
    </xf>
    <xf numFmtId="0" fontId="0" fillId="3" borderId="3" xfId="1" applyNumberFormat="1" applyFont="1" applyFill="1" applyBorder="1" applyAlignment="1">
      <alignment horizontal="right"/>
    </xf>
    <xf numFmtId="1" fontId="0" fillId="3" borderId="3" xfId="0" applyNumberFormat="1" applyFill="1" applyBorder="1" applyAlignment="1">
      <alignment horizontal="right"/>
    </xf>
    <xf numFmtId="0" fontId="6" fillId="4" borderId="4" xfId="0" applyFont="1" applyFill="1" applyBorder="1" applyAlignment="1">
      <alignment horizontal="center"/>
    </xf>
    <xf numFmtId="0" fontId="6" fillId="4" borderId="5" xfId="0" applyFont="1" applyFill="1" applyBorder="1" applyAlignment="1">
      <alignment horizontal="center"/>
    </xf>
    <xf numFmtId="10" fontId="6" fillId="4" borderId="5" xfId="1" applyNumberFormat="1" applyFont="1" applyFill="1" applyBorder="1" applyAlignment="1">
      <alignment horizontal="center"/>
    </xf>
    <xf numFmtId="9" fontId="6" fillId="4" borderId="5" xfId="1" applyFont="1" applyFill="1" applyBorder="1" applyAlignment="1">
      <alignment horizontal="center"/>
    </xf>
    <xf numFmtId="0" fontId="6" fillId="4" borderId="6" xfId="0" applyFont="1" applyFill="1" applyBorder="1" applyAlignment="1">
      <alignment horizontal="center"/>
    </xf>
    <xf numFmtId="0" fontId="0" fillId="3" borderId="1" xfId="0" applyFill="1" applyBorder="1"/>
    <xf numFmtId="1" fontId="0" fillId="3" borderId="1" xfId="0" applyNumberFormat="1" applyFill="1" applyBorder="1"/>
    <xf numFmtId="10" fontId="0" fillId="3" borderId="1" xfId="0" applyNumberFormat="1" applyFill="1" applyBorder="1"/>
    <xf numFmtId="0" fontId="0" fillId="3" borderId="3" xfId="0" applyFill="1" applyBorder="1"/>
    <xf numFmtId="1" fontId="0" fillId="3" borderId="3" xfId="0" applyNumberFormat="1" applyFill="1" applyBorder="1"/>
    <xf numFmtId="10" fontId="0" fillId="3" borderId="3" xfId="0" applyNumberFormat="1" applyFill="1" applyBorder="1"/>
    <xf numFmtId="1" fontId="6" fillId="4" borderId="5" xfId="0" applyNumberFormat="1" applyFont="1" applyFill="1" applyBorder="1" applyAlignment="1">
      <alignment horizontal="center"/>
    </xf>
    <xf numFmtId="1" fontId="6" fillId="4" borderId="6" xfId="0" applyNumberFormat="1" applyFont="1" applyFill="1" applyBorder="1" applyAlignment="1">
      <alignment horizontal="center"/>
    </xf>
    <xf numFmtId="0" fontId="6" fillId="4" borderId="4" xfId="0" applyFont="1" applyFill="1" applyBorder="1"/>
    <xf numFmtId="0" fontId="6" fillId="4" borderId="5" xfId="0" applyFont="1" applyFill="1" applyBorder="1"/>
    <xf numFmtId="0" fontId="6" fillId="4" borderId="6" xfId="0" applyFont="1" applyFill="1" applyBorder="1"/>
    <xf numFmtId="2" fontId="0" fillId="3" borderId="1" xfId="0" applyNumberFormat="1" applyFill="1" applyBorder="1"/>
    <xf numFmtId="2" fontId="0" fillId="3" borderId="3" xfId="0" applyNumberFormat="1" applyFill="1" applyBorder="1"/>
    <xf numFmtId="3" fontId="0" fillId="3" borderId="1" xfId="0" applyNumberFormat="1" applyFill="1" applyBorder="1"/>
    <xf numFmtId="0" fontId="7" fillId="5" borderId="1" xfId="0" applyFont="1" applyFill="1" applyBorder="1"/>
    <xf numFmtId="164" fontId="0" fillId="0" borderId="1" xfId="0" applyNumberFormat="1" applyBorder="1"/>
    <xf numFmtId="1" fontId="7" fillId="5" borderId="1" xfId="0" applyNumberFormat="1" applyFont="1" applyFill="1" applyBorder="1"/>
    <xf numFmtId="0" fontId="7" fillId="5" borderId="7" xfId="0" applyFont="1" applyFill="1" applyBorder="1"/>
    <xf numFmtId="0" fontId="0" fillId="3" borderId="8" xfId="0" applyFill="1" applyBorder="1"/>
    <xf numFmtId="0" fontId="0" fillId="3" borderId="9" xfId="0" applyFill="1" applyBorder="1"/>
    <xf numFmtId="0" fontId="7" fillId="5" borderId="10" xfId="0" applyFont="1" applyFill="1" applyBorder="1"/>
    <xf numFmtId="1" fontId="0" fillId="3" borderId="11" xfId="0" applyNumberFormat="1" applyFill="1" applyBorder="1"/>
    <xf numFmtId="3" fontId="0" fillId="3" borderId="11" xfId="0" applyNumberFormat="1" applyFill="1" applyBorder="1"/>
    <xf numFmtId="0" fontId="0" fillId="3" borderId="11" xfId="0" applyFill="1" applyBorder="1"/>
    <xf numFmtId="0" fontId="7" fillId="5" borderId="12" xfId="0" applyFont="1" applyFill="1" applyBorder="1"/>
    <xf numFmtId="1" fontId="0" fillId="3" borderId="13" xfId="0" applyNumberFormat="1" applyFill="1" applyBorder="1"/>
    <xf numFmtId="1" fontId="0" fillId="3" borderId="14" xfId="0" applyNumberFormat="1" applyFill="1" applyBorder="1"/>
    <xf numFmtId="0" fontId="3" fillId="7" borderId="10" xfId="0" applyFont="1" applyFill="1" applyBorder="1"/>
    <xf numFmtId="0" fontId="3" fillId="7" borderId="12" xfId="0" applyFont="1" applyFill="1" applyBorder="1"/>
    <xf numFmtId="0" fontId="3" fillId="7" borderId="15" xfId="0" applyFont="1" applyFill="1" applyBorder="1"/>
    <xf numFmtId="0" fontId="1" fillId="8" borderId="16" xfId="0" applyFont="1" applyFill="1" applyBorder="1"/>
    <xf numFmtId="1" fontId="1" fillId="8" borderId="11" xfId="0" applyNumberFormat="1" applyFont="1" applyFill="1" applyBorder="1"/>
    <xf numFmtId="0" fontId="1" fillId="8" borderId="11" xfId="0" applyFont="1" applyFill="1" applyBorder="1"/>
    <xf numFmtId="1" fontId="1" fillId="8" borderId="14" xfId="0" applyNumberFormat="1" applyFont="1" applyFill="1" applyBorder="1"/>
    <xf numFmtId="0" fontId="0" fillId="9" borderId="17" xfId="0" applyFill="1" applyBorder="1"/>
    <xf numFmtId="0" fontId="0" fillId="9" borderId="18" xfId="0" applyFill="1" applyBorder="1"/>
    <xf numFmtId="0" fontId="0" fillId="9" borderId="19" xfId="0" applyFill="1" applyBorder="1"/>
    <xf numFmtId="0" fontId="8" fillId="4" borderId="4" xfId="0" applyFont="1" applyFill="1" applyBorder="1" applyAlignment="1">
      <alignment horizontal="center"/>
    </xf>
    <xf numFmtId="0" fontId="8" fillId="4" borderId="6" xfId="0" applyFont="1" applyFill="1" applyBorder="1" applyAlignment="1">
      <alignment horizontal="center"/>
    </xf>
    <xf numFmtId="0" fontId="4" fillId="6" borderId="4" xfId="0" applyFont="1" applyFill="1" applyBorder="1" applyAlignment="1">
      <alignment horizontal="left"/>
    </xf>
    <xf numFmtId="0" fontId="4" fillId="6" borderId="6" xfId="0" applyFont="1" applyFill="1" applyBorder="1" applyAlignment="1">
      <alignment horizontal="left"/>
    </xf>
    <xf numFmtId="0" fontId="0" fillId="4" borderId="0" xfId="0" applyFill="1"/>
    <xf numFmtId="0" fontId="10" fillId="4" borderId="0" xfId="0" applyFont="1" applyFill="1"/>
    <xf numFmtId="0" fontId="9" fillId="4" borderId="0" xfId="0" applyFont="1" applyFill="1"/>
    <xf numFmtId="0" fontId="0" fillId="10" borderId="0" xfId="0" applyFill="1"/>
    <xf numFmtId="0" fontId="6" fillId="10" borderId="2" xfId="0" applyFont="1" applyFill="1" applyBorder="1"/>
    <xf numFmtId="0" fontId="0" fillId="11" borderId="0" xfId="0" applyFill="1"/>
    <xf numFmtId="0" fontId="0" fillId="11" borderId="1" xfId="0" applyFill="1" applyBorder="1"/>
    <xf numFmtId="1" fontId="0" fillId="11" borderId="1" xfId="0" applyNumberFormat="1" applyFill="1" applyBorder="1"/>
    <xf numFmtId="0" fontId="0" fillId="11" borderId="3" xfId="0" applyFill="1" applyBorder="1"/>
    <xf numFmtId="1" fontId="0" fillId="11" borderId="3" xfId="0" applyNumberFormat="1" applyFill="1" applyBorder="1"/>
    <xf numFmtId="0" fontId="1" fillId="10" borderId="4" xfId="0" applyFont="1" applyFill="1" applyBorder="1" applyAlignment="1">
      <alignment horizontal="center" vertical="top"/>
    </xf>
    <xf numFmtId="0" fontId="1" fillId="10" borderId="5" xfId="0" applyFont="1" applyFill="1" applyBorder="1" applyAlignment="1">
      <alignment horizontal="center" vertical="top"/>
    </xf>
    <xf numFmtId="0" fontId="1" fillId="10" borderId="6" xfId="0" applyFont="1" applyFill="1" applyBorder="1" applyAlignment="1">
      <alignment horizontal="center" vertical="top"/>
    </xf>
    <xf numFmtId="2" fontId="0" fillId="11" borderId="3" xfId="0" applyNumberFormat="1" applyFill="1" applyBorder="1"/>
    <xf numFmtId="2" fontId="0" fillId="11" borderId="1" xfId="0" applyNumberFormat="1" applyFill="1" applyBorder="1"/>
    <xf numFmtId="0" fontId="1" fillId="10" borderId="2" xfId="0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Yearly Operating Cash Flow (OCF)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Cash_Flow_Statement!$B$1</c:f>
              <c:strCache>
                <c:ptCount val="1"/>
                <c:pt idx="0">
                  <c:v>2025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50000"/>
                    <a:satMod val="300000"/>
                  </a:schemeClr>
                </a:gs>
                <a:gs pos="35000">
                  <a:schemeClr val="accent1">
                    <a:tint val="37000"/>
                    <a:satMod val="300000"/>
                  </a:schemeClr>
                </a:gs>
                <a:gs pos="100000">
                  <a:schemeClr val="accent1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Cash_Flow_Statement!$A$8</c:f>
              <c:strCache>
                <c:ptCount val="1"/>
                <c:pt idx="0">
                  <c:v>Operating Cash Flow</c:v>
                </c:pt>
              </c:strCache>
            </c:strRef>
          </c:cat>
          <c:val>
            <c:numRef>
              <c:f>Cash_Flow_Statement!$B$8</c:f>
              <c:numCache>
                <c:formatCode>0</c:formatCode>
                <c:ptCount val="1"/>
                <c:pt idx="0">
                  <c:v>24514.860139860131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92-4F66-9D98-E3584760AD76}"/>
            </c:ext>
          </c:extLst>
        </c:ser>
        <c:ser>
          <c:idx val="1"/>
          <c:order val="1"/>
          <c:tx>
            <c:strRef>
              <c:f>Cash_Flow_Statement!$C$1</c:f>
              <c:strCache>
                <c:ptCount val="1"/>
                <c:pt idx="0">
                  <c:v>2026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50000"/>
                    <a:satMod val="300000"/>
                  </a:schemeClr>
                </a:gs>
                <a:gs pos="35000">
                  <a:schemeClr val="accent2">
                    <a:tint val="37000"/>
                    <a:satMod val="300000"/>
                  </a:schemeClr>
                </a:gs>
                <a:gs pos="100000">
                  <a:schemeClr val="accent2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Cash_Flow_Statement!$A$8</c:f>
              <c:strCache>
                <c:ptCount val="1"/>
                <c:pt idx="0">
                  <c:v>Operating Cash Flow</c:v>
                </c:pt>
              </c:strCache>
            </c:strRef>
          </c:cat>
          <c:val>
            <c:numRef>
              <c:f>Cash_Flow_Statement!$C$8</c:f>
              <c:numCache>
                <c:formatCode>0</c:formatCode>
                <c:ptCount val="1"/>
                <c:pt idx="0">
                  <c:v>25538.442436060432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92-4F66-9D98-E3584760AD76}"/>
            </c:ext>
          </c:extLst>
        </c:ser>
        <c:ser>
          <c:idx val="2"/>
          <c:order val="2"/>
          <c:tx>
            <c:strRef>
              <c:f>Cash_Flow_Statement!$D$1</c:f>
              <c:strCache>
                <c:ptCount val="1"/>
                <c:pt idx="0">
                  <c:v>2027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tint val="50000"/>
                    <a:satMod val="300000"/>
                  </a:schemeClr>
                </a:gs>
                <a:gs pos="35000">
                  <a:schemeClr val="accent3">
                    <a:tint val="37000"/>
                    <a:satMod val="300000"/>
                  </a:schemeClr>
                </a:gs>
                <a:gs pos="100000">
                  <a:schemeClr val="accent3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Cash_Flow_Statement!$A$8</c:f>
              <c:strCache>
                <c:ptCount val="1"/>
                <c:pt idx="0">
                  <c:v>Operating Cash Flow</c:v>
                </c:pt>
              </c:strCache>
            </c:strRef>
          </c:cat>
          <c:val>
            <c:numRef>
              <c:f>Cash_Flow_Statement!$D$8</c:f>
              <c:numCache>
                <c:formatCode>0</c:formatCode>
                <c:ptCount val="1"/>
                <c:pt idx="0">
                  <c:v>26563.269963686937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92-4F66-9D98-E3584760AD76}"/>
            </c:ext>
          </c:extLst>
        </c:ser>
        <c:ser>
          <c:idx val="3"/>
          <c:order val="3"/>
          <c:tx>
            <c:strRef>
              <c:f>Cash_Flow_Statement!$E$1</c:f>
              <c:strCache>
                <c:ptCount val="1"/>
                <c:pt idx="0">
                  <c:v>2028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tint val="50000"/>
                    <a:satMod val="300000"/>
                  </a:schemeClr>
                </a:gs>
                <a:gs pos="35000">
                  <a:schemeClr val="accent4">
                    <a:tint val="37000"/>
                    <a:satMod val="300000"/>
                  </a:schemeClr>
                </a:gs>
                <a:gs pos="100000">
                  <a:schemeClr val="accent4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Cash_Flow_Statement!$A$8</c:f>
              <c:strCache>
                <c:ptCount val="1"/>
                <c:pt idx="0">
                  <c:v>Operating Cash Flow</c:v>
                </c:pt>
              </c:strCache>
            </c:strRef>
          </c:cat>
          <c:val>
            <c:numRef>
              <c:f>Cash_Flow_Statement!$E$8</c:f>
              <c:numCache>
                <c:formatCode>0</c:formatCode>
                <c:ptCount val="1"/>
                <c:pt idx="0">
                  <c:v>27580.319452800162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492-4F66-9D98-E3584760AD76}"/>
            </c:ext>
          </c:extLst>
        </c:ser>
        <c:ser>
          <c:idx val="4"/>
          <c:order val="4"/>
          <c:tx>
            <c:strRef>
              <c:f>Cash_Flow_Statement!$F$1</c:f>
              <c:strCache>
                <c:ptCount val="1"/>
                <c:pt idx="0">
                  <c:v>2029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tint val="50000"/>
                    <a:satMod val="300000"/>
                  </a:schemeClr>
                </a:gs>
                <a:gs pos="35000">
                  <a:schemeClr val="accent5">
                    <a:tint val="37000"/>
                    <a:satMod val="300000"/>
                  </a:schemeClr>
                </a:gs>
                <a:gs pos="100000">
                  <a:schemeClr val="accent5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Cash_Flow_Statement!$A$8</c:f>
              <c:strCache>
                <c:ptCount val="1"/>
                <c:pt idx="0">
                  <c:v>Operating Cash Flow</c:v>
                </c:pt>
              </c:strCache>
            </c:strRef>
          </c:cat>
          <c:val>
            <c:numRef>
              <c:f>Cash_Flow_Statement!$F$8</c:f>
              <c:numCache>
                <c:formatCode>0</c:formatCode>
                <c:ptCount val="1"/>
                <c:pt idx="0">
                  <c:v>28578.785237884422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492-4F66-9D98-E3584760AD7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989749568"/>
        <c:axId val="1989754848"/>
      </c:barChart>
      <c:catAx>
        <c:axId val="1989749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9754848"/>
        <c:crosses val="autoZero"/>
        <c:auto val="1"/>
        <c:lblAlgn val="ctr"/>
        <c:lblOffset val="100"/>
        <c:noMultiLvlLbl val="0"/>
      </c:catAx>
      <c:valAx>
        <c:axId val="198975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OCF 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9749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cap="none" baseline="0"/>
              <a:t>Discount Factor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Valuation!$A$1</c:f>
              <c:strCache>
                <c:ptCount val="1"/>
                <c:pt idx="0">
                  <c:v>Year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Valuation!$A$2:$A$6</c:f>
              <c:numCache>
                <c:formatCode>General</c:formatCode>
                <c:ptCount val="5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B1-4120-AC42-87571B871B44}"/>
            </c:ext>
          </c:extLst>
        </c:ser>
        <c:ser>
          <c:idx val="1"/>
          <c:order val="1"/>
          <c:tx>
            <c:strRef>
              <c:f>Valuation!$C$1</c:f>
              <c:strCache>
                <c:ptCount val="1"/>
                <c:pt idx="0">
                  <c:v>Discount Factor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Valuation!$C$2:$C$7</c:f>
              <c:numCache>
                <c:formatCode>0.00000</c:formatCode>
                <c:ptCount val="6"/>
                <c:pt idx="0">
                  <c:v>0.90909090909090906</c:v>
                </c:pt>
                <c:pt idx="1">
                  <c:v>0.82644628099173545</c:v>
                </c:pt>
                <c:pt idx="2">
                  <c:v>0.75131480090157754</c:v>
                </c:pt>
                <c:pt idx="3">
                  <c:v>0.68301345536507052</c:v>
                </c:pt>
                <c:pt idx="4">
                  <c:v>0.62092132305915493</c:v>
                </c:pt>
                <c:pt idx="5">
                  <c:v>0.62092132305915493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B1-4120-AC42-87571B871B4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89762048"/>
        <c:axId val="1989732768"/>
      </c:lineChart>
      <c:catAx>
        <c:axId val="198976204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 i="0" u="none" strike="noStrike" baseline="0"/>
                  <a:t>Years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9732768"/>
        <c:crosses val="autoZero"/>
        <c:auto val="1"/>
        <c:lblAlgn val="ctr"/>
        <c:lblOffset val="100"/>
        <c:noMultiLvlLbl val="0"/>
      </c:catAx>
      <c:valAx>
        <c:axId val="19897327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 i="0" u="none" strike="noStrike" baseline="0"/>
                  <a:t>Discount Factor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9762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Present Value of OCF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lt1">
                  <a:lumMod val="8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Valuation!$D$1</c:f>
              <c:strCache>
                <c:ptCount val="1"/>
                <c:pt idx="0">
                  <c:v>Present Value of OCF</c:v>
                </c:pt>
              </c:strCache>
            </c:strRef>
          </c:tx>
          <c:spPr>
            <a:gradFill>
              <a:gsLst>
                <a:gs pos="100000">
                  <a:schemeClr val="accent1"/>
                </a:gs>
                <a:gs pos="0">
                  <a:schemeClr val="accent1"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Valuation!$A$2:$A$6</c:f>
              <c:numCache>
                <c:formatCode>General</c:formatCode>
                <c:ptCount val="5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</c:numCache>
            </c:numRef>
          </c:cat>
          <c:val>
            <c:numRef>
              <c:f>Valuation!$D$2:$D$6</c:f>
              <c:numCache>
                <c:formatCode>0</c:formatCode>
                <c:ptCount val="5"/>
                <c:pt idx="0">
                  <c:v>22286.236490781936</c:v>
                </c:pt>
                <c:pt idx="1">
                  <c:v>21106.150773603662</c:v>
                </c:pt>
                <c:pt idx="2">
                  <c:v>19957.377884062305</c:v>
                </c:pt>
                <c:pt idx="3">
                  <c:v>18837.72928952951</c:v>
                </c:pt>
                <c:pt idx="4">
                  <c:v>17745.177141330641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2C-4636-B2A6-3BC65BF6E16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lt1">
                  <a:alpha val="40000"/>
                </a:schemeClr>
              </a:solidFill>
              <a:round/>
            </a:ln>
            <a:effectLst/>
          </c:spPr>
        </c:dropLines>
        <c:axId val="2114061840"/>
        <c:axId val="2114061360"/>
      </c:areaChart>
      <c:catAx>
        <c:axId val="2114061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75" cap="flat" cmpd="sng" algn="ctr">
            <a:solidFill>
              <a:schemeClr val="lt1">
                <a:lumMod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all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4061360"/>
        <c:crosses val="autoZero"/>
        <c:auto val="1"/>
        <c:lblAlgn val="ctr"/>
        <c:lblOffset val="100"/>
        <c:noMultiLvlLbl val="0"/>
      </c:catAx>
      <c:valAx>
        <c:axId val="211406136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prstDash val="sysDot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0" i="0" u="none" strike="noStrike" baseline="0"/>
                  <a:t>Present Value of OCF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4061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lt1">
          <a:lumMod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Contribution to NPV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ofPieChart>
        <c:ofPieType val="bar"/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tint val="50000"/>
                      <a:satMod val="300000"/>
                    </a:schemeClr>
                  </a:gs>
                  <a:gs pos="35000">
                    <a:schemeClr val="accent1">
                      <a:tint val="37000"/>
                      <a:satMod val="300000"/>
                    </a:schemeClr>
                  </a:gs>
                  <a:gs pos="100000">
                    <a:schemeClr val="accent1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B86-41A9-9EC5-9E3B086C1DD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tint val="50000"/>
                      <a:satMod val="300000"/>
                    </a:schemeClr>
                  </a:gs>
                  <a:gs pos="35000">
                    <a:schemeClr val="accent2">
                      <a:tint val="37000"/>
                      <a:satMod val="300000"/>
                    </a:schemeClr>
                  </a:gs>
                  <a:gs pos="100000">
                    <a:schemeClr val="accent2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B86-41A9-9EC5-9E3B086C1DD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tint val="50000"/>
                      <a:satMod val="300000"/>
                    </a:schemeClr>
                  </a:gs>
                  <a:gs pos="35000">
                    <a:schemeClr val="accent3">
                      <a:tint val="37000"/>
                      <a:satMod val="300000"/>
                    </a:schemeClr>
                  </a:gs>
                  <a:gs pos="100000">
                    <a:schemeClr val="accent3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B86-41A9-9EC5-9E3B086C1DD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tint val="50000"/>
                      <a:satMod val="300000"/>
                    </a:schemeClr>
                  </a:gs>
                  <a:gs pos="35000">
                    <a:schemeClr val="accent4">
                      <a:tint val="37000"/>
                      <a:satMod val="300000"/>
                    </a:schemeClr>
                  </a:gs>
                  <a:gs pos="100000">
                    <a:schemeClr val="accent4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CB86-41A9-9EC5-9E3B086C1DD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tint val="50000"/>
                      <a:satMod val="300000"/>
                    </a:schemeClr>
                  </a:gs>
                  <a:gs pos="35000">
                    <a:schemeClr val="accent5">
                      <a:tint val="37000"/>
                      <a:satMod val="300000"/>
                    </a:schemeClr>
                  </a:gs>
                  <a:gs pos="100000">
                    <a:schemeClr val="accent5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CB86-41A9-9EC5-9E3B086C1DD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tint val="50000"/>
                      <a:satMod val="300000"/>
                    </a:schemeClr>
                  </a:gs>
                  <a:gs pos="35000">
                    <a:schemeClr val="accent6">
                      <a:tint val="37000"/>
                      <a:satMod val="300000"/>
                    </a:schemeClr>
                  </a:gs>
                  <a:gs pos="100000">
                    <a:schemeClr val="accent6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CB86-41A9-9EC5-9E3B086C1DD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1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1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1">
                    <a:lumMod val="6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CB86-41A9-9EC5-9E3B086C1DD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Valuation!$A$2:$A$7</c:f>
              <c:strCache>
                <c:ptCount val="6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Terminal Value (TV)</c:v>
                </c:pt>
              </c:strCache>
            </c:strRef>
          </c:cat>
          <c:val>
            <c:numRef>
              <c:f>Valuation!$D$2:$D$7</c:f>
              <c:numCache>
                <c:formatCode>0</c:formatCode>
                <c:ptCount val="6"/>
                <c:pt idx="0">
                  <c:v>22286.236490781936</c:v>
                </c:pt>
                <c:pt idx="1">
                  <c:v>21106.150773603662</c:v>
                </c:pt>
                <c:pt idx="2">
                  <c:v>19957.377884062305</c:v>
                </c:pt>
                <c:pt idx="3">
                  <c:v>18837.72928952951</c:v>
                </c:pt>
                <c:pt idx="4">
                  <c:v>17745.177141330641</c:v>
                </c:pt>
                <c:pt idx="5">
                  <c:v>261107.60650815087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CB86-41A9-9EC5-9E3B086C1DD3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gapWidth val="100"/>
        <c:secondPieSize val="75"/>
        <c:serLines>
          <c:spPr>
            <a:ln w="9525">
              <a:solidFill>
                <a:schemeClr val="tx1">
                  <a:lumMod val="35000"/>
                  <a:lumOff val="65000"/>
                </a:schemeClr>
              </a:solidFill>
              <a:prstDash val="dash"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Yearly Operating Cash Flow (OCF)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Cash_Flow_Statement!$B$1</c:f>
              <c:strCache>
                <c:ptCount val="1"/>
                <c:pt idx="0">
                  <c:v>2025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50000"/>
                    <a:satMod val="300000"/>
                  </a:schemeClr>
                </a:gs>
                <a:gs pos="35000">
                  <a:schemeClr val="accent1">
                    <a:tint val="37000"/>
                    <a:satMod val="300000"/>
                  </a:schemeClr>
                </a:gs>
                <a:gs pos="100000">
                  <a:schemeClr val="accent1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Cash_Flow_Statement!$A$8</c:f>
              <c:strCache>
                <c:ptCount val="1"/>
                <c:pt idx="0">
                  <c:v>Operating Cash Flow</c:v>
                </c:pt>
              </c:strCache>
            </c:strRef>
          </c:cat>
          <c:val>
            <c:numRef>
              <c:f>Cash_Flow_Statement!$B$8</c:f>
              <c:numCache>
                <c:formatCode>0</c:formatCode>
                <c:ptCount val="1"/>
                <c:pt idx="0">
                  <c:v>24514.860139860131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E4-4D1C-9DE0-930224967AEA}"/>
            </c:ext>
          </c:extLst>
        </c:ser>
        <c:ser>
          <c:idx val="1"/>
          <c:order val="1"/>
          <c:tx>
            <c:strRef>
              <c:f>Cash_Flow_Statement!$C$1</c:f>
              <c:strCache>
                <c:ptCount val="1"/>
                <c:pt idx="0">
                  <c:v>2026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50000"/>
                    <a:satMod val="300000"/>
                  </a:schemeClr>
                </a:gs>
                <a:gs pos="35000">
                  <a:schemeClr val="accent2">
                    <a:tint val="37000"/>
                    <a:satMod val="300000"/>
                  </a:schemeClr>
                </a:gs>
                <a:gs pos="100000">
                  <a:schemeClr val="accent2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Cash_Flow_Statement!$A$8</c:f>
              <c:strCache>
                <c:ptCount val="1"/>
                <c:pt idx="0">
                  <c:v>Operating Cash Flow</c:v>
                </c:pt>
              </c:strCache>
            </c:strRef>
          </c:cat>
          <c:val>
            <c:numRef>
              <c:f>Cash_Flow_Statement!$C$8</c:f>
              <c:numCache>
                <c:formatCode>0</c:formatCode>
                <c:ptCount val="1"/>
                <c:pt idx="0">
                  <c:v>25538.442436060432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E4-4D1C-9DE0-930224967AEA}"/>
            </c:ext>
          </c:extLst>
        </c:ser>
        <c:ser>
          <c:idx val="2"/>
          <c:order val="2"/>
          <c:tx>
            <c:strRef>
              <c:f>Cash_Flow_Statement!$D$1</c:f>
              <c:strCache>
                <c:ptCount val="1"/>
                <c:pt idx="0">
                  <c:v>2027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tint val="50000"/>
                    <a:satMod val="300000"/>
                  </a:schemeClr>
                </a:gs>
                <a:gs pos="35000">
                  <a:schemeClr val="accent3">
                    <a:tint val="37000"/>
                    <a:satMod val="300000"/>
                  </a:schemeClr>
                </a:gs>
                <a:gs pos="100000">
                  <a:schemeClr val="accent3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Cash_Flow_Statement!$A$8</c:f>
              <c:strCache>
                <c:ptCount val="1"/>
                <c:pt idx="0">
                  <c:v>Operating Cash Flow</c:v>
                </c:pt>
              </c:strCache>
            </c:strRef>
          </c:cat>
          <c:val>
            <c:numRef>
              <c:f>Cash_Flow_Statement!$D$8</c:f>
              <c:numCache>
                <c:formatCode>0</c:formatCode>
                <c:ptCount val="1"/>
                <c:pt idx="0">
                  <c:v>26563.269963686937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7E4-4D1C-9DE0-930224967AEA}"/>
            </c:ext>
          </c:extLst>
        </c:ser>
        <c:ser>
          <c:idx val="3"/>
          <c:order val="3"/>
          <c:tx>
            <c:strRef>
              <c:f>Cash_Flow_Statement!$E$1</c:f>
              <c:strCache>
                <c:ptCount val="1"/>
                <c:pt idx="0">
                  <c:v>2028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tint val="50000"/>
                    <a:satMod val="300000"/>
                  </a:schemeClr>
                </a:gs>
                <a:gs pos="35000">
                  <a:schemeClr val="accent4">
                    <a:tint val="37000"/>
                    <a:satMod val="300000"/>
                  </a:schemeClr>
                </a:gs>
                <a:gs pos="100000">
                  <a:schemeClr val="accent4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Cash_Flow_Statement!$A$8</c:f>
              <c:strCache>
                <c:ptCount val="1"/>
                <c:pt idx="0">
                  <c:v>Operating Cash Flow</c:v>
                </c:pt>
              </c:strCache>
            </c:strRef>
          </c:cat>
          <c:val>
            <c:numRef>
              <c:f>Cash_Flow_Statement!$E$8</c:f>
              <c:numCache>
                <c:formatCode>0</c:formatCode>
                <c:ptCount val="1"/>
                <c:pt idx="0">
                  <c:v>27580.319452800162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7E4-4D1C-9DE0-930224967AEA}"/>
            </c:ext>
          </c:extLst>
        </c:ser>
        <c:ser>
          <c:idx val="4"/>
          <c:order val="4"/>
          <c:tx>
            <c:strRef>
              <c:f>Cash_Flow_Statement!$F$1</c:f>
              <c:strCache>
                <c:ptCount val="1"/>
                <c:pt idx="0">
                  <c:v>2029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tint val="50000"/>
                    <a:satMod val="300000"/>
                  </a:schemeClr>
                </a:gs>
                <a:gs pos="35000">
                  <a:schemeClr val="accent5">
                    <a:tint val="37000"/>
                    <a:satMod val="300000"/>
                  </a:schemeClr>
                </a:gs>
                <a:gs pos="100000">
                  <a:schemeClr val="accent5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Cash_Flow_Statement!$A$8</c:f>
              <c:strCache>
                <c:ptCount val="1"/>
                <c:pt idx="0">
                  <c:v>Operating Cash Flow</c:v>
                </c:pt>
              </c:strCache>
            </c:strRef>
          </c:cat>
          <c:val>
            <c:numRef>
              <c:f>Cash_Flow_Statement!$F$8</c:f>
              <c:numCache>
                <c:formatCode>0</c:formatCode>
                <c:ptCount val="1"/>
                <c:pt idx="0">
                  <c:v>28578.785237884422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7E4-4D1C-9DE0-930224967AE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989749568"/>
        <c:axId val="1989754848"/>
      </c:barChart>
      <c:catAx>
        <c:axId val="1989749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9754848"/>
        <c:crosses val="autoZero"/>
        <c:auto val="1"/>
        <c:lblAlgn val="ctr"/>
        <c:lblOffset val="100"/>
        <c:noMultiLvlLbl val="0"/>
      </c:catAx>
      <c:valAx>
        <c:axId val="198975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OCF 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9749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cap="none" baseline="0"/>
              <a:t>Discount Factor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Valuation!$A$1</c:f>
              <c:strCache>
                <c:ptCount val="1"/>
                <c:pt idx="0">
                  <c:v>Year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Valuation!$A$2:$A$6</c:f>
              <c:numCache>
                <c:formatCode>General</c:formatCode>
                <c:ptCount val="5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31-494B-86E0-5440E9C239BB}"/>
            </c:ext>
          </c:extLst>
        </c:ser>
        <c:ser>
          <c:idx val="1"/>
          <c:order val="1"/>
          <c:tx>
            <c:strRef>
              <c:f>Valuation!$C$1</c:f>
              <c:strCache>
                <c:ptCount val="1"/>
                <c:pt idx="0">
                  <c:v>Discount Factor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Valuation!$C$2:$C$7</c:f>
              <c:numCache>
                <c:formatCode>0.00000</c:formatCode>
                <c:ptCount val="6"/>
                <c:pt idx="0">
                  <c:v>0.90909090909090906</c:v>
                </c:pt>
                <c:pt idx="1">
                  <c:v>0.82644628099173545</c:v>
                </c:pt>
                <c:pt idx="2">
                  <c:v>0.75131480090157754</c:v>
                </c:pt>
                <c:pt idx="3">
                  <c:v>0.68301345536507052</c:v>
                </c:pt>
                <c:pt idx="4">
                  <c:v>0.62092132305915493</c:v>
                </c:pt>
                <c:pt idx="5">
                  <c:v>0.62092132305915493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31-494B-86E0-5440E9C239B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89762048"/>
        <c:axId val="1989732768"/>
      </c:lineChart>
      <c:catAx>
        <c:axId val="198976204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 i="0" u="none" strike="noStrike" baseline="0"/>
                  <a:t>Years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9732768"/>
        <c:crosses val="autoZero"/>
        <c:auto val="1"/>
        <c:lblAlgn val="ctr"/>
        <c:lblOffset val="100"/>
        <c:noMultiLvlLbl val="0"/>
      </c:catAx>
      <c:valAx>
        <c:axId val="19897327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 i="0" u="none" strike="noStrike" baseline="0"/>
                  <a:t>Discount Factor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9762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Present Value of OCF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lt1">
                  <a:lumMod val="8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Valuation!$D$1</c:f>
              <c:strCache>
                <c:ptCount val="1"/>
                <c:pt idx="0">
                  <c:v>Present Value of OCF</c:v>
                </c:pt>
              </c:strCache>
            </c:strRef>
          </c:tx>
          <c:spPr>
            <a:gradFill>
              <a:gsLst>
                <a:gs pos="100000">
                  <a:schemeClr val="accent1"/>
                </a:gs>
                <a:gs pos="0">
                  <a:schemeClr val="accent1"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Valuation!$A$2:$A$6</c:f>
              <c:numCache>
                <c:formatCode>General</c:formatCode>
                <c:ptCount val="5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</c:numCache>
            </c:numRef>
          </c:cat>
          <c:val>
            <c:numRef>
              <c:f>Valuation!$D$2:$D$6</c:f>
              <c:numCache>
                <c:formatCode>0</c:formatCode>
                <c:ptCount val="5"/>
                <c:pt idx="0">
                  <c:v>22286.236490781936</c:v>
                </c:pt>
                <c:pt idx="1">
                  <c:v>21106.150773603662</c:v>
                </c:pt>
                <c:pt idx="2">
                  <c:v>19957.377884062305</c:v>
                </c:pt>
                <c:pt idx="3">
                  <c:v>18837.72928952951</c:v>
                </c:pt>
                <c:pt idx="4">
                  <c:v>17745.177141330641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0F-4E53-8735-81C382873E7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lt1">
                  <a:alpha val="40000"/>
                </a:schemeClr>
              </a:solidFill>
              <a:round/>
            </a:ln>
            <a:effectLst/>
          </c:spPr>
        </c:dropLines>
        <c:axId val="2114061840"/>
        <c:axId val="2114061360"/>
      </c:areaChart>
      <c:catAx>
        <c:axId val="2114061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75" cap="flat" cmpd="sng" algn="ctr">
            <a:solidFill>
              <a:schemeClr val="lt1">
                <a:lumMod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all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4061360"/>
        <c:crosses val="autoZero"/>
        <c:auto val="1"/>
        <c:lblAlgn val="ctr"/>
        <c:lblOffset val="100"/>
        <c:noMultiLvlLbl val="0"/>
      </c:catAx>
      <c:valAx>
        <c:axId val="211406136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prstDash val="sysDot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0" i="0" u="none" strike="noStrike" baseline="0"/>
                  <a:t>Present Value of OCF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4061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lt1">
          <a:lumMod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Contribution to NPV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ofPieChart>
        <c:ofPieType val="bar"/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tint val="50000"/>
                      <a:satMod val="300000"/>
                    </a:schemeClr>
                  </a:gs>
                  <a:gs pos="35000">
                    <a:schemeClr val="accent1">
                      <a:tint val="37000"/>
                      <a:satMod val="300000"/>
                    </a:schemeClr>
                  </a:gs>
                  <a:gs pos="100000">
                    <a:schemeClr val="accent1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663-4A61-A6D2-2CAD41DAA18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tint val="50000"/>
                      <a:satMod val="300000"/>
                    </a:schemeClr>
                  </a:gs>
                  <a:gs pos="35000">
                    <a:schemeClr val="accent2">
                      <a:tint val="37000"/>
                      <a:satMod val="300000"/>
                    </a:schemeClr>
                  </a:gs>
                  <a:gs pos="100000">
                    <a:schemeClr val="accent2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663-4A61-A6D2-2CAD41DAA18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tint val="50000"/>
                      <a:satMod val="300000"/>
                    </a:schemeClr>
                  </a:gs>
                  <a:gs pos="35000">
                    <a:schemeClr val="accent3">
                      <a:tint val="37000"/>
                      <a:satMod val="300000"/>
                    </a:schemeClr>
                  </a:gs>
                  <a:gs pos="100000">
                    <a:schemeClr val="accent3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663-4A61-A6D2-2CAD41DAA18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tint val="50000"/>
                      <a:satMod val="300000"/>
                    </a:schemeClr>
                  </a:gs>
                  <a:gs pos="35000">
                    <a:schemeClr val="accent4">
                      <a:tint val="37000"/>
                      <a:satMod val="300000"/>
                    </a:schemeClr>
                  </a:gs>
                  <a:gs pos="100000">
                    <a:schemeClr val="accent4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F663-4A61-A6D2-2CAD41DAA18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tint val="50000"/>
                      <a:satMod val="300000"/>
                    </a:schemeClr>
                  </a:gs>
                  <a:gs pos="35000">
                    <a:schemeClr val="accent5">
                      <a:tint val="37000"/>
                      <a:satMod val="300000"/>
                    </a:schemeClr>
                  </a:gs>
                  <a:gs pos="100000">
                    <a:schemeClr val="accent5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F663-4A61-A6D2-2CAD41DAA18E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tint val="50000"/>
                      <a:satMod val="300000"/>
                    </a:schemeClr>
                  </a:gs>
                  <a:gs pos="35000">
                    <a:schemeClr val="accent6">
                      <a:tint val="37000"/>
                      <a:satMod val="300000"/>
                    </a:schemeClr>
                  </a:gs>
                  <a:gs pos="100000">
                    <a:schemeClr val="accent6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F663-4A61-A6D2-2CAD41DAA18E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1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1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1">
                    <a:lumMod val="6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F663-4A61-A6D2-2CAD41DAA18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Valuation!$A$2:$A$7</c:f>
              <c:strCache>
                <c:ptCount val="6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Terminal Value (TV)</c:v>
                </c:pt>
              </c:strCache>
            </c:strRef>
          </c:cat>
          <c:val>
            <c:numRef>
              <c:f>Valuation!$D$2:$D$7</c:f>
              <c:numCache>
                <c:formatCode>0</c:formatCode>
                <c:ptCount val="6"/>
                <c:pt idx="0">
                  <c:v>22286.236490781936</c:v>
                </c:pt>
                <c:pt idx="1">
                  <c:v>21106.150773603662</c:v>
                </c:pt>
                <c:pt idx="2">
                  <c:v>19957.377884062305</c:v>
                </c:pt>
                <c:pt idx="3">
                  <c:v>18837.72928952951</c:v>
                </c:pt>
                <c:pt idx="4">
                  <c:v>17745.177141330641</c:v>
                </c:pt>
                <c:pt idx="5">
                  <c:v>261107.60650815087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F663-4A61-A6D2-2CAD41DAA18E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gapWidth val="100"/>
        <c:secondPieSize val="75"/>
        <c:serLines>
          <c:spPr>
            <a:ln w="9525">
              <a:solidFill>
                <a:schemeClr val="tx1">
                  <a:lumMod val="35000"/>
                  <a:lumOff val="65000"/>
                </a:schemeClr>
              </a:solidFill>
              <a:prstDash val="dash"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77">
  <cs:axisTitle>
    <cs:lnRef idx="0"/>
    <cs:fillRef idx="0"/>
    <cs:effectRef idx="0"/>
    <cs:fontRef idx="minor">
      <a:schemeClr val="lt1">
        <a:lumMod val="8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75" cap="flat" cmpd="sng" algn="ctr">
        <a:solidFill>
          <a:schemeClr val="lt1">
            <a:lumMod val="75000"/>
          </a:schemeClr>
        </a:solidFill>
        <a:round/>
        <a:headEnd type="none" w="sm" len="sm"/>
        <a:tailEnd type="none" w="sm" len="sm"/>
      </a:ln>
    </cs:spPr>
    <cs:defRPr sz="900" b="1" kern="1200" cap="all" baseline="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lt1">
            <a:lumMod val="7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85000"/>
      </a:schemeClr>
    </cs:fontRef>
    <cs:spPr>
      <a:solidFill>
        <a:schemeClr val="dk1">
          <a:lumMod val="65000"/>
          <a:lumOff val="35000"/>
        </a:schemeClr>
      </a:solidFill>
      <a:ln>
        <a:solidFill>
          <a:schemeClr val="lt1">
            <a:lumMod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lumMod val="75000"/>
            </a:schemeClr>
          </a:gs>
        </a:gsLst>
        <a:lin ang="0" scaled="1"/>
      </a:gradFill>
      <a:effectLst>
        <a:innerShdw dist="12700" dir="16200000">
          <a:schemeClr val="lt1">
            <a:alpha val="75000"/>
          </a:schemeClr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lumMod val="75000"/>
            </a:schemeClr>
          </a:gs>
        </a:gsLst>
        <a:lin ang="0" scaled="1"/>
      </a:gradFill>
      <a:effectLst>
        <a:innerShdw dist="12700" dir="16200000">
          <a:schemeClr val="lt1">
            <a:alpha val="75000"/>
          </a:schemeClr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50000"/>
      </a:schemeClr>
    </cs:fontRef>
    <cs:spPr>
      <a:ln w="9525">
        <a:solidFill>
          <a:schemeClr val="lt1">
            <a:lumMod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4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4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prstDash val="sysDot"/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6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bg1">
        <a:lumMod val="85000"/>
      </a:schemeClr>
    </cs:fontRef>
    <cs:spPr>
      <a:ln w="19050" cap="flat" cmpd="sng" algn="ctr">
        <a:solidFill>
          <a:schemeClr val="bg1">
            <a:lumMod val="85000"/>
          </a:schemeClr>
        </a:solidFill>
        <a:round/>
        <a:headEnd type="none" w="sm" len="sm"/>
        <a:tailEnd type="none" w="sm" len="sm"/>
      </a:ln>
    </cs:spPr>
    <cs:defRPr sz="900" b="1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ajor">
      <a:schemeClr val="lt1">
        <a:lumMod val="8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3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77">
  <cs:axisTitle>
    <cs:lnRef idx="0"/>
    <cs:fillRef idx="0"/>
    <cs:effectRef idx="0"/>
    <cs:fontRef idx="minor">
      <a:schemeClr val="lt1">
        <a:lumMod val="8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75" cap="flat" cmpd="sng" algn="ctr">
        <a:solidFill>
          <a:schemeClr val="lt1">
            <a:lumMod val="75000"/>
          </a:schemeClr>
        </a:solidFill>
        <a:round/>
        <a:headEnd type="none" w="sm" len="sm"/>
        <a:tailEnd type="none" w="sm" len="sm"/>
      </a:ln>
    </cs:spPr>
    <cs:defRPr sz="900" b="1" kern="1200" cap="all" baseline="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lt1">
            <a:lumMod val="7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85000"/>
      </a:schemeClr>
    </cs:fontRef>
    <cs:spPr>
      <a:solidFill>
        <a:schemeClr val="dk1">
          <a:lumMod val="65000"/>
          <a:lumOff val="35000"/>
        </a:schemeClr>
      </a:solidFill>
      <a:ln>
        <a:solidFill>
          <a:schemeClr val="lt1">
            <a:lumMod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lumMod val="75000"/>
            </a:schemeClr>
          </a:gs>
        </a:gsLst>
        <a:lin ang="0" scaled="1"/>
      </a:gradFill>
      <a:effectLst>
        <a:innerShdw dist="12700" dir="16200000">
          <a:schemeClr val="lt1">
            <a:alpha val="75000"/>
          </a:schemeClr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lumMod val="75000"/>
            </a:schemeClr>
          </a:gs>
        </a:gsLst>
        <a:lin ang="0" scaled="1"/>
      </a:gradFill>
      <a:effectLst>
        <a:innerShdw dist="12700" dir="16200000">
          <a:schemeClr val="lt1">
            <a:alpha val="75000"/>
          </a:schemeClr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50000"/>
      </a:schemeClr>
    </cs:fontRef>
    <cs:spPr>
      <a:ln w="9525">
        <a:solidFill>
          <a:schemeClr val="lt1">
            <a:lumMod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4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4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prstDash val="sysDot"/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6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bg1">
        <a:lumMod val="85000"/>
      </a:schemeClr>
    </cs:fontRef>
    <cs:spPr>
      <a:ln w="19050" cap="flat" cmpd="sng" algn="ctr">
        <a:solidFill>
          <a:schemeClr val="bg1">
            <a:lumMod val="85000"/>
          </a:schemeClr>
        </a:solidFill>
        <a:round/>
        <a:headEnd type="none" w="sm" len="sm"/>
        <a:tailEnd type="none" w="sm" len="sm"/>
      </a:ln>
    </cs:spPr>
    <cs:defRPr sz="900" b="1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ajor">
      <a:schemeClr val="lt1">
        <a:lumMod val="8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3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9524</xdr:colOff>
      <xdr:row>0</xdr:row>
      <xdr:rowOff>1</xdr:rowOff>
    </xdr:from>
    <xdr:to>
      <xdr:col>10</xdr:col>
      <xdr:colOff>600075</xdr:colOff>
      <xdr:row>12</xdr:row>
      <xdr:rowOff>76201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B9AFAA-3F3B-4289-AA91-A5280CFA63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9525</xdr:colOff>
      <xdr:row>12</xdr:row>
      <xdr:rowOff>76200</xdr:rowOff>
    </xdr:from>
    <xdr:to>
      <xdr:col>11</xdr:col>
      <xdr:colOff>9525</xdr:colOff>
      <xdr:row>25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94E431C-FE79-4281-8F4B-28C6010BC9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0</xdr:row>
      <xdr:rowOff>0</xdr:rowOff>
    </xdr:from>
    <xdr:to>
      <xdr:col>19</xdr:col>
      <xdr:colOff>9526</xdr:colOff>
      <xdr:row>12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D241D30-8B3F-4C66-80D9-C9F333779A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9526</xdr:colOff>
      <xdr:row>12</xdr:row>
      <xdr:rowOff>66675</xdr:rowOff>
    </xdr:from>
    <xdr:to>
      <xdr:col>19</xdr:col>
      <xdr:colOff>9526</xdr:colOff>
      <xdr:row>25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5CAF0DA-7C21-476E-912C-BDFD38697B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3</xdr:row>
      <xdr:rowOff>1</xdr:rowOff>
    </xdr:from>
    <xdr:to>
      <xdr:col>9</xdr:col>
      <xdr:colOff>600076</xdr:colOff>
      <xdr:row>14</xdr:row>
      <xdr:rowOff>38101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816E6E2-A9F5-47EE-8142-98E993CDF8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9526</xdr:colOff>
      <xdr:row>14</xdr:row>
      <xdr:rowOff>28575</xdr:rowOff>
    </xdr:from>
    <xdr:to>
      <xdr:col>10</xdr:col>
      <xdr:colOff>9526</xdr:colOff>
      <xdr:row>26</xdr:row>
      <xdr:rowOff>171450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B7D8CAC-39CC-4730-AD06-DA601B78BF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</xdr:colOff>
      <xdr:row>2</xdr:row>
      <xdr:rowOff>180975</xdr:rowOff>
    </xdr:from>
    <xdr:to>
      <xdr:col>17</xdr:col>
      <xdr:colOff>9527</xdr:colOff>
      <xdr:row>14</xdr:row>
      <xdr:rowOff>19050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B64B697-D7EA-4500-94CF-FA416E5923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9527</xdr:colOff>
      <xdr:row>14</xdr:row>
      <xdr:rowOff>28575</xdr:rowOff>
    </xdr:from>
    <xdr:to>
      <xdr:col>17</xdr:col>
      <xdr:colOff>9527</xdr:colOff>
      <xdr:row>26</xdr:row>
      <xdr:rowOff>152400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CF2039C-B7B1-4BE7-81B9-F96CA6CA99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19050</xdr:colOff>
      <xdr:row>0</xdr:row>
      <xdr:rowOff>19050</xdr:rowOff>
    </xdr:from>
    <xdr:to>
      <xdr:col>14</xdr:col>
      <xdr:colOff>0</xdr:colOff>
      <xdr:row>2</xdr:row>
      <xdr:rowOff>180975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A7A8D65F-4493-941A-339E-328A05BAC36B}"/>
            </a:ext>
          </a:extLst>
        </xdr:cNvPr>
        <xdr:cNvSpPr txBox="1"/>
      </xdr:nvSpPr>
      <xdr:spPr>
        <a:xfrm>
          <a:off x="4143375" y="19050"/>
          <a:ext cx="5467350" cy="542925"/>
        </a:xfrm>
        <a:prstGeom prst="rect">
          <a:avLst/>
        </a:prstGeom>
        <a:solidFill>
          <a:schemeClr val="tx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200" b="1">
              <a:solidFill>
                <a:srgbClr val="FFFF00"/>
              </a:solidFill>
            </a:rPr>
            <a:t>Dashboard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0" tint="-4.9989318521683403E-2"/>
  </sheetPr>
  <dimension ref="A1:M647"/>
  <sheetViews>
    <sheetView tabSelected="1" topLeftCell="G1" workbookViewId="0">
      <selection activeCell="I17" sqref="I17"/>
    </sheetView>
  </sheetViews>
  <sheetFormatPr defaultRowHeight="15" x14ac:dyDescent="0.25"/>
  <cols>
    <col min="1" max="1" width="6.42578125" bestFit="1" customWidth="1"/>
    <col min="2" max="2" width="11.28515625" bestFit="1" customWidth="1"/>
    <col min="3" max="3" width="26.85546875" style="6" bestFit="1" customWidth="1"/>
    <col min="4" max="4" width="31.5703125" bestFit="1" customWidth="1"/>
    <col min="5" max="5" width="23" style="2" bestFit="1" customWidth="1"/>
    <col min="6" max="6" width="24.28515625" bestFit="1" customWidth="1"/>
    <col min="7" max="7" width="39.85546875" style="2" bestFit="1" customWidth="1"/>
    <col min="8" max="8" width="20.7109375" bestFit="1" customWidth="1"/>
    <col min="9" max="9" width="36.28515625" style="3" bestFit="1" customWidth="1"/>
    <col min="10" max="10" width="15.28515625" style="1" bestFit="1" customWidth="1"/>
    <col min="11" max="11" width="30.85546875" style="3" bestFit="1" customWidth="1"/>
    <col min="12" max="12" width="9.5703125" bestFit="1" customWidth="1"/>
    <col min="13" max="13" width="14.5703125" bestFit="1" customWidth="1"/>
  </cols>
  <sheetData>
    <row r="1" spans="1:13" s="13" customFormat="1" ht="19.5" thickBot="1" x14ac:dyDescent="0.35">
      <c r="A1" s="24" t="s">
        <v>0</v>
      </c>
      <c r="B1" s="25" t="s">
        <v>1</v>
      </c>
      <c r="C1" s="26" t="s">
        <v>2</v>
      </c>
      <c r="D1" s="25" t="s">
        <v>7</v>
      </c>
      <c r="E1" s="27" t="s">
        <v>3</v>
      </c>
      <c r="F1" s="25" t="s">
        <v>8</v>
      </c>
      <c r="G1" s="27" t="s">
        <v>4</v>
      </c>
      <c r="H1" s="25" t="s">
        <v>9</v>
      </c>
      <c r="I1" s="27" t="s">
        <v>5</v>
      </c>
      <c r="J1" s="25" t="s">
        <v>10</v>
      </c>
      <c r="K1" s="27" t="s">
        <v>6</v>
      </c>
      <c r="L1" s="25" t="s">
        <v>11</v>
      </c>
      <c r="M1" s="28" t="s">
        <v>12</v>
      </c>
    </row>
    <row r="2" spans="1:13" x14ac:dyDescent="0.25">
      <c r="A2" s="20">
        <v>2020</v>
      </c>
      <c r="B2" s="20">
        <v>100000</v>
      </c>
      <c r="C2" s="21">
        <v>0</v>
      </c>
      <c r="D2" s="22">
        <v>50000</v>
      </c>
      <c r="E2" s="21">
        <v>0</v>
      </c>
      <c r="F2" s="20">
        <v>20000</v>
      </c>
      <c r="G2" s="21">
        <v>0</v>
      </c>
      <c r="H2" s="20">
        <v>5000</v>
      </c>
      <c r="I2" s="21">
        <v>0</v>
      </c>
      <c r="J2" s="20">
        <v>8000</v>
      </c>
      <c r="K2" s="21">
        <v>0</v>
      </c>
      <c r="L2" s="23">
        <f>B2-D2-F2</f>
        <v>30000</v>
      </c>
      <c r="M2" s="23">
        <f>B2-D2-F2-H2</f>
        <v>25000</v>
      </c>
    </row>
    <row r="3" spans="1:13" x14ac:dyDescent="0.25">
      <c r="A3" s="15">
        <v>2021</v>
      </c>
      <c r="B3" s="15">
        <v>110000</v>
      </c>
      <c r="C3" s="19">
        <f>(B3-B2)/B2</f>
        <v>0.1</v>
      </c>
      <c r="D3" s="17">
        <v>55000</v>
      </c>
      <c r="E3" s="19">
        <f>(D3-D2)/D2</f>
        <v>0.1</v>
      </c>
      <c r="F3" s="15">
        <v>22000</v>
      </c>
      <c r="G3" s="19">
        <f>(F3-F2)/F2</f>
        <v>0.1</v>
      </c>
      <c r="H3" s="15">
        <v>6000</v>
      </c>
      <c r="I3" s="19">
        <f>(H3-H2)/H2</f>
        <v>0.2</v>
      </c>
      <c r="J3" s="15">
        <v>9000</v>
      </c>
      <c r="K3" s="16">
        <f>(J3-J2)/J2</f>
        <v>0.125</v>
      </c>
      <c r="L3" s="18">
        <f t="shared" ref="L3:L11" si="0">B3-D3-F3</f>
        <v>33000</v>
      </c>
      <c r="M3" s="18">
        <f t="shared" ref="M3:M6" si="1">B3-D3-F3-H3</f>
        <v>27000</v>
      </c>
    </row>
    <row r="4" spans="1:13" x14ac:dyDescent="0.25">
      <c r="A4" s="15">
        <v>2022</v>
      </c>
      <c r="B4" s="15">
        <v>120000</v>
      </c>
      <c r="C4" s="16">
        <f t="shared" ref="C4:C10" si="2">(B4-B3)/B3</f>
        <v>9.0909090909090912E-2</v>
      </c>
      <c r="D4" s="17">
        <v>60000</v>
      </c>
      <c r="E4" s="16">
        <f t="shared" ref="E4:E11" si="3">(D4-D3)/D3</f>
        <v>9.0909090909090912E-2</v>
      </c>
      <c r="F4" s="15">
        <v>24000</v>
      </c>
      <c r="G4" s="16">
        <f t="shared" ref="G4:G11" si="4">(F4-F3)/F3</f>
        <v>9.0909090909090912E-2</v>
      </c>
      <c r="H4" s="15">
        <v>7000</v>
      </c>
      <c r="I4" s="16">
        <f t="shared" ref="I4:I11" si="5">(H4-H3)/H3</f>
        <v>0.16666666666666666</v>
      </c>
      <c r="J4" s="15">
        <v>10000</v>
      </c>
      <c r="K4" s="16">
        <f t="shared" ref="K4:K11" si="6">(J4-J3)/J3</f>
        <v>0.1111111111111111</v>
      </c>
      <c r="L4" s="18">
        <f t="shared" si="0"/>
        <v>36000</v>
      </c>
      <c r="M4" s="18">
        <f t="shared" si="1"/>
        <v>29000</v>
      </c>
    </row>
    <row r="5" spans="1:13" x14ac:dyDescent="0.25">
      <c r="A5" s="15">
        <v>2023</v>
      </c>
      <c r="B5" s="15">
        <v>130000</v>
      </c>
      <c r="C5" s="16">
        <f t="shared" si="2"/>
        <v>8.3333333333333329E-2</v>
      </c>
      <c r="D5" s="17">
        <v>65000</v>
      </c>
      <c r="E5" s="16">
        <f t="shared" si="3"/>
        <v>8.3333333333333329E-2</v>
      </c>
      <c r="F5" s="15">
        <v>26000</v>
      </c>
      <c r="G5" s="16">
        <f t="shared" si="4"/>
        <v>8.3333333333333329E-2</v>
      </c>
      <c r="H5" s="15">
        <v>8000</v>
      </c>
      <c r="I5" s="16">
        <f t="shared" si="5"/>
        <v>0.14285714285714285</v>
      </c>
      <c r="J5" s="15">
        <v>11000</v>
      </c>
      <c r="K5" s="19">
        <f t="shared" si="6"/>
        <v>0.1</v>
      </c>
      <c r="L5" s="18">
        <f t="shared" si="0"/>
        <v>39000</v>
      </c>
      <c r="M5" s="18">
        <f t="shared" si="1"/>
        <v>31000</v>
      </c>
    </row>
    <row r="6" spans="1:13" x14ac:dyDescent="0.25">
      <c r="A6" s="15">
        <v>2024</v>
      </c>
      <c r="B6" s="15">
        <v>140000</v>
      </c>
      <c r="C6" s="16">
        <f t="shared" si="2"/>
        <v>7.6923076923076927E-2</v>
      </c>
      <c r="D6" s="17">
        <v>70000</v>
      </c>
      <c r="E6" s="16">
        <f t="shared" si="3"/>
        <v>7.6923076923076927E-2</v>
      </c>
      <c r="F6" s="15">
        <v>28000</v>
      </c>
      <c r="G6" s="16">
        <f t="shared" si="4"/>
        <v>7.6923076923076927E-2</v>
      </c>
      <c r="H6" s="15">
        <v>9000</v>
      </c>
      <c r="I6" s="16">
        <f t="shared" si="5"/>
        <v>0.125</v>
      </c>
      <c r="J6" s="15">
        <v>12000</v>
      </c>
      <c r="K6" s="16">
        <f t="shared" si="6"/>
        <v>9.0909090909090912E-2</v>
      </c>
      <c r="L6" s="18">
        <f t="shared" si="0"/>
        <v>42000</v>
      </c>
      <c r="M6" s="18">
        <f t="shared" si="1"/>
        <v>33000</v>
      </c>
    </row>
    <row r="7" spans="1:13" x14ac:dyDescent="0.25">
      <c r="A7" s="15">
        <v>2025</v>
      </c>
      <c r="B7" s="18">
        <f>B6*(1+C6)</f>
        <v>150769.23076923075</v>
      </c>
      <c r="C7" s="16">
        <f t="shared" si="2"/>
        <v>7.6923076923076789E-2</v>
      </c>
      <c r="D7" s="18">
        <f>D6*(1+E6)</f>
        <v>75384.615384615376</v>
      </c>
      <c r="E7" s="16">
        <f t="shared" si="3"/>
        <v>7.6923076923076789E-2</v>
      </c>
      <c r="F7" s="18">
        <f>F6*(1+G6)</f>
        <v>30153.846153846152</v>
      </c>
      <c r="G7" s="16">
        <f t="shared" si="4"/>
        <v>7.6923076923076872E-2</v>
      </c>
      <c r="H7" s="15">
        <f>H6*(1+I6)</f>
        <v>10125</v>
      </c>
      <c r="I7" s="16">
        <f t="shared" si="5"/>
        <v>0.125</v>
      </c>
      <c r="J7" s="18">
        <f>J6*(1+K6)</f>
        <v>13090.90909090909</v>
      </c>
      <c r="K7" s="16">
        <f t="shared" si="6"/>
        <v>9.0909090909090842E-2</v>
      </c>
      <c r="L7" s="18">
        <f t="shared" si="0"/>
        <v>45230.76923076922</v>
      </c>
      <c r="M7" s="18">
        <f>L7-H7-J7</f>
        <v>22014.860139860131</v>
      </c>
    </row>
    <row r="8" spans="1:13" x14ac:dyDescent="0.25">
      <c r="A8" s="15">
        <v>2026</v>
      </c>
      <c r="B8" s="18">
        <f t="shared" ref="B8:B11" si="7">B7*(1+C7)</f>
        <v>162366.86390532542</v>
      </c>
      <c r="C8" s="16">
        <f t="shared" si="2"/>
        <v>7.6923076923076858E-2</v>
      </c>
      <c r="D8" s="18">
        <f t="shared" ref="D8:D11" si="8">D7*(1+E7)</f>
        <v>81183.431952662708</v>
      </c>
      <c r="E8" s="16">
        <f t="shared" si="3"/>
        <v>7.6923076923076858E-2</v>
      </c>
      <c r="F8" s="18">
        <f t="shared" ref="F8:F11" si="9">F7*(1+G7)</f>
        <v>32473.372781065085</v>
      </c>
      <c r="G8" s="16">
        <f t="shared" si="4"/>
        <v>7.6923076923076858E-2</v>
      </c>
      <c r="H8" s="18">
        <f t="shared" ref="H8:H11" si="10">H7*(1+I7)</f>
        <v>11390.625</v>
      </c>
      <c r="I8" s="16">
        <f t="shared" si="5"/>
        <v>0.125</v>
      </c>
      <c r="J8" s="18">
        <f t="shared" ref="J8:J11" si="11">J7*(1+K7)</f>
        <v>14280.991735537189</v>
      </c>
      <c r="K8" s="16">
        <f t="shared" si="6"/>
        <v>9.0909090909090898E-2</v>
      </c>
      <c r="L8" s="18">
        <f t="shared" si="0"/>
        <v>48710.059171597619</v>
      </c>
      <c r="M8" s="18">
        <f t="shared" ref="M8:M11" si="12">L8-H8-J8</f>
        <v>23038.442436060432</v>
      </c>
    </row>
    <row r="9" spans="1:13" x14ac:dyDescent="0.25">
      <c r="A9" s="15">
        <v>2027</v>
      </c>
      <c r="B9" s="18">
        <f t="shared" si="7"/>
        <v>174856.62266727351</v>
      </c>
      <c r="C9" s="16">
        <f t="shared" si="2"/>
        <v>7.6923076923076816E-2</v>
      </c>
      <c r="D9" s="18">
        <f t="shared" si="8"/>
        <v>87428.311333636753</v>
      </c>
      <c r="E9" s="16">
        <f t="shared" si="3"/>
        <v>7.6923076923076816E-2</v>
      </c>
      <c r="F9" s="18">
        <f t="shared" si="9"/>
        <v>34971.324533454703</v>
      </c>
      <c r="G9" s="16">
        <f t="shared" si="4"/>
        <v>7.6923076923076789E-2</v>
      </c>
      <c r="H9" s="18">
        <f t="shared" si="10"/>
        <v>12814.453125</v>
      </c>
      <c r="I9" s="16">
        <f t="shared" si="5"/>
        <v>0.125</v>
      </c>
      <c r="J9" s="18">
        <f t="shared" si="11"/>
        <v>15579.263711495114</v>
      </c>
      <c r="K9" s="16">
        <f t="shared" si="6"/>
        <v>9.0909090909090814E-2</v>
      </c>
      <c r="L9" s="18">
        <f t="shared" si="0"/>
        <v>52456.986800182051</v>
      </c>
      <c r="M9" s="18">
        <f t="shared" si="12"/>
        <v>24063.269963686937</v>
      </c>
    </row>
    <row r="10" spans="1:13" x14ac:dyDescent="0.25">
      <c r="A10" s="15">
        <v>2028</v>
      </c>
      <c r="B10" s="18">
        <f t="shared" si="7"/>
        <v>188307.13210321762</v>
      </c>
      <c r="C10" s="16">
        <f t="shared" si="2"/>
        <v>7.6923076923076913E-2</v>
      </c>
      <c r="D10" s="18">
        <f t="shared" si="8"/>
        <v>94153.56605160881</v>
      </c>
      <c r="E10" s="16">
        <f t="shared" si="3"/>
        <v>7.6923076923076913E-2</v>
      </c>
      <c r="F10" s="18">
        <f t="shared" si="9"/>
        <v>37661.426420643525</v>
      </c>
      <c r="G10" s="16">
        <f t="shared" si="4"/>
        <v>7.6923076923076913E-2</v>
      </c>
      <c r="H10" s="18">
        <f t="shared" si="10"/>
        <v>14416.259765625</v>
      </c>
      <c r="I10" s="16">
        <f t="shared" si="5"/>
        <v>0.125</v>
      </c>
      <c r="J10" s="18">
        <f t="shared" si="11"/>
        <v>16995.560412540122</v>
      </c>
      <c r="K10" s="16">
        <f t="shared" si="6"/>
        <v>9.0909090909090787E-2</v>
      </c>
      <c r="L10" s="18">
        <f t="shared" si="0"/>
        <v>56492.139630965285</v>
      </c>
      <c r="M10" s="18">
        <f t="shared" si="12"/>
        <v>25080.319452800162</v>
      </c>
    </row>
    <row r="11" spans="1:13" x14ac:dyDescent="0.25">
      <c r="A11" s="15">
        <v>2029</v>
      </c>
      <c r="B11" s="18">
        <f t="shared" si="7"/>
        <v>202792.29611115743</v>
      </c>
      <c r="C11" s="16">
        <f t="shared" ref="C11" si="13">(B11-B10)/B10</f>
        <v>7.6923076923076858E-2</v>
      </c>
      <c r="D11" s="18">
        <f t="shared" si="8"/>
        <v>101396.14805557871</v>
      </c>
      <c r="E11" s="16">
        <f t="shared" si="3"/>
        <v>7.6923076923076858E-2</v>
      </c>
      <c r="F11" s="18">
        <f t="shared" si="9"/>
        <v>40558.45922223149</v>
      </c>
      <c r="G11" s="16">
        <f t="shared" si="4"/>
        <v>7.6923076923076941E-2</v>
      </c>
      <c r="H11" s="18">
        <f t="shared" si="10"/>
        <v>16218.292236328125</v>
      </c>
      <c r="I11" s="16">
        <f t="shared" si="5"/>
        <v>0.125</v>
      </c>
      <c r="J11" s="18">
        <f t="shared" si="11"/>
        <v>18540.611359134677</v>
      </c>
      <c r="K11" s="16">
        <f t="shared" si="6"/>
        <v>9.0909090909090773E-2</v>
      </c>
      <c r="L11" s="18">
        <f t="shared" si="0"/>
        <v>60837.688833347223</v>
      </c>
      <c r="M11" s="18">
        <f t="shared" si="12"/>
        <v>26078.785237884422</v>
      </c>
    </row>
    <row r="12" spans="1:13" x14ac:dyDescent="0.25">
      <c r="C12" s="7"/>
      <c r="E12" s="4"/>
      <c r="G12" s="4"/>
      <c r="I12" s="4"/>
      <c r="J12"/>
      <c r="K12" s="4"/>
    </row>
    <row r="13" spans="1:13" x14ac:dyDescent="0.25">
      <c r="C13" s="7"/>
      <c r="E13" s="4"/>
      <c r="G13" s="4"/>
      <c r="I13" s="4"/>
      <c r="J13"/>
      <c r="K13" s="4"/>
    </row>
    <row r="14" spans="1:13" x14ac:dyDescent="0.25">
      <c r="C14" s="7"/>
      <c r="E14" s="4"/>
      <c r="G14" s="4"/>
      <c r="I14" s="4"/>
      <c r="J14"/>
      <c r="K14" s="4"/>
    </row>
    <row r="15" spans="1:13" x14ac:dyDescent="0.25">
      <c r="C15" s="7"/>
      <c r="E15" s="4"/>
      <c r="G15" s="4"/>
      <c r="I15" s="4"/>
      <c r="J15"/>
      <c r="K15" s="4"/>
    </row>
    <row r="16" spans="1:13" x14ac:dyDescent="0.25">
      <c r="C16" s="7"/>
      <c r="E16" s="4"/>
      <c r="G16" s="4"/>
      <c r="I16" s="4"/>
      <c r="J16"/>
      <c r="K16" s="4"/>
    </row>
    <row r="17" spans="3:11" x14ac:dyDescent="0.25">
      <c r="C17" s="7"/>
      <c r="E17" s="4"/>
      <c r="G17" s="4"/>
      <c r="I17" s="4"/>
      <c r="J17"/>
      <c r="K17" s="4"/>
    </row>
    <row r="18" spans="3:11" x14ac:dyDescent="0.25">
      <c r="C18" s="7"/>
      <c r="E18" s="4"/>
      <c r="G18" s="4"/>
      <c r="I18" s="4"/>
      <c r="J18"/>
      <c r="K18" s="4"/>
    </row>
    <row r="19" spans="3:11" x14ac:dyDescent="0.25">
      <c r="C19" s="7"/>
      <c r="E19" s="4"/>
      <c r="G19" s="4"/>
      <c r="I19" s="4"/>
      <c r="J19"/>
      <c r="K19" s="4"/>
    </row>
    <row r="20" spans="3:11" x14ac:dyDescent="0.25">
      <c r="C20" s="7"/>
      <c r="E20" s="4"/>
      <c r="G20" s="4"/>
      <c r="I20" s="4"/>
      <c r="J20"/>
      <c r="K20" s="4"/>
    </row>
    <row r="21" spans="3:11" x14ac:dyDescent="0.25">
      <c r="C21" s="7"/>
      <c r="E21" s="4"/>
      <c r="G21" s="4"/>
      <c r="I21" s="4"/>
      <c r="J21"/>
      <c r="K21" s="4"/>
    </row>
    <row r="22" spans="3:11" x14ac:dyDescent="0.25">
      <c r="C22" s="7"/>
      <c r="E22" s="4"/>
      <c r="G22" s="4"/>
      <c r="I22" s="4"/>
      <c r="J22"/>
      <c r="K22" s="4"/>
    </row>
    <row r="23" spans="3:11" x14ac:dyDescent="0.25">
      <c r="C23" s="7"/>
      <c r="E23" s="4"/>
      <c r="G23" s="4"/>
      <c r="I23" s="4"/>
      <c r="J23"/>
      <c r="K23" s="4"/>
    </row>
    <row r="24" spans="3:11" x14ac:dyDescent="0.25">
      <c r="C24" s="7"/>
      <c r="E24" s="4"/>
      <c r="G24" s="4"/>
      <c r="I24" s="4"/>
      <c r="J24"/>
      <c r="K24" s="4"/>
    </row>
    <row r="25" spans="3:11" x14ac:dyDescent="0.25">
      <c r="C25" s="7"/>
      <c r="E25" s="4"/>
      <c r="G25" s="4"/>
      <c r="I25" s="4"/>
      <c r="J25"/>
      <c r="K25" s="4"/>
    </row>
    <row r="26" spans="3:11" x14ac:dyDescent="0.25">
      <c r="C26" s="7"/>
      <c r="E26" s="4"/>
      <c r="G26" s="4"/>
      <c r="I26" s="4"/>
      <c r="J26"/>
      <c r="K26" s="4"/>
    </row>
    <row r="27" spans="3:11" x14ac:dyDescent="0.25">
      <c r="C27" s="7"/>
      <c r="E27" s="4"/>
      <c r="G27" s="4"/>
      <c r="I27" s="4"/>
      <c r="J27"/>
      <c r="K27" s="4"/>
    </row>
    <row r="28" spans="3:11" x14ac:dyDescent="0.25">
      <c r="C28" s="7"/>
      <c r="E28" s="4"/>
      <c r="G28" s="4"/>
      <c r="I28" s="4"/>
      <c r="J28"/>
      <c r="K28" s="4"/>
    </row>
    <row r="29" spans="3:11" x14ac:dyDescent="0.25">
      <c r="C29" s="7"/>
      <c r="E29" s="4"/>
      <c r="G29" s="4"/>
      <c r="I29" s="4"/>
      <c r="J29"/>
      <c r="K29" s="4"/>
    </row>
    <row r="30" spans="3:11" x14ac:dyDescent="0.25">
      <c r="C30" s="7"/>
      <c r="E30" s="4"/>
      <c r="G30" s="4"/>
      <c r="I30" s="4"/>
      <c r="J30"/>
      <c r="K30" s="4"/>
    </row>
    <row r="31" spans="3:11" x14ac:dyDescent="0.25">
      <c r="C31" s="7"/>
      <c r="E31" s="4"/>
      <c r="G31" s="4"/>
      <c r="I31" s="4"/>
      <c r="J31"/>
      <c r="K31" s="4"/>
    </row>
    <row r="32" spans="3:11" x14ac:dyDescent="0.25">
      <c r="C32" s="7"/>
      <c r="E32" s="4"/>
      <c r="G32" s="4"/>
      <c r="I32" s="4"/>
      <c r="J32"/>
      <c r="K32" s="4"/>
    </row>
    <row r="33" spans="3:11" x14ac:dyDescent="0.25">
      <c r="C33" s="7"/>
      <c r="E33" s="4"/>
      <c r="G33" s="4"/>
      <c r="I33" s="4"/>
      <c r="J33"/>
      <c r="K33" s="4"/>
    </row>
    <row r="34" spans="3:11" x14ac:dyDescent="0.25">
      <c r="C34" s="7"/>
      <c r="E34" s="4"/>
      <c r="G34" s="4"/>
      <c r="I34" s="4"/>
      <c r="J34"/>
      <c r="K34" s="4"/>
    </row>
    <row r="35" spans="3:11" x14ac:dyDescent="0.25">
      <c r="C35" s="7"/>
      <c r="E35" s="4"/>
      <c r="G35" s="4"/>
      <c r="I35" s="4"/>
      <c r="J35"/>
      <c r="K35" s="4"/>
    </row>
    <row r="36" spans="3:11" x14ac:dyDescent="0.25">
      <c r="C36" s="7"/>
      <c r="E36" s="4"/>
      <c r="G36" s="4"/>
      <c r="I36" s="4"/>
      <c r="J36"/>
      <c r="K36" s="4"/>
    </row>
    <row r="37" spans="3:11" x14ac:dyDescent="0.25">
      <c r="C37" s="7"/>
      <c r="E37" s="4"/>
      <c r="G37" s="4"/>
      <c r="I37" s="4"/>
      <c r="J37"/>
      <c r="K37" s="4"/>
    </row>
    <row r="38" spans="3:11" x14ac:dyDescent="0.25">
      <c r="C38" s="7"/>
      <c r="E38" s="4"/>
      <c r="G38" s="4"/>
      <c r="I38" s="4"/>
      <c r="J38"/>
      <c r="K38" s="4"/>
    </row>
    <row r="39" spans="3:11" x14ac:dyDescent="0.25">
      <c r="C39" s="7"/>
      <c r="E39" s="4"/>
      <c r="G39" s="4"/>
      <c r="I39" s="4"/>
      <c r="J39"/>
      <c r="K39" s="4"/>
    </row>
    <row r="40" spans="3:11" x14ac:dyDescent="0.25">
      <c r="C40" s="7"/>
      <c r="E40" s="4"/>
      <c r="G40" s="4"/>
      <c r="I40" s="4"/>
      <c r="J40"/>
      <c r="K40" s="4"/>
    </row>
    <row r="41" spans="3:11" x14ac:dyDescent="0.25">
      <c r="C41" s="7"/>
      <c r="E41" s="4"/>
      <c r="G41" s="4"/>
      <c r="I41" s="4"/>
      <c r="J41"/>
      <c r="K41" s="4"/>
    </row>
    <row r="42" spans="3:11" x14ac:dyDescent="0.25">
      <c r="C42" s="7"/>
      <c r="E42" s="4"/>
      <c r="G42" s="4"/>
      <c r="I42" s="4"/>
      <c r="J42"/>
      <c r="K42" s="4"/>
    </row>
    <row r="43" spans="3:11" x14ac:dyDescent="0.25">
      <c r="C43" s="7"/>
      <c r="E43" s="4"/>
      <c r="G43" s="4"/>
      <c r="I43" s="4"/>
      <c r="J43"/>
      <c r="K43" s="4"/>
    </row>
    <row r="44" spans="3:11" x14ac:dyDescent="0.25">
      <c r="C44" s="7"/>
      <c r="E44" s="4"/>
      <c r="G44" s="4"/>
      <c r="I44" s="4"/>
      <c r="J44"/>
      <c r="K44" s="4"/>
    </row>
    <row r="45" spans="3:11" x14ac:dyDescent="0.25">
      <c r="C45" s="7"/>
      <c r="E45" s="4"/>
      <c r="G45" s="4"/>
      <c r="I45" s="4"/>
      <c r="J45"/>
      <c r="K45" s="4"/>
    </row>
    <row r="46" spans="3:11" x14ac:dyDescent="0.25">
      <c r="C46" s="7"/>
      <c r="E46" s="4"/>
      <c r="G46" s="4"/>
      <c r="I46" s="4"/>
      <c r="J46"/>
      <c r="K46" s="4"/>
    </row>
    <row r="47" spans="3:11" x14ac:dyDescent="0.25">
      <c r="C47" s="7"/>
      <c r="E47" s="4"/>
      <c r="G47" s="4"/>
      <c r="I47" s="4"/>
      <c r="J47"/>
      <c r="K47" s="4"/>
    </row>
    <row r="48" spans="3:11" x14ac:dyDescent="0.25">
      <c r="C48" s="7"/>
      <c r="E48" s="4"/>
      <c r="G48" s="4"/>
      <c r="I48" s="4"/>
      <c r="J48"/>
      <c r="K48" s="4"/>
    </row>
    <row r="49" spans="3:11" x14ac:dyDescent="0.25">
      <c r="C49" s="7"/>
      <c r="E49" s="4"/>
      <c r="G49" s="4"/>
      <c r="I49" s="4"/>
      <c r="J49"/>
      <c r="K49" s="4"/>
    </row>
    <row r="50" spans="3:11" x14ac:dyDescent="0.25">
      <c r="C50" s="7"/>
      <c r="E50" s="4"/>
      <c r="G50" s="4"/>
      <c r="I50" s="4"/>
      <c r="J50"/>
      <c r="K50" s="4"/>
    </row>
    <row r="51" spans="3:11" x14ac:dyDescent="0.25">
      <c r="C51" s="7"/>
      <c r="E51" s="4"/>
      <c r="G51" s="4"/>
      <c r="I51" s="4"/>
      <c r="J51"/>
      <c r="K51" s="4"/>
    </row>
    <row r="52" spans="3:11" x14ac:dyDescent="0.25">
      <c r="C52" s="7"/>
      <c r="E52" s="4"/>
      <c r="G52" s="4"/>
      <c r="I52" s="4"/>
      <c r="J52"/>
      <c r="K52" s="4"/>
    </row>
    <row r="53" spans="3:11" x14ac:dyDescent="0.25">
      <c r="C53" s="7"/>
      <c r="E53" s="4"/>
      <c r="G53" s="4"/>
      <c r="I53" s="4"/>
      <c r="J53"/>
      <c r="K53" s="4"/>
    </row>
    <row r="54" spans="3:11" x14ac:dyDescent="0.25">
      <c r="C54" s="7"/>
      <c r="E54" s="4"/>
      <c r="G54" s="4"/>
      <c r="I54" s="4"/>
      <c r="J54"/>
      <c r="K54" s="4"/>
    </row>
    <row r="55" spans="3:11" x14ac:dyDescent="0.25">
      <c r="C55" s="7"/>
      <c r="E55" s="4"/>
      <c r="G55" s="4"/>
      <c r="I55" s="4"/>
      <c r="J55"/>
      <c r="K55" s="4"/>
    </row>
    <row r="56" spans="3:11" x14ac:dyDescent="0.25">
      <c r="C56" s="7"/>
      <c r="E56" s="4"/>
      <c r="G56" s="4"/>
      <c r="I56" s="4"/>
      <c r="J56"/>
      <c r="K56" s="4"/>
    </row>
    <row r="57" spans="3:11" x14ac:dyDescent="0.25">
      <c r="C57" s="7"/>
      <c r="E57" s="4"/>
      <c r="G57" s="4"/>
      <c r="I57" s="4"/>
      <c r="J57"/>
      <c r="K57" s="4"/>
    </row>
    <row r="58" spans="3:11" x14ac:dyDescent="0.25">
      <c r="C58" s="7"/>
      <c r="E58" s="4"/>
      <c r="G58" s="4"/>
      <c r="I58" s="4"/>
      <c r="J58"/>
      <c r="K58" s="4"/>
    </row>
    <row r="59" spans="3:11" x14ac:dyDescent="0.25">
      <c r="C59" s="7"/>
      <c r="E59" s="4"/>
      <c r="G59" s="4"/>
      <c r="I59" s="4"/>
      <c r="J59"/>
      <c r="K59" s="4"/>
    </row>
    <row r="60" spans="3:11" x14ac:dyDescent="0.25">
      <c r="C60" s="7"/>
      <c r="E60" s="4"/>
      <c r="G60" s="4"/>
      <c r="I60" s="4"/>
      <c r="J60"/>
      <c r="K60" s="4"/>
    </row>
    <row r="61" spans="3:11" x14ac:dyDescent="0.25">
      <c r="C61" s="7"/>
      <c r="E61" s="4"/>
      <c r="G61" s="4"/>
      <c r="I61" s="4"/>
      <c r="J61"/>
      <c r="K61" s="4"/>
    </row>
    <row r="62" spans="3:11" x14ac:dyDescent="0.25">
      <c r="C62" s="7"/>
      <c r="E62" s="4"/>
      <c r="G62" s="4"/>
      <c r="I62" s="4"/>
      <c r="J62"/>
      <c r="K62" s="4"/>
    </row>
    <row r="63" spans="3:11" x14ac:dyDescent="0.25">
      <c r="C63" s="7"/>
      <c r="E63" s="4"/>
      <c r="G63" s="4"/>
      <c r="I63" s="4"/>
      <c r="J63"/>
      <c r="K63" s="4"/>
    </row>
    <row r="64" spans="3:11" x14ac:dyDescent="0.25">
      <c r="C64" s="7"/>
      <c r="E64" s="4"/>
      <c r="G64" s="4"/>
      <c r="I64" s="4"/>
      <c r="J64"/>
      <c r="K64" s="4"/>
    </row>
    <row r="65" spans="3:11" x14ac:dyDescent="0.25">
      <c r="C65" s="7"/>
      <c r="E65" s="4"/>
      <c r="G65" s="4"/>
      <c r="I65" s="4"/>
      <c r="J65"/>
      <c r="K65" s="4"/>
    </row>
    <row r="66" spans="3:11" x14ac:dyDescent="0.25">
      <c r="C66" s="7"/>
      <c r="E66" s="4"/>
      <c r="G66" s="4"/>
      <c r="I66" s="4"/>
      <c r="J66"/>
      <c r="K66" s="4"/>
    </row>
    <row r="67" spans="3:11" x14ac:dyDescent="0.25">
      <c r="C67" s="7"/>
      <c r="E67" s="4"/>
      <c r="G67" s="4"/>
      <c r="I67" s="4"/>
      <c r="J67"/>
      <c r="K67" s="4"/>
    </row>
    <row r="68" spans="3:11" x14ac:dyDescent="0.25">
      <c r="C68" s="7"/>
      <c r="E68" s="4"/>
      <c r="G68" s="4"/>
      <c r="I68" s="4"/>
      <c r="J68"/>
      <c r="K68" s="4"/>
    </row>
    <row r="69" spans="3:11" x14ac:dyDescent="0.25">
      <c r="C69" s="7"/>
      <c r="E69" s="4"/>
      <c r="G69" s="4"/>
      <c r="I69" s="4"/>
      <c r="J69"/>
      <c r="K69" s="4"/>
    </row>
    <row r="70" spans="3:11" x14ac:dyDescent="0.25">
      <c r="C70" s="7"/>
      <c r="E70" s="4"/>
      <c r="G70" s="4"/>
      <c r="I70" s="4"/>
      <c r="J70"/>
      <c r="K70" s="4"/>
    </row>
    <row r="71" spans="3:11" x14ac:dyDescent="0.25">
      <c r="C71" s="7"/>
      <c r="E71" s="4"/>
      <c r="G71" s="4"/>
      <c r="I71" s="4"/>
      <c r="J71"/>
      <c r="K71" s="4"/>
    </row>
    <row r="72" spans="3:11" x14ac:dyDescent="0.25">
      <c r="C72" s="7"/>
      <c r="E72" s="4"/>
      <c r="G72" s="4"/>
      <c r="I72" s="4"/>
      <c r="J72"/>
      <c r="K72" s="4"/>
    </row>
    <row r="73" spans="3:11" x14ac:dyDescent="0.25">
      <c r="C73" s="7"/>
      <c r="E73" s="4"/>
      <c r="G73" s="4"/>
      <c r="I73" s="4"/>
      <c r="J73"/>
      <c r="K73" s="4"/>
    </row>
    <row r="74" spans="3:11" x14ac:dyDescent="0.25">
      <c r="C74" s="7"/>
      <c r="E74" s="4"/>
      <c r="G74" s="4"/>
      <c r="I74" s="4"/>
      <c r="J74"/>
      <c r="K74" s="4"/>
    </row>
    <row r="75" spans="3:11" x14ac:dyDescent="0.25">
      <c r="C75" s="7"/>
      <c r="E75" s="4"/>
      <c r="G75" s="4"/>
      <c r="I75" s="4"/>
      <c r="J75"/>
      <c r="K75" s="4"/>
    </row>
    <row r="76" spans="3:11" x14ac:dyDescent="0.25">
      <c r="C76" s="7"/>
      <c r="E76" s="4"/>
      <c r="G76" s="4"/>
      <c r="I76" s="4"/>
      <c r="J76"/>
      <c r="K76" s="4"/>
    </row>
    <row r="77" spans="3:11" x14ac:dyDescent="0.25">
      <c r="C77" s="7"/>
      <c r="E77" s="4"/>
      <c r="G77" s="4"/>
      <c r="I77" s="4"/>
      <c r="J77"/>
      <c r="K77" s="4"/>
    </row>
    <row r="78" spans="3:11" x14ac:dyDescent="0.25">
      <c r="C78" s="7"/>
      <c r="E78" s="4"/>
      <c r="G78" s="4"/>
      <c r="I78" s="4"/>
      <c r="J78"/>
      <c r="K78" s="4"/>
    </row>
    <row r="79" spans="3:11" x14ac:dyDescent="0.25">
      <c r="C79" s="7"/>
      <c r="E79" s="4"/>
      <c r="G79" s="4"/>
      <c r="I79" s="4"/>
      <c r="J79"/>
      <c r="K79" s="4"/>
    </row>
    <row r="80" spans="3:11" x14ac:dyDescent="0.25">
      <c r="C80" s="7"/>
      <c r="E80" s="4"/>
      <c r="G80" s="4"/>
      <c r="I80" s="4"/>
      <c r="J80"/>
      <c r="K80" s="4"/>
    </row>
    <row r="81" spans="3:11" x14ac:dyDescent="0.25">
      <c r="C81" s="7"/>
      <c r="E81" s="4"/>
      <c r="G81" s="4"/>
      <c r="I81" s="4"/>
      <c r="J81"/>
      <c r="K81" s="4"/>
    </row>
    <row r="82" spans="3:11" x14ac:dyDescent="0.25">
      <c r="C82" s="7"/>
      <c r="E82" s="4"/>
      <c r="G82" s="4"/>
      <c r="I82" s="4"/>
      <c r="J82"/>
      <c r="K82" s="4"/>
    </row>
    <row r="83" spans="3:11" x14ac:dyDescent="0.25">
      <c r="C83" s="7"/>
      <c r="E83" s="4"/>
      <c r="G83" s="4"/>
      <c r="I83" s="4"/>
      <c r="J83"/>
      <c r="K83" s="4"/>
    </row>
    <row r="84" spans="3:11" x14ac:dyDescent="0.25">
      <c r="C84" s="7"/>
      <c r="E84" s="4"/>
      <c r="G84" s="4"/>
      <c r="I84" s="4"/>
      <c r="J84"/>
      <c r="K84" s="4"/>
    </row>
    <row r="85" spans="3:11" x14ac:dyDescent="0.25">
      <c r="C85" s="7"/>
      <c r="E85" s="4"/>
      <c r="G85" s="4"/>
      <c r="I85" s="4"/>
      <c r="J85"/>
      <c r="K85" s="4"/>
    </row>
    <row r="86" spans="3:11" x14ac:dyDescent="0.25">
      <c r="C86" s="7"/>
      <c r="E86" s="4"/>
      <c r="G86" s="4"/>
      <c r="I86" s="4"/>
      <c r="J86"/>
      <c r="K86" s="4"/>
    </row>
    <row r="87" spans="3:11" x14ac:dyDescent="0.25">
      <c r="C87" s="7"/>
      <c r="E87" s="4"/>
      <c r="G87" s="4"/>
      <c r="I87" s="4"/>
      <c r="J87"/>
      <c r="K87" s="4"/>
    </row>
    <row r="88" spans="3:11" x14ac:dyDescent="0.25">
      <c r="C88" s="7"/>
      <c r="E88" s="4"/>
      <c r="G88" s="4"/>
      <c r="I88" s="4"/>
      <c r="J88"/>
      <c r="K88" s="4"/>
    </row>
    <row r="89" spans="3:11" x14ac:dyDescent="0.25">
      <c r="C89" s="7"/>
      <c r="E89" s="4"/>
      <c r="G89" s="4"/>
      <c r="I89" s="4"/>
      <c r="J89"/>
      <c r="K89" s="4"/>
    </row>
    <row r="90" spans="3:11" x14ac:dyDescent="0.25">
      <c r="C90" s="7"/>
      <c r="E90" s="4"/>
      <c r="G90" s="4"/>
      <c r="I90" s="4"/>
      <c r="J90"/>
      <c r="K90" s="4"/>
    </row>
    <row r="91" spans="3:11" x14ac:dyDescent="0.25">
      <c r="C91" s="7"/>
      <c r="E91" s="4"/>
      <c r="G91" s="4"/>
      <c r="I91" s="4"/>
      <c r="J91"/>
      <c r="K91" s="4"/>
    </row>
    <row r="92" spans="3:11" x14ac:dyDescent="0.25">
      <c r="C92" s="7"/>
      <c r="E92" s="4"/>
      <c r="G92" s="4"/>
      <c r="I92" s="4"/>
      <c r="J92"/>
      <c r="K92" s="4"/>
    </row>
    <row r="93" spans="3:11" x14ac:dyDescent="0.25">
      <c r="C93" s="7"/>
      <c r="E93" s="4"/>
      <c r="G93" s="4"/>
      <c r="I93" s="4"/>
      <c r="J93"/>
      <c r="K93" s="4"/>
    </row>
    <row r="94" spans="3:11" x14ac:dyDescent="0.25">
      <c r="C94" s="7"/>
      <c r="E94" s="4"/>
      <c r="G94" s="4"/>
      <c r="I94" s="4"/>
      <c r="J94"/>
      <c r="K94" s="4"/>
    </row>
    <row r="95" spans="3:11" x14ac:dyDescent="0.25">
      <c r="C95" s="7"/>
      <c r="E95" s="4"/>
      <c r="G95" s="4"/>
      <c r="I95" s="4"/>
      <c r="J95"/>
      <c r="K95" s="4"/>
    </row>
    <row r="96" spans="3:11" x14ac:dyDescent="0.25">
      <c r="C96" s="7"/>
      <c r="E96" s="4"/>
      <c r="G96" s="4"/>
      <c r="I96" s="4"/>
      <c r="J96"/>
      <c r="K96" s="4"/>
    </row>
    <row r="97" spans="3:11" x14ac:dyDescent="0.25">
      <c r="C97" s="7"/>
      <c r="E97" s="4"/>
      <c r="G97" s="4"/>
      <c r="I97" s="4"/>
      <c r="J97"/>
      <c r="K97" s="4"/>
    </row>
    <row r="98" spans="3:11" x14ac:dyDescent="0.25">
      <c r="C98" s="7"/>
      <c r="E98" s="4"/>
      <c r="G98" s="4"/>
      <c r="I98" s="4"/>
      <c r="J98"/>
      <c r="K98" s="4"/>
    </row>
    <row r="99" spans="3:11" x14ac:dyDescent="0.25">
      <c r="C99" s="7"/>
      <c r="E99" s="4"/>
      <c r="G99" s="4"/>
      <c r="I99" s="4"/>
      <c r="J99"/>
      <c r="K99" s="4"/>
    </row>
    <row r="100" spans="3:11" x14ac:dyDescent="0.25">
      <c r="C100" s="7"/>
      <c r="E100" s="4"/>
      <c r="G100" s="4"/>
      <c r="I100" s="4"/>
      <c r="J100"/>
      <c r="K100" s="4"/>
    </row>
    <row r="101" spans="3:11" x14ac:dyDescent="0.25">
      <c r="C101" s="7"/>
      <c r="E101" s="4"/>
      <c r="G101" s="4"/>
      <c r="I101" s="4"/>
      <c r="J101"/>
      <c r="K101" s="4"/>
    </row>
    <row r="102" spans="3:11" x14ac:dyDescent="0.25">
      <c r="C102" s="7"/>
      <c r="E102" s="4"/>
      <c r="G102" s="4"/>
      <c r="I102" s="4"/>
      <c r="J102"/>
      <c r="K102" s="4"/>
    </row>
    <row r="103" spans="3:11" x14ac:dyDescent="0.25">
      <c r="C103" s="7"/>
      <c r="E103" s="4"/>
      <c r="G103" s="4"/>
      <c r="I103" s="4"/>
      <c r="J103"/>
      <c r="K103" s="4"/>
    </row>
    <row r="104" spans="3:11" x14ac:dyDescent="0.25">
      <c r="C104" s="7"/>
      <c r="E104" s="4"/>
      <c r="G104" s="4"/>
      <c r="I104" s="4"/>
      <c r="J104"/>
      <c r="K104" s="4"/>
    </row>
    <row r="105" spans="3:11" x14ac:dyDescent="0.25">
      <c r="C105" s="7"/>
      <c r="E105" s="4"/>
      <c r="G105" s="4"/>
      <c r="I105" s="4"/>
      <c r="J105"/>
      <c r="K105" s="4"/>
    </row>
    <row r="106" spans="3:11" x14ac:dyDescent="0.25">
      <c r="C106" s="7"/>
      <c r="E106" s="4"/>
      <c r="G106" s="4"/>
      <c r="I106" s="4"/>
      <c r="J106"/>
      <c r="K106" s="4"/>
    </row>
    <row r="107" spans="3:11" x14ac:dyDescent="0.25">
      <c r="C107" s="7"/>
      <c r="E107" s="4"/>
      <c r="G107" s="4"/>
      <c r="I107" s="4"/>
      <c r="J107"/>
      <c r="K107" s="4"/>
    </row>
    <row r="108" spans="3:11" x14ac:dyDescent="0.25">
      <c r="C108" s="7"/>
      <c r="E108" s="4"/>
      <c r="G108" s="4"/>
      <c r="I108" s="4"/>
      <c r="J108"/>
      <c r="K108" s="4"/>
    </row>
    <row r="109" spans="3:11" x14ac:dyDescent="0.25">
      <c r="C109" s="7"/>
      <c r="E109" s="4"/>
      <c r="G109" s="4"/>
      <c r="I109" s="4"/>
      <c r="J109"/>
      <c r="K109" s="4"/>
    </row>
    <row r="110" spans="3:11" x14ac:dyDescent="0.25">
      <c r="C110" s="7"/>
      <c r="E110" s="4"/>
      <c r="G110" s="4"/>
      <c r="I110" s="4"/>
      <c r="J110"/>
      <c r="K110" s="4"/>
    </row>
    <row r="111" spans="3:11" x14ac:dyDescent="0.25">
      <c r="C111" s="7"/>
      <c r="E111" s="4"/>
      <c r="G111" s="4"/>
      <c r="I111" s="4"/>
      <c r="J111"/>
      <c r="K111" s="4"/>
    </row>
    <row r="112" spans="3:11" x14ac:dyDescent="0.25">
      <c r="C112" s="7"/>
      <c r="E112" s="4"/>
      <c r="G112" s="4"/>
      <c r="I112" s="4"/>
      <c r="J112"/>
      <c r="K112" s="4"/>
    </row>
    <row r="113" spans="3:11" x14ac:dyDescent="0.25">
      <c r="C113" s="7"/>
      <c r="E113" s="4"/>
      <c r="G113" s="4"/>
      <c r="I113" s="4"/>
      <c r="J113"/>
      <c r="K113" s="4"/>
    </row>
    <row r="114" spans="3:11" x14ac:dyDescent="0.25">
      <c r="C114" s="7"/>
      <c r="E114" s="4"/>
      <c r="G114" s="4"/>
      <c r="I114" s="4"/>
      <c r="J114"/>
      <c r="K114" s="4"/>
    </row>
    <row r="115" spans="3:11" x14ac:dyDescent="0.25">
      <c r="C115" s="7"/>
      <c r="E115" s="4"/>
      <c r="G115" s="4"/>
      <c r="I115" s="4"/>
      <c r="J115"/>
      <c r="K115" s="4"/>
    </row>
    <row r="116" spans="3:11" x14ac:dyDescent="0.25">
      <c r="C116" s="7"/>
      <c r="E116" s="4"/>
      <c r="G116" s="4"/>
      <c r="I116" s="4"/>
      <c r="J116"/>
      <c r="K116" s="4"/>
    </row>
    <row r="117" spans="3:11" x14ac:dyDescent="0.25">
      <c r="C117" s="7"/>
      <c r="E117" s="4"/>
      <c r="G117" s="4"/>
      <c r="I117" s="4"/>
      <c r="J117"/>
      <c r="K117" s="4"/>
    </row>
    <row r="118" spans="3:11" x14ac:dyDescent="0.25">
      <c r="C118" s="7"/>
      <c r="E118" s="4"/>
      <c r="G118" s="4"/>
      <c r="I118" s="4"/>
      <c r="J118"/>
      <c r="K118" s="4"/>
    </row>
    <row r="119" spans="3:11" x14ac:dyDescent="0.25">
      <c r="C119" s="7"/>
      <c r="E119" s="4"/>
      <c r="G119" s="4"/>
      <c r="I119" s="4"/>
      <c r="J119"/>
      <c r="K119" s="4"/>
    </row>
    <row r="120" spans="3:11" x14ac:dyDescent="0.25">
      <c r="C120" s="7"/>
      <c r="E120" s="4"/>
      <c r="G120" s="4"/>
      <c r="I120" s="4"/>
      <c r="J120"/>
      <c r="K120" s="4"/>
    </row>
    <row r="121" spans="3:11" x14ac:dyDescent="0.25">
      <c r="C121" s="7"/>
      <c r="E121" s="4"/>
      <c r="G121" s="4"/>
      <c r="I121" s="4"/>
      <c r="J121"/>
      <c r="K121" s="4"/>
    </row>
    <row r="122" spans="3:11" x14ac:dyDescent="0.25">
      <c r="C122" s="7"/>
      <c r="E122" s="4"/>
      <c r="G122" s="4"/>
      <c r="I122" s="4"/>
      <c r="J122"/>
      <c r="K122" s="4"/>
    </row>
    <row r="123" spans="3:11" x14ac:dyDescent="0.25">
      <c r="C123" s="7"/>
      <c r="E123" s="4"/>
      <c r="G123" s="4"/>
      <c r="I123" s="4"/>
      <c r="J123"/>
      <c r="K123" s="4"/>
    </row>
    <row r="124" spans="3:11" x14ac:dyDescent="0.25">
      <c r="C124" s="7"/>
      <c r="E124" s="4"/>
      <c r="G124" s="4"/>
      <c r="I124" s="4"/>
      <c r="J124"/>
      <c r="K124" s="4"/>
    </row>
    <row r="125" spans="3:11" x14ac:dyDescent="0.25">
      <c r="C125" s="7"/>
      <c r="E125" s="4"/>
      <c r="G125" s="4"/>
      <c r="I125" s="4"/>
      <c r="J125"/>
      <c r="K125" s="4"/>
    </row>
    <row r="126" spans="3:11" x14ac:dyDescent="0.25">
      <c r="C126" s="7"/>
      <c r="E126" s="4"/>
      <c r="G126" s="4"/>
      <c r="I126" s="4"/>
      <c r="J126"/>
      <c r="K126" s="4"/>
    </row>
    <row r="127" spans="3:11" x14ac:dyDescent="0.25">
      <c r="C127" s="7"/>
      <c r="E127" s="4"/>
      <c r="G127" s="4"/>
      <c r="I127" s="4"/>
      <c r="J127"/>
      <c r="K127" s="4"/>
    </row>
    <row r="128" spans="3:11" x14ac:dyDescent="0.25">
      <c r="C128" s="7"/>
      <c r="E128" s="4"/>
      <c r="G128" s="4"/>
      <c r="I128" s="4"/>
      <c r="J128"/>
      <c r="K128" s="4"/>
    </row>
    <row r="129" spans="3:11" x14ac:dyDescent="0.25">
      <c r="C129" s="7"/>
      <c r="E129" s="4"/>
      <c r="G129" s="4"/>
      <c r="I129" s="4"/>
      <c r="J129"/>
      <c r="K129" s="4"/>
    </row>
    <row r="130" spans="3:11" x14ac:dyDescent="0.25">
      <c r="C130" s="7"/>
      <c r="E130" s="4"/>
      <c r="G130" s="4"/>
      <c r="I130" s="4"/>
      <c r="J130"/>
      <c r="K130" s="4"/>
    </row>
    <row r="131" spans="3:11" x14ac:dyDescent="0.25">
      <c r="C131" s="7"/>
      <c r="E131" s="4"/>
      <c r="G131" s="4"/>
      <c r="I131" s="4"/>
      <c r="J131"/>
      <c r="K131" s="4"/>
    </row>
    <row r="132" spans="3:11" x14ac:dyDescent="0.25">
      <c r="C132" s="7"/>
      <c r="E132" s="4"/>
      <c r="G132" s="4"/>
      <c r="I132" s="4"/>
      <c r="J132"/>
      <c r="K132" s="4"/>
    </row>
    <row r="133" spans="3:11" x14ac:dyDescent="0.25">
      <c r="C133" s="7"/>
      <c r="E133" s="4"/>
      <c r="G133" s="4"/>
      <c r="I133" s="4"/>
      <c r="J133"/>
      <c r="K133" s="4"/>
    </row>
    <row r="134" spans="3:11" x14ac:dyDescent="0.25">
      <c r="C134" s="7"/>
      <c r="E134" s="4"/>
      <c r="G134" s="4"/>
      <c r="I134" s="4"/>
      <c r="J134"/>
      <c r="K134" s="4"/>
    </row>
    <row r="135" spans="3:11" x14ac:dyDescent="0.25">
      <c r="C135" s="7"/>
      <c r="E135" s="4"/>
      <c r="G135" s="4"/>
      <c r="I135" s="4"/>
      <c r="J135"/>
      <c r="K135" s="4"/>
    </row>
    <row r="136" spans="3:11" x14ac:dyDescent="0.25">
      <c r="C136" s="7"/>
      <c r="E136" s="4"/>
      <c r="G136" s="4"/>
      <c r="I136" s="4"/>
      <c r="J136"/>
      <c r="K136" s="4"/>
    </row>
    <row r="137" spans="3:11" x14ac:dyDescent="0.25">
      <c r="C137" s="7"/>
      <c r="E137" s="4"/>
      <c r="G137" s="4"/>
      <c r="I137" s="4"/>
      <c r="J137"/>
      <c r="K137" s="4"/>
    </row>
    <row r="138" spans="3:11" x14ac:dyDescent="0.25">
      <c r="C138" s="7"/>
      <c r="E138" s="4"/>
      <c r="G138" s="4"/>
      <c r="I138" s="4"/>
      <c r="J138"/>
      <c r="K138" s="4"/>
    </row>
    <row r="139" spans="3:11" x14ac:dyDescent="0.25">
      <c r="C139" s="7"/>
      <c r="E139" s="4"/>
      <c r="G139" s="4"/>
      <c r="I139" s="4"/>
      <c r="J139"/>
      <c r="K139" s="4"/>
    </row>
    <row r="140" spans="3:11" x14ac:dyDescent="0.25">
      <c r="C140" s="7"/>
      <c r="E140" s="4"/>
      <c r="G140" s="4"/>
      <c r="I140" s="4"/>
      <c r="J140"/>
      <c r="K140" s="4"/>
    </row>
    <row r="141" spans="3:11" x14ac:dyDescent="0.25">
      <c r="C141" s="7"/>
      <c r="E141" s="4"/>
      <c r="G141" s="4"/>
      <c r="I141" s="4"/>
      <c r="J141"/>
      <c r="K141" s="4"/>
    </row>
    <row r="142" spans="3:11" x14ac:dyDescent="0.25">
      <c r="C142" s="7"/>
      <c r="E142" s="4"/>
      <c r="G142" s="4"/>
      <c r="I142" s="4"/>
      <c r="J142"/>
      <c r="K142" s="4"/>
    </row>
    <row r="143" spans="3:11" x14ac:dyDescent="0.25">
      <c r="C143" s="7"/>
      <c r="E143" s="4"/>
      <c r="G143" s="4"/>
      <c r="I143" s="4"/>
      <c r="J143"/>
      <c r="K143" s="4"/>
    </row>
    <row r="144" spans="3:11" x14ac:dyDescent="0.25">
      <c r="C144" s="7"/>
      <c r="E144" s="4"/>
      <c r="G144" s="4"/>
      <c r="I144" s="4"/>
      <c r="J144"/>
      <c r="K144" s="4"/>
    </row>
    <row r="145" spans="3:11" x14ac:dyDescent="0.25">
      <c r="C145" s="7"/>
      <c r="E145" s="4"/>
      <c r="G145" s="4"/>
      <c r="I145" s="4"/>
      <c r="J145"/>
      <c r="K145" s="4"/>
    </row>
    <row r="146" spans="3:11" x14ac:dyDescent="0.25">
      <c r="C146" s="7"/>
      <c r="E146" s="4"/>
      <c r="G146" s="4"/>
      <c r="I146" s="4"/>
      <c r="J146"/>
      <c r="K146" s="4"/>
    </row>
    <row r="147" spans="3:11" x14ac:dyDescent="0.25">
      <c r="C147" s="7"/>
      <c r="E147" s="4"/>
      <c r="G147" s="4"/>
      <c r="I147" s="4"/>
      <c r="J147"/>
      <c r="K147" s="4"/>
    </row>
    <row r="148" spans="3:11" x14ac:dyDescent="0.25">
      <c r="C148" s="7"/>
      <c r="E148" s="4"/>
      <c r="G148" s="4"/>
      <c r="I148" s="4"/>
      <c r="J148"/>
      <c r="K148" s="4"/>
    </row>
    <row r="149" spans="3:11" x14ac:dyDescent="0.25">
      <c r="C149" s="7"/>
      <c r="E149" s="4"/>
      <c r="G149" s="4"/>
      <c r="I149" s="4"/>
      <c r="J149"/>
      <c r="K149" s="4"/>
    </row>
    <row r="150" spans="3:11" x14ac:dyDescent="0.25">
      <c r="C150" s="7"/>
      <c r="E150" s="4"/>
      <c r="G150" s="4"/>
      <c r="I150" s="4"/>
      <c r="J150"/>
      <c r="K150" s="4"/>
    </row>
    <row r="151" spans="3:11" x14ac:dyDescent="0.25">
      <c r="C151" s="7"/>
      <c r="E151" s="4"/>
      <c r="G151" s="4"/>
      <c r="I151" s="4"/>
      <c r="J151"/>
      <c r="K151" s="4"/>
    </row>
    <row r="152" spans="3:11" x14ac:dyDescent="0.25">
      <c r="C152" s="7"/>
      <c r="E152" s="4"/>
      <c r="G152" s="4"/>
      <c r="I152" s="4"/>
      <c r="J152"/>
      <c r="K152" s="4"/>
    </row>
    <row r="153" spans="3:11" x14ac:dyDescent="0.25">
      <c r="C153" s="7"/>
      <c r="E153" s="4"/>
      <c r="G153" s="4"/>
      <c r="I153" s="4"/>
      <c r="J153"/>
      <c r="K153" s="4"/>
    </row>
    <row r="154" spans="3:11" x14ac:dyDescent="0.25">
      <c r="C154" s="7"/>
      <c r="E154" s="4"/>
      <c r="G154" s="4"/>
      <c r="I154" s="4"/>
      <c r="J154"/>
      <c r="K154" s="4"/>
    </row>
    <row r="155" spans="3:11" x14ac:dyDescent="0.25">
      <c r="C155" s="7"/>
      <c r="E155" s="4"/>
      <c r="G155" s="4"/>
      <c r="I155" s="4"/>
      <c r="J155"/>
      <c r="K155" s="4"/>
    </row>
    <row r="156" spans="3:11" x14ac:dyDescent="0.25">
      <c r="C156" s="7"/>
      <c r="E156" s="4"/>
      <c r="G156" s="4"/>
      <c r="I156" s="4"/>
      <c r="J156"/>
      <c r="K156" s="4"/>
    </row>
    <row r="157" spans="3:11" x14ac:dyDescent="0.25">
      <c r="C157" s="7"/>
      <c r="E157" s="4"/>
      <c r="G157" s="4"/>
      <c r="I157" s="4"/>
      <c r="J157"/>
      <c r="K157" s="4"/>
    </row>
    <row r="158" spans="3:11" x14ac:dyDescent="0.25">
      <c r="C158" s="7"/>
      <c r="E158" s="4"/>
      <c r="G158" s="4"/>
      <c r="I158" s="4"/>
      <c r="J158"/>
      <c r="K158" s="4"/>
    </row>
    <row r="159" spans="3:11" x14ac:dyDescent="0.25">
      <c r="C159" s="7"/>
      <c r="E159" s="4"/>
      <c r="G159" s="4"/>
      <c r="I159" s="4"/>
      <c r="J159"/>
      <c r="K159" s="4"/>
    </row>
    <row r="160" spans="3:11" x14ac:dyDescent="0.25">
      <c r="C160" s="7"/>
      <c r="E160" s="4"/>
      <c r="G160" s="4"/>
      <c r="I160" s="4"/>
      <c r="J160"/>
      <c r="K160" s="4"/>
    </row>
    <row r="161" spans="3:11" x14ac:dyDescent="0.25">
      <c r="C161" s="7"/>
      <c r="E161" s="4"/>
      <c r="G161" s="4"/>
      <c r="I161" s="4"/>
      <c r="J161"/>
      <c r="K161" s="4"/>
    </row>
    <row r="162" spans="3:11" x14ac:dyDescent="0.25">
      <c r="C162" s="7"/>
      <c r="E162" s="4"/>
      <c r="G162" s="4"/>
      <c r="I162" s="4"/>
      <c r="J162"/>
      <c r="K162" s="4"/>
    </row>
    <row r="163" spans="3:11" x14ac:dyDescent="0.25">
      <c r="C163" s="7"/>
      <c r="E163" s="4"/>
      <c r="G163" s="4"/>
      <c r="I163" s="4"/>
      <c r="J163"/>
      <c r="K163" s="4"/>
    </row>
    <row r="164" spans="3:11" x14ac:dyDescent="0.25">
      <c r="C164" s="7"/>
      <c r="E164" s="4"/>
      <c r="G164" s="4"/>
      <c r="I164" s="4"/>
      <c r="J164"/>
      <c r="K164" s="4"/>
    </row>
    <row r="165" spans="3:11" x14ac:dyDescent="0.25">
      <c r="C165" s="7"/>
      <c r="E165" s="4"/>
      <c r="G165" s="4"/>
      <c r="I165" s="4"/>
      <c r="J165"/>
      <c r="K165" s="4"/>
    </row>
    <row r="166" spans="3:11" x14ac:dyDescent="0.25">
      <c r="C166" s="7"/>
      <c r="E166" s="4"/>
      <c r="G166" s="4"/>
      <c r="I166" s="4"/>
      <c r="J166"/>
      <c r="K166" s="4"/>
    </row>
    <row r="167" spans="3:11" x14ac:dyDescent="0.25">
      <c r="C167" s="7"/>
      <c r="E167" s="4"/>
      <c r="G167" s="4"/>
      <c r="I167" s="4"/>
      <c r="J167"/>
      <c r="K167" s="4"/>
    </row>
    <row r="168" spans="3:11" x14ac:dyDescent="0.25">
      <c r="C168" s="7"/>
      <c r="E168" s="4"/>
      <c r="G168" s="4"/>
      <c r="I168" s="4"/>
      <c r="J168"/>
      <c r="K168" s="4"/>
    </row>
    <row r="169" spans="3:11" x14ac:dyDescent="0.25">
      <c r="C169" s="7"/>
      <c r="E169" s="4"/>
      <c r="G169" s="4"/>
      <c r="I169" s="4"/>
      <c r="J169"/>
      <c r="K169" s="4"/>
    </row>
    <row r="170" spans="3:11" x14ac:dyDescent="0.25">
      <c r="C170" s="7"/>
      <c r="E170" s="4"/>
      <c r="G170" s="4"/>
      <c r="I170" s="4"/>
      <c r="J170"/>
      <c r="K170" s="4"/>
    </row>
    <row r="171" spans="3:11" x14ac:dyDescent="0.25">
      <c r="C171" s="7"/>
      <c r="E171" s="4"/>
      <c r="G171" s="4"/>
      <c r="I171" s="4"/>
      <c r="J171"/>
      <c r="K171" s="4"/>
    </row>
    <row r="172" spans="3:11" x14ac:dyDescent="0.25">
      <c r="C172" s="7"/>
      <c r="E172" s="4"/>
      <c r="G172" s="4"/>
      <c r="I172" s="4"/>
      <c r="J172"/>
      <c r="K172" s="4"/>
    </row>
    <row r="173" spans="3:11" x14ac:dyDescent="0.25">
      <c r="C173" s="7"/>
      <c r="E173" s="4"/>
      <c r="G173" s="4"/>
      <c r="I173" s="4"/>
      <c r="J173"/>
      <c r="K173" s="4"/>
    </row>
    <row r="174" spans="3:11" x14ac:dyDescent="0.25">
      <c r="C174" s="7"/>
      <c r="E174" s="4"/>
      <c r="G174" s="4"/>
      <c r="I174" s="4"/>
      <c r="J174"/>
      <c r="K174" s="4"/>
    </row>
    <row r="175" spans="3:11" x14ac:dyDescent="0.25">
      <c r="C175" s="7"/>
      <c r="E175" s="4"/>
      <c r="G175" s="4"/>
      <c r="I175" s="4"/>
      <c r="J175"/>
      <c r="K175" s="4"/>
    </row>
    <row r="176" spans="3:11" x14ac:dyDescent="0.25">
      <c r="C176" s="7"/>
      <c r="E176" s="4"/>
      <c r="G176" s="4"/>
      <c r="I176" s="4"/>
      <c r="J176"/>
      <c r="K176" s="4"/>
    </row>
    <row r="177" spans="3:11" x14ac:dyDescent="0.25">
      <c r="C177" s="7"/>
      <c r="E177" s="4"/>
      <c r="G177" s="4"/>
      <c r="I177" s="4"/>
      <c r="J177"/>
      <c r="K177" s="4"/>
    </row>
    <row r="178" spans="3:11" x14ac:dyDescent="0.25">
      <c r="C178" s="7"/>
      <c r="E178" s="4"/>
      <c r="G178" s="4"/>
      <c r="I178" s="4"/>
      <c r="J178"/>
      <c r="K178" s="4"/>
    </row>
    <row r="179" spans="3:11" x14ac:dyDescent="0.25">
      <c r="C179" s="7"/>
      <c r="E179" s="4"/>
      <c r="G179" s="4"/>
      <c r="I179" s="4"/>
      <c r="J179"/>
      <c r="K179" s="4"/>
    </row>
    <row r="180" spans="3:11" x14ac:dyDescent="0.25">
      <c r="C180" s="7"/>
      <c r="E180" s="4"/>
      <c r="G180" s="4"/>
      <c r="I180" s="4"/>
      <c r="J180"/>
      <c r="K180" s="4"/>
    </row>
    <row r="181" spans="3:11" x14ac:dyDescent="0.25">
      <c r="C181" s="7"/>
      <c r="E181" s="4"/>
      <c r="G181" s="4"/>
      <c r="I181" s="4"/>
      <c r="J181"/>
      <c r="K181" s="4"/>
    </row>
    <row r="182" spans="3:11" x14ac:dyDescent="0.25">
      <c r="C182" s="7"/>
      <c r="E182" s="4"/>
      <c r="G182" s="4"/>
      <c r="I182" s="4"/>
      <c r="J182"/>
      <c r="K182" s="4"/>
    </row>
    <row r="183" spans="3:11" x14ac:dyDescent="0.25">
      <c r="C183" s="7"/>
      <c r="E183" s="4"/>
      <c r="G183" s="4"/>
      <c r="I183" s="4"/>
      <c r="J183"/>
      <c r="K183" s="4"/>
    </row>
    <row r="184" spans="3:11" x14ac:dyDescent="0.25">
      <c r="C184" s="7"/>
      <c r="E184" s="4"/>
      <c r="G184" s="4"/>
      <c r="I184" s="4"/>
      <c r="J184"/>
      <c r="K184" s="4"/>
    </row>
    <row r="185" spans="3:11" x14ac:dyDescent="0.25">
      <c r="C185" s="7"/>
      <c r="E185" s="4"/>
      <c r="G185" s="4"/>
      <c r="I185" s="4"/>
      <c r="J185"/>
      <c r="K185" s="4"/>
    </row>
    <row r="186" spans="3:11" x14ac:dyDescent="0.25">
      <c r="C186" s="7"/>
      <c r="E186" s="4"/>
      <c r="G186" s="4"/>
      <c r="I186" s="4"/>
      <c r="J186"/>
      <c r="K186" s="4"/>
    </row>
    <row r="187" spans="3:11" x14ac:dyDescent="0.25">
      <c r="C187" s="7"/>
      <c r="E187" s="4"/>
      <c r="G187" s="4"/>
      <c r="I187" s="4"/>
      <c r="J187"/>
      <c r="K187" s="4"/>
    </row>
    <row r="188" spans="3:11" x14ac:dyDescent="0.25">
      <c r="C188" s="7"/>
      <c r="E188" s="4"/>
      <c r="G188" s="4"/>
      <c r="I188" s="4"/>
      <c r="J188"/>
      <c r="K188" s="4"/>
    </row>
    <row r="189" spans="3:11" x14ac:dyDescent="0.25">
      <c r="C189" s="7"/>
      <c r="E189" s="4"/>
      <c r="G189" s="4"/>
      <c r="I189" s="4"/>
      <c r="J189"/>
      <c r="K189" s="4"/>
    </row>
    <row r="190" spans="3:11" x14ac:dyDescent="0.25">
      <c r="C190" s="7"/>
      <c r="E190" s="4"/>
      <c r="G190" s="4"/>
      <c r="I190" s="4"/>
      <c r="J190"/>
      <c r="K190" s="4"/>
    </row>
    <row r="191" spans="3:11" x14ac:dyDescent="0.25">
      <c r="C191" s="7"/>
      <c r="E191" s="4"/>
      <c r="G191" s="4"/>
      <c r="I191" s="4"/>
      <c r="J191"/>
      <c r="K191" s="4"/>
    </row>
    <row r="192" spans="3:11" x14ac:dyDescent="0.25">
      <c r="C192" s="7"/>
      <c r="E192" s="4"/>
      <c r="G192" s="4"/>
      <c r="I192" s="4"/>
      <c r="J192"/>
      <c r="K192" s="4"/>
    </row>
    <row r="193" spans="3:11" x14ac:dyDescent="0.25">
      <c r="C193" s="7"/>
      <c r="E193" s="4"/>
      <c r="G193" s="4"/>
      <c r="I193" s="4"/>
      <c r="J193"/>
      <c r="K193" s="4"/>
    </row>
    <row r="194" spans="3:11" x14ac:dyDescent="0.25">
      <c r="C194" s="7"/>
      <c r="E194" s="4"/>
      <c r="G194" s="4"/>
      <c r="I194" s="4"/>
      <c r="J194"/>
      <c r="K194" s="4"/>
    </row>
    <row r="195" spans="3:11" x14ac:dyDescent="0.25">
      <c r="C195" s="7"/>
      <c r="E195" s="4"/>
      <c r="G195" s="4"/>
      <c r="I195" s="4"/>
      <c r="J195"/>
      <c r="K195" s="4"/>
    </row>
    <row r="196" spans="3:11" x14ac:dyDescent="0.25">
      <c r="C196" s="7"/>
      <c r="E196" s="4"/>
      <c r="G196" s="4"/>
      <c r="I196" s="4"/>
      <c r="J196"/>
      <c r="K196" s="4"/>
    </row>
    <row r="197" spans="3:11" x14ac:dyDescent="0.25">
      <c r="C197" s="7"/>
      <c r="E197" s="4"/>
      <c r="G197" s="4"/>
      <c r="I197" s="4"/>
      <c r="J197"/>
      <c r="K197" s="4"/>
    </row>
    <row r="198" spans="3:11" x14ac:dyDescent="0.25">
      <c r="C198" s="7"/>
      <c r="E198" s="4"/>
      <c r="G198" s="4"/>
      <c r="I198" s="4"/>
      <c r="J198"/>
      <c r="K198" s="4"/>
    </row>
    <row r="199" spans="3:11" x14ac:dyDescent="0.25">
      <c r="C199" s="7"/>
      <c r="E199" s="4"/>
      <c r="G199" s="4"/>
      <c r="I199" s="4"/>
      <c r="J199"/>
      <c r="K199" s="4"/>
    </row>
    <row r="200" spans="3:11" x14ac:dyDescent="0.25">
      <c r="C200" s="7"/>
      <c r="E200" s="4"/>
      <c r="G200" s="4"/>
      <c r="I200" s="4"/>
      <c r="J200"/>
      <c r="K200" s="4"/>
    </row>
    <row r="201" spans="3:11" x14ac:dyDescent="0.25">
      <c r="C201" s="7"/>
      <c r="E201" s="4"/>
      <c r="G201" s="4"/>
      <c r="I201" s="4"/>
      <c r="J201"/>
      <c r="K201" s="4"/>
    </row>
    <row r="202" spans="3:11" x14ac:dyDescent="0.25">
      <c r="C202" s="7"/>
      <c r="E202" s="4"/>
      <c r="G202" s="4"/>
      <c r="I202" s="4"/>
      <c r="J202"/>
      <c r="K202" s="4"/>
    </row>
    <row r="203" spans="3:11" x14ac:dyDescent="0.25">
      <c r="C203" s="7"/>
      <c r="E203" s="4"/>
      <c r="G203" s="4"/>
      <c r="I203" s="4"/>
      <c r="J203"/>
      <c r="K203" s="4"/>
    </row>
    <row r="204" spans="3:11" x14ac:dyDescent="0.25">
      <c r="C204" s="7"/>
      <c r="E204" s="4"/>
      <c r="G204" s="4"/>
      <c r="I204" s="4"/>
      <c r="J204"/>
      <c r="K204" s="4"/>
    </row>
    <row r="205" spans="3:11" x14ac:dyDescent="0.25">
      <c r="C205" s="7"/>
      <c r="E205" s="4"/>
      <c r="G205" s="4"/>
      <c r="I205" s="4"/>
      <c r="J205"/>
      <c r="K205" s="4"/>
    </row>
    <row r="206" spans="3:11" x14ac:dyDescent="0.25">
      <c r="C206" s="7"/>
      <c r="E206" s="4"/>
      <c r="G206" s="4"/>
      <c r="I206" s="4"/>
      <c r="J206"/>
      <c r="K206" s="4"/>
    </row>
    <row r="207" spans="3:11" x14ac:dyDescent="0.25">
      <c r="C207" s="7"/>
      <c r="E207" s="4"/>
      <c r="G207" s="4"/>
      <c r="I207" s="4"/>
      <c r="J207"/>
      <c r="K207" s="4"/>
    </row>
    <row r="208" spans="3:11" x14ac:dyDescent="0.25">
      <c r="C208" s="7"/>
      <c r="E208" s="4"/>
      <c r="G208" s="4"/>
      <c r="I208" s="4"/>
      <c r="J208"/>
      <c r="K208" s="4"/>
    </row>
    <row r="209" spans="3:11" x14ac:dyDescent="0.25">
      <c r="C209" s="7"/>
      <c r="E209" s="4"/>
      <c r="G209" s="4"/>
      <c r="I209" s="4"/>
      <c r="J209"/>
      <c r="K209" s="4"/>
    </row>
    <row r="210" spans="3:11" x14ac:dyDescent="0.25">
      <c r="C210" s="7"/>
      <c r="E210" s="4"/>
      <c r="G210" s="4"/>
      <c r="I210" s="4"/>
      <c r="J210"/>
      <c r="K210" s="4"/>
    </row>
    <row r="211" spans="3:11" x14ac:dyDescent="0.25">
      <c r="C211" s="7"/>
      <c r="E211" s="4"/>
      <c r="G211" s="4"/>
      <c r="I211" s="4"/>
      <c r="J211"/>
      <c r="K211" s="4"/>
    </row>
    <row r="212" spans="3:11" x14ac:dyDescent="0.25">
      <c r="C212" s="7"/>
      <c r="E212" s="4"/>
      <c r="G212" s="4"/>
      <c r="I212" s="4"/>
      <c r="J212"/>
      <c r="K212" s="4"/>
    </row>
    <row r="213" spans="3:11" x14ac:dyDescent="0.25">
      <c r="C213" s="7"/>
      <c r="E213" s="4"/>
      <c r="G213" s="4"/>
      <c r="I213" s="4"/>
      <c r="J213"/>
      <c r="K213" s="4"/>
    </row>
    <row r="214" spans="3:11" x14ac:dyDescent="0.25">
      <c r="C214" s="7"/>
      <c r="E214" s="4"/>
      <c r="G214" s="4"/>
      <c r="I214" s="4"/>
      <c r="J214"/>
      <c r="K214" s="4"/>
    </row>
    <row r="215" spans="3:11" x14ac:dyDescent="0.25">
      <c r="C215" s="7"/>
      <c r="E215" s="4"/>
      <c r="G215" s="4"/>
      <c r="I215" s="4"/>
      <c r="J215"/>
      <c r="K215" s="4"/>
    </row>
    <row r="216" spans="3:11" x14ac:dyDescent="0.25">
      <c r="C216" s="7"/>
      <c r="E216" s="4"/>
      <c r="G216" s="4"/>
      <c r="I216" s="4"/>
      <c r="J216"/>
      <c r="K216" s="4"/>
    </row>
    <row r="217" spans="3:11" x14ac:dyDescent="0.25">
      <c r="C217" s="7"/>
      <c r="E217" s="4"/>
      <c r="G217" s="4"/>
      <c r="I217" s="4"/>
      <c r="J217"/>
      <c r="K217" s="4"/>
    </row>
    <row r="218" spans="3:11" x14ac:dyDescent="0.25">
      <c r="C218" s="7"/>
      <c r="E218" s="4"/>
      <c r="G218" s="4"/>
      <c r="I218" s="4"/>
      <c r="J218"/>
      <c r="K218" s="4"/>
    </row>
    <row r="219" spans="3:11" x14ac:dyDescent="0.25">
      <c r="C219" s="7"/>
      <c r="E219" s="4"/>
      <c r="G219" s="4"/>
      <c r="I219" s="4"/>
      <c r="J219"/>
      <c r="K219" s="4"/>
    </row>
    <row r="220" spans="3:11" x14ac:dyDescent="0.25">
      <c r="C220" s="7"/>
      <c r="E220" s="4"/>
      <c r="G220" s="4"/>
      <c r="I220" s="4"/>
      <c r="J220"/>
      <c r="K220" s="4"/>
    </row>
    <row r="221" spans="3:11" x14ac:dyDescent="0.25">
      <c r="C221" s="7"/>
      <c r="E221" s="4"/>
      <c r="G221" s="4"/>
      <c r="I221" s="4"/>
      <c r="J221"/>
      <c r="K221" s="4"/>
    </row>
    <row r="222" spans="3:11" x14ac:dyDescent="0.25">
      <c r="C222" s="7"/>
      <c r="E222" s="4"/>
      <c r="G222" s="4"/>
      <c r="I222" s="4"/>
      <c r="J222"/>
      <c r="K222" s="4"/>
    </row>
    <row r="223" spans="3:11" x14ac:dyDescent="0.25">
      <c r="C223" s="7"/>
      <c r="E223" s="4"/>
      <c r="G223" s="4"/>
      <c r="I223" s="4"/>
      <c r="J223"/>
      <c r="K223" s="4"/>
    </row>
    <row r="224" spans="3:11" x14ac:dyDescent="0.25">
      <c r="C224" s="7"/>
      <c r="E224" s="4"/>
      <c r="G224" s="4"/>
      <c r="I224" s="4"/>
      <c r="J224"/>
      <c r="K224" s="4"/>
    </row>
    <row r="225" spans="3:11" x14ac:dyDescent="0.25">
      <c r="C225" s="7"/>
      <c r="E225" s="4"/>
      <c r="G225" s="4"/>
      <c r="I225" s="4"/>
      <c r="J225"/>
      <c r="K225" s="4"/>
    </row>
    <row r="226" spans="3:11" x14ac:dyDescent="0.25">
      <c r="C226" s="7"/>
      <c r="E226" s="4"/>
      <c r="G226" s="4"/>
      <c r="I226" s="4"/>
      <c r="J226"/>
      <c r="K226" s="4"/>
    </row>
    <row r="227" spans="3:11" x14ac:dyDescent="0.25">
      <c r="C227" s="7"/>
      <c r="E227" s="4"/>
      <c r="G227" s="4"/>
      <c r="I227" s="4"/>
      <c r="J227"/>
      <c r="K227" s="4"/>
    </row>
    <row r="228" spans="3:11" x14ac:dyDescent="0.25">
      <c r="C228" s="7"/>
      <c r="E228" s="4"/>
      <c r="G228" s="4"/>
      <c r="I228" s="4"/>
      <c r="J228"/>
      <c r="K228" s="4"/>
    </row>
    <row r="229" spans="3:11" x14ac:dyDescent="0.25">
      <c r="C229" s="7"/>
      <c r="E229" s="4"/>
      <c r="G229" s="4"/>
      <c r="I229" s="4"/>
      <c r="J229"/>
      <c r="K229" s="4"/>
    </row>
    <row r="230" spans="3:11" x14ac:dyDescent="0.25">
      <c r="C230" s="7"/>
      <c r="E230" s="4"/>
      <c r="G230" s="4"/>
      <c r="I230" s="4"/>
      <c r="J230"/>
      <c r="K230" s="4"/>
    </row>
    <row r="231" spans="3:11" x14ac:dyDescent="0.25">
      <c r="C231" s="7"/>
      <c r="E231" s="4"/>
      <c r="G231" s="4"/>
      <c r="I231" s="4"/>
      <c r="J231"/>
      <c r="K231" s="4"/>
    </row>
    <row r="232" spans="3:11" x14ac:dyDescent="0.25">
      <c r="C232" s="7"/>
      <c r="E232" s="4"/>
      <c r="G232" s="4"/>
      <c r="I232" s="4"/>
      <c r="J232"/>
      <c r="K232" s="4"/>
    </row>
    <row r="233" spans="3:11" x14ac:dyDescent="0.25">
      <c r="C233" s="7"/>
      <c r="E233" s="4"/>
      <c r="G233" s="4"/>
      <c r="I233" s="4"/>
      <c r="J233"/>
      <c r="K233" s="4"/>
    </row>
    <row r="234" spans="3:11" x14ac:dyDescent="0.25">
      <c r="C234" s="7"/>
      <c r="E234" s="4"/>
      <c r="G234" s="4"/>
      <c r="I234" s="4"/>
      <c r="J234"/>
      <c r="K234" s="4"/>
    </row>
    <row r="235" spans="3:11" x14ac:dyDescent="0.25">
      <c r="C235" s="7"/>
      <c r="E235" s="4"/>
      <c r="G235" s="4"/>
      <c r="I235" s="4"/>
      <c r="J235"/>
      <c r="K235" s="4"/>
    </row>
    <row r="236" spans="3:11" x14ac:dyDescent="0.25">
      <c r="C236" s="7"/>
      <c r="E236" s="4"/>
      <c r="G236" s="4"/>
      <c r="I236" s="4"/>
      <c r="J236"/>
      <c r="K236" s="4"/>
    </row>
    <row r="237" spans="3:11" x14ac:dyDescent="0.25">
      <c r="C237" s="7"/>
      <c r="E237" s="4"/>
      <c r="G237" s="4"/>
      <c r="I237" s="4"/>
      <c r="J237"/>
      <c r="K237" s="4"/>
    </row>
    <row r="238" spans="3:11" x14ac:dyDescent="0.25">
      <c r="C238" s="7"/>
      <c r="E238" s="4"/>
      <c r="G238" s="4"/>
      <c r="I238" s="4"/>
      <c r="J238"/>
      <c r="K238" s="4"/>
    </row>
    <row r="239" spans="3:11" x14ac:dyDescent="0.25">
      <c r="C239" s="7"/>
      <c r="E239" s="4"/>
      <c r="G239" s="4"/>
      <c r="I239" s="4"/>
      <c r="J239"/>
      <c r="K239" s="4"/>
    </row>
    <row r="240" spans="3:11" x14ac:dyDescent="0.25">
      <c r="C240" s="7"/>
      <c r="E240" s="4"/>
      <c r="G240" s="4"/>
      <c r="I240" s="4"/>
      <c r="J240"/>
      <c r="K240" s="4"/>
    </row>
    <row r="241" spans="3:11" x14ac:dyDescent="0.25">
      <c r="C241" s="7"/>
      <c r="E241" s="4"/>
      <c r="G241" s="4"/>
      <c r="I241" s="4"/>
      <c r="J241"/>
      <c r="K241" s="4"/>
    </row>
    <row r="242" spans="3:11" x14ac:dyDescent="0.25">
      <c r="C242" s="7"/>
      <c r="E242" s="4"/>
      <c r="G242" s="4"/>
      <c r="I242" s="4"/>
      <c r="J242"/>
      <c r="K242" s="4"/>
    </row>
    <row r="243" spans="3:11" x14ac:dyDescent="0.25">
      <c r="C243" s="7"/>
      <c r="E243" s="4"/>
      <c r="G243" s="4"/>
      <c r="I243" s="4"/>
      <c r="J243"/>
      <c r="K243" s="4"/>
    </row>
    <row r="244" spans="3:11" x14ac:dyDescent="0.25">
      <c r="C244" s="7"/>
      <c r="E244" s="4"/>
      <c r="G244" s="4"/>
      <c r="I244" s="4"/>
      <c r="J244"/>
      <c r="K244" s="4"/>
    </row>
    <row r="245" spans="3:11" x14ac:dyDescent="0.25">
      <c r="C245" s="7"/>
      <c r="E245" s="4"/>
      <c r="G245" s="4"/>
      <c r="I245" s="4"/>
      <c r="J245"/>
      <c r="K245" s="4"/>
    </row>
    <row r="246" spans="3:11" x14ac:dyDescent="0.25">
      <c r="C246" s="7"/>
      <c r="E246" s="4"/>
      <c r="G246" s="4"/>
      <c r="I246" s="4"/>
      <c r="J246"/>
      <c r="K246" s="4"/>
    </row>
    <row r="247" spans="3:11" x14ac:dyDescent="0.25">
      <c r="C247" s="7"/>
      <c r="E247" s="4"/>
      <c r="G247" s="4"/>
      <c r="I247" s="4"/>
      <c r="J247"/>
      <c r="K247" s="4"/>
    </row>
    <row r="248" spans="3:11" x14ac:dyDescent="0.25">
      <c r="C248" s="7"/>
      <c r="E248" s="4"/>
      <c r="G248" s="4"/>
      <c r="I248" s="4"/>
      <c r="J248"/>
      <c r="K248" s="4"/>
    </row>
    <row r="249" spans="3:11" x14ac:dyDescent="0.25">
      <c r="C249" s="7"/>
      <c r="E249" s="4"/>
      <c r="G249" s="4"/>
      <c r="I249" s="4"/>
      <c r="J249"/>
      <c r="K249" s="4"/>
    </row>
    <row r="250" spans="3:11" x14ac:dyDescent="0.25">
      <c r="C250" s="7"/>
      <c r="E250" s="4"/>
      <c r="G250" s="4"/>
      <c r="I250" s="4"/>
      <c r="J250"/>
      <c r="K250" s="4"/>
    </row>
    <row r="251" spans="3:11" x14ac:dyDescent="0.25">
      <c r="C251" s="7"/>
      <c r="E251" s="4"/>
      <c r="G251" s="4"/>
      <c r="I251" s="4"/>
      <c r="J251"/>
      <c r="K251" s="4"/>
    </row>
    <row r="252" spans="3:11" x14ac:dyDescent="0.25">
      <c r="C252" s="7"/>
      <c r="E252" s="4"/>
      <c r="G252" s="4"/>
      <c r="I252" s="4"/>
      <c r="J252"/>
      <c r="K252" s="4"/>
    </row>
    <row r="253" spans="3:11" x14ac:dyDescent="0.25">
      <c r="C253" s="7"/>
      <c r="E253" s="4"/>
      <c r="G253" s="4"/>
      <c r="I253" s="4"/>
      <c r="J253"/>
      <c r="K253" s="4"/>
    </row>
    <row r="254" spans="3:11" x14ac:dyDescent="0.25">
      <c r="C254" s="7"/>
      <c r="E254" s="4"/>
      <c r="G254" s="4"/>
      <c r="I254" s="4"/>
      <c r="J254"/>
      <c r="K254" s="4"/>
    </row>
    <row r="255" spans="3:11" x14ac:dyDescent="0.25">
      <c r="C255" s="7"/>
      <c r="E255" s="4"/>
      <c r="G255" s="4"/>
      <c r="I255" s="4"/>
      <c r="J255"/>
      <c r="K255" s="4"/>
    </row>
    <row r="256" spans="3:11" x14ac:dyDescent="0.25">
      <c r="C256" s="7"/>
      <c r="E256" s="4"/>
      <c r="G256" s="4"/>
      <c r="I256" s="4"/>
      <c r="J256"/>
      <c r="K256" s="4"/>
    </row>
    <row r="257" spans="3:11" x14ac:dyDescent="0.25">
      <c r="C257" s="7"/>
      <c r="E257" s="4"/>
      <c r="G257" s="4"/>
      <c r="I257" s="4"/>
      <c r="J257"/>
      <c r="K257" s="4"/>
    </row>
    <row r="258" spans="3:11" x14ac:dyDescent="0.25">
      <c r="C258" s="7"/>
      <c r="E258" s="4"/>
      <c r="G258" s="4"/>
      <c r="I258" s="4"/>
      <c r="J258"/>
      <c r="K258" s="4"/>
    </row>
    <row r="259" spans="3:11" x14ac:dyDescent="0.25">
      <c r="C259" s="7"/>
      <c r="E259" s="4"/>
      <c r="G259" s="4"/>
      <c r="I259" s="4"/>
      <c r="J259"/>
      <c r="K259" s="4"/>
    </row>
    <row r="260" spans="3:11" x14ac:dyDescent="0.25">
      <c r="C260" s="7"/>
      <c r="E260" s="4"/>
      <c r="G260" s="4"/>
      <c r="I260" s="4"/>
      <c r="J260"/>
      <c r="K260" s="4"/>
    </row>
    <row r="261" spans="3:11" x14ac:dyDescent="0.25">
      <c r="C261" s="7"/>
      <c r="E261" s="4"/>
      <c r="G261" s="4"/>
      <c r="I261" s="4"/>
      <c r="J261"/>
      <c r="K261" s="4"/>
    </row>
    <row r="262" spans="3:11" x14ac:dyDescent="0.25">
      <c r="C262" s="7"/>
      <c r="E262" s="4"/>
      <c r="G262" s="4"/>
      <c r="I262" s="4"/>
      <c r="J262"/>
      <c r="K262" s="4"/>
    </row>
    <row r="263" spans="3:11" x14ac:dyDescent="0.25">
      <c r="C263" s="7"/>
      <c r="E263" s="4"/>
      <c r="G263" s="4"/>
      <c r="I263" s="4"/>
      <c r="J263"/>
      <c r="K263" s="4"/>
    </row>
    <row r="264" spans="3:11" x14ac:dyDescent="0.25">
      <c r="C264" s="7"/>
      <c r="E264" s="4"/>
      <c r="G264" s="4"/>
      <c r="I264" s="4"/>
      <c r="J264"/>
      <c r="K264" s="4"/>
    </row>
    <row r="265" spans="3:11" x14ac:dyDescent="0.25">
      <c r="C265" s="7"/>
      <c r="E265" s="4"/>
      <c r="G265" s="4"/>
      <c r="I265" s="4"/>
      <c r="J265"/>
      <c r="K265" s="4"/>
    </row>
    <row r="266" spans="3:11" x14ac:dyDescent="0.25">
      <c r="C266" s="7"/>
      <c r="E266" s="4"/>
      <c r="G266" s="4"/>
      <c r="I266" s="4"/>
      <c r="J266"/>
      <c r="K266" s="4"/>
    </row>
    <row r="267" spans="3:11" x14ac:dyDescent="0.25">
      <c r="C267" s="7"/>
      <c r="E267" s="4"/>
      <c r="G267" s="4"/>
      <c r="I267" s="4"/>
      <c r="J267"/>
      <c r="K267" s="4"/>
    </row>
    <row r="268" spans="3:11" x14ac:dyDescent="0.25">
      <c r="C268" s="7"/>
      <c r="E268" s="4"/>
      <c r="G268" s="4"/>
      <c r="I268" s="4"/>
      <c r="J268"/>
      <c r="K268" s="4"/>
    </row>
    <row r="269" spans="3:11" x14ac:dyDescent="0.25">
      <c r="C269" s="7"/>
      <c r="E269" s="4"/>
      <c r="G269" s="4"/>
      <c r="I269" s="4"/>
      <c r="J269"/>
      <c r="K269" s="4"/>
    </row>
    <row r="270" spans="3:11" x14ac:dyDescent="0.25">
      <c r="C270" s="7"/>
      <c r="E270" s="4"/>
      <c r="G270" s="4"/>
      <c r="I270" s="4"/>
      <c r="J270"/>
      <c r="K270" s="4"/>
    </row>
    <row r="271" spans="3:11" x14ac:dyDescent="0.25">
      <c r="C271" s="7"/>
      <c r="E271" s="4"/>
      <c r="G271" s="4"/>
      <c r="I271" s="4"/>
      <c r="J271"/>
      <c r="K271" s="4"/>
    </row>
    <row r="272" spans="3:11" x14ac:dyDescent="0.25">
      <c r="C272" s="7"/>
      <c r="E272" s="4"/>
      <c r="G272" s="4"/>
      <c r="I272" s="4"/>
      <c r="J272"/>
      <c r="K272" s="4"/>
    </row>
    <row r="273" spans="3:11" x14ac:dyDescent="0.25">
      <c r="C273" s="7"/>
      <c r="E273" s="4"/>
      <c r="G273" s="4"/>
      <c r="I273" s="4"/>
      <c r="J273"/>
      <c r="K273" s="4"/>
    </row>
    <row r="274" spans="3:11" x14ac:dyDescent="0.25">
      <c r="C274" s="7"/>
      <c r="E274" s="4"/>
      <c r="G274" s="4"/>
      <c r="I274" s="4"/>
      <c r="J274"/>
      <c r="K274" s="4"/>
    </row>
    <row r="275" spans="3:11" x14ac:dyDescent="0.25">
      <c r="C275" s="7"/>
      <c r="E275" s="4"/>
      <c r="G275" s="4"/>
      <c r="I275" s="4"/>
      <c r="J275"/>
      <c r="K275" s="4"/>
    </row>
    <row r="276" spans="3:11" x14ac:dyDescent="0.25">
      <c r="C276" s="7"/>
      <c r="E276" s="4"/>
      <c r="G276" s="4"/>
      <c r="I276" s="4"/>
      <c r="J276"/>
      <c r="K276" s="4"/>
    </row>
    <row r="277" spans="3:11" x14ac:dyDescent="0.25">
      <c r="C277" s="7"/>
      <c r="E277" s="4"/>
      <c r="G277" s="4"/>
      <c r="I277" s="4"/>
      <c r="J277"/>
      <c r="K277" s="4"/>
    </row>
    <row r="278" spans="3:11" x14ac:dyDescent="0.25">
      <c r="C278" s="7"/>
      <c r="E278" s="4"/>
      <c r="G278" s="4"/>
      <c r="I278" s="4"/>
      <c r="J278"/>
      <c r="K278" s="4"/>
    </row>
    <row r="279" spans="3:11" x14ac:dyDescent="0.25">
      <c r="C279" s="7"/>
      <c r="E279" s="4"/>
      <c r="G279" s="4"/>
      <c r="I279" s="4"/>
      <c r="J279"/>
      <c r="K279" s="4"/>
    </row>
    <row r="280" spans="3:11" x14ac:dyDescent="0.25">
      <c r="C280" s="7"/>
      <c r="E280" s="4"/>
      <c r="G280" s="4"/>
      <c r="I280" s="4"/>
      <c r="J280"/>
      <c r="K280" s="4"/>
    </row>
    <row r="281" spans="3:11" x14ac:dyDescent="0.25">
      <c r="C281" s="7"/>
      <c r="E281" s="4"/>
      <c r="G281" s="4"/>
      <c r="I281" s="4"/>
      <c r="J281"/>
      <c r="K281" s="4"/>
    </row>
    <row r="282" spans="3:11" x14ac:dyDescent="0.25">
      <c r="C282" s="7"/>
      <c r="E282" s="4"/>
      <c r="G282" s="4"/>
      <c r="I282" s="4"/>
      <c r="J282"/>
      <c r="K282" s="4"/>
    </row>
    <row r="283" spans="3:11" x14ac:dyDescent="0.25">
      <c r="C283" s="7"/>
      <c r="E283" s="4"/>
      <c r="G283" s="4"/>
      <c r="I283" s="4"/>
      <c r="J283"/>
      <c r="K283" s="4"/>
    </row>
    <row r="284" spans="3:11" x14ac:dyDescent="0.25">
      <c r="C284" s="7"/>
      <c r="E284" s="4"/>
      <c r="G284" s="4"/>
      <c r="I284" s="4"/>
      <c r="J284"/>
      <c r="K284" s="4"/>
    </row>
    <row r="285" spans="3:11" x14ac:dyDescent="0.25">
      <c r="C285" s="7"/>
      <c r="E285" s="4"/>
      <c r="G285" s="4"/>
      <c r="I285" s="4"/>
      <c r="J285"/>
      <c r="K285" s="4"/>
    </row>
    <row r="286" spans="3:11" x14ac:dyDescent="0.25">
      <c r="C286" s="7"/>
      <c r="E286" s="4"/>
      <c r="G286" s="4"/>
      <c r="I286" s="4"/>
      <c r="J286"/>
      <c r="K286" s="4"/>
    </row>
    <row r="287" spans="3:11" x14ac:dyDescent="0.25">
      <c r="C287" s="7"/>
      <c r="E287" s="4"/>
      <c r="G287" s="4"/>
      <c r="I287" s="4"/>
      <c r="J287"/>
      <c r="K287" s="4"/>
    </row>
    <row r="288" spans="3:11" x14ac:dyDescent="0.25">
      <c r="C288" s="7"/>
      <c r="E288" s="4"/>
      <c r="G288" s="4"/>
      <c r="I288" s="4"/>
      <c r="J288"/>
      <c r="K288" s="4"/>
    </row>
    <row r="289" spans="3:11" x14ac:dyDescent="0.25">
      <c r="C289" s="7"/>
      <c r="E289" s="4"/>
      <c r="G289" s="4"/>
      <c r="I289" s="4"/>
      <c r="J289"/>
      <c r="K289" s="4"/>
    </row>
    <row r="290" spans="3:11" x14ac:dyDescent="0.25">
      <c r="C290" s="7"/>
      <c r="E290" s="4"/>
      <c r="G290" s="4"/>
      <c r="I290" s="4"/>
      <c r="J290"/>
      <c r="K290" s="4"/>
    </row>
    <row r="291" spans="3:11" x14ac:dyDescent="0.25">
      <c r="C291" s="7"/>
      <c r="E291" s="4"/>
      <c r="G291" s="4"/>
      <c r="I291" s="4"/>
      <c r="J291"/>
      <c r="K291" s="4"/>
    </row>
    <row r="292" spans="3:11" x14ac:dyDescent="0.25">
      <c r="C292" s="7"/>
      <c r="E292" s="4"/>
      <c r="G292" s="4"/>
      <c r="I292" s="4"/>
      <c r="J292"/>
      <c r="K292" s="4"/>
    </row>
    <row r="293" spans="3:11" x14ac:dyDescent="0.25">
      <c r="C293" s="7"/>
      <c r="E293" s="4"/>
      <c r="G293" s="4"/>
      <c r="I293" s="4"/>
      <c r="J293"/>
      <c r="K293" s="4"/>
    </row>
    <row r="294" spans="3:11" x14ac:dyDescent="0.25">
      <c r="C294" s="7"/>
      <c r="E294" s="4"/>
      <c r="G294" s="4"/>
      <c r="I294" s="4"/>
      <c r="J294"/>
      <c r="K294" s="4"/>
    </row>
    <row r="295" spans="3:11" x14ac:dyDescent="0.25">
      <c r="C295" s="7"/>
      <c r="E295" s="4"/>
      <c r="G295" s="4"/>
      <c r="I295" s="4"/>
      <c r="J295"/>
      <c r="K295" s="4"/>
    </row>
    <row r="296" spans="3:11" x14ac:dyDescent="0.25">
      <c r="C296" s="7"/>
      <c r="E296" s="4"/>
      <c r="G296" s="4"/>
      <c r="I296" s="4"/>
      <c r="J296"/>
      <c r="K296" s="4"/>
    </row>
    <row r="297" spans="3:11" x14ac:dyDescent="0.25">
      <c r="C297" s="7"/>
      <c r="E297" s="4"/>
      <c r="G297" s="4"/>
      <c r="I297" s="4"/>
      <c r="J297"/>
      <c r="K297" s="4"/>
    </row>
    <row r="298" spans="3:11" x14ac:dyDescent="0.25">
      <c r="C298" s="7"/>
      <c r="E298" s="4"/>
      <c r="G298" s="4"/>
      <c r="I298" s="4"/>
      <c r="J298"/>
      <c r="K298" s="4"/>
    </row>
    <row r="299" spans="3:11" x14ac:dyDescent="0.25">
      <c r="C299" s="7"/>
      <c r="E299" s="4"/>
      <c r="G299" s="4"/>
      <c r="I299" s="4"/>
      <c r="J299"/>
      <c r="K299" s="4"/>
    </row>
    <row r="300" spans="3:11" x14ac:dyDescent="0.25">
      <c r="C300" s="7"/>
      <c r="E300" s="4"/>
      <c r="G300" s="4"/>
      <c r="I300" s="4"/>
      <c r="J300"/>
      <c r="K300" s="4"/>
    </row>
    <row r="301" spans="3:11" x14ac:dyDescent="0.25">
      <c r="C301" s="7"/>
      <c r="E301" s="4"/>
      <c r="G301" s="4"/>
      <c r="I301" s="4"/>
      <c r="J301"/>
      <c r="K301" s="4"/>
    </row>
    <row r="302" spans="3:11" x14ac:dyDescent="0.25">
      <c r="C302" s="7"/>
      <c r="E302" s="4"/>
      <c r="G302" s="4"/>
      <c r="I302" s="4"/>
      <c r="J302"/>
      <c r="K302" s="4"/>
    </row>
    <row r="303" spans="3:11" x14ac:dyDescent="0.25">
      <c r="C303" s="7"/>
      <c r="E303" s="4"/>
      <c r="G303" s="4"/>
      <c r="I303" s="4"/>
      <c r="J303"/>
      <c r="K303" s="4"/>
    </row>
    <row r="304" spans="3:11" x14ac:dyDescent="0.25">
      <c r="C304" s="7"/>
      <c r="E304" s="4"/>
      <c r="G304" s="4"/>
      <c r="I304" s="4"/>
      <c r="J304"/>
      <c r="K304" s="4"/>
    </row>
    <row r="305" spans="3:11" x14ac:dyDescent="0.25">
      <c r="C305" s="7"/>
      <c r="E305" s="4"/>
      <c r="G305" s="4"/>
      <c r="I305" s="4"/>
      <c r="J305"/>
      <c r="K305" s="4"/>
    </row>
    <row r="306" spans="3:11" x14ac:dyDescent="0.25">
      <c r="C306" s="7"/>
      <c r="E306" s="4"/>
      <c r="G306" s="4"/>
      <c r="I306" s="4"/>
      <c r="J306"/>
      <c r="K306" s="4"/>
    </row>
    <row r="307" spans="3:11" x14ac:dyDescent="0.25">
      <c r="C307" s="7"/>
      <c r="E307" s="4"/>
      <c r="G307" s="4"/>
      <c r="I307" s="4"/>
      <c r="J307"/>
      <c r="K307" s="4"/>
    </row>
    <row r="308" spans="3:11" x14ac:dyDescent="0.25">
      <c r="C308" s="7"/>
      <c r="E308" s="4"/>
      <c r="G308" s="4"/>
      <c r="I308" s="4"/>
      <c r="J308"/>
      <c r="K308" s="4"/>
    </row>
    <row r="309" spans="3:11" x14ac:dyDescent="0.25">
      <c r="C309" s="7"/>
      <c r="E309" s="4"/>
      <c r="G309" s="4"/>
      <c r="I309" s="4"/>
      <c r="J309"/>
      <c r="K309" s="4"/>
    </row>
    <row r="310" spans="3:11" x14ac:dyDescent="0.25">
      <c r="C310" s="7"/>
      <c r="E310" s="4"/>
      <c r="G310" s="4"/>
      <c r="I310" s="4"/>
      <c r="J310"/>
      <c r="K310" s="4"/>
    </row>
    <row r="311" spans="3:11" x14ac:dyDescent="0.25">
      <c r="C311" s="7"/>
      <c r="E311" s="4"/>
      <c r="G311" s="4"/>
      <c r="I311" s="4"/>
      <c r="J311"/>
      <c r="K311" s="4"/>
    </row>
    <row r="312" spans="3:11" x14ac:dyDescent="0.25">
      <c r="C312" s="7"/>
      <c r="E312" s="4"/>
      <c r="G312" s="4"/>
      <c r="I312" s="4"/>
      <c r="J312"/>
      <c r="K312" s="4"/>
    </row>
    <row r="313" spans="3:11" x14ac:dyDescent="0.25">
      <c r="C313" s="7"/>
      <c r="E313" s="4"/>
      <c r="G313" s="4"/>
      <c r="I313" s="4"/>
      <c r="J313"/>
      <c r="K313" s="4"/>
    </row>
    <row r="314" spans="3:11" x14ac:dyDescent="0.25">
      <c r="C314" s="7"/>
      <c r="E314" s="4"/>
      <c r="G314" s="4"/>
      <c r="I314" s="4"/>
      <c r="J314"/>
      <c r="K314" s="4"/>
    </row>
    <row r="315" spans="3:11" x14ac:dyDescent="0.25">
      <c r="C315" s="7"/>
      <c r="E315" s="4"/>
      <c r="G315" s="4"/>
      <c r="I315" s="4"/>
      <c r="J315"/>
      <c r="K315" s="4"/>
    </row>
    <row r="316" spans="3:11" x14ac:dyDescent="0.25">
      <c r="C316" s="7"/>
      <c r="E316" s="4"/>
      <c r="G316" s="4"/>
      <c r="I316" s="4"/>
      <c r="J316"/>
      <c r="K316" s="4"/>
    </row>
    <row r="317" spans="3:11" x14ac:dyDescent="0.25">
      <c r="C317" s="7"/>
      <c r="E317" s="4"/>
      <c r="G317" s="4"/>
      <c r="I317" s="4"/>
      <c r="J317"/>
      <c r="K317" s="4"/>
    </row>
    <row r="318" spans="3:11" x14ac:dyDescent="0.25">
      <c r="C318" s="7"/>
      <c r="E318" s="4"/>
      <c r="G318" s="4"/>
      <c r="I318" s="4"/>
      <c r="J318"/>
      <c r="K318" s="4"/>
    </row>
    <row r="319" spans="3:11" x14ac:dyDescent="0.25">
      <c r="C319" s="7"/>
      <c r="E319" s="4"/>
      <c r="G319" s="4"/>
      <c r="I319" s="4"/>
      <c r="J319"/>
      <c r="K319" s="4"/>
    </row>
    <row r="320" spans="3:11" x14ac:dyDescent="0.25">
      <c r="C320" s="7"/>
      <c r="E320" s="4"/>
      <c r="G320" s="4"/>
      <c r="I320" s="4"/>
      <c r="J320"/>
      <c r="K320" s="4"/>
    </row>
    <row r="321" spans="3:11" x14ac:dyDescent="0.25">
      <c r="C321" s="7"/>
      <c r="E321" s="4"/>
      <c r="G321" s="4"/>
      <c r="I321" s="4"/>
      <c r="J321"/>
      <c r="K321" s="4"/>
    </row>
    <row r="322" spans="3:11" x14ac:dyDescent="0.25">
      <c r="C322" s="7"/>
      <c r="E322" s="4"/>
      <c r="G322" s="4"/>
      <c r="I322" s="4"/>
      <c r="J322"/>
      <c r="K322" s="4"/>
    </row>
    <row r="323" spans="3:11" x14ac:dyDescent="0.25">
      <c r="C323" s="7"/>
      <c r="E323" s="4"/>
      <c r="G323" s="4"/>
      <c r="I323" s="4"/>
      <c r="J323"/>
      <c r="K323" s="4"/>
    </row>
    <row r="324" spans="3:11" x14ac:dyDescent="0.25">
      <c r="C324" s="7"/>
      <c r="E324" s="4"/>
      <c r="G324" s="4"/>
      <c r="I324" s="4"/>
      <c r="J324"/>
      <c r="K324" s="4"/>
    </row>
    <row r="325" spans="3:11" x14ac:dyDescent="0.25">
      <c r="C325" s="7"/>
      <c r="E325" s="4"/>
      <c r="G325" s="4"/>
      <c r="I325" s="4"/>
      <c r="J325"/>
      <c r="K325" s="4"/>
    </row>
    <row r="326" spans="3:11" x14ac:dyDescent="0.25">
      <c r="C326" s="7"/>
      <c r="E326" s="4"/>
      <c r="G326" s="4"/>
      <c r="I326" s="4"/>
      <c r="J326"/>
      <c r="K326" s="4"/>
    </row>
    <row r="327" spans="3:11" x14ac:dyDescent="0.25">
      <c r="C327" s="7"/>
      <c r="E327" s="4"/>
      <c r="G327" s="4"/>
      <c r="I327" s="4"/>
      <c r="J327"/>
      <c r="K327" s="4"/>
    </row>
    <row r="328" spans="3:11" x14ac:dyDescent="0.25">
      <c r="C328" s="7"/>
      <c r="E328" s="4"/>
      <c r="G328" s="4"/>
      <c r="I328" s="4"/>
      <c r="J328"/>
      <c r="K328" s="4"/>
    </row>
    <row r="329" spans="3:11" x14ac:dyDescent="0.25">
      <c r="C329" s="7"/>
      <c r="E329" s="4"/>
      <c r="G329" s="4"/>
      <c r="I329" s="4"/>
      <c r="J329"/>
      <c r="K329" s="4"/>
    </row>
    <row r="330" spans="3:11" x14ac:dyDescent="0.25">
      <c r="C330" s="7"/>
      <c r="E330" s="4"/>
      <c r="G330" s="4"/>
      <c r="I330" s="4"/>
      <c r="J330"/>
      <c r="K330" s="4"/>
    </row>
    <row r="331" spans="3:11" x14ac:dyDescent="0.25">
      <c r="C331" s="7"/>
      <c r="E331" s="4"/>
      <c r="G331" s="4"/>
      <c r="I331" s="4"/>
      <c r="J331"/>
      <c r="K331" s="4"/>
    </row>
    <row r="332" spans="3:11" x14ac:dyDescent="0.25">
      <c r="C332" s="7"/>
      <c r="E332" s="4"/>
      <c r="G332" s="4"/>
      <c r="I332" s="4"/>
      <c r="J332"/>
      <c r="K332" s="4"/>
    </row>
    <row r="333" spans="3:11" x14ac:dyDescent="0.25">
      <c r="C333" s="7"/>
      <c r="E333" s="4"/>
      <c r="G333" s="4"/>
      <c r="I333" s="4"/>
      <c r="J333"/>
      <c r="K333" s="4"/>
    </row>
    <row r="334" spans="3:11" x14ac:dyDescent="0.25">
      <c r="C334" s="7"/>
      <c r="E334" s="4"/>
      <c r="G334" s="4"/>
      <c r="I334" s="4"/>
      <c r="J334"/>
      <c r="K334" s="4"/>
    </row>
    <row r="335" spans="3:11" x14ac:dyDescent="0.25">
      <c r="C335" s="7"/>
      <c r="E335" s="4"/>
      <c r="G335" s="4"/>
      <c r="I335" s="4"/>
      <c r="J335"/>
      <c r="K335" s="4"/>
    </row>
    <row r="336" spans="3:11" x14ac:dyDescent="0.25">
      <c r="C336" s="7"/>
      <c r="E336" s="4"/>
      <c r="G336" s="4"/>
      <c r="I336" s="4"/>
      <c r="J336"/>
      <c r="K336" s="4"/>
    </row>
    <row r="337" spans="3:11" x14ac:dyDescent="0.25">
      <c r="C337" s="7"/>
      <c r="E337" s="4"/>
      <c r="G337" s="4"/>
      <c r="I337" s="4"/>
      <c r="J337"/>
      <c r="K337" s="4"/>
    </row>
    <row r="338" spans="3:11" x14ac:dyDescent="0.25">
      <c r="C338" s="7"/>
      <c r="E338" s="4"/>
      <c r="G338" s="4"/>
      <c r="I338" s="4"/>
      <c r="J338"/>
      <c r="K338" s="4"/>
    </row>
    <row r="339" spans="3:11" x14ac:dyDescent="0.25">
      <c r="C339" s="7"/>
      <c r="E339" s="4"/>
      <c r="G339" s="4"/>
      <c r="I339" s="4"/>
      <c r="J339"/>
      <c r="K339" s="4"/>
    </row>
    <row r="340" spans="3:11" x14ac:dyDescent="0.25">
      <c r="C340" s="7"/>
      <c r="E340" s="4"/>
      <c r="G340" s="4"/>
      <c r="I340" s="4"/>
      <c r="J340"/>
      <c r="K340" s="4"/>
    </row>
    <row r="341" spans="3:11" x14ac:dyDescent="0.25">
      <c r="C341" s="7"/>
      <c r="E341" s="4"/>
      <c r="G341" s="4"/>
      <c r="I341" s="4"/>
      <c r="J341"/>
      <c r="K341" s="4"/>
    </row>
    <row r="342" spans="3:11" x14ac:dyDescent="0.25">
      <c r="C342" s="7"/>
      <c r="E342" s="4"/>
      <c r="G342" s="4"/>
      <c r="I342" s="4"/>
      <c r="J342"/>
      <c r="K342" s="4"/>
    </row>
    <row r="343" spans="3:11" x14ac:dyDescent="0.25">
      <c r="C343" s="7"/>
      <c r="E343" s="4"/>
      <c r="G343" s="4"/>
      <c r="I343" s="4"/>
      <c r="J343"/>
      <c r="K343" s="4"/>
    </row>
    <row r="344" spans="3:11" x14ac:dyDescent="0.25">
      <c r="C344" s="7"/>
      <c r="E344" s="4"/>
      <c r="G344" s="4"/>
      <c r="I344" s="4"/>
      <c r="J344"/>
      <c r="K344" s="4"/>
    </row>
    <row r="345" spans="3:11" x14ac:dyDescent="0.25">
      <c r="C345" s="7"/>
      <c r="E345" s="4"/>
      <c r="G345" s="4"/>
      <c r="I345" s="4"/>
      <c r="J345"/>
      <c r="K345" s="4"/>
    </row>
    <row r="346" spans="3:11" x14ac:dyDescent="0.25">
      <c r="C346" s="7"/>
      <c r="E346" s="4"/>
      <c r="G346" s="4"/>
      <c r="I346" s="4"/>
      <c r="J346"/>
      <c r="K346" s="4"/>
    </row>
    <row r="347" spans="3:11" x14ac:dyDescent="0.25">
      <c r="C347" s="7"/>
      <c r="E347" s="4"/>
      <c r="G347" s="4"/>
      <c r="I347" s="4"/>
      <c r="J347"/>
      <c r="K347" s="4"/>
    </row>
    <row r="348" spans="3:11" x14ac:dyDescent="0.25">
      <c r="C348" s="7"/>
      <c r="E348" s="4"/>
      <c r="G348" s="4"/>
      <c r="I348" s="4"/>
      <c r="J348"/>
      <c r="K348" s="4"/>
    </row>
    <row r="349" spans="3:11" x14ac:dyDescent="0.25">
      <c r="C349" s="7"/>
      <c r="E349" s="4"/>
      <c r="G349" s="4"/>
      <c r="I349" s="4"/>
      <c r="J349"/>
      <c r="K349" s="4"/>
    </row>
    <row r="350" spans="3:11" x14ac:dyDescent="0.25">
      <c r="C350" s="7"/>
      <c r="E350" s="4"/>
      <c r="G350" s="4"/>
      <c r="I350" s="4"/>
      <c r="J350"/>
      <c r="K350" s="4"/>
    </row>
    <row r="351" spans="3:11" x14ac:dyDescent="0.25">
      <c r="C351" s="7"/>
      <c r="E351" s="4"/>
      <c r="G351" s="4"/>
      <c r="I351" s="4"/>
      <c r="J351"/>
      <c r="K351" s="4"/>
    </row>
    <row r="352" spans="3:11" x14ac:dyDescent="0.25">
      <c r="C352" s="7"/>
      <c r="E352" s="4"/>
      <c r="G352" s="4"/>
      <c r="I352" s="4"/>
      <c r="J352"/>
      <c r="K352" s="4"/>
    </row>
    <row r="353" spans="3:11" x14ac:dyDescent="0.25">
      <c r="C353" s="7"/>
      <c r="E353" s="4"/>
      <c r="G353" s="4"/>
      <c r="I353" s="4"/>
      <c r="J353"/>
      <c r="K353" s="4"/>
    </row>
    <row r="354" spans="3:11" x14ac:dyDescent="0.25">
      <c r="C354" s="7"/>
      <c r="E354" s="4"/>
      <c r="G354" s="4"/>
      <c r="I354" s="4"/>
      <c r="J354"/>
      <c r="K354" s="4"/>
    </row>
    <row r="355" spans="3:11" x14ac:dyDescent="0.25">
      <c r="C355" s="7"/>
      <c r="E355" s="4"/>
      <c r="G355" s="4"/>
      <c r="I355" s="4"/>
      <c r="J355"/>
      <c r="K355" s="4"/>
    </row>
    <row r="356" spans="3:11" x14ac:dyDescent="0.25">
      <c r="C356" s="7"/>
      <c r="E356" s="4"/>
      <c r="G356" s="4"/>
      <c r="I356" s="4"/>
      <c r="J356"/>
      <c r="K356" s="4"/>
    </row>
    <row r="357" spans="3:11" x14ac:dyDescent="0.25">
      <c r="C357" s="7"/>
      <c r="E357" s="4"/>
      <c r="G357" s="4"/>
      <c r="I357" s="4"/>
      <c r="J357"/>
      <c r="K357" s="4"/>
    </row>
    <row r="358" spans="3:11" x14ac:dyDescent="0.25">
      <c r="C358" s="7"/>
      <c r="E358" s="4"/>
      <c r="G358" s="4"/>
      <c r="I358" s="4"/>
      <c r="J358"/>
      <c r="K358" s="4"/>
    </row>
    <row r="359" spans="3:11" x14ac:dyDescent="0.25">
      <c r="C359" s="7"/>
      <c r="E359" s="4"/>
      <c r="G359" s="4"/>
      <c r="I359" s="4"/>
      <c r="J359"/>
      <c r="K359" s="4"/>
    </row>
    <row r="360" spans="3:11" x14ac:dyDescent="0.25">
      <c r="C360" s="7"/>
      <c r="E360" s="4"/>
      <c r="G360" s="4"/>
      <c r="I360" s="4"/>
      <c r="J360"/>
      <c r="K360" s="4"/>
    </row>
    <row r="361" spans="3:11" x14ac:dyDescent="0.25">
      <c r="C361" s="7"/>
      <c r="E361" s="4"/>
      <c r="G361" s="4"/>
      <c r="I361" s="4"/>
      <c r="J361"/>
      <c r="K361" s="4"/>
    </row>
    <row r="362" spans="3:11" x14ac:dyDescent="0.25">
      <c r="C362" s="7"/>
      <c r="E362" s="4"/>
      <c r="G362" s="4"/>
      <c r="I362" s="4"/>
      <c r="J362"/>
      <c r="K362" s="4"/>
    </row>
    <row r="363" spans="3:11" x14ac:dyDescent="0.25">
      <c r="C363" s="7"/>
      <c r="E363" s="4"/>
      <c r="G363" s="4"/>
      <c r="I363" s="4"/>
      <c r="J363"/>
      <c r="K363" s="4"/>
    </row>
    <row r="364" spans="3:11" x14ac:dyDescent="0.25">
      <c r="C364" s="7"/>
      <c r="E364" s="4"/>
      <c r="G364" s="4"/>
      <c r="I364" s="4"/>
      <c r="J364"/>
      <c r="K364" s="4"/>
    </row>
    <row r="365" spans="3:11" x14ac:dyDescent="0.25">
      <c r="C365" s="7"/>
      <c r="E365" s="4"/>
      <c r="G365" s="4"/>
      <c r="I365" s="4"/>
      <c r="J365"/>
      <c r="K365" s="4"/>
    </row>
    <row r="366" spans="3:11" x14ac:dyDescent="0.25">
      <c r="C366" s="7"/>
      <c r="E366" s="4"/>
      <c r="G366" s="4"/>
      <c r="I366" s="4"/>
      <c r="J366"/>
      <c r="K366" s="4"/>
    </row>
    <row r="367" spans="3:11" x14ac:dyDescent="0.25">
      <c r="C367" s="7"/>
      <c r="E367" s="4"/>
      <c r="G367" s="4"/>
      <c r="I367" s="4"/>
      <c r="J367"/>
      <c r="K367" s="4"/>
    </row>
    <row r="368" spans="3:11" x14ac:dyDescent="0.25">
      <c r="C368" s="7"/>
      <c r="E368" s="4"/>
      <c r="G368" s="4"/>
      <c r="I368" s="4"/>
      <c r="J368"/>
      <c r="K368" s="4"/>
    </row>
    <row r="369" spans="3:11" x14ac:dyDescent="0.25">
      <c r="C369" s="7"/>
      <c r="E369" s="4"/>
      <c r="G369" s="4"/>
      <c r="I369" s="4"/>
      <c r="J369"/>
      <c r="K369" s="4"/>
    </row>
    <row r="370" spans="3:11" x14ac:dyDescent="0.25">
      <c r="C370" s="7"/>
      <c r="E370" s="4"/>
      <c r="G370" s="4"/>
      <c r="I370" s="4"/>
      <c r="J370"/>
      <c r="K370" s="4"/>
    </row>
    <row r="371" spans="3:11" x14ac:dyDescent="0.25">
      <c r="C371" s="7"/>
      <c r="E371" s="4"/>
      <c r="G371" s="4"/>
      <c r="I371" s="4"/>
      <c r="J371"/>
      <c r="K371" s="4"/>
    </row>
    <row r="372" spans="3:11" x14ac:dyDescent="0.25">
      <c r="C372" s="7"/>
      <c r="E372" s="4"/>
      <c r="G372" s="4"/>
      <c r="I372" s="4"/>
      <c r="J372"/>
      <c r="K372" s="4"/>
    </row>
    <row r="373" spans="3:11" x14ac:dyDescent="0.25">
      <c r="C373" s="7"/>
      <c r="E373" s="4"/>
      <c r="G373" s="4"/>
      <c r="I373" s="4"/>
      <c r="J373"/>
      <c r="K373" s="4"/>
    </row>
    <row r="374" spans="3:11" x14ac:dyDescent="0.25">
      <c r="C374" s="7"/>
      <c r="E374" s="4"/>
      <c r="G374" s="4"/>
      <c r="I374" s="4"/>
      <c r="J374"/>
      <c r="K374" s="4"/>
    </row>
    <row r="375" spans="3:11" x14ac:dyDescent="0.25">
      <c r="C375" s="7"/>
      <c r="E375" s="4"/>
      <c r="G375" s="4"/>
      <c r="I375" s="4"/>
      <c r="J375"/>
      <c r="K375" s="4"/>
    </row>
    <row r="376" spans="3:11" x14ac:dyDescent="0.25">
      <c r="C376" s="7"/>
      <c r="E376" s="4"/>
      <c r="G376" s="4"/>
      <c r="I376" s="4"/>
      <c r="J376"/>
      <c r="K376" s="4"/>
    </row>
    <row r="377" spans="3:11" x14ac:dyDescent="0.25">
      <c r="C377" s="7"/>
      <c r="E377" s="4"/>
      <c r="G377" s="4"/>
      <c r="I377" s="4"/>
      <c r="J377"/>
      <c r="K377" s="4"/>
    </row>
    <row r="378" spans="3:11" x14ac:dyDescent="0.25">
      <c r="C378" s="7"/>
      <c r="E378" s="4"/>
      <c r="G378" s="4"/>
      <c r="I378" s="4"/>
      <c r="J378"/>
      <c r="K378" s="4"/>
    </row>
    <row r="379" spans="3:11" x14ac:dyDescent="0.25">
      <c r="C379" s="7"/>
      <c r="E379" s="4"/>
      <c r="G379" s="4"/>
      <c r="I379" s="4"/>
      <c r="J379"/>
      <c r="K379" s="4"/>
    </row>
    <row r="380" spans="3:11" x14ac:dyDescent="0.25">
      <c r="C380" s="7"/>
      <c r="E380" s="4"/>
      <c r="G380" s="4"/>
      <c r="I380" s="4"/>
      <c r="J380"/>
      <c r="K380" s="4"/>
    </row>
    <row r="381" spans="3:11" x14ac:dyDescent="0.25">
      <c r="C381" s="7"/>
      <c r="E381" s="4"/>
      <c r="G381" s="4"/>
      <c r="I381" s="4"/>
      <c r="J381"/>
      <c r="K381" s="4"/>
    </row>
    <row r="382" spans="3:11" x14ac:dyDescent="0.25">
      <c r="C382" s="7"/>
      <c r="E382" s="4"/>
      <c r="G382" s="4"/>
      <c r="I382" s="4"/>
      <c r="J382"/>
      <c r="K382" s="4"/>
    </row>
    <row r="383" spans="3:11" x14ac:dyDescent="0.25">
      <c r="C383" s="7"/>
      <c r="E383" s="4"/>
      <c r="G383" s="4"/>
      <c r="I383" s="4"/>
      <c r="J383"/>
      <c r="K383" s="4"/>
    </row>
    <row r="384" spans="3:11" x14ac:dyDescent="0.25">
      <c r="C384" s="7"/>
      <c r="E384" s="4"/>
      <c r="G384" s="4"/>
      <c r="I384" s="4"/>
      <c r="J384"/>
      <c r="K384" s="4"/>
    </row>
    <row r="385" spans="3:11" x14ac:dyDescent="0.25">
      <c r="C385" s="7"/>
      <c r="E385" s="4"/>
      <c r="G385" s="4"/>
      <c r="I385" s="4"/>
      <c r="J385"/>
      <c r="K385" s="4"/>
    </row>
    <row r="386" spans="3:11" x14ac:dyDescent="0.25">
      <c r="C386" s="7"/>
      <c r="E386" s="4"/>
      <c r="G386" s="4"/>
      <c r="I386" s="4"/>
      <c r="J386"/>
      <c r="K386" s="4"/>
    </row>
    <row r="387" spans="3:11" x14ac:dyDescent="0.25">
      <c r="C387" s="7"/>
      <c r="E387" s="4"/>
      <c r="G387" s="4"/>
      <c r="I387" s="4"/>
      <c r="J387"/>
      <c r="K387" s="4"/>
    </row>
    <row r="388" spans="3:11" x14ac:dyDescent="0.25">
      <c r="C388" s="7"/>
      <c r="E388" s="4"/>
      <c r="G388" s="4"/>
      <c r="I388" s="4"/>
      <c r="J388"/>
      <c r="K388" s="4"/>
    </row>
    <row r="389" spans="3:11" x14ac:dyDescent="0.25">
      <c r="C389" s="7"/>
      <c r="E389" s="4"/>
      <c r="G389" s="4"/>
      <c r="I389" s="4"/>
      <c r="J389"/>
      <c r="K389" s="4"/>
    </row>
    <row r="390" spans="3:11" x14ac:dyDescent="0.25">
      <c r="C390" s="7"/>
      <c r="E390" s="4"/>
      <c r="G390" s="4"/>
      <c r="I390" s="4"/>
      <c r="J390"/>
      <c r="K390" s="4"/>
    </row>
    <row r="391" spans="3:11" x14ac:dyDescent="0.25">
      <c r="C391" s="7"/>
      <c r="E391" s="4"/>
      <c r="G391" s="4"/>
      <c r="I391" s="4"/>
      <c r="J391"/>
      <c r="K391" s="4"/>
    </row>
    <row r="392" spans="3:11" x14ac:dyDescent="0.25">
      <c r="C392" s="7"/>
      <c r="E392" s="4"/>
      <c r="G392" s="4"/>
      <c r="I392" s="4"/>
      <c r="J392"/>
      <c r="K392" s="4"/>
    </row>
    <row r="393" spans="3:11" x14ac:dyDescent="0.25">
      <c r="C393" s="7"/>
      <c r="E393" s="4"/>
      <c r="G393" s="4"/>
      <c r="I393" s="4"/>
      <c r="J393"/>
      <c r="K393" s="4"/>
    </row>
    <row r="394" spans="3:11" x14ac:dyDescent="0.25">
      <c r="C394" s="7"/>
      <c r="E394" s="4"/>
      <c r="G394" s="4"/>
      <c r="I394" s="4"/>
      <c r="J394"/>
      <c r="K394" s="4"/>
    </row>
    <row r="395" spans="3:11" x14ac:dyDescent="0.25">
      <c r="C395" s="7"/>
      <c r="E395" s="4"/>
      <c r="G395" s="4"/>
      <c r="I395" s="4"/>
      <c r="J395"/>
      <c r="K395" s="4"/>
    </row>
    <row r="396" spans="3:11" x14ac:dyDescent="0.25">
      <c r="C396" s="7"/>
      <c r="E396" s="4"/>
      <c r="G396" s="4"/>
      <c r="I396" s="4"/>
      <c r="J396"/>
      <c r="K396" s="4"/>
    </row>
    <row r="397" spans="3:11" x14ac:dyDescent="0.25">
      <c r="C397" s="7"/>
      <c r="E397" s="4"/>
      <c r="G397" s="4"/>
      <c r="I397" s="4"/>
      <c r="J397"/>
      <c r="K397" s="4"/>
    </row>
    <row r="398" spans="3:11" x14ac:dyDescent="0.25">
      <c r="C398" s="7"/>
      <c r="E398" s="4"/>
      <c r="G398" s="4"/>
      <c r="I398" s="4"/>
      <c r="J398"/>
      <c r="K398" s="4"/>
    </row>
    <row r="399" spans="3:11" x14ac:dyDescent="0.25">
      <c r="C399" s="7"/>
      <c r="E399" s="4"/>
      <c r="G399" s="4"/>
      <c r="I399" s="4"/>
      <c r="J399"/>
      <c r="K399" s="4"/>
    </row>
    <row r="400" spans="3:11" x14ac:dyDescent="0.25">
      <c r="C400" s="7"/>
      <c r="E400" s="4"/>
      <c r="G400" s="4"/>
      <c r="I400" s="4"/>
      <c r="J400"/>
      <c r="K400" s="4"/>
    </row>
    <row r="401" spans="3:11" x14ac:dyDescent="0.25">
      <c r="C401" s="7"/>
      <c r="E401" s="4"/>
      <c r="G401" s="4"/>
      <c r="I401" s="4"/>
      <c r="J401"/>
      <c r="K401" s="4"/>
    </row>
    <row r="402" spans="3:11" x14ac:dyDescent="0.25">
      <c r="C402" s="7"/>
      <c r="E402" s="4"/>
      <c r="G402" s="4"/>
      <c r="I402" s="4"/>
      <c r="J402"/>
      <c r="K402" s="4"/>
    </row>
    <row r="403" spans="3:11" x14ac:dyDescent="0.25">
      <c r="C403" s="7"/>
      <c r="E403" s="4"/>
      <c r="G403" s="4"/>
      <c r="I403" s="4"/>
      <c r="J403"/>
      <c r="K403" s="4"/>
    </row>
    <row r="404" spans="3:11" x14ac:dyDescent="0.25">
      <c r="C404" s="7"/>
      <c r="E404" s="4"/>
      <c r="G404" s="4"/>
      <c r="I404" s="4"/>
      <c r="J404"/>
      <c r="K404" s="4"/>
    </row>
    <row r="405" spans="3:11" x14ac:dyDescent="0.25">
      <c r="C405" s="7"/>
      <c r="E405" s="4"/>
      <c r="G405" s="4"/>
      <c r="I405" s="4"/>
      <c r="J405"/>
      <c r="K405" s="4"/>
    </row>
    <row r="406" spans="3:11" x14ac:dyDescent="0.25">
      <c r="C406" s="7"/>
      <c r="E406" s="4"/>
      <c r="G406" s="4"/>
      <c r="I406" s="4"/>
      <c r="J406"/>
      <c r="K406" s="4"/>
    </row>
    <row r="407" spans="3:11" x14ac:dyDescent="0.25">
      <c r="C407" s="7"/>
      <c r="E407" s="4"/>
      <c r="G407" s="4"/>
      <c r="I407" s="4"/>
      <c r="J407"/>
      <c r="K407" s="4"/>
    </row>
    <row r="408" spans="3:11" x14ac:dyDescent="0.25">
      <c r="C408" s="7"/>
      <c r="E408" s="4"/>
      <c r="G408" s="4"/>
      <c r="I408" s="4"/>
      <c r="J408"/>
      <c r="K408" s="4"/>
    </row>
    <row r="409" spans="3:11" x14ac:dyDescent="0.25">
      <c r="C409" s="7"/>
      <c r="E409" s="4"/>
      <c r="G409" s="4"/>
      <c r="I409" s="4"/>
      <c r="J409"/>
      <c r="K409" s="4"/>
    </row>
    <row r="410" spans="3:11" x14ac:dyDescent="0.25">
      <c r="C410" s="7"/>
      <c r="E410" s="4"/>
      <c r="G410" s="4"/>
      <c r="I410" s="4"/>
      <c r="J410"/>
      <c r="K410" s="4"/>
    </row>
    <row r="411" spans="3:11" x14ac:dyDescent="0.25">
      <c r="C411" s="7"/>
      <c r="E411" s="4"/>
      <c r="G411" s="4"/>
      <c r="I411" s="4"/>
      <c r="J411"/>
      <c r="K411" s="4"/>
    </row>
    <row r="412" spans="3:11" x14ac:dyDescent="0.25">
      <c r="C412" s="7"/>
      <c r="E412" s="4"/>
      <c r="G412" s="4"/>
      <c r="I412" s="4"/>
      <c r="J412"/>
      <c r="K412" s="4"/>
    </row>
    <row r="413" spans="3:11" x14ac:dyDescent="0.25">
      <c r="C413" s="7"/>
      <c r="E413" s="4"/>
      <c r="G413" s="4"/>
      <c r="I413" s="4"/>
      <c r="J413"/>
      <c r="K413" s="4"/>
    </row>
    <row r="414" spans="3:11" x14ac:dyDescent="0.25">
      <c r="C414" s="7"/>
      <c r="E414" s="4"/>
      <c r="G414" s="4"/>
      <c r="I414" s="4"/>
      <c r="J414"/>
      <c r="K414" s="4"/>
    </row>
    <row r="415" spans="3:11" x14ac:dyDescent="0.25">
      <c r="C415" s="7"/>
      <c r="E415" s="4"/>
      <c r="G415" s="4"/>
      <c r="I415" s="4"/>
      <c r="J415"/>
      <c r="K415" s="4"/>
    </row>
    <row r="416" spans="3:11" x14ac:dyDescent="0.25">
      <c r="C416" s="7"/>
      <c r="E416" s="4"/>
      <c r="G416" s="4"/>
      <c r="I416" s="4"/>
      <c r="J416"/>
      <c r="K416" s="4"/>
    </row>
    <row r="417" spans="3:11" x14ac:dyDescent="0.25">
      <c r="C417" s="7"/>
      <c r="E417" s="4"/>
      <c r="G417" s="4"/>
      <c r="I417" s="4"/>
      <c r="J417"/>
      <c r="K417" s="4"/>
    </row>
    <row r="418" spans="3:11" x14ac:dyDescent="0.25">
      <c r="C418" s="7"/>
      <c r="E418" s="4"/>
      <c r="G418" s="4"/>
      <c r="I418" s="4"/>
      <c r="J418"/>
      <c r="K418" s="4"/>
    </row>
    <row r="419" spans="3:11" x14ac:dyDescent="0.25">
      <c r="C419" s="7"/>
      <c r="E419" s="4"/>
      <c r="G419" s="4"/>
      <c r="I419" s="4"/>
      <c r="J419"/>
      <c r="K419" s="4"/>
    </row>
    <row r="420" spans="3:11" x14ac:dyDescent="0.25">
      <c r="C420" s="7"/>
      <c r="E420" s="4"/>
      <c r="G420" s="4"/>
      <c r="I420" s="4"/>
      <c r="J420"/>
      <c r="K420" s="4"/>
    </row>
    <row r="421" spans="3:11" x14ac:dyDescent="0.25">
      <c r="C421" s="7"/>
      <c r="E421" s="4"/>
      <c r="G421" s="4"/>
      <c r="I421" s="4"/>
      <c r="J421"/>
      <c r="K421" s="4"/>
    </row>
    <row r="422" spans="3:11" x14ac:dyDescent="0.25">
      <c r="C422" s="7"/>
      <c r="E422" s="4"/>
      <c r="G422" s="4"/>
      <c r="I422" s="4"/>
      <c r="J422"/>
      <c r="K422" s="4"/>
    </row>
    <row r="423" spans="3:11" x14ac:dyDescent="0.25">
      <c r="C423" s="7"/>
      <c r="E423" s="4"/>
      <c r="G423" s="4"/>
      <c r="I423" s="4"/>
      <c r="J423"/>
      <c r="K423" s="4"/>
    </row>
    <row r="424" spans="3:11" x14ac:dyDescent="0.25">
      <c r="C424" s="7"/>
      <c r="E424" s="4"/>
      <c r="G424" s="4"/>
      <c r="I424" s="4"/>
      <c r="J424"/>
      <c r="K424" s="4"/>
    </row>
    <row r="425" spans="3:11" x14ac:dyDescent="0.25">
      <c r="C425" s="7"/>
      <c r="E425" s="4"/>
      <c r="G425" s="4"/>
      <c r="I425" s="4"/>
      <c r="J425"/>
      <c r="K425" s="4"/>
    </row>
    <row r="426" spans="3:11" x14ac:dyDescent="0.25">
      <c r="C426" s="7"/>
      <c r="E426" s="4"/>
      <c r="G426" s="4"/>
      <c r="I426" s="4"/>
      <c r="J426"/>
      <c r="K426" s="4"/>
    </row>
    <row r="427" spans="3:11" x14ac:dyDescent="0.25">
      <c r="C427" s="7"/>
      <c r="E427" s="4"/>
      <c r="G427" s="4"/>
      <c r="I427" s="4"/>
      <c r="J427"/>
      <c r="K427" s="4"/>
    </row>
    <row r="428" spans="3:11" x14ac:dyDescent="0.25">
      <c r="C428" s="7"/>
      <c r="E428" s="4"/>
      <c r="G428" s="4"/>
      <c r="I428" s="4"/>
      <c r="J428"/>
      <c r="K428" s="4"/>
    </row>
    <row r="429" spans="3:11" x14ac:dyDescent="0.25">
      <c r="C429" s="7"/>
      <c r="E429" s="4"/>
      <c r="G429" s="4"/>
      <c r="I429" s="4"/>
      <c r="J429"/>
      <c r="K429" s="4"/>
    </row>
    <row r="430" spans="3:11" x14ac:dyDescent="0.25">
      <c r="C430" s="7"/>
      <c r="E430" s="4"/>
      <c r="G430" s="4"/>
      <c r="I430" s="4"/>
      <c r="J430"/>
      <c r="K430" s="4"/>
    </row>
    <row r="431" spans="3:11" x14ac:dyDescent="0.25">
      <c r="C431" s="7"/>
      <c r="E431" s="4"/>
      <c r="G431" s="4"/>
      <c r="I431" s="4"/>
      <c r="J431"/>
      <c r="K431" s="4"/>
    </row>
    <row r="432" spans="3:11" x14ac:dyDescent="0.25">
      <c r="C432" s="7"/>
      <c r="E432" s="4"/>
      <c r="G432" s="4"/>
      <c r="I432" s="4"/>
      <c r="J432"/>
      <c r="K432" s="4"/>
    </row>
    <row r="433" spans="3:11" x14ac:dyDescent="0.25">
      <c r="C433" s="7"/>
      <c r="E433" s="4"/>
      <c r="G433" s="4"/>
      <c r="I433" s="4"/>
      <c r="J433"/>
      <c r="K433" s="4"/>
    </row>
    <row r="434" spans="3:11" x14ac:dyDescent="0.25">
      <c r="C434" s="7"/>
      <c r="E434" s="4"/>
      <c r="G434" s="4"/>
      <c r="I434" s="4"/>
      <c r="J434"/>
      <c r="K434" s="4"/>
    </row>
    <row r="435" spans="3:11" x14ac:dyDescent="0.25">
      <c r="C435" s="7"/>
      <c r="E435" s="4"/>
      <c r="G435" s="4"/>
      <c r="I435" s="4"/>
      <c r="J435"/>
      <c r="K435" s="4"/>
    </row>
    <row r="436" spans="3:11" x14ac:dyDescent="0.25">
      <c r="C436" s="7"/>
      <c r="E436" s="4"/>
      <c r="G436" s="4"/>
      <c r="I436" s="4"/>
      <c r="J436"/>
      <c r="K436" s="4"/>
    </row>
    <row r="437" spans="3:11" x14ac:dyDescent="0.25">
      <c r="C437" s="7"/>
      <c r="E437" s="4"/>
      <c r="G437" s="4"/>
      <c r="I437" s="4"/>
      <c r="J437"/>
      <c r="K437" s="4"/>
    </row>
    <row r="438" spans="3:11" x14ac:dyDescent="0.25">
      <c r="C438" s="7"/>
      <c r="E438" s="4"/>
      <c r="G438" s="4"/>
      <c r="I438" s="4"/>
      <c r="J438"/>
      <c r="K438" s="4"/>
    </row>
    <row r="439" spans="3:11" x14ac:dyDescent="0.25">
      <c r="C439" s="7"/>
      <c r="E439" s="4"/>
      <c r="G439" s="4"/>
      <c r="I439" s="4"/>
      <c r="J439"/>
      <c r="K439" s="4"/>
    </row>
    <row r="440" spans="3:11" x14ac:dyDescent="0.25">
      <c r="C440" s="7"/>
      <c r="E440" s="4"/>
      <c r="G440" s="4"/>
      <c r="I440" s="4"/>
      <c r="J440"/>
      <c r="K440" s="4"/>
    </row>
    <row r="441" spans="3:11" x14ac:dyDescent="0.25">
      <c r="C441" s="7"/>
      <c r="E441" s="4"/>
      <c r="G441" s="4"/>
      <c r="I441" s="4"/>
      <c r="J441"/>
      <c r="K441" s="4"/>
    </row>
    <row r="442" spans="3:11" x14ac:dyDescent="0.25">
      <c r="C442" s="7"/>
      <c r="E442" s="4"/>
      <c r="G442" s="4"/>
      <c r="I442" s="4"/>
      <c r="J442"/>
      <c r="K442" s="4"/>
    </row>
    <row r="443" spans="3:11" x14ac:dyDescent="0.25">
      <c r="C443" s="7"/>
      <c r="E443" s="4"/>
      <c r="G443" s="4"/>
      <c r="I443" s="4"/>
      <c r="J443"/>
      <c r="K443" s="4"/>
    </row>
    <row r="444" spans="3:11" x14ac:dyDescent="0.25">
      <c r="C444" s="7"/>
      <c r="E444" s="4"/>
      <c r="G444" s="4"/>
      <c r="I444" s="4"/>
      <c r="J444"/>
      <c r="K444" s="4"/>
    </row>
    <row r="445" spans="3:11" x14ac:dyDescent="0.25">
      <c r="C445" s="7"/>
      <c r="E445" s="4"/>
      <c r="G445" s="4"/>
      <c r="I445" s="4"/>
      <c r="J445"/>
      <c r="K445" s="4"/>
    </row>
    <row r="446" spans="3:11" x14ac:dyDescent="0.25">
      <c r="C446" s="7"/>
      <c r="E446" s="4"/>
      <c r="G446" s="4"/>
      <c r="I446" s="4"/>
      <c r="J446"/>
      <c r="K446" s="4"/>
    </row>
    <row r="447" spans="3:11" x14ac:dyDescent="0.25">
      <c r="C447" s="7"/>
      <c r="E447" s="4"/>
      <c r="G447" s="4"/>
      <c r="I447" s="4"/>
      <c r="J447"/>
      <c r="K447" s="4"/>
    </row>
    <row r="448" spans="3:11" x14ac:dyDescent="0.25">
      <c r="C448" s="7"/>
      <c r="E448" s="4"/>
      <c r="G448" s="4"/>
      <c r="I448" s="4"/>
      <c r="J448"/>
      <c r="K448" s="4"/>
    </row>
    <row r="449" spans="3:11" x14ac:dyDescent="0.25">
      <c r="C449" s="7"/>
      <c r="E449" s="4"/>
      <c r="G449" s="4"/>
      <c r="I449" s="4"/>
      <c r="J449"/>
      <c r="K449" s="4"/>
    </row>
    <row r="450" spans="3:11" x14ac:dyDescent="0.25">
      <c r="C450" s="7"/>
      <c r="E450" s="4"/>
      <c r="G450" s="4"/>
      <c r="I450" s="4"/>
      <c r="J450"/>
      <c r="K450" s="4"/>
    </row>
    <row r="451" spans="3:11" x14ac:dyDescent="0.25">
      <c r="C451" s="7"/>
      <c r="E451" s="4"/>
      <c r="G451" s="4"/>
      <c r="I451" s="4"/>
      <c r="J451"/>
      <c r="K451" s="4"/>
    </row>
    <row r="452" spans="3:11" x14ac:dyDescent="0.25">
      <c r="C452" s="7"/>
      <c r="E452" s="4"/>
      <c r="G452" s="4"/>
      <c r="I452" s="4"/>
      <c r="J452"/>
      <c r="K452" s="4"/>
    </row>
    <row r="453" spans="3:11" x14ac:dyDescent="0.25">
      <c r="C453" s="7"/>
      <c r="E453" s="4"/>
      <c r="G453" s="4"/>
      <c r="I453" s="4"/>
      <c r="J453"/>
      <c r="K453" s="4"/>
    </row>
    <row r="454" spans="3:11" x14ac:dyDescent="0.25">
      <c r="C454" s="7"/>
      <c r="E454" s="4"/>
      <c r="G454" s="4"/>
      <c r="I454" s="4"/>
      <c r="J454"/>
      <c r="K454" s="4"/>
    </row>
    <row r="455" spans="3:11" x14ac:dyDescent="0.25">
      <c r="C455" s="7"/>
      <c r="E455" s="4"/>
      <c r="G455" s="4"/>
      <c r="I455" s="4"/>
      <c r="J455"/>
      <c r="K455" s="4"/>
    </row>
    <row r="456" spans="3:11" x14ac:dyDescent="0.25">
      <c r="C456" s="7"/>
      <c r="E456" s="4"/>
      <c r="G456" s="4"/>
      <c r="I456" s="4"/>
      <c r="J456"/>
      <c r="K456" s="4"/>
    </row>
    <row r="457" spans="3:11" x14ac:dyDescent="0.25">
      <c r="C457" s="7"/>
      <c r="E457" s="4"/>
      <c r="G457" s="4"/>
      <c r="I457" s="4"/>
      <c r="J457"/>
      <c r="K457" s="4"/>
    </row>
    <row r="458" spans="3:11" x14ac:dyDescent="0.25">
      <c r="C458" s="7"/>
      <c r="E458" s="4"/>
      <c r="G458" s="4"/>
      <c r="I458" s="4"/>
      <c r="J458"/>
      <c r="K458" s="4"/>
    </row>
    <row r="459" spans="3:11" x14ac:dyDescent="0.25">
      <c r="C459" s="7"/>
      <c r="E459" s="4"/>
      <c r="G459" s="4"/>
      <c r="I459" s="4"/>
      <c r="J459"/>
      <c r="K459" s="4"/>
    </row>
    <row r="460" spans="3:11" x14ac:dyDescent="0.25">
      <c r="C460" s="7"/>
      <c r="E460" s="4"/>
      <c r="G460" s="4"/>
      <c r="I460" s="4"/>
      <c r="J460"/>
      <c r="K460" s="4"/>
    </row>
    <row r="461" spans="3:11" x14ac:dyDescent="0.25">
      <c r="C461" s="7"/>
      <c r="E461" s="4"/>
      <c r="G461" s="4"/>
      <c r="I461" s="4"/>
      <c r="J461"/>
      <c r="K461" s="4"/>
    </row>
    <row r="462" spans="3:11" x14ac:dyDescent="0.25">
      <c r="C462" s="7"/>
      <c r="E462" s="4"/>
      <c r="G462" s="4"/>
      <c r="I462" s="4"/>
      <c r="J462"/>
      <c r="K462" s="4"/>
    </row>
    <row r="463" spans="3:11" x14ac:dyDescent="0.25">
      <c r="C463" s="7"/>
      <c r="E463" s="4"/>
      <c r="G463" s="4"/>
      <c r="I463" s="4"/>
      <c r="J463"/>
      <c r="K463" s="4"/>
    </row>
    <row r="464" spans="3:11" x14ac:dyDescent="0.25">
      <c r="C464" s="7"/>
      <c r="E464" s="4"/>
      <c r="G464" s="4"/>
      <c r="I464" s="4"/>
      <c r="J464"/>
      <c r="K464" s="4"/>
    </row>
    <row r="465" spans="3:11" x14ac:dyDescent="0.25">
      <c r="C465" s="7"/>
      <c r="E465" s="4"/>
      <c r="G465" s="4"/>
      <c r="I465" s="4"/>
      <c r="J465"/>
      <c r="K465" s="4"/>
    </row>
    <row r="466" spans="3:11" x14ac:dyDescent="0.25">
      <c r="C466" s="7"/>
      <c r="E466" s="4"/>
      <c r="G466" s="4"/>
      <c r="I466" s="4"/>
      <c r="J466"/>
      <c r="K466" s="4"/>
    </row>
    <row r="467" spans="3:11" x14ac:dyDescent="0.25">
      <c r="C467" s="7"/>
      <c r="E467" s="4"/>
      <c r="G467" s="4"/>
      <c r="I467" s="4"/>
      <c r="J467"/>
      <c r="K467" s="4"/>
    </row>
    <row r="468" spans="3:11" x14ac:dyDescent="0.25">
      <c r="C468" s="7"/>
      <c r="E468" s="4"/>
      <c r="G468" s="4"/>
      <c r="I468" s="4"/>
      <c r="J468"/>
      <c r="K468" s="4"/>
    </row>
    <row r="469" spans="3:11" x14ac:dyDescent="0.25">
      <c r="C469" s="7"/>
      <c r="E469" s="4"/>
      <c r="G469" s="4"/>
      <c r="I469" s="4"/>
      <c r="J469"/>
      <c r="K469" s="4"/>
    </row>
    <row r="470" spans="3:11" x14ac:dyDescent="0.25">
      <c r="C470" s="7"/>
      <c r="E470" s="4"/>
      <c r="G470" s="4"/>
      <c r="I470" s="4"/>
      <c r="J470"/>
      <c r="K470" s="4"/>
    </row>
    <row r="471" spans="3:11" x14ac:dyDescent="0.25">
      <c r="C471" s="7"/>
      <c r="E471" s="4"/>
      <c r="G471" s="4"/>
      <c r="I471" s="4"/>
      <c r="J471"/>
      <c r="K471" s="4"/>
    </row>
    <row r="472" spans="3:11" x14ac:dyDescent="0.25">
      <c r="C472" s="7"/>
      <c r="E472" s="4"/>
      <c r="G472" s="4"/>
      <c r="I472" s="4"/>
      <c r="J472"/>
      <c r="K472" s="4"/>
    </row>
    <row r="473" spans="3:11" x14ac:dyDescent="0.25">
      <c r="C473" s="7"/>
      <c r="E473" s="4"/>
      <c r="G473" s="4"/>
      <c r="I473" s="4"/>
      <c r="J473"/>
      <c r="K473" s="4"/>
    </row>
    <row r="474" spans="3:11" x14ac:dyDescent="0.25">
      <c r="C474" s="7"/>
      <c r="E474" s="4"/>
      <c r="G474" s="4"/>
      <c r="I474" s="4"/>
      <c r="J474"/>
      <c r="K474" s="4"/>
    </row>
    <row r="475" spans="3:11" x14ac:dyDescent="0.25">
      <c r="C475" s="7"/>
      <c r="E475" s="4"/>
      <c r="G475" s="4"/>
      <c r="I475" s="4"/>
      <c r="J475"/>
      <c r="K475" s="4"/>
    </row>
    <row r="476" spans="3:11" x14ac:dyDescent="0.25">
      <c r="C476" s="7"/>
      <c r="E476" s="4"/>
      <c r="G476" s="4"/>
      <c r="I476" s="4"/>
      <c r="J476"/>
      <c r="K476" s="4"/>
    </row>
    <row r="477" spans="3:11" x14ac:dyDescent="0.25">
      <c r="C477" s="7"/>
      <c r="E477" s="4"/>
      <c r="G477" s="4"/>
      <c r="I477" s="4"/>
      <c r="J477"/>
      <c r="K477" s="4"/>
    </row>
    <row r="478" spans="3:11" x14ac:dyDescent="0.25">
      <c r="C478" s="7"/>
      <c r="E478" s="4"/>
      <c r="G478" s="4"/>
      <c r="I478" s="4"/>
      <c r="J478"/>
      <c r="K478" s="4"/>
    </row>
    <row r="479" spans="3:11" x14ac:dyDescent="0.25">
      <c r="C479" s="7"/>
      <c r="E479" s="4"/>
      <c r="G479" s="4"/>
      <c r="I479" s="4"/>
      <c r="J479"/>
      <c r="K479" s="4"/>
    </row>
    <row r="480" spans="3:11" x14ac:dyDescent="0.25">
      <c r="C480" s="7"/>
      <c r="E480" s="4"/>
      <c r="G480" s="4"/>
      <c r="I480" s="4"/>
      <c r="J480"/>
      <c r="K480" s="4"/>
    </row>
    <row r="481" spans="3:11" x14ac:dyDescent="0.25">
      <c r="C481" s="7"/>
      <c r="E481" s="4"/>
      <c r="G481" s="4"/>
      <c r="I481" s="4"/>
      <c r="J481"/>
      <c r="K481" s="4"/>
    </row>
    <row r="482" spans="3:11" x14ac:dyDescent="0.25">
      <c r="C482" s="7"/>
      <c r="E482" s="4"/>
      <c r="G482" s="4"/>
      <c r="I482" s="4"/>
      <c r="J482"/>
      <c r="K482" s="4"/>
    </row>
    <row r="483" spans="3:11" x14ac:dyDescent="0.25">
      <c r="C483" s="7"/>
      <c r="E483" s="4"/>
      <c r="G483" s="4"/>
      <c r="I483" s="4"/>
      <c r="J483"/>
      <c r="K483" s="4"/>
    </row>
    <row r="484" spans="3:11" x14ac:dyDescent="0.25">
      <c r="C484" s="7"/>
      <c r="E484" s="4"/>
      <c r="G484" s="4"/>
      <c r="I484" s="4"/>
      <c r="J484"/>
      <c r="K484" s="4"/>
    </row>
    <row r="485" spans="3:11" x14ac:dyDescent="0.25">
      <c r="C485" s="7"/>
      <c r="E485" s="4"/>
      <c r="G485" s="4"/>
      <c r="I485" s="4"/>
      <c r="J485"/>
      <c r="K485" s="4"/>
    </row>
    <row r="486" spans="3:11" x14ac:dyDescent="0.25">
      <c r="C486" s="7"/>
      <c r="E486" s="4"/>
      <c r="G486" s="4"/>
      <c r="I486" s="4"/>
      <c r="J486"/>
      <c r="K486" s="4"/>
    </row>
    <row r="487" spans="3:11" x14ac:dyDescent="0.25">
      <c r="C487" s="7"/>
      <c r="E487" s="4"/>
      <c r="G487" s="4"/>
      <c r="I487" s="4"/>
      <c r="J487"/>
      <c r="K487" s="4"/>
    </row>
    <row r="488" spans="3:11" x14ac:dyDescent="0.25">
      <c r="C488" s="7"/>
      <c r="E488" s="4"/>
      <c r="G488" s="4"/>
      <c r="I488" s="4"/>
      <c r="J488"/>
      <c r="K488" s="4"/>
    </row>
    <row r="489" spans="3:11" x14ac:dyDescent="0.25">
      <c r="C489" s="7"/>
      <c r="E489" s="4"/>
      <c r="G489" s="4"/>
      <c r="I489" s="4"/>
      <c r="J489"/>
      <c r="K489" s="4"/>
    </row>
    <row r="490" spans="3:11" x14ac:dyDescent="0.25">
      <c r="C490" s="7"/>
      <c r="E490" s="4"/>
      <c r="G490" s="4"/>
      <c r="I490" s="4"/>
      <c r="J490"/>
      <c r="K490" s="4"/>
    </row>
    <row r="491" spans="3:11" x14ac:dyDescent="0.25">
      <c r="C491" s="7"/>
      <c r="E491" s="4"/>
      <c r="G491" s="4"/>
      <c r="I491" s="4"/>
      <c r="J491"/>
      <c r="K491" s="4"/>
    </row>
    <row r="492" spans="3:11" x14ac:dyDescent="0.25">
      <c r="C492" s="7"/>
      <c r="E492" s="4"/>
      <c r="G492" s="4"/>
      <c r="I492" s="4"/>
      <c r="J492"/>
      <c r="K492" s="4"/>
    </row>
    <row r="493" spans="3:11" x14ac:dyDescent="0.25">
      <c r="C493" s="7"/>
      <c r="E493" s="4"/>
      <c r="G493" s="4"/>
      <c r="I493" s="4"/>
      <c r="J493"/>
      <c r="K493" s="4"/>
    </row>
    <row r="494" spans="3:11" x14ac:dyDescent="0.25">
      <c r="C494" s="7"/>
      <c r="E494" s="4"/>
      <c r="G494" s="4"/>
      <c r="I494" s="4"/>
      <c r="J494"/>
      <c r="K494" s="4"/>
    </row>
    <row r="495" spans="3:11" x14ac:dyDescent="0.25">
      <c r="C495" s="7"/>
      <c r="E495" s="4"/>
      <c r="G495" s="4"/>
      <c r="I495" s="4"/>
      <c r="J495"/>
      <c r="K495" s="4"/>
    </row>
    <row r="496" spans="3:11" x14ac:dyDescent="0.25">
      <c r="C496" s="7"/>
      <c r="E496" s="4"/>
      <c r="G496" s="4"/>
      <c r="I496" s="4"/>
      <c r="J496"/>
      <c r="K496" s="4"/>
    </row>
    <row r="497" spans="3:11" x14ac:dyDescent="0.25">
      <c r="C497" s="7"/>
      <c r="E497" s="4"/>
      <c r="G497" s="4"/>
      <c r="I497" s="4"/>
      <c r="J497"/>
      <c r="K497" s="4"/>
    </row>
    <row r="498" spans="3:11" x14ac:dyDescent="0.25">
      <c r="C498" s="7"/>
      <c r="E498" s="4"/>
      <c r="G498" s="4"/>
      <c r="I498" s="4"/>
      <c r="J498"/>
      <c r="K498" s="4"/>
    </row>
    <row r="499" spans="3:11" x14ac:dyDescent="0.25">
      <c r="C499" s="7"/>
      <c r="E499" s="4"/>
      <c r="G499" s="4"/>
      <c r="I499" s="4"/>
      <c r="J499"/>
      <c r="K499" s="4"/>
    </row>
    <row r="500" spans="3:11" x14ac:dyDescent="0.25">
      <c r="C500" s="7"/>
      <c r="E500" s="4"/>
      <c r="G500" s="4"/>
      <c r="I500" s="4"/>
      <c r="J500"/>
      <c r="K500" s="4"/>
    </row>
    <row r="501" spans="3:11" x14ac:dyDescent="0.25">
      <c r="C501" s="7"/>
      <c r="E501" s="4"/>
      <c r="G501" s="4"/>
      <c r="I501" s="4"/>
      <c r="J501"/>
      <c r="K501" s="4"/>
    </row>
    <row r="502" spans="3:11" x14ac:dyDescent="0.25">
      <c r="C502" s="7"/>
      <c r="E502" s="4"/>
      <c r="G502" s="4"/>
      <c r="I502" s="4"/>
      <c r="J502"/>
      <c r="K502" s="4"/>
    </row>
    <row r="503" spans="3:11" x14ac:dyDescent="0.25">
      <c r="C503" s="7"/>
      <c r="E503" s="4"/>
      <c r="G503" s="4"/>
      <c r="I503" s="4"/>
      <c r="J503"/>
      <c r="K503" s="4"/>
    </row>
    <row r="504" spans="3:11" x14ac:dyDescent="0.25">
      <c r="C504" s="7"/>
      <c r="E504" s="4"/>
      <c r="G504" s="4"/>
      <c r="I504" s="4"/>
      <c r="J504"/>
      <c r="K504" s="4"/>
    </row>
    <row r="505" spans="3:11" x14ac:dyDescent="0.25">
      <c r="C505" s="7"/>
      <c r="E505" s="4"/>
      <c r="G505" s="4"/>
      <c r="I505" s="4"/>
      <c r="J505"/>
      <c r="K505" s="4"/>
    </row>
    <row r="506" spans="3:11" x14ac:dyDescent="0.25">
      <c r="C506" s="7"/>
      <c r="E506" s="4"/>
      <c r="G506" s="4"/>
      <c r="I506" s="4"/>
      <c r="J506"/>
      <c r="K506" s="4"/>
    </row>
    <row r="507" spans="3:11" x14ac:dyDescent="0.25">
      <c r="C507" s="7"/>
      <c r="E507" s="4"/>
      <c r="G507" s="4"/>
      <c r="I507" s="4"/>
      <c r="J507"/>
      <c r="K507" s="4"/>
    </row>
    <row r="508" spans="3:11" x14ac:dyDescent="0.25">
      <c r="C508" s="7"/>
      <c r="E508" s="4"/>
      <c r="G508" s="4"/>
      <c r="I508" s="4"/>
      <c r="J508"/>
      <c r="K508" s="4"/>
    </row>
    <row r="509" spans="3:11" x14ac:dyDescent="0.25">
      <c r="C509" s="7"/>
      <c r="E509" s="4"/>
      <c r="G509" s="4"/>
      <c r="I509" s="4"/>
      <c r="J509"/>
      <c r="K509" s="4"/>
    </row>
    <row r="510" spans="3:11" x14ac:dyDescent="0.25">
      <c r="C510" s="7"/>
      <c r="E510" s="4"/>
      <c r="G510" s="4"/>
      <c r="I510" s="4"/>
      <c r="J510"/>
      <c r="K510" s="4"/>
    </row>
    <row r="511" spans="3:11" x14ac:dyDescent="0.25">
      <c r="C511" s="7"/>
      <c r="E511" s="4"/>
      <c r="G511" s="4"/>
      <c r="I511" s="4"/>
      <c r="J511"/>
      <c r="K511" s="4"/>
    </row>
    <row r="512" spans="3:11" x14ac:dyDescent="0.25">
      <c r="C512" s="7"/>
      <c r="E512" s="4"/>
      <c r="G512" s="4"/>
      <c r="I512" s="4"/>
      <c r="J512"/>
      <c r="K512" s="4"/>
    </row>
    <row r="513" spans="3:11" x14ac:dyDescent="0.25">
      <c r="C513" s="7"/>
      <c r="E513" s="4"/>
      <c r="G513" s="4"/>
      <c r="I513" s="4"/>
      <c r="J513"/>
      <c r="K513" s="4"/>
    </row>
    <row r="514" spans="3:11" x14ac:dyDescent="0.25">
      <c r="C514" s="7"/>
      <c r="E514" s="4"/>
      <c r="G514" s="4"/>
      <c r="I514" s="4"/>
      <c r="J514"/>
      <c r="K514" s="4"/>
    </row>
    <row r="515" spans="3:11" x14ac:dyDescent="0.25">
      <c r="C515" s="7"/>
      <c r="E515" s="4"/>
      <c r="G515" s="4"/>
      <c r="I515" s="4"/>
      <c r="J515"/>
      <c r="K515" s="4"/>
    </row>
    <row r="516" spans="3:11" x14ac:dyDescent="0.25">
      <c r="C516" s="7"/>
      <c r="E516" s="4"/>
      <c r="G516" s="4"/>
      <c r="I516" s="4"/>
      <c r="J516"/>
      <c r="K516" s="4"/>
    </row>
    <row r="517" spans="3:11" x14ac:dyDescent="0.25">
      <c r="C517" s="7"/>
      <c r="E517" s="4"/>
      <c r="G517" s="4"/>
      <c r="I517" s="4"/>
      <c r="J517"/>
      <c r="K517" s="4"/>
    </row>
    <row r="518" spans="3:11" x14ac:dyDescent="0.25">
      <c r="C518" s="7"/>
      <c r="E518" s="4"/>
      <c r="G518" s="4"/>
      <c r="I518" s="4"/>
      <c r="J518"/>
      <c r="K518" s="4"/>
    </row>
    <row r="519" spans="3:11" x14ac:dyDescent="0.25">
      <c r="C519" s="7"/>
      <c r="E519" s="4"/>
      <c r="G519" s="4"/>
      <c r="I519" s="4"/>
      <c r="J519"/>
      <c r="K519" s="4"/>
    </row>
    <row r="520" spans="3:11" x14ac:dyDescent="0.25">
      <c r="C520" s="7"/>
      <c r="E520" s="4"/>
      <c r="G520" s="4"/>
      <c r="I520" s="4"/>
      <c r="J520"/>
      <c r="K520" s="4"/>
    </row>
    <row r="521" spans="3:11" x14ac:dyDescent="0.25">
      <c r="C521" s="7"/>
      <c r="E521" s="4"/>
      <c r="G521" s="4"/>
      <c r="I521" s="4"/>
      <c r="J521"/>
      <c r="K521" s="4"/>
    </row>
    <row r="522" spans="3:11" x14ac:dyDescent="0.25">
      <c r="C522" s="7"/>
      <c r="E522" s="4"/>
      <c r="G522" s="4"/>
      <c r="I522" s="4"/>
      <c r="J522"/>
      <c r="K522" s="4"/>
    </row>
    <row r="523" spans="3:11" x14ac:dyDescent="0.25">
      <c r="C523" s="7"/>
      <c r="E523" s="4"/>
      <c r="G523" s="4"/>
      <c r="I523" s="4"/>
      <c r="J523"/>
      <c r="K523" s="4"/>
    </row>
    <row r="524" spans="3:11" x14ac:dyDescent="0.25">
      <c r="C524" s="7"/>
      <c r="E524" s="4"/>
      <c r="G524" s="4"/>
      <c r="I524" s="4"/>
      <c r="J524"/>
      <c r="K524" s="4"/>
    </row>
    <row r="525" spans="3:11" x14ac:dyDescent="0.25">
      <c r="C525" s="7"/>
      <c r="E525" s="4"/>
      <c r="G525" s="4"/>
      <c r="I525" s="4"/>
      <c r="J525"/>
      <c r="K525" s="4"/>
    </row>
    <row r="526" spans="3:11" x14ac:dyDescent="0.25">
      <c r="C526" s="7"/>
      <c r="E526" s="4"/>
      <c r="G526" s="4"/>
      <c r="I526" s="4"/>
      <c r="J526"/>
      <c r="K526" s="4"/>
    </row>
    <row r="527" spans="3:11" x14ac:dyDescent="0.25">
      <c r="C527" s="7"/>
      <c r="E527" s="4"/>
      <c r="G527" s="4"/>
      <c r="I527" s="4"/>
      <c r="J527"/>
      <c r="K527" s="4"/>
    </row>
    <row r="528" spans="3:11" x14ac:dyDescent="0.25">
      <c r="C528" s="7"/>
      <c r="E528" s="4"/>
      <c r="G528" s="4"/>
      <c r="I528" s="4"/>
      <c r="J528"/>
      <c r="K528" s="4"/>
    </row>
    <row r="529" spans="3:11" x14ac:dyDescent="0.25">
      <c r="C529" s="7"/>
      <c r="E529" s="4"/>
      <c r="G529" s="4"/>
      <c r="I529" s="4"/>
      <c r="J529"/>
      <c r="K529" s="4"/>
    </row>
    <row r="530" spans="3:11" x14ac:dyDescent="0.25">
      <c r="C530" s="7"/>
      <c r="E530" s="4"/>
      <c r="G530" s="4"/>
      <c r="I530" s="4"/>
      <c r="J530"/>
      <c r="K530" s="4"/>
    </row>
    <row r="531" spans="3:11" x14ac:dyDescent="0.25">
      <c r="C531" s="7"/>
      <c r="E531" s="4"/>
      <c r="G531" s="4"/>
      <c r="I531" s="4"/>
      <c r="J531"/>
      <c r="K531" s="4"/>
    </row>
    <row r="532" spans="3:11" x14ac:dyDescent="0.25">
      <c r="C532" s="7"/>
      <c r="E532" s="4"/>
      <c r="G532" s="4"/>
      <c r="I532" s="4"/>
      <c r="J532"/>
      <c r="K532" s="4"/>
    </row>
    <row r="533" spans="3:11" x14ac:dyDescent="0.25">
      <c r="C533" s="7"/>
      <c r="E533" s="4"/>
      <c r="G533" s="4"/>
      <c r="I533" s="4"/>
      <c r="J533"/>
      <c r="K533" s="4"/>
    </row>
    <row r="534" spans="3:11" x14ac:dyDescent="0.25">
      <c r="C534" s="7"/>
      <c r="E534" s="4"/>
      <c r="G534" s="4"/>
      <c r="I534" s="4"/>
      <c r="J534"/>
      <c r="K534" s="4"/>
    </row>
    <row r="535" spans="3:11" x14ac:dyDescent="0.25">
      <c r="C535" s="7"/>
      <c r="E535" s="4"/>
      <c r="G535" s="4"/>
      <c r="I535" s="4"/>
      <c r="J535"/>
      <c r="K535" s="4"/>
    </row>
    <row r="536" spans="3:11" x14ac:dyDescent="0.25">
      <c r="C536" s="7"/>
      <c r="E536" s="4"/>
      <c r="G536" s="4"/>
      <c r="I536" s="4"/>
      <c r="J536"/>
      <c r="K536" s="4"/>
    </row>
    <row r="537" spans="3:11" x14ac:dyDescent="0.25">
      <c r="C537" s="7"/>
      <c r="E537" s="4"/>
      <c r="G537" s="4"/>
      <c r="I537" s="4"/>
      <c r="J537"/>
      <c r="K537" s="4"/>
    </row>
    <row r="538" spans="3:11" x14ac:dyDescent="0.25">
      <c r="C538" s="7"/>
      <c r="E538" s="4"/>
      <c r="G538" s="4"/>
      <c r="I538" s="4"/>
      <c r="J538"/>
      <c r="K538" s="4"/>
    </row>
    <row r="539" spans="3:11" x14ac:dyDescent="0.25">
      <c r="C539" s="7"/>
      <c r="E539" s="4"/>
      <c r="G539" s="4"/>
      <c r="I539" s="4"/>
      <c r="J539"/>
      <c r="K539" s="4"/>
    </row>
    <row r="540" spans="3:11" x14ac:dyDescent="0.25">
      <c r="C540" s="7"/>
      <c r="E540" s="4"/>
      <c r="G540" s="4"/>
      <c r="I540" s="4"/>
      <c r="J540"/>
      <c r="K540" s="4"/>
    </row>
    <row r="541" spans="3:11" x14ac:dyDescent="0.25">
      <c r="C541" s="7"/>
      <c r="E541" s="4"/>
      <c r="G541" s="4"/>
      <c r="I541" s="4"/>
      <c r="J541"/>
      <c r="K541" s="4"/>
    </row>
    <row r="542" spans="3:11" x14ac:dyDescent="0.25">
      <c r="C542" s="7"/>
      <c r="E542" s="4"/>
      <c r="G542" s="4"/>
      <c r="I542" s="4"/>
      <c r="J542"/>
      <c r="K542" s="4"/>
    </row>
    <row r="543" spans="3:11" x14ac:dyDescent="0.25">
      <c r="C543" s="7"/>
      <c r="E543" s="4"/>
      <c r="G543" s="4"/>
      <c r="I543" s="4"/>
      <c r="J543"/>
      <c r="K543" s="4"/>
    </row>
    <row r="544" spans="3:11" x14ac:dyDescent="0.25">
      <c r="C544" s="7"/>
      <c r="E544" s="4"/>
      <c r="G544" s="4"/>
      <c r="I544" s="4"/>
      <c r="J544"/>
      <c r="K544" s="4"/>
    </row>
    <row r="545" spans="3:11" x14ac:dyDescent="0.25">
      <c r="C545" s="7"/>
      <c r="E545" s="4"/>
      <c r="G545" s="4"/>
      <c r="I545" s="4"/>
      <c r="J545"/>
      <c r="K545" s="4"/>
    </row>
    <row r="546" spans="3:11" x14ac:dyDescent="0.25">
      <c r="C546" s="7"/>
      <c r="E546" s="4"/>
      <c r="G546" s="4"/>
      <c r="I546" s="4"/>
      <c r="J546"/>
      <c r="K546" s="4"/>
    </row>
    <row r="547" spans="3:11" x14ac:dyDescent="0.25">
      <c r="C547" s="7"/>
      <c r="E547" s="4"/>
      <c r="G547" s="4"/>
      <c r="I547" s="4"/>
      <c r="J547"/>
      <c r="K547" s="4"/>
    </row>
    <row r="548" spans="3:11" x14ac:dyDescent="0.25">
      <c r="C548" s="7"/>
      <c r="E548" s="4"/>
      <c r="G548" s="4"/>
      <c r="I548" s="4"/>
      <c r="J548"/>
      <c r="K548" s="4"/>
    </row>
    <row r="549" spans="3:11" x14ac:dyDescent="0.25">
      <c r="C549" s="7"/>
      <c r="E549" s="4"/>
      <c r="G549" s="4"/>
      <c r="I549" s="4"/>
      <c r="J549"/>
      <c r="K549" s="4"/>
    </row>
    <row r="550" spans="3:11" x14ac:dyDescent="0.25">
      <c r="C550" s="7"/>
      <c r="E550" s="4"/>
      <c r="G550" s="4"/>
      <c r="I550" s="4"/>
      <c r="J550"/>
      <c r="K550" s="4"/>
    </row>
    <row r="551" spans="3:11" x14ac:dyDescent="0.25">
      <c r="C551" s="7"/>
      <c r="E551" s="4"/>
      <c r="G551" s="4"/>
      <c r="I551" s="4"/>
      <c r="J551"/>
      <c r="K551" s="4"/>
    </row>
    <row r="552" spans="3:11" x14ac:dyDescent="0.25">
      <c r="C552" s="7"/>
      <c r="E552" s="4"/>
      <c r="G552" s="4"/>
      <c r="I552" s="4"/>
      <c r="J552"/>
      <c r="K552" s="4"/>
    </row>
    <row r="553" spans="3:11" x14ac:dyDescent="0.25">
      <c r="C553" s="7"/>
      <c r="E553" s="4"/>
      <c r="G553" s="4"/>
      <c r="I553" s="4"/>
      <c r="J553"/>
      <c r="K553" s="4"/>
    </row>
    <row r="554" spans="3:11" x14ac:dyDescent="0.25">
      <c r="C554" s="7"/>
      <c r="E554" s="4"/>
      <c r="G554" s="4"/>
      <c r="I554" s="4"/>
      <c r="J554"/>
      <c r="K554" s="4"/>
    </row>
    <row r="555" spans="3:11" x14ac:dyDescent="0.25">
      <c r="C555" s="7"/>
      <c r="E555" s="4"/>
      <c r="G555" s="4"/>
      <c r="I555" s="4"/>
      <c r="J555"/>
      <c r="K555" s="4"/>
    </row>
    <row r="556" spans="3:11" x14ac:dyDescent="0.25">
      <c r="C556" s="7"/>
      <c r="E556" s="4"/>
      <c r="G556" s="4"/>
      <c r="I556" s="4"/>
      <c r="J556"/>
      <c r="K556" s="4"/>
    </row>
    <row r="557" spans="3:11" x14ac:dyDescent="0.25">
      <c r="C557" s="7"/>
      <c r="E557" s="4"/>
      <c r="G557" s="4"/>
      <c r="I557" s="4"/>
      <c r="J557"/>
      <c r="K557" s="4"/>
    </row>
    <row r="558" spans="3:11" x14ac:dyDescent="0.25">
      <c r="C558" s="7"/>
      <c r="E558" s="4"/>
      <c r="G558" s="4"/>
      <c r="I558" s="4"/>
      <c r="J558"/>
      <c r="K558" s="4"/>
    </row>
    <row r="559" spans="3:11" x14ac:dyDescent="0.25">
      <c r="C559" s="7"/>
      <c r="E559" s="4"/>
      <c r="G559" s="4"/>
      <c r="I559" s="4"/>
      <c r="J559"/>
      <c r="K559" s="4"/>
    </row>
    <row r="560" spans="3:11" x14ac:dyDescent="0.25">
      <c r="C560" s="7"/>
      <c r="E560" s="4"/>
      <c r="G560" s="4"/>
      <c r="I560" s="4"/>
      <c r="J560"/>
      <c r="K560" s="4"/>
    </row>
    <row r="561" spans="3:11" x14ac:dyDescent="0.25">
      <c r="C561" s="7"/>
      <c r="E561" s="4"/>
      <c r="G561" s="4"/>
      <c r="I561" s="4"/>
      <c r="J561"/>
      <c r="K561" s="4"/>
    </row>
    <row r="562" spans="3:11" x14ac:dyDescent="0.25">
      <c r="C562" s="7"/>
      <c r="E562" s="4"/>
      <c r="G562" s="4"/>
      <c r="I562" s="4"/>
      <c r="J562"/>
      <c r="K562" s="4"/>
    </row>
    <row r="563" spans="3:11" x14ac:dyDescent="0.25">
      <c r="C563" s="7"/>
      <c r="E563" s="4"/>
      <c r="G563" s="4"/>
      <c r="I563" s="4"/>
      <c r="J563"/>
      <c r="K563" s="4"/>
    </row>
    <row r="564" spans="3:11" x14ac:dyDescent="0.25">
      <c r="C564" s="7"/>
      <c r="E564" s="4"/>
      <c r="G564" s="4"/>
      <c r="I564" s="4"/>
      <c r="J564"/>
      <c r="K564" s="4"/>
    </row>
    <row r="565" spans="3:11" x14ac:dyDescent="0.25">
      <c r="C565" s="7"/>
      <c r="E565" s="4"/>
      <c r="G565" s="4"/>
      <c r="I565" s="4"/>
      <c r="J565"/>
      <c r="K565" s="4"/>
    </row>
    <row r="566" spans="3:11" x14ac:dyDescent="0.25">
      <c r="C566" s="7"/>
      <c r="E566" s="4"/>
      <c r="G566" s="4"/>
      <c r="I566" s="4"/>
      <c r="J566"/>
      <c r="K566" s="4"/>
    </row>
    <row r="567" spans="3:11" x14ac:dyDescent="0.25">
      <c r="C567" s="7"/>
      <c r="E567" s="4"/>
      <c r="G567" s="4"/>
      <c r="I567" s="4"/>
      <c r="J567"/>
      <c r="K567" s="4"/>
    </row>
    <row r="568" spans="3:11" x14ac:dyDescent="0.25">
      <c r="C568" s="7"/>
      <c r="E568" s="4"/>
      <c r="G568" s="4"/>
      <c r="I568" s="4"/>
      <c r="J568"/>
      <c r="K568" s="4"/>
    </row>
    <row r="569" spans="3:11" x14ac:dyDescent="0.25">
      <c r="C569" s="7"/>
      <c r="E569" s="4"/>
      <c r="G569" s="4"/>
      <c r="I569" s="4"/>
      <c r="J569"/>
      <c r="K569" s="4"/>
    </row>
    <row r="570" spans="3:11" x14ac:dyDescent="0.25">
      <c r="C570" s="7"/>
      <c r="E570" s="4"/>
      <c r="G570" s="4"/>
      <c r="I570" s="4"/>
      <c r="J570"/>
      <c r="K570" s="4"/>
    </row>
    <row r="571" spans="3:11" x14ac:dyDescent="0.25">
      <c r="C571" s="7"/>
      <c r="E571" s="4"/>
      <c r="G571" s="4"/>
      <c r="I571" s="4"/>
      <c r="J571"/>
      <c r="K571" s="4"/>
    </row>
    <row r="572" spans="3:11" x14ac:dyDescent="0.25">
      <c r="C572" s="7"/>
      <c r="E572" s="4"/>
      <c r="G572" s="4"/>
      <c r="I572" s="4"/>
      <c r="J572"/>
      <c r="K572" s="4"/>
    </row>
    <row r="573" spans="3:11" x14ac:dyDescent="0.25">
      <c r="C573" s="7"/>
      <c r="E573" s="4"/>
      <c r="G573" s="4"/>
      <c r="I573" s="4"/>
      <c r="J573"/>
      <c r="K573" s="4"/>
    </row>
    <row r="574" spans="3:11" x14ac:dyDescent="0.25">
      <c r="C574" s="7"/>
      <c r="E574" s="4"/>
      <c r="G574" s="4"/>
      <c r="I574" s="4"/>
      <c r="J574"/>
      <c r="K574" s="4"/>
    </row>
    <row r="575" spans="3:11" x14ac:dyDescent="0.25">
      <c r="C575" s="7"/>
      <c r="E575" s="4"/>
      <c r="G575" s="4"/>
      <c r="I575" s="4"/>
      <c r="J575"/>
      <c r="K575" s="4"/>
    </row>
    <row r="576" spans="3:11" x14ac:dyDescent="0.25">
      <c r="C576" s="7"/>
      <c r="E576" s="4"/>
      <c r="G576" s="4"/>
      <c r="I576" s="4"/>
      <c r="J576"/>
      <c r="K576" s="4"/>
    </row>
    <row r="577" spans="3:11" x14ac:dyDescent="0.25">
      <c r="C577" s="7"/>
      <c r="E577" s="4"/>
      <c r="G577" s="4"/>
      <c r="I577" s="4"/>
      <c r="J577"/>
      <c r="K577" s="4"/>
    </row>
    <row r="578" spans="3:11" x14ac:dyDescent="0.25">
      <c r="C578" s="7"/>
      <c r="E578" s="4"/>
      <c r="G578" s="4"/>
      <c r="I578" s="4"/>
      <c r="J578"/>
      <c r="K578" s="4"/>
    </row>
    <row r="579" spans="3:11" x14ac:dyDescent="0.25">
      <c r="C579" s="7"/>
      <c r="E579" s="4"/>
      <c r="G579" s="4"/>
      <c r="I579" s="4"/>
      <c r="J579"/>
      <c r="K579" s="4"/>
    </row>
    <row r="580" spans="3:11" x14ac:dyDescent="0.25">
      <c r="C580" s="7"/>
      <c r="E580" s="4"/>
      <c r="G580" s="4"/>
      <c r="I580" s="4"/>
      <c r="J580"/>
      <c r="K580" s="4"/>
    </row>
    <row r="581" spans="3:11" x14ac:dyDescent="0.25">
      <c r="C581" s="7"/>
      <c r="E581" s="4"/>
      <c r="G581" s="4"/>
      <c r="I581" s="4"/>
      <c r="J581"/>
      <c r="K581" s="4"/>
    </row>
    <row r="582" spans="3:11" x14ac:dyDescent="0.25">
      <c r="C582" s="7"/>
      <c r="E582" s="4"/>
      <c r="G582" s="4"/>
      <c r="I582" s="4"/>
      <c r="J582"/>
      <c r="K582" s="4"/>
    </row>
    <row r="583" spans="3:11" x14ac:dyDescent="0.25">
      <c r="C583" s="7"/>
      <c r="E583" s="4"/>
      <c r="G583" s="4"/>
      <c r="I583" s="4"/>
      <c r="J583"/>
      <c r="K583" s="4"/>
    </row>
    <row r="584" spans="3:11" x14ac:dyDescent="0.25">
      <c r="C584" s="7"/>
      <c r="E584" s="4"/>
      <c r="G584" s="4"/>
      <c r="I584" s="4"/>
      <c r="J584"/>
      <c r="K584" s="4"/>
    </row>
    <row r="585" spans="3:11" x14ac:dyDescent="0.25">
      <c r="C585" s="7"/>
      <c r="E585" s="4"/>
      <c r="G585" s="4"/>
      <c r="I585" s="4"/>
      <c r="J585"/>
      <c r="K585" s="4"/>
    </row>
    <row r="586" spans="3:11" x14ac:dyDescent="0.25">
      <c r="C586" s="7"/>
      <c r="E586" s="4"/>
      <c r="G586" s="4"/>
      <c r="I586" s="4"/>
      <c r="J586"/>
      <c r="K586" s="4"/>
    </row>
    <row r="587" spans="3:11" x14ac:dyDescent="0.25">
      <c r="C587" s="7"/>
      <c r="E587" s="4"/>
      <c r="G587" s="4"/>
      <c r="I587" s="4"/>
      <c r="J587"/>
      <c r="K587" s="4"/>
    </row>
    <row r="588" spans="3:11" x14ac:dyDescent="0.25">
      <c r="C588" s="7"/>
      <c r="E588" s="4"/>
      <c r="G588" s="4"/>
      <c r="I588" s="4"/>
      <c r="J588"/>
      <c r="K588" s="4"/>
    </row>
    <row r="589" spans="3:11" x14ac:dyDescent="0.25">
      <c r="C589" s="7"/>
      <c r="E589" s="4"/>
      <c r="G589" s="4"/>
      <c r="I589" s="4"/>
      <c r="J589"/>
      <c r="K589" s="4"/>
    </row>
    <row r="590" spans="3:11" x14ac:dyDescent="0.25">
      <c r="C590" s="7"/>
      <c r="E590" s="4"/>
      <c r="G590" s="4"/>
      <c r="I590" s="4"/>
      <c r="J590"/>
      <c r="K590" s="4"/>
    </row>
    <row r="591" spans="3:11" x14ac:dyDescent="0.25">
      <c r="C591" s="7"/>
      <c r="E591" s="4"/>
      <c r="G591" s="4"/>
      <c r="I591" s="4"/>
      <c r="J591"/>
      <c r="K591" s="4"/>
    </row>
    <row r="592" spans="3:11" x14ac:dyDescent="0.25">
      <c r="C592" s="7"/>
      <c r="E592" s="4"/>
      <c r="G592" s="4"/>
      <c r="I592" s="4"/>
      <c r="J592"/>
      <c r="K592" s="4"/>
    </row>
    <row r="593" spans="3:11" x14ac:dyDescent="0.25">
      <c r="C593" s="7"/>
      <c r="E593" s="4"/>
      <c r="G593" s="4"/>
      <c r="I593" s="4"/>
      <c r="J593"/>
      <c r="K593" s="4"/>
    </row>
    <row r="594" spans="3:11" x14ac:dyDescent="0.25">
      <c r="C594" s="7"/>
      <c r="E594" s="4"/>
      <c r="G594" s="4"/>
      <c r="I594" s="4"/>
      <c r="J594"/>
      <c r="K594" s="4"/>
    </row>
    <row r="595" spans="3:11" x14ac:dyDescent="0.25">
      <c r="C595" s="7"/>
      <c r="E595" s="4"/>
      <c r="G595" s="4"/>
      <c r="I595" s="4"/>
      <c r="J595"/>
      <c r="K595" s="4"/>
    </row>
    <row r="596" spans="3:11" x14ac:dyDescent="0.25">
      <c r="C596" s="7"/>
      <c r="E596" s="4"/>
      <c r="G596" s="4"/>
      <c r="I596" s="4"/>
      <c r="J596"/>
      <c r="K596" s="4"/>
    </row>
    <row r="597" spans="3:11" x14ac:dyDescent="0.25">
      <c r="C597" s="7"/>
      <c r="E597" s="4"/>
      <c r="G597" s="4"/>
      <c r="I597" s="4"/>
      <c r="J597"/>
      <c r="K597" s="4"/>
    </row>
    <row r="598" spans="3:11" x14ac:dyDescent="0.25">
      <c r="C598" s="7"/>
      <c r="E598" s="4"/>
      <c r="G598" s="4"/>
      <c r="I598" s="4"/>
      <c r="J598"/>
      <c r="K598" s="4"/>
    </row>
    <row r="599" spans="3:11" x14ac:dyDescent="0.25">
      <c r="C599" s="7"/>
      <c r="E599" s="4"/>
      <c r="G599" s="4"/>
      <c r="I599" s="4"/>
      <c r="J599"/>
      <c r="K599" s="4"/>
    </row>
    <row r="600" spans="3:11" x14ac:dyDescent="0.25">
      <c r="C600" s="7"/>
      <c r="E600" s="4"/>
      <c r="G600" s="4"/>
      <c r="I600" s="4"/>
      <c r="J600"/>
      <c r="K600" s="4"/>
    </row>
    <row r="601" spans="3:11" x14ac:dyDescent="0.25">
      <c r="C601" s="7"/>
      <c r="E601" s="4"/>
      <c r="G601" s="4"/>
      <c r="I601" s="4"/>
      <c r="J601"/>
      <c r="K601" s="4"/>
    </row>
    <row r="602" spans="3:11" x14ac:dyDescent="0.25">
      <c r="C602" s="7"/>
      <c r="E602" s="4"/>
      <c r="G602" s="4"/>
      <c r="I602" s="4"/>
      <c r="J602"/>
      <c r="K602" s="4"/>
    </row>
    <row r="603" spans="3:11" x14ac:dyDescent="0.25">
      <c r="C603" s="7"/>
      <c r="E603" s="4"/>
      <c r="G603" s="4"/>
      <c r="I603" s="4"/>
      <c r="J603"/>
      <c r="K603" s="4"/>
    </row>
    <row r="604" spans="3:11" x14ac:dyDescent="0.25">
      <c r="C604" s="7"/>
      <c r="E604" s="4"/>
      <c r="G604" s="4"/>
      <c r="I604" s="4"/>
      <c r="J604"/>
      <c r="K604" s="4"/>
    </row>
    <row r="605" spans="3:11" x14ac:dyDescent="0.25">
      <c r="C605" s="7"/>
      <c r="E605" s="4"/>
      <c r="G605" s="4"/>
      <c r="I605" s="4"/>
      <c r="J605"/>
      <c r="K605" s="4"/>
    </row>
    <row r="606" spans="3:11" x14ac:dyDescent="0.25">
      <c r="C606" s="7"/>
      <c r="E606" s="4"/>
      <c r="G606" s="4"/>
      <c r="I606" s="4"/>
      <c r="J606"/>
      <c r="K606" s="4"/>
    </row>
    <row r="607" spans="3:11" x14ac:dyDescent="0.25">
      <c r="C607" s="7"/>
      <c r="E607" s="4"/>
      <c r="G607" s="4"/>
      <c r="I607" s="4"/>
      <c r="J607"/>
      <c r="K607" s="4"/>
    </row>
    <row r="608" spans="3:11" x14ac:dyDescent="0.25">
      <c r="C608" s="7"/>
      <c r="E608" s="4"/>
      <c r="G608" s="4"/>
      <c r="I608" s="4"/>
      <c r="J608"/>
      <c r="K608" s="4"/>
    </row>
    <row r="609" spans="3:11" x14ac:dyDescent="0.25">
      <c r="C609" s="7"/>
      <c r="E609" s="4"/>
      <c r="G609" s="4"/>
      <c r="I609" s="4"/>
      <c r="J609"/>
      <c r="K609" s="4"/>
    </row>
    <row r="610" spans="3:11" x14ac:dyDescent="0.25">
      <c r="C610" s="7"/>
      <c r="E610" s="4"/>
      <c r="G610" s="4"/>
      <c r="I610" s="4"/>
      <c r="J610"/>
      <c r="K610" s="4"/>
    </row>
    <row r="611" spans="3:11" x14ac:dyDescent="0.25">
      <c r="C611" s="7"/>
      <c r="E611" s="4"/>
      <c r="G611" s="4"/>
      <c r="I611" s="4"/>
      <c r="J611"/>
      <c r="K611" s="4"/>
    </row>
    <row r="612" spans="3:11" x14ac:dyDescent="0.25">
      <c r="C612" s="7"/>
      <c r="E612" s="4"/>
      <c r="G612" s="4"/>
      <c r="I612" s="4"/>
      <c r="J612"/>
      <c r="K612" s="4"/>
    </row>
    <row r="613" spans="3:11" x14ac:dyDescent="0.25">
      <c r="C613" s="7"/>
      <c r="E613" s="4"/>
      <c r="G613" s="4"/>
      <c r="I613" s="4"/>
      <c r="J613"/>
      <c r="K613" s="4"/>
    </row>
    <row r="614" spans="3:11" x14ac:dyDescent="0.25">
      <c r="C614" s="7"/>
      <c r="E614" s="4"/>
      <c r="G614" s="4"/>
      <c r="I614" s="4"/>
      <c r="J614"/>
      <c r="K614" s="4"/>
    </row>
    <row r="615" spans="3:11" x14ac:dyDescent="0.25">
      <c r="C615" s="7"/>
      <c r="E615" s="4"/>
      <c r="G615" s="4"/>
      <c r="I615" s="4"/>
      <c r="J615"/>
      <c r="K615" s="4"/>
    </row>
    <row r="616" spans="3:11" x14ac:dyDescent="0.25">
      <c r="C616" s="7"/>
      <c r="E616" s="4"/>
      <c r="G616" s="4"/>
      <c r="I616" s="4"/>
      <c r="J616"/>
      <c r="K616" s="4"/>
    </row>
    <row r="617" spans="3:11" x14ac:dyDescent="0.25">
      <c r="C617" s="7"/>
      <c r="E617" s="4"/>
      <c r="G617" s="4"/>
      <c r="I617" s="4"/>
      <c r="J617"/>
      <c r="K617" s="4"/>
    </row>
    <row r="618" spans="3:11" x14ac:dyDescent="0.25">
      <c r="C618" s="7"/>
      <c r="E618" s="4"/>
      <c r="G618" s="4"/>
      <c r="I618" s="4"/>
      <c r="J618"/>
      <c r="K618" s="4"/>
    </row>
    <row r="619" spans="3:11" x14ac:dyDescent="0.25">
      <c r="C619" s="7"/>
      <c r="E619" s="4"/>
      <c r="G619" s="4"/>
      <c r="I619" s="4"/>
      <c r="J619"/>
      <c r="K619" s="4"/>
    </row>
    <row r="620" spans="3:11" x14ac:dyDescent="0.25">
      <c r="C620" s="7"/>
      <c r="E620" s="4"/>
      <c r="G620" s="4"/>
      <c r="I620" s="4"/>
      <c r="J620"/>
      <c r="K620" s="4"/>
    </row>
    <row r="621" spans="3:11" x14ac:dyDescent="0.25">
      <c r="C621" s="7"/>
      <c r="E621" s="4"/>
      <c r="G621" s="4"/>
      <c r="I621" s="4"/>
      <c r="J621"/>
      <c r="K621" s="4"/>
    </row>
    <row r="622" spans="3:11" x14ac:dyDescent="0.25">
      <c r="C622" s="7"/>
      <c r="E622" s="4"/>
      <c r="G622" s="4"/>
      <c r="I622" s="4"/>
      <c r="J622"/>
      <c r="K622" s="4"/>
    </row>
    <row r="623" spans="3:11" x14ac:dyDescent="0.25">
      <c r="C623" s="7"/>
      <c r="E623" s="4"/>
      <c r="G623" s="4"/>
      <c r="I623" s="4"/>
      <c r="J623"/>
      <c r="K623" s="4"/>
    </row>
    <row r="624" spans="3:11" x14ac:dyDescent="0.25">
      <c r="C624" s="7"/>
      <c r="E624" s="4"/>
      <c r="G624" s="4"/>
      <c r="I624" s="4"/>
      <c r="J624"/>
      <c r="K624" s="4"/>
    </row>
    <row r="625" spans="3:11" x14ac:dyDescent="0.25">
      <c r="C625" s="7"/>
      <c r="E625" s="4"/>
      <c r="G625" s="4"/>
      <c r="I625" s="4"/>
      <c r="J625"/>
      <c r="K625" s="4"/>
    </row>
    <row r="626" spans="3:11" x14ac:dyDescent="0.25">
      <c r="C626" s="7"/>
      <c r="E626" s="4"/>
      <c r="G626" s="4"/>
      <c r="I626" s="4"/>
      <c r="J626"/>
      <c r="K626" s="4"/>
    </row>
    <row r="627" spans="3:11" x14ac:dyDescent="0.25">
      <c r="C627" s="7"/>
      <c r="E627" s="4"/>
      <c r="G627" s="4"/>
      <c r="I627" s="4"/>
      <c r="J627"/>
      <c r="K627" s="4"/>
    </row>
    <row r="628" spans="3:11" x14ac:dyDescent="0.25">
      <c r="C628" s="7"/>
      <c r="E628" s="4"/>
      <c r="G628" s="4"/>
      <c r="I628" s="4"/>
      <c r="J628"/>
      <c r="K628" s="4"/>
    </row>
    <row r="629" spans="3:11" x14ac:dyDescent="0.25">
      <c r="C629" s="7"/>
      <c r="E629" s="4"/>
      <c r="G629" s="4"/>
      <c r="I629" s="4"/>
      <c r="J629"/>
      <c r="K629" s="4"/>
    </row>
    <row r="630" spans="3:11" x14ac:dyDescent="0.25">
      <c r="C630" s="7"/>
      <c r="E630" s="4"/>
      <c r="G630" s="4"/>
      <c r="I630" s="4"/>
      <c r="J630"/>
      <c r="K630" s="4"/>
    </row>
    <row r="631" spans="3:11" x14ac:dyDescent="0.25">
      <c r="C631" s="7"/>
      <c r="E631" s="4"/>
      <c r="G631" s="4"/>
      <c r="I631" s="4"/>
      <c r="J631"/>
      <c r="K631" s="4"/>
    </row>
    <row r="632" spans="3:11" x14ac:dyDescent="0.25">
      <c r="C632" s="7"/>
      <c r="E632" s="4"/>
      <c r="G632" s="4"/>
      <c r="I632" s="4"/>
      <c r="J632"/>
      <c r="K632" s="4"/>
    </row>
    <row r="633" spans="3:11" x14ac:dyDescent="0.25">
      <c r="C633" s="7"/>
      <c r="E633" s="4"/>
      <c r="G633" s="4"/>
      <c r="I633" s="4"/>
      <c r="J633"/>
      <c r="K633" s="4"/>
    </row>
    <row r="634" spans="3:11" x14ac:dyDescent="0.25">
      <c r="C634" s="7"/>
      <c r="E634" s="4"/>
      <c r="G634" s="4"/>
      <c r="I634" s="4"/>
      <c r="J634"/>
      <c r="K634" s="4"/>
    </row>
    <row r="635" spans="3:11" x14ac:dyDescent="0.25">
      <c r="C635" s="7"/>
      <c r="E635" s="4"/>
      <c r="G635" s="4"/>
      <c r="I635" s="4"/>
      <c r="J635"/>
      <c r="K635" s="4"/>
    </row>
    <row r="636" spans="3:11" x14ac:dyDescent="0.25">
      <c r="C636" s="7"/>
      <c r="E636" s="4"/>
      <c r="G636" s="4"/>
      <c r="I636" s="4"/>
      <c r="J636"/>
      <c r="K636" s="4"/>
    </row>
    <row r="637" spans="3:11" x14ac:dyDescent="0.25">
      <c r="C637" s="7"/>
      <c r="E637" s="4"/>
      <c r="G637" s="4"/>
      <c r="I637" s="4"/>
      <c r="J637"/>
      <c r="K637" s="4"/>
    </row>
    <row r="638" spans="3:11" x14ac:dyDescent="0.25">
      <c r="C638" s="7"/>
      <c r="E638" s="4"/>
      <c r="G638" s="4"/>
      <c r="I638" s="4"/>
      <c r="J638"/>
      <c r="K638" s="4"/>
    </row>
    <row r="639" spans="3:11" x14ac:dyDescent="0.25">
      <c r="C639" s="7"/>
      <c r="E639" s="4"/>
      <c r="G639" s="4"/>
      <c r="I639" s="4"/>
      <c r="J639"/>
      <c r="K639" s="4"/>
    </row>
    <row r="640" spans="3:11" x14ac:dyDescent="0.25">
      <c r="C640" s="7"/>
      <c r="E640" s="4"/>
      <c r="G640" s="4"/>
      <c r="I640" s="4"/>
      <c r="J640"/>
      <c r="K640" s="4"/>
    </row>
    <row r="641" spans="3:11" x14ac:dyDescent="0.25">
      <c r="C641" s="7"/>
      <c r="E641" s="4"/>
      <c r="G641" s="4"/>
      <c r="I641" s="4"/>
      <c r="J641"/>
      <c r="K641" s="4"/>
    </row>
    <row r="642" spans="3:11" x14ac:dyDescent="0.25">
      <c r="C642" s="7"/>
      <c r="E642" s="4"/>
      <c r="G642" s="4"/>
      <c r="I642" s="4"/>
      <c r="J642"/>
      <c r="K642" s="4"/>
    </row>
    <row r="643" spans="3:11" x14ac:dyDescent="0.25">
      <c r="C643" s="7"/>
      <c r="E643" s="4"/>
      <c r="G643" s="4"/>
      <c r="I643" s="4"/>
      <c r="J643"/>
      <c r="K643" s="4"/>
    </row>
    <row r="644" spans="3:11" x14ac:dyDescent="0.25">
      <c r="C644" s="7"/>
      <c r="E644" s="4"/>
      <c r="G644" s="4"/>
      <c r="I644" s="4"/>
      <c r="J644"/>
      <c r="K644" s="4"/>
    </row>
    <row r="645" spans="3:11" x14ac:dyDescent="0.25">
      <c r="C645" s="7"/>
      <c r="E645" s="4"/>
      <c r="G645" s="4"/>
      <c r="I645" s="4"/>
      <c r="J645"/>
      <c r="K645" s="4"/>
    </row>
    <row r="646" spans="3:11" x14ac:dyDescent="0.25">
      <c r="C646" s="7"/>
      <c r="E646" s="4"/>
      <c r="G646" s="4"/>
      <c r="I646" s="4"/>
      <c r="J646"/>
      <c r="K646" s="4"/>
    </row>
    <row r="647" spans="3:11" x14ac:dyDescent="0.25">
      <c r="C647" s="7"/>
      <c r="E647" s="4"/>
      <c r="G647" s="4"/>
      <c r="I647" s="4"/>
      <c r="J647"/>
      <c r="K647" s="4"/>
    </row>
  </sheetData>
  <pageMargins left="0.7" right="0.7" top="0.75" bottom="0.75" header="0.3" footer="0.3"/>
  <pageSetup orientation="portrait" r:id="rId1"/>
  <ignoredErrors>
    <ignoredError sqref="J7 J8:J11 H7 H8:H11 F7:F11 D7:D11 C7:C11 E7:E11 G7:G11 I7:I12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2EC4B3-2652-4897-A58D-7FF01D149585}">
  <sheetPr>
    <tabColor theme="2" tint="-0.249977111117893"/>
  </sheetPr>
  <dimension ref="A1:M11"/>
  <sheetViews>
    <sheetView workbookViewId="0">
      <selection sqref="A1:XFD1048576"/>
    </sheetView>
  </sheetViews>
  <sheetFormatPr defaultRowHeight="15" x14ac:dyDescent="0.25"/>
  <cols>
    <col min="1" max="1" width="6.42578125" bestFit="1" customWidth="1"/>
    <col min="2" max="2" width="11.28515625" style="5" bestFit="1" customWidth="1"/>
    <col min="3" max="3" width="26.85546875" style="10" bestFit="1" customWidth="1"/>
    <col min="4" max="4" width="31.5703125" style="5" bestFit="1" customWidth="1"/>
    <col min="5" max="5" width="23" style="10" bestFit="1" customWidth="1"/>
    <col min="6" max="6" width="24.28515625" style="5" bestFit="1" customWidth="1"/>
    <col min="7" max="7" width="39.85546875" style="10" bestFit="1" customWidth="1"/>
    <col min="8" max="8" width="20.7109375" style="5" bestFit="1" customWidth="1"/>
    <col min="9" max="9" width="36.28515625" style="10" bestFit="1" customWidth="1"/>
    <col min="10" max="10" width="15.28515625" style="5" bestFit="1" customWidth="1"/>
    <col min="11" max="11" width="30.85546875" style="10" bestFit="1" customWidth="1"/>
    <col min="12" max="12" width="9.5703125" style="5" bestFit="1" customWidth="1"/>
    <col min="13" max="13" width="14.5703125" style="5" bestFit="1" customWidth="1"/>
  </cols>
  <sheetData>
    <row r="1" spans="1:13" ht="19.5" thickBot="1" x14ac:dyDescent="0.35">
      <c r="A1" s="24" t="s">
        <v>0</v>
      </c>
      <c r="B1" s="35" t="s">
        <v>1</v>
      </c>
      <c r="C1" s="26" t="s">
        <v>2</v>
      </c>
      <c r="D1" s="35" t="s">
        <v>7</v>
      </c>
      <c r="E1" s="26" t="s">
        <v>3</v>
      </c>
      <c r="F1" s="35" t="s">
        <v>8</v>
      </c>
      <c r="G1" s="26" t="s">
        <v>4</v>
      </c>
      <c r="H1" s="35" t="s">
        <v>9</v>
      </c>
      <c r="I1" s="26" t="s">
        <v>5</v>
      </c>
      <c r="J1" s="35" t="s">
        <v>10</v>
      </c>
      <c r="K1" s="26" t="s">
        <v>6</v>
      </c>
      <c r="L1" s="35" t="s">
        <v>11</v>
      </c>
      <c r="M1" s="36" t="s">
        <v>12</v>
      </c>
    </row>
    <row r="2" spans="1:13" x14ac:dyDescent="0.25">
      <c r="A2" s="32">
        <f xml:space="preserve"> Income_Statement!A2</f>
        <v>2020</v>
      </c>
      <c r="B2" s="33">
        <f>Income_Statement!B2</f>
        <v>100000</v>
      </c>
      <c r="C2" s="34">
        <f>Income_Statement!C2</f>
        <v>0</v>
      </c>
      <c r="D2" s="33">
        <f>Income_Statement!D2</f>
        <v>50000</v>
      </c>
      <c r="E2" s="34">
        <f>Income_Statement!E2</f>
        <v>0</v>
      </c>
      <c r="F2" s="33">
        <f>Income_Statement!F2</f>
        <v>20000</v>
      </c>
      <c r="G2" s="34">
        <f>Income_Statement!G2</f>
        <v>0</v>
      </c>
      <c r="H2" s="33">
        <f>Income_Statement!H2</f>
        <v>5000</v>
      </c>
      <c r="I2" s="34">
        <f>Income_Statement!I2</f>
        <v>0</v>
      </c>
      <c r="J2" s="33">
        <f>Income_Statement!J2</f>
        <v>8000</v>
      </c>
      <c r="K2" s="34">
        <f>Income_Statement!K2</f>
        <v>0</v>
      </c>
      <c r="L2" s="33">
        <f>Income_Statement!L2</f>
        <v>30000</v>
      </c>
      <c r="M2" s="33">
        <f>Income_Statement!M2</f>
        <v>25000</v>
      </c>
    </row>
    <row r="3" spans="1:13" x14ac:dyDescent="0.25">
      <c r="A3" s="29">
        <f xml:space="preserve"> Income_Statement!A3</f>
        <v>2021</v>
      </c>
      <c r="B3" s="30">
        <f>Income_Statement!B3</f>
        <v>110000</v>
      </c>
      <c r="C3" s="31">
        <f>Income_Statement!C3</f>
        <v>0.1</v>
      </c>
      <c r="D3" s="30">
        <f>Income_Statement!D3</f>
        <v>55000</v>
      </c>
      <c r="E3" s="31">
        <f>Income_Statement!E3</f>
        <v>0.1</v>
      </c>
      <c r="F3" s="30">
        <f>Income_Statement!F3</f>
        <v>22000</v>
      </c>
      <c r="G3" s="31">
        <f>Income_Statement!G3</f>
        <v>0.1</v>
      </c>
      <c r="H3" s="30">
        <f>Income_Statement!H3</f>
        <v>6000</v>
      </c>
      <c r="I3" s="31">
        <f>Income_Statement!I3</f>
        <v>0.2</v>
      </c>
      <c r="J3" s="30">
        <f>Income_Statement!J3</f>
        <v>9000</v>
      </c>
      <c r="K3" s="31">
        <f>Income_Statement!K3</f>
        <v>0.125</v>
      </c>
      <c r="L3" s="30">
        <f>Income_Statement!L3</f>
        <v>33000</v>
      </c>
      <c r="M3" s="30">
        <f>Income_Statement!M3</f>
        <v>27000</v>
      </c>
    </row>
    <row r="4" spans="1:13" x14ac:dyDescent="0.25">
      <c r="A4" s="29">
        <f xml:space="preserve"> Income_Statement!A4</f>
        <v>2022</v>
      </c>
      <c r="B4" s="30">
        <f>Income_Statement!B4</f>
        <v>120000</v>
      </c>
      <c r="C4" s="31">
        <f>Income_Statement!C4</f>
        <v>9.0909090909090912E-2</v>
      </c>
      <c r="D4" s="30">
        <f>Income_Statement!D4</f>
        <v>60000</v>
      </c>
      <c r="E4" s="31">
        <f>Income_Statement!E4</f>
        <v>9.0909090909090912E-2</v>
      </c>
      <c r="F4" s="30">
        <f>Income_Statement!F4</f>
        <v>24000</v>
      </c>
      <c r="G4" s="31">
        <f>Income_Statement!G4</f>
        <v>9.0909090909090912E-2</v>
      </c>
      <c r="H4" s="30">
        <f>Income_Statement!H4</f>
        <v>7000</v>
      </c>
      <c r="I4" s="31">
        <f>Income_Statement!I4</f>
        <v>0.16666666666666666</v>
      </c>
      <c r="J4" s="30">
        <f>Income_Statement!J4</f>
        <v>10000</v>
      </c>
      <c r="K4" s="31">
        <f>Income_Statement!K4</f>
        <v>0.1111111111111111</v>
      </c>
      <c r="L4" s="30">
        <f>Income_Statement!L4</f>
        <v>36000</v>
      </c>
      <c r="M4" s="30">
        <f>Income_Statement!M4</f>
        <v>29000</v>
      </c>
    </row>
    <row r="5" spans="1:13" x14ac:dyDescent="0.25">
      <c r="A5" s="29">
        <f xml:space="preserve"> Income_Statement!A5</f>
        <v>2023</v>
      </c>
      <c r="B5" s="30">
        <f>Income_Statement!B5</f>
        <v>130000</v>
      </c>
      <c r="C5" s="31">
        <f>Income_Statement!C5</f>
        <v>8.3333333333333329E-2</v>
      </c>
      <c r="D5" s="30">
        <f>Income_Statement!D5</f>
        <v>65000</v>
      </c>
      <c r="E5" s="31">
        <f>Income_Statement!E5</f>
        <v>8.3333333333333329E-2</v>
      </c>
      <c r="F5" s="30">
        <f>Income_Statement!F5</f>
        <v>26000</v>
      </c>
      <c r="G5" s="31">
        <f>Income_Statement!G5</f>
        <v>8.3333333333333329E-2</v>
      </c>
      <c r="H5" s="30">
        <f>Income_Statement!H5</f>
        <v>8000</v>
      </c>
      <c r="I5" s="31">
        <f>Income_Statement!I5</f>
        <v>0.14285714285714285</v>
      </c>
      <c r="J5" s="30">
        <f>Income_Statement!J5</f>
        <v>11000</v>
      </c>
      <c r="K5" s="31">
        <f>Income_Statement!K5</f>
        <v>0.1</v>
      </c>
      <c r="L5" s="30">
        <f>Income_Statement!L5</f>
        <v>39000</v>
      </c>
      <c r="M5" s="30">
        <f>Income_Statement!M5</f>
        <v>31000</v>
      </c>
    </row>
    <row r="6" spans="1:13" x14ac:dyDescent="0.25">
      <c r="A6" s="29">
        <f xml:space="preserve"> Income_Statement!A6</f>
        <v>2024</v>
      </c>
      <c r="B6" s="30">
        <f>Income_Statement!B6</f>
        <v>140000</v>
      </c>
      <c r="C6" s="31">
        <f>Income_Statement!C6</f>
        <v>7.6923076923076927E-2</v>
      </c>
      <c r="D6" s="30">
        <f>Income_Statement!D6</f>
        <v>70000</v>
      </c>
      <c r="E6" s="31">
        <f>Income_Statement!E6</f>
        <v>7.6923076923076927E-2</v>
      </c>
      <c r="F6" s="30">
        <f>Income_Statement!F6</f>
        <v>28000</v>
      </c>
      <c r="G6" s="31">
        <f>Income_Statement!G6</f>
        <v>7.6923076923076927E-2</v>
      </c>
      <c r="H6" s="30">
        <f>Income_Statement!H6</f>
        <v>9000</v>
      </c>
      <c r="I6" s="31">
        <f>Income_Statement!I6</f>
        <v>0.125</v>
      </c>
      <c r="J6" s="30">
        <f>Income_Statement!J6</f>
        <v>12000</v>
      </c>
      <c r="K6" s="31">
        <f>Income_Statement!K6</f>
        <v>9.0909090909090912E-2</v>
      </c>
      <c r="L6" s="30">
        <f>Income_Statement!L6</f>
        <v>42000</v>
      </c>
      <c r="M6" s="30">
        <f>Income_Statement!M6</f>
        <v>33000</v>
      </c>
    </row>
    <row r="7" spans="1:13" x14ac:dyDescent="0.25">
      <c r="A7" s="29">
        <f>A6+1</f>
        <v>2025</v>
      </c>
      <c r="B7" s="30">
        <f>B6*(1+C6)</f>
        <v>150769.23076923075</v>
      </c>
      <c r="C7" s="31">
        <f>(B7-B6)/B6</f>
        <v>7.6923076923076789E-2</v>
      </c>
      <c r="D7" s="30">
        <f>D6*(1+E6)</f>
        <v>75384.615384615376</v>
      </c>
      <c r="E7" s="31">
        <f>(D7-D6)/D6</f>
        <v>7.6923076923076789E-2</v>
      </c>
      <c r="F7" s="30">
        <f>F6*(1+G6)</f>
        <v>30153.846153846152</v>
      </c>
      <c r="G7" s="31">
        <f>(F7-F6)/F6</f>
        <v>7.6923076923076872E-2</v>
      </c>
      <c r="H7" s="30">
        <f>H6*(1+I6)</f>
        <v>10125</v>
      </c>
      <c r="I7" s="31">
        <f>(H7-H6)/H6</f>
        <v>0.125</v>
      </c>
      <c r="J7" s="30">
        <f>J6*(1+K6)</f>
        <v>13090.90909090909</v>
      </c>
      <c r="K7" s="31">
        <f>(J7-J6)/J6</f>
        <v>9.0909090909090842E-2</v>
      </c>
      <c r="L7" s="30">
        <f>B7-D7-F7</f>
        <v>45230.76923076922</v>
      </c>
      <c r="M7" s="30">
        <f>L7-H7-J7</f>
        <v>22014.860139860131</v>
      </c>
    </row>
    <row r="8" spans="1:13" x14ac:dyDescent="0.25">
      <c r="A8" s="29">
        <f t="shared" ref="A8:A11" si="0">A7+1</f>
        <v>2026</v>
      </c>
      <c r="B8" s="30">
        <f t="shared" ref="B8:B11" si="1">B7*(1+C7)</f>
        <v>162366.86390532542</v>
      </c>
      <c r="C8" s="31">
        <f t="shared" ref="C8:C11" si="2">(B8-B7)/B7</f>
        <v>7.6923076923076858E-2</v>
      </c>
      <c r="D8" s="30">
        <f t="shared" ref="D8:D11" si="3">D7*(1+E7)</f>
        <v>81183.431952662708</v>
      </c>
      <c r="E8" s="31">
        <f t="shared" ref="E8:E11" si="4">(D8-D7)/D7</f>
        <v>7.6923076923076858E-2</v>
      </c>
      <c r="F8" s="30">
        <f t="shared" ref="F8:F11" si="5">F7*(1+G7)</f>
        <v>32473.372781065085</v>
      </c>
      <c r="G8" s="31">
        <f t="shared" ref="G8:G11" si="6">(F8-F7)/F7</f>
        <v>7.6923076923076858E-2</v>
      </c>
      <c r="H8" s="30">
        <f t="shared" ref="H8:H11" si="7">H7*(1+I7)</f>
        <v>11390.625</v>
      </c>
      <c r="I8" s="31">
        <f t="shared" ref="I8:I11" si="8">(H8-H7)/H7</f>
        <v>0.125</v>
      </c>
      <c r="J8" s="30">
        <f t="shared" ref="J8:J11" si="9">J7*(1+K7)</f>
        <v>14280.991735537189</v>
      </c>
      <c r="K8" s="31">
        <f t="shared" ref="K8:K11" si="10">(J8-J7)/J7</f>
        <v>9.0909090909090898E-2</v>
      </c>
      <c r="L8" s="30">
        <f t="shared" ref="L8:L11" si="11">B8-D8-F8</f>
        <v>48710.059171597619</v>
      </c>
      <c r="M8" s="30">
        <f t="shared" ref="M8:M11" si="12">L8-H8-J8</f>
        <v>23038.442436060432</v>
      </c>
    </row>
    <row r="9" spans="1:13" x14ac:dyDescent="0.25">
      <c r="A9" s="29">
        <f t="shared" si="0"/>
        <v>2027</v>
      </c>
      <c r="B9" s="30">
        <f t="shared" si="1"/>
        <v>174856.62266727351</v>
      </c>
      <c r="C9" s="31">
        <f t="shared" si="2"/>
        <v>7.6923076923076816E-2</v>
      </c>
      <c r="D9" s="30">
        <f t="shared" si="3"/>
        <v>87428.311333636753</v>
      </c>
      <c r="E9" s="31">
        <f t="shared" si="4"/>
        <v>7.6923076923076816E-2</v>
      </c>
      <c r="F9" s="30">
        <f t="shared" si="5"/>
        <v>34971.324533454703</v>
      </c>
      <c r="G9" s="31">
        <f t="shared" si="6"/>
        <v>7.6923076923076789E-2</v>
      </c>
      <c r="H9" s="30">
        <f t="shared" si="7"/>
        <v>12814.453125</v>
      </c>
      <c r="I9" s="31">
        <f t="shared" si="8"/>
        <v>0.125</v>
      </c>
      <c r="J9" s="30">
        <f t="shared" si="9"/>
        <v>15579.263711495114</v>
      </c>
      <c r="K9" s="31">
        <f t="shared" si="10"/>
        <v>9.0909090909090814E-2</v>
      </c>
      <c r="L9" s="30">
        <f t="shared" si="11"/>
        <v>52456.986800182051</v>
      </c>
      <c r="M9" s="30">
        <f t="shared" si="12"/>
        <v>24063.269963686937</v>
      </c>
    </row>
    <row r="10" spans="1:13" x14ac:dyDescent="0.25">
      <c r="A10" s="29">
        <f t="shared" si="0"/>
        <v>2028</v>
      </c>
      <c r="B10" s="30">
        <f t="shared" si="1"/>
        <v>188307.13210321762</v>
      </c>
      <c r="C10" s="31">
        <f t="shared" si="2"/>
        <v>7.6923076923076913E-2</v>
      </c>
      <c r="D10" s="30">
        <f t="shared" si="3"/>
        <v>94153.56605160881</v>
      </c>
      <c r="E10" s="31">
        <f t="shared" si="4"/>
        <v>7.6923076923076913E-2</v>
      </c>
      <c r="F10" s="30">
        <f t="shared" si="5"/>
        <v>37661.426420643525</v>
      </c>
      <c r="G10" s="31">
        <f t="shared" si="6"/>
        <v>7.6923076923076913E-2</v>
      </c>
      <c r="H10" s="30">
        <f t="shared" si="7"/>
        <v>14416.259765625</v>
      </c>
      <c r="I10" s="31">
        <f t="shared" si="8"/>
        <v>0.125</v>
      </c>
      <c r="J10" s="30">
        <f t="shared" si="9"/>
        <v>16995.560412540122</v>
      </c>
      <c r="K10" s="31">
        <f t="shared" si="10"/>
        <v>9.0909090909090787E-2</v>
      </c>
      <c r="L10" s="30">
        <f t="shared" si="11"/>
        <v>56492.139630965285</v>
      </c>
      <c r="M10" s="30">
        <f t="shared" si="12"/>
        <v>25080.319452800162</v>
      </c>
    </row>
    <row r="11" spans="1:13" x14ac:dyDescent="0.25">
      <c r="A11" s="29">
        <f t="shared" si="0"/>
        <v>2029</v>
      </c>
      <c r="B11" s="30">
        <f t="shared" si="1"/>
        <v>202792.29611115743</v>
      </c>
      <c r="C11" s="31">
        <f t="shared" si="2"/>
        <v>7.6923076923076858E-2</v>
      </c>
      <c r="D11" s="30">
        <f t="shared" si="3"/>
        <v>101396.14805557871</v>
      </c>
      <c r="E11" s="31">
        <f t="shared" si="4"/>
        <v>7.6923076923076858E-2</v>
      </c>
      <c r="F11" s="30">
        <f t="shared" si="5"/>
        <v>40558.45922223149</v>
      </c>
      <c r="G11" s="31">
        <f t="shared" si="6"/>
        <v>7.6923076923076941E-2</v>
      </c>
      <c r="H11" s="30">
        <f t="shared" si="7"/>
        <v>16218.292236328125</v>
      </c>
      <c r="I11" s="31">
        <f t="shared" si="8"/>
        <v>0.125</v>
      </c>
      <c r="J11" s="30">
        <f t="shared" si="9"/>
        <v>18540.611359134677</v>
      </c>
      <c r="K11" s="31">
        <f t="shared" si="10"/>
        <v>9.0909090909090773E-2</v>
      </c>
      <c r="L11" s="30">
        <f t="shared" si="11"/>
        <v>60837.688833347223</v>
      </c>
      <c r="M11" s="30">
        <f t="shared" si="12"/>
        <v>26078.785237884422</v>
      </c>
    </row>
  </sheetData>
  <pageMargins left="0.7" right="0.7" top="0.75" bottom="0.75" header="0.3" footer="0.3"/>
  <ignoredErrors>
    <ignoredError sqref="C7 D7:E7 F7:G7 H7:J7 C8:C11 E8:E11 G8:G11 I8:I11 J8:J11 H8:H11 F8:F11 D8:D11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DDD6A-0825-406C-B7C0-6EBE9B29448A}">
  <sheetPr>
    <tabColor theme="2" tint="-0.499984740745262"/>
  </sheetPr>
  <dimension ref="A1:G11"/>
  <sheetViews>
    <sheetView workbookViewId="0">
      <selection sqref="A1:XFD1048576"/>
    </sheetView>
  </sheetViews>
  <sheetFormatPr defaultRowHeight="15" x14ac:dyDescent="0.25"/>
  <cols>
    <col min="1" max="1" width="6.42578125" bestFit="1" customWidth="1"/>
    <col min="2" max="2" width="15.28515625" bestFit="1" customWidth="1"/>
    <col min="3" max="3" width="14.85546875" bestFit="1" customWidth="1"/>
    <col min="4" max="4" width="13.140625" bestFit="1" customWidth="1"/>
    <col min="5" max="5" width="18.42578125" bestFit="1" customWidth="1"/>
    <col min="6" max="6" width="22" bestFit="1" customWidth="1"/>
    <col min="7" max="7" width="12.28515625" bestFit="1" customWidth="1"/>
  </cols>
  <sheetData>
    <row r="1" spans="1:7" ht="19.5" thickBot="1" x14ac:dyDescent="0.35">
      <c r="A1" s="37" t="s">
        <v>0</v>
      </c>
      <c r="B1" s="38" t="s">
        <v>23</v>
      </c>
      <c r="C1" s="38" t="s">
        <v>24</v>
      </c>
      <c r="D1" s="38" t="s">
        <v>25</v>
      </c>
      <c r="E1" s="38" t="s">
        <v>26</v>
      </c>
      <c r="F1" s="38" t="s">
        <v>27</v>
      </c>
      <c r="G1" s="39" t="s">
        <v>28</v>
      </c>
    </row>
    <row r="2" spans="1:7" x14ac:dyDescent="0.25">
      <c r="A2" s="32">
        <v>2020</v>
      </c>
      <c r="B2" s="32">
        <v>100000</v>
      </c>
      <c r="C2" s="32">
        <v>60000</v>
      </c>
      <c r="D2" s="32">
        <v>40000</v>
      </c>
      <c r="E2" s="32">
        <v>50000</v>
      </c>
      <c r="F2" s="32">
        <v>25000</v>
      </c>
      <c r="G2" s="32">
        <v>10000</v>
      </c>
    </row>
    <row r="3" spans="1:7" x14ac:dyDescent="0.25">
      <c r="A3" s="29">
        <v>2021</v>
      </c>
      <c r="B3" s="29">
        <v>110000</v>
      </c>
      <c r="C3" s="29">
        <v>66000</v>
      </c>
      <c r="D3" s="29">
        <v>44000</v>
      </c>
      <c r="E3" s="29">
        <v>55000</v>
      </c>
      <c r="F3" s="29">
        <v>27500</v>
      </c>
      <c r="G3" s="29">
        <v>11000</v>
      </c>
    </row>
    <row r="4" spans="1:7" x14ac:dyDescent="0.25">
      <c r="A4" s="29">
        <v>2022</v>
      </c>
      <c r="B4" s="29">
        <v>120000</v>
      </c>
      <c r="C4" s="29">
        <v>72000</v>
      </c>
      <c r="D4" s="29">
        <v>48000</v>
      </c>
      <c r="E4" s="29">
        <v>60000</v>
      </c>
      <c r="F4" s="29">
        <v>30000</v>
      </c>
      <c r="G4" s="29">
        <v>12000</v>
      </c>
    </row>
    <row r="5" spans="1:7" x14ac:dyDescent="0.25">
      <c r="A5" s="29">
        <v>2023</v>
      </c>
      <c r="B5" s="29">
        <v>130000</v>
      </c>
      <c r="C5" s="29">
        <v>78000</v>
      </c>
      <c r="D5" s="29">
        <v>52000</v>
      </c>
      <c r="E5" s="29">
        <v>65000</v>
      </c>
      <c r="F5" s="29">
        <v>32500</v>
      </c>
      <c r="G5" s="29">
        <v>13000</v>
      </c>
    </row>
    <row r="6" spans="1:7" x14ac:dyDescent="0.25">
      <c r="A6" s="29">
        <v>2024</v>
      </c>
      <c r="B6" s="29">
        <v>140000</v>
      </c>
      <c r="C6" s="29">
        <v>84000</v>
      </c>
      <c r="D6" s="29">
        <v>56000</v>
      </c>
      <c r="E6" s="29">
        <v>70000</v>
      </c>
      <c r="F6" s="29">
        <v>35000</v>
      </c>
      <c r="G6" s="29">
        <v>14000</v>
      </c>
    </row>
    <row r="7" spans="1:7" x14ac:dyDescent="0.25">
      <c r="A7" s="29">
        <v>2025</v>
      </c>
      <c r="B7" s="29">
        <v>150000</v>
      </c>
      <c r="C7" s="29">
        <v>90000</v>
      </c>
      <c r="D7" s="29">
        <v>60000</v>
      </c>
      <c r="E7" s="29">
        <v>75000</v>
      </c>
      <c r="F7" s="29">
        <v>37500</v>
      </c>
      <c r="G7" s="29">
        <v>15000</v>
      </c>
    </row>
    <row r="8" spans="1:7" x14ac:dyDescent="0.25">
      <c r="A8" s="29">
        <v>2026</v>
      </c>
      <c r="B8" s="29">
        <v>160000</v>
      </c>
      <c r="C8" s="29">
        <v>96000</v>
      </c>
      <c r="D8" s="29">
        <v>64000</v>
      </c>
      <c r="E8" s="29">
        <v>80000</v>
      </c>
      <c r="F8" s="29">
        <v>40000</v>
      </c>
      <c r="G8" s="29">
        <v>16000</v>
      </c>
    </row>
    <row r="9" spans="1:7" x14ac:dyDescent="0.25">
      <c r="A9" s="29">
        <v>2027</v>
      </c>
      <c r="B9" s="29">
        <v>170000</v>
      </c>
      <c r="C9" s="29">
        <v>102000</v>
      </c>
      <c r="D9" s="29">
        <v>68000</v>
      </c>
      <c r="E9" s="29">
        <v>85000</v>
      </c>
      <c r="F9" s="29">
        <v>42500</v>
      </c>
      <c r="G9" s="29">
        <v>17000</v>
      </c>
    </row>
    <row r="10" spans="1:7" x14ac:dyDescent="0.25">
      <c r="A10" s="29">
        <v>2028</v>
      </c>
      <c r="B10" s="29">
        <v>180000</v>
      </c>
      <c r="C10" s="29">
        <v>108000</v>
      </c>
      <c r="D10" s="29">
        <v>72000</v>
      </c>
      <c r="E10" s="29">
        <v>90000</v>
      </c>
      <c r="F10" s="29">
        <v>45000</v>
      </c>
      <c r="G10" s="29">
        <v>18000</v>
      </c>
    </row>
    <row r="11" spans="1:7" x14ac:dyDescent="0.25">
      <c r="A11" s="29">
        <v>2029</v>
      </c>
      <c r="B11" s="29">
        <v>190000</v>
      </c>
      <c r="C11" s="29">
        <v>114000</v>
      </c>
      <c r="D11" s="29">
        <v>76000</v>
      </c>
      <c r="E11" s="29">
        <v>95000</v>
      </c>
      <c r="F11" s="29">
        <v>47500</v>
      </c>
      <c r="G11" s="29">
        <v>19000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AC6C8-2981-480D-8764-C1CB57351168}">
  <sheetPr>
    <tabColor theme="2" tint="-0.749992370372631"/>
  </sheetPr>
  <dimension ref="A1:K11"/>
  <sheetViews>
    <sheetView workbookViewId="0">
      <selection activeCell="H16" sqref="H16"/>
    </sheetView>
  </sheetViews>
  <sheetFormatPr defaultRowHeight="15" x14ac:dyDescent="0.25"/>
  <cols>
    <col min="1" max="1" width="6.42578125" bestFit="1" customWidth="1"/>
    <col min="2" max="2" width="23.85546875" bestFit="1" customWidth="1"/>
    <col min="3" max="3" width="29" bestFit="1" customWidth="1"/>
    <col min="4" max="4" width="21.7109375" bestFit="1" customWidth="1"/>
    <col min="5" max="5" width="28.7109375" bestFit="1" customWidth="1"/>
    <col min="6" max="6" width="27.85546875" bestFit="1" customWidth="1"/>
    <col min="7" max="7" width="25.140625" bestFit="1" customWidth="1"/>
    <col min="8" max="8" width="16.7109375" bestFit="1" customWidth="1"/>
    <col min="9" max="9" width="14.42578125" bestFit="1" customWidth="1"/>
    <col min="10" max="10" width="28.7109375" bestFit="1" customWidth="1"/>
    <col min="11" max="11" width="18.5703125" bestFit="1" customWidth="1"/>
  </cols>
  <sheetData>
    <row r="1" spans="1:11" ht="19.5" thickBot="1" x14ac:dyDescent="0.35">
      <c r="A1" s="37" t="s">
        <v>0</v>
      </c>
      <c r="B1" s="38" t="s">
        <v>13</v>
      </c>
      <c r="C1" s="38" t="s">
        <v>14</v>
      </c>
      <c r="D1" s="38" t="s">
        <v>15</v>
      </c>
      <c r="E1" s="38" t="s">
        <v>16</v>
      </c>
      <c r="F1" s="38" t="s">
        <v>17</v>
      </c>
      <c r="G1" s="38" t="s">
        <v>18</v>
      </c>
      <c r="H1" s="38" t="s">
        <v>19</v>
      </c>
      <c r="I1" s="38" t="s">
        <v>20</v>
      </c>
      <c r="J1" s="38" t="s">
        <v>21</v>
      </c>
      <c r="K1" s="39" t="s">
        <v>22</v>
      </c>
    </row>
    <row r="2" spans="1:11" x14ac:dyDescent="0.25">
      <c r="A2" s="32">
        <f>Income_Statement!A2</f>
        <v>2020</v>
      </c>
      <c r="B2" s="41">
        <f>(Income_Statement!B2-Income_Statement!D2)/Income_Statement!B2</f>
        <v>0.5</v>
      </c>
      <c r="C2" s="41">
        <f>Income_Statement!L2/Income_Statement!B2</f>
        <v>0.3</v>
      </c>
      <c r="D2" s="41">
        <f>Income_Statement!M2/Income_Statement!B2</f>
        <v>0.25</v>
      </c>
      <c r="E2" s="41">
        <f>Income_Statement!M2/Balance_Sheet!B2</f>
        <v>0.25</v>
      </c>
      <c r="F2" s="41">
        <f>Income_Statement!M2/Balance_Sheet!C2</f>
        <v>0.41666666666666669</v>
      </c>
      <c r="G2" s="41">
        <f>Balance_Sheet!D2/Balance_Sheet!C2</f>
        <v>0.66666666666666663</v>
      </c>
      <c r="H2" s="41">
        <f>Balance_Sheet!E2/Balance_Sheet!F2</f>
        <v>2</v>
      </c>
      <c r="I2" s="41">
        <f>(Balance_Sheet!E2-Balance_Sheet!G2)/Balance_Sheet!F2</f>
        <v>1.6</v>
      </c>
      <c r="J2" s="41">
        <f>Income_Statement!L2/Income_Statement!H2</f>
        <v>6</v>
      </c>
      <c r="K2" s="41">
        <f>Income_Statement!L2/Income_Statement!B2</f>
        <v>0.3</v>
      </c>
    </row>
    <row r="3" spans="1:11" x14ac:dyDescent="0.25">
      <c r="A3" s="29">
        <f>Income_Statement!A3</f>
        <v>2021</v>
      </c>
      <c r="B3" s="40">
        <f>(Income_Statement!B3-Income_Statement!D3)/Income_Statement!B3</f>
        <v>0.5</v>
      </c>
      <c r="C3" s="40">
        <f>Income_Statement!L3/Income_Statement!B3</f>
        <v>0.3</v>
      </c>
      <c r="D3" s="40">
        <f>Income_Statement!M3/Income_Statement!B3</f>
        <v>0.24545454545454545</v>
      </c>
      <c r="E3" s="40">
        <f>Income_Statement!M3/Balance_Sheet!B3</f>
        <v>0.24545454545454545</v>
      </c>
      <c r="F3" s="40">
        <f>Income_Statement!M3/Balance_Sheet!C3</f>
        <v>0.40909090909090912</v>
      </c>
      <c r="G3" s="40">
        <f>Balance_Sheet!D3/Balance_Sheet!C3</f>
        <v>0.66666666666666663</v>
      </c>
      <c r="H3" s="40">
        <f>Balance_Sheet!E3/Balance_Sheet!F3</f>
        <v>2</v>
      </c>
      <c r="I3" s="40">
        <f>(Balance_Sheet!E3-Balance_Sheet!G3)/Balance_Sheet!F3</f>
        <v>1.6</v>
      </c>
      <c r="J3" s="40">
        <f>Income_Statement!L3/Income_Statement!H3</f>
        <v>5.5</v>
      </c>
      <c r="K3" s="40">
        <f>Income_Statement!L3/Income_Statement!B3</f>
        <v>0.3</v>
      </c>
    </row>
    <row r="4" spans="1:11" x14ac:dyDescent="0.25">
      <c r="A4" s="29">
        <f>Income_Statement!A4</f>
        <v>2022</v>
      </c>
      <c r="B4" s="40">
        <f>(Income_Statement!B4-Income_Statement!D4)/Income_Statement!B4</f>
        <v>0.5</v>
      </c>
      <c r="C4" s="40">
        <f>Income_Statement!L4/Income_Statement!B4</f>
        <v>0.3</v>
      </c>
      <c r="D4" s="40">
        <f>Income_Statement!M4/Income_Statement!B4</f>
        <v>0.24166666666666667</v>
      </c>
      <c r="E4" s="40">
        <f>Income_Statement!M4/Balance_Sheet!B4</f>
        <v>0.24166666666666667</v>
      </c>
      <c r="F4" s="40">
        <f>Income_Statement!M4/Balance_Sheet!C4</f>
        <v>0.40277777777777779</v>
      </c>
      <c r="G4" s="40">
        <f>Balance_Sheet!D4/Balance_Sheet!C4</f>
        <v>0.66666666666666663</v>
      </c>
      <c r="H4" s="40">
        <f>Balance_Sheet!E4/Balance_Sheet!F4</f>
        <v>2</v>
      </c>
      <c r="I4" s="40">
        <f>(Balance_Sheet!E4-Balance_Sheet!G4)/Balance_Sheet!F4</f>
        <v>1.6</v>
      </c>
      <c r="J4" s="40">
        <f>Income_Statement!L4/Income_Statement!H4</f>
        <v>5.1428571428571432</v>
      </c>
      <c r="K4" s="40">
        <f>Income_Statement!L4/Income_Statement!B4</f>
        <v>0.3</v>
      </c>
    </row>
    <row r="5" spans="1:11" x14ac:dyDescent="0.25">
      <c r="A5" s="29">
        <f>Income_Statement!A5</f>
        <v>2023</v>
      </c>
      <c r="B5" s="40">
        <f>(Income_Statement!B5-Income_Statement!D5)/Income_Statement!B5</f>
        <v>0.5</v>
      </c>
      <c r="C5" s="40">
        <f>Income_Statement!L5/Income_Statement!B5</f>
        <v>0.3</v>
      </c>
      <c r="D5" s="40">
        <f>Income_Statement!M5/Income_Statement!B5</f>
        <v>0.23846153846153847</v>
      </c>
      <c r="E5" s="40">
        <f>Income_Statement!M5/Balance_Sheet!B5</f>
        <v>0.23846153846153847</v>
      </c>
      <c r="F5" s="40">
        <f>Income_Statement!M5/Balance_Sheet!C5</f>
        <v>0.39743589743589741</v>
      </c>
      <c r="G5" s="40">
        <f>Balance_Sheet!D5/Balance_Sheet!C5</f>
        <v>0.66666666666666663</v>
      </c>
      <c r="H5" s="40">
        <f>Balance_Sheet!E5/Balance_Sheet!F5</f>
        <v>2</v>
      </c>
      <c r="I5" s="40">
        <f>(Balance_Sheet!E5-Balance_Sheet!G5)/Balance_Sheet!F5</f>
        <v>1.6</v>
      </c>
      <c r="J5" s="40">
        <f>Income_Statement!L5/Income_Statement!H5</f>
        <v>4.875</v>
      </c>
      <c r="K5" s="40">
        <f>Income_Statement!L5/Income_Statement!B5</f>
        <v>0.3</v>
      </c>
    </row>
    <row r="6" spans="1:11" x14ac:dyDescent="0.25">
      <c r="A6" s="29">
        <f>Income_Statement!A6</f>
        <v>2024</v>
      </c>
      <c r="B6" s="40">
        <f>(Income_Statement!B6-Income_Statement!D6)/Income_Statement!B6</f>
        <v>0.5</v>
      </c>
      <c r="C6" s="40">
        <f>Income_Statement!L6/Income_Statement!B6</f>
        <v>0.3</v>
      </c>
      <c r="D6" s="40">
        <f>Income_Statement!M6/Income_Statement!B6</f>
        <v>0.23571428571428571</v>
      </c>
      <c r="E6" s="40">
        <f>Income_Statement!M6/Balance_Sheet!B6</f>
        <v>0.23571428571428571</v>
      </c>
      <c r="F6" s="40">
        <f>Income_Statement!M6/Balance_Sheet!C6</f>
        <v>0.39285714285714285</v>
      </c>
      <c r="G6" s="40">
        <f>Balance_Sheet!D6/Balance_Sheet!C6</f>
        <v>0.66666666666666663</v>
      </c>
      <c r="H6" s="40">
        <f>Balance_Sheet!E6/Balance_Sheet!F6</f>
        <v>2</v>
      </c>
      <c r="I6" s="40">
        <f>(Balance_Sheet!E6-Balance_Sheet!G6)/Balance_Sheet!F6</f>
        <v>1.6</v>
      </c>
      <c r="J6" s="40">
        <f>Income_Statement!L6/Income_Statement!H6</f>
        <v>4.666666666666667</v>
      </c>
      <c r="K6" s="40">
        <f>Income_Statement!L6/Income_Statement!B6</f>
        <v>0.3</v>
      </c>
    </row>
    <row r="7" spans="1:11" x14ac:dyDescent="0.25">
      <c r="A7" s="29">
        <f>Income_Statement!A7</f>
        <v>2025</v>
      </c>
      <c r="B7" s="40">
        <f>(Income_Statement!B7-Income_Statement!D7)/Income_Statement!B7</f>
        <v>0.5</v>
      </c>
      <c r="C7" s="40">
        <f>Income_Statement!L7/Income_Statement!B7</f>
        <v>0.3</v>
      </c>
      <c r="D7" s="40">
        <f>Income_Statement!M7/Income_Statement!B7</f>
        <v>0.14601692949907233</v>
      </c>
      <c r="E7" s="40">
        <f>Income_Statement!M7/Balance_Sheet!B7</f>
        <v>0.14676573426573422</v>
      </c>
      <c r="F7" s="40">
        <f>Income_Statement!M7/Balance_Sheet!C7</f>
        <v>0.24460955710955701</v>
      </c>
      <c r="G7" s="40">
        <f>Balance_Sheet!D7/Balance_Sheet!C7</f>
        <v>0.66666666666666663</v>
      </c>
      <c r="H7" s="40">
        <f>Balance_Sheet!E7/Balance_Sheet!F7</f>
        <v>2</v>
      </c>
      <c r="I7" s="40">
        <f>(Balance_Sheet!E7-Balance_Sheet!G7)/Balance_Sheet!F7</f>
        <v>1.6</v>
      </c>
      <c r="J7" s="40">
        <f>Income_Statement!L7/Income_Statement!H7</f>
        <v>4.4672364672364662</v>
      </c>
      <c r="K7" s="40">
        <f>Income_Statement!L7/Income_Statement!B7</f>
        <v>0.3</v>
      </c>
    </row>
    <row r="8" spans="1:11" x14ac:dyDescent="0.25">
      <c r="A8" s="29">
        <f>Income_Statement!A8</f>
        <v>2026</v>
      </c>
      <c r="B8" s="40">
        <f>(Income_Statement!B8-Income_Statement!D8)/Income_Statement!B8</f>
        <v>0.5</v>
      </c>
      <c r="C8" s="40">
        <f>Income_Statement!L8/Income_Statement!B8</f>
        <v>0.3</v>
      </c>
      <c r="D8" s="40">
        <f>Income_Statement!M8/Income_Statement!B8</f>
        <v>0.14189128176728183</v>
      </c>
      <c r="E8" s="40">
        <f>Income_Statement!M8/Balance_Sheet!B8</f>
        <v>0.14399026522537769</v>
      </c>
      <c r="F8" s="40">
        <f>Income_Statement!M8/Balance_Sheet!C8</f>
        <v>0.23998377537562951</v>
      </c>
      <c r="G8" s="40">
        <f>Balance_Sheet!D8/Balance_Sheet!C8</f>
        <v>0.66666666666666663</v>
      </c>
      <c r="H8" s="40">
        <f>Balance_Sheet!E8/Balance_Sheet!F8</f>
        <v>2</v>
      </c>
      <c r="I8" s="40">
        <f>(Balance_Sheet!E8-Balance_Sheet!G8)/Balance_Sheet!F8</f>
        <v>1.6</v>
      </c>
      <c r="J8" s="40">
        <f>Income_Statement!L8/Income_Statement!H8</f>
        <v>4.2763289259015744</v>
      </c>
      <c r="K8" s="40">
        <f>Income_Statement!L8/Income_Statement!B8</f>
        <v>0.3</v>
      </c>
    </row>
    <row r="9" spans="1:11" x14ac:dyDescent="0.25">
      <c r="A9" s="29">
        <f>Income_Statement!A9</f>
        <v>2027</v>
      </c>
      <c r="B9" s="40">
        <f>(Income_Statement!B9-Income_Statement!D9)/Income_Statement!B9</f>
        <v>0.5</v>
      </c>
      <c r="C9" s="40">
        <f>Income_Statement!L9/Income_Statement!B9</f>
        <v>0.3</v>
      </c>
      <c r="D9" s="40">
        <f>Income_Statement!M9/Income_Statement!B9</f>
        <v>0.13761714939145203</v>
      </c>
      <c r="E9" s="40">
        <f>Income_Statement!M9/Balance_Sheet!B9</f>
        <v>0.14154864684521729</v>
      </c>
      <c r="F9" s="40">
        <f>Income_Statement!M9/Balance_Sheet!C9</f>
        <v>0.23591441140869546</v>
      </c>
      <c r="G9" s="40">
        <f>Balance_Sheet!D9/Balance_Sheet!C9</f>
        <v>0.66666666666666663</v>
      </c>
      <c r="H9" s="40">
        <f>Balance_Sheet!E9/Balance_Sheet!F9</f>
        <v>2</v>
      </c>
      <c r="I9" s="40">
        <f>(Balance_Sheet!E9-Balance_Sheet!G9)/Balance_Sheet!F9</f>
        <v>1.6</v>
      </c>
      <c r="J9" s="40">
        <f>Income_Statement!L9/Income_Statement!H9</f>
        <v>4.0935798265040706</v>
      </c>
      <c r="K9" s="40">
        <f>Income_Statement!L9/Income_Statement!B9</f>
        <v>0.3</v>
      </c>
    </row>
    <row r="10" spans="1:11" x14ac:dyDescent="0.25">
      <c r="A10" s="29">
        <f>Income_Statement!A10</f>
        <v>2028</v>
      </c>
      <c r="B10" s="40">
        <f>(Income_Statement!B10-Income_Statement!D10)/Income_Statement!B10</f>
        <v>0.5</v>
      </c>
      <c r="C10" s="40">
        <f>Income_Statement!L10/Income_Statement!B10</f>
        <v>0.3</v>
      </c>
      <c r="D10" s="40">
        <f>Income_Statement!M10/Income_Statement!B10</f>
        <v>0.13318836717800353</v>
      </c>
      <c r="E10" s="40">
        <f>Income_Statement!M10/Balance_Sheet!B10</f>
        <v>0.13933510807111202</v>
      </c>
      <c r="F10" s="40">
        <f>Income_Statement!M10/Balance_Sheet!C10</f>
        <v>0.23222518011852003</v>
      </c>
      <c r="G10" s="40">
        <f>Balance_Sheet!D10/Balance_Sheet!C10</f>
        <v>0.66666666666666663</v>
      </c>
      <c r="H10" s="40">
        <f>Balance_Sheet!E10/Balance_Sheet!F10</f>
        <v>2</v>
      </c>
      <c r="I10" s="40">
        <f>(Balance_Sheet!E10-Balance_Sheet!G10)/Balance_Sheet!F10</f>
        <v>1.6</v>
      </c>
      <c r="J10" s="40">
        <f>Income_Statement!L10/Income_Statement!H10</f>
        <v>3.9186405176791106</v>
      </c>
      <c r="K10" s="40">
        <f>Income_Statement!L10/Income_Statement!B10</f>
        <v>0.3</v>
      </c>
    </row>
    <row r="11" spans="1:11" x14ac:dyDescent="0.25">
      <c r="A11" s="29">
        <f>Income_Statement!A11</f>
        <v>2029</v>
      </c>
      <c r="B11" s="40">
        <f>(Income_Statement!B11-Income_Statement!D11)/Income_Statement!B11</f>
        <v>0.5</v>
      </c>
      <c r="C11" s="40">
        <f>Income_Statement!L11/Income_Statement!B11</f>
        <v>0.3</v>
      </c>
      <c r="D11" s="40">
        <f>Income_Statement!M11/Income_Statement!B11</f>
        <v>0.12859850072208731</v>
      </c>
      <c r="E11" s="40">
        <f>Income_Statement!M11/Balance_Sheet!B11</f>
        <v>0.13725676440991802</v>
      </c>
      <c r="F11" s="40">
        <f>Income_Statement!M11/Balance_Sheet!C11</f>
        <v>0.22876127401653001</v>
      </c>
      <c r="G11" s="40">
        <f>Balance_Sheet!D11/Balance_Sheet!C11</f>
        <v>0.66666666666666663</v>
      </c>
      <c r="H11" s="40">
        <f>Balance_Sheet!E11/Balance_Sheet!F11</f>
        <v>2</v>
      </c>
      <c r="I11" s="40">
        <f>(Balance_Sheet!E11-Balance_Sheet!G11)/Balance_Sheet!F11</f>
        <v>1.6</v>
      </c>
      <c r="J11" s="40">
        <f>Income_Statement!L11/Income_Statement!H11</f>
        <v>3.7511772476928233</v>
      </c>
      <c r="K11" s="40">
        <f>Income_Statement!L11/Income_Statement!B11</f>
        <v>0.3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8FB5C-E060-49B8-B5C3-2D72C12F7160}">
  <sheetPr>
    <tabColor theme="0" tint="-0.34998626667073579"/>
  </sheetPr>
  <dimension ref="A1:F8"/>
  <sheetViews>
    <sheetView workbookViewId="0">
      <selection activeCell="A8" sqref="A8"/>
    </sheetView>
  </sheetViews>
  <sheetFormatPr defaultRowHeight="15" x14ac:dyDescent="0.25"/>
  <cols>
    <col min="1" max="1" width="32.7109375" bestFit="1" customWidth="1"/>
    <col min="2" max="6" width="6" bestFit="1" customWidth="1"/>
  </cols>
  <sheetData>
    <row r="1" spans="1:6" ht="15.75" x14ac:dyDescent="0.25">
      <c r="A1" s="46" t="s">
        <v>29</v>
      </c>
      <c r="B1" s="47">
        <f>Income_Statement!A7</f>
        <v>2025</v>
      </c>
      <c r="C1" s="47">
        <f>Income_Statement!A8</f>
        <v>2026</v>
      </c>
      <c r="D1" s="47">
        <f>Income_Statement!A9</f>
        <v>2027</v>
      </c>
      <c r="E1" s="47">
        <f>Income_Statement!A10</f>
        <v>2028</v>
      </c>
      <c r="F1" s="48">
        <f>Income_Statement!A11</f>
        <v>2029</v>
      </c>
    </row>
    <row r="2" spans="1:6" ht="15.75" x14ac:dyDescent="0.25">
      <c r="A2" s="49" t="s">
        <v>30</v>
      </c>
      <c r="B2" s="30">
        <f>B8</f>
        <v>24514.860139860131</v>
      </c>
      <c r="C2" s="30">
        <f>C8</f>
        <v>25538.442436060432</v>
      </c>
      <c r="D2" s="30">
        <f>D8</f>
        <v>26563.269963686937</v>
      </c>
      <c r="E2" s="30">
        <f>E8</f>
        <v>27580.319452800162</v>
      </c>
      <c r="F2" s="50">
        <f>F8</f>
        <v>28578.785237884422</v>
      </c>
    </row>
    <row r="3" spans="1:6" ht="15.75" x14ac:dyDescent="0.25">
      <c r="A3" s="49" t="s">
        <v>12</v>
      </c>
      <c r="B3" s="30">
        <f>Income_Statement!M7</f>
        <v>22014.860139860131</v>
      </c>
      <c r="C3" s="30">
        <f>Income_Statement!M8</f>
        <v>23038.442436060432</v>
      </c>
      <c r="D3" s="30">
        <f>Income_Statement!M9</f>
        <v>24063.269963686937</v>
      </c>
      <c r="E3" s="30">
        <f>Income_Statement!M10</f>
        <v>25080.319452800162</v>
      </c>
      <c r="F3" s="50">
        <f>Income_Statement!M11</f>
        <v>26078.785237884422</v>
      </c>
    </row>
    <row r="4" spans="1:6" ht="15.75" x14ac:dyDescent="0.25">
      <c r="A4" s="49" t="s">
        <v>31</v>
      </c>
      <c r="B4" s="42">
        <v>5000</v>
      </c>
      <c r="C4" s="42">
        <v>5000</v>
      </c>
      <c r="D4" s="42">
        <v>5000</v>
      </c>
      <c r="E4" s="42">
        <v>5000</v>
      </c>
      <c r="F4" s="51">
        <v>5000</v>
      </c>
    </row>
    <row r="5" spans="1:6" ht="15.75" x14ac:dyDescent="0.25">
      <c r="A5" s="49" t="s">
        <v>34</v>
      </c>
      <c r="B5" s="29">
        <f>Balance_Sheet!E7-Balance_Sheet!F7</f>
        <v>37500</v>
      </c>
      <c r="C5" s="29">
        <f>Balance_Sheet!E8-Balance_Sheet!F8</f>
        <v>40000</v>
      </c>
      <c r="D5" s="29">
        <f>Balance_Sheet!E9-Balance_Sheet!F9</f>
        <v>42500</v>
      </c>
      <c r="E5" s="29">
        <f>Balance_Sheet!E10-Balance_Sheet!F10</f>
        <v>45000</v>
      </c>
      <c r="F5" s="52">
        <f>Balance_Sheet!E11-Balance_Sheet!F11</f>
        <v>47500</v>
      </c>
    </row>
    <row r="6" spans="1:6" ht="15.75" x14ac:dyDescent="0.25">
      <c r="A6" s="49" t="s">
        <v>35</v>
      </c>
      <c r="B6" s="29">
        <f>Balance_Sheet!E6-Balance_Sheet!F6</f>
        <v>35000</v>
      </c>
      <c r="C6" s="29">
        <f>Balance_Sheet!E7-Balance_Sheet!F7</f>
        <v>37500</v>
      </c>
      <c r="D6" s="29">
        <f>Balance_Sheet!E8-Balance_Sheet!F8</f>
        <v>40000</v>
      </c>
      <c r="E6" s="29">
        <f>Balance_Sheet!E9-Balance_Sheet!F9</f>
        <v>42500</v>
      </c>
      <c r="F6" s="52">
        <f>Balance_Sheet!E10-Balance_Sheet!F10</f>
        <v>45000</v>
      </c>
    </row>
    <row r="7" spans="1:6" ht="15.75" x14ac:dyDescent="0.25">
      <c r="A7" s="49" t="s">
        <v>32</v>
      </c>
      <c r="B7" s="29">
        <f>B5-B6</f>
        <v>2500</v>
      </c>
      <c r="C7" s="29">
        <f>C5-C6</f>
        <v>2500</v>
      </c>
      <c r="D7" s="29">
        <f>D5-D6</f>
        <v>2500</v>
      </c>
      <c r="E7" s="29">
        <f>E5-E6</f>
        <v>2500</v>
      </c>
      <c r="F7" s="52">
        <f>F5-F6</f>
        <v>2500</v>
      </c>
    </row>
    <row r="8" spans="1:6" ht="16.5" thickBot="1" x14ac:dyDescent="0.3">
      <c r="A8" s="53" t="s">
        <v>33</v>
      </c>
      <c r="B8" s="54">
        <f>B3+B4-B7</f>
        <v>24514.860139860131</v>
      </c>
      <c r="C8" s="54">
        <f>C3+C4-C7</f>
        <v>25538.442436060432</v>
      </c>
      <c r="D8" s="54">
        <f>D3+D4-D7</f>
        <v>26563.269963686937</v>
      </c>
      <c r="E8" s="54">
        <f>E3+E4-E7</f>
        <v>27580.319452800162</v>
      </c>
      <c r="F8" s="55">
        <f>F3+F4-F7</f>
        <v>28578.785237884422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57D6D-7069-41D7-BA90-5F8941148BAF}">
  <sheetPr>
    <tabColor theme="6" tint="-0.499984740745262"/>
  </sheetPr>
  <dimension ref="A1:G8"/>
  <sheetViews>
    <sheetView workbookViewId="0">
      <selection activeCell="C13" sqref="C13"/>
    </sheetView>
  </sheetViews>
  <sheetFormatPr defaultRowHeight="15" x14ac:dyDescent="0.25"/>
  <cols>
    <col min="1" max="1" width="27.42578125" bestFit="1" customWidth="1"/>
    <col min="2" max="2" width="7" bestFit="1" customWidth="1"/>
    <col min="3" max="3" width="16.42578125" bestFit="1" customWidth="1"/>
    <col min="4" max="4" width="21.7109375" bestFit="1" customWidth="1"/>
    <col min="7" max="7" width="17.85546875" bestFit="1" customWidth="1"/>
  </cols>
  <sheetData>
    <row r="1" spans="1:7" ht="15.75" x14ac:dyDescent="0.25">
      <c r="A1" s="43" t="s">
        <v>0</v>
      </c>
      <c r="B1" s="43" t="s">
        <v>36</v>
      </c>
      <c r="C1" s="43" t="s">
        <v>37</v>
      </c>
      <c r="D1" s="43" t="s">
        <v>38</v>
      </c>
    </row>
    <row r="2" spans="1:7" x14ac:dyDescent="0.25">
      <c r="A2" s="14">
        <v>2025</v>
      </c>
      <c r="B2" s="9">
        <f>Cash_Flow_Statement!B8</f>
        <v>24514.860139860131</v>
      </c>
      <c r="C2" s="44">
        <f>1 / (1 + 0.1)^1</f>
        <v>0.90909090909090906</v>
      </c>
      <c r="D2" s="9">
        <f t="shared" ref="D2:D7" si="0">B2*C2</f>
        <v>22286.236490781936</v>
      </c>
    </row>
    <row r="3" spans="1:7" x14ac:dyDescent="0.25">
      <c r="A3" s="14">
        <v>2026</v>
      </c>
      <c r="B3" s="9">
        <f>Cash_Flow_Statement!C8</f>
        <v>25538.442436060432</v>
      </c>
      <c r="C3" s="44">
        <f>1 / (1 + 0.1)^2</f>
        <v>0.82644628099173545</v>
      </c>
      <c r="D3" s="9">
        <f t="shared" si="0"/>
        <v>21106.150773603662</v>
      </c>
      <c r="G3" s="11"/>
    </row>
    <row r="4" spans="1:7" x14ac:dyDescent="0.25">
      <c r="A4" s="14">
        <v>2027</v>
      </c>
      <c r="B4" s="9">
        <f>Cash_Flow_Statement!D8</f>
        <v>26563.269963686937</v>
      </c>
      <c r="C4" s="44">
        <f>1 / (1 + 0.1)^3</f>
        <v>0.75131480090157754</v>
      </c>
      <c r="D4" s="9">
        <f t="shared" si="0"/>
        <v>19957.377884062305</v>
      </c>
    </row>
    <row r="5" spans="1:7" x14ac:dyDescent="0.25">
      <c r="A5" s="14">
        <v>2028</v>
      </c>
      <c r="B5" s="9">
        <f>Cash_Flow_Statement!E8</f>
        <v>27580.319452800162</v>
      </c>
      <c r="C5" s="44">
        <f>1 / (1 + 0.1)^4</f>
        <v>0.68301345536507052</v>
      </c>
      <c r="D5" s="9">
        <f t="shared" si="0"/>
        <v>18837.72928952951</v>
      </c>
    </row>
    <row r="6" spans="1:7" x14ac:dyDescent="0.25">
      <c r="A6" s="14">
        <v>2029</v>
      </c>
      <c r="B6" s="9">
        <f>Cash_Flow_Statement!F8</f>
        <v>28578.785237884422</v>
      </c>
      <c r="C6" s="44">
        <f>1 / (1 + 0.1)^5</f>
        <v>0.62092132305915493</v>
      </c>
      <c r="D6" s="9">
        <f t="shared" si="0"/>
        <v>17745.177141330641</v>
      </c>
    </row>
    <row r="7" spans="1:7" x14ac:dyDescent="0.25">
      <c r="A7" s="8" t="s">
        <v>39</v>
      </c>
      <c r="B7" s="9">
        <f xml:space="preserve"> B6 * (1 + 0.03) / (0.1 - 0.03)</f>
        <v>420516.41135744221</v>
      </c>
      <c r="C7" s="44">
        <f>1 / (1 + 0.1)^5</f>
        <v>0.62092132305915493</v>
      </c>
      <c r="D7" s="9">
        <f t="shared" si="0"/>
        <v>261107.60650815087</v>
      </c>
    </row>
    <row r="8" spans="1:7" ht="15.75" x14ac:dyDescent="0.25">
      <c r="A8" s="43" t="s">
        <v>40</v>
      </c>
      <c r="B8" s="43"/>
      <c r="C8" s="43"/>
      <c r="D8" s="45">
        <f>SUM(D2:D7)</f>
        <v>361040.27808745892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3193A-A0EC-430F-83EF-B950172A53D2}">
  <sheetPr>
    <tabColor rgb="FF00B0F0"/>
  </sheetPr>
  <dimension ref="A1"/>
  <sheetViews>
    <sheetView showGridLines="0" showRowColHeaders="0" topLeftCell="B1" workbookViewId="0">
      <selection activeCell="U11" sqref="U11"/>
    </sheetView>
  </sheetViews>
  <sheetFormatPr defaultRowHeight="15" x14ac:dyDescent="0.25"/>
  <cols>
    <col min="1" max="16384" width="9.140625" style="12"/>
  </cols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290FE-B93D-4E8F-BEBA-00CC08418A48}">
  <sheetPr>
    <tabColor rgb="FF002060"/>
  </sheetPr>
  <dimension ref="A4:B13"/>
  <sheetViews>
    <sheetView showGridLines="0" showRowColHeaders="0" workbookViewId="0">
      <selection activeCell="S5" sqref="S5"/>
    </sheetView>
  </sheetViews>
  <sheetFormatPr defaultRowHeight="15" x14ac:dyDescent="0.25"/>
  <cols>
    <col min="1" max="1" width="27.42578125" style="12" bestFit="1" customWidth="1"/>
    <col min="2" max="2" width="7" style="12" bestFit="1" customWidth="1"/>
    <col min="3" max="16384" width="9.140625" style="12"/>
  </cols>
  <sheetData>
    <row r="4" spans="1:2" ht="15.75" thickBot="1" x14ac:dyDescent="0.3"/>
    <row r="5" spans="1:2" ht="21.75" thickBot="1" x14ac:dyDescent="0.4">
      <c r="A5" s="66" t="s">
        <v>41</v>
      </c>
      <c r="B5" s="67"/>
    </row>
    <row r="6" spans="1:2" ht="19.5" thickBot="1" x14ac:dyDescent="0.35">
      <c r="A6" s="68" t="s">
        <v>42</v>
      </c>
      <c r="B6" s="69"/>
    </row>
    <row r="7" spans="1:2" ht="15.75" x14ac:dyDescent="0.25">
      <c r="A7" s="58" t="s">
        <v>0</v>
      </c>
      <c r="B7" s="59">
        <f>Income_Statement!A11</f>
        <v>2029</v>
      </c>
    </row>
    <row r="8" spans="1:2" ht="15.75" x14ac:dyDescent="0.25">
      <c r="A8" s="56" t="s">
        <v>1</v>
      </c>
      <c r="B8" s="60">
        <f>Income_Statement!B11</f>
        <v>202792.29611115743</v>
      </c>
    </row>
    <row r="9" spans="1:2" ht="15.75" x14ac:dyDescent="0.25">
      <c r="A9" s="56" t="s">
        <v>12</v>
      </c>
      <c r="B9" s="60">
        <f>Income_Statement!M11</f>
        <v>26078.785237884422</v>
      </c>
    </row>
    <row r="10" spans="1:2" ht="15.75" x14ac:dyDescent="0.25">
      <c r="A10" s="56" t="s">
        <v>11</v>
      </c>
      <c r="B10" s="60">
        <f>Income_Statement!L11</f>
        <v>60837.688833347223</v>
      </c>
    </row>
    <row r="11" spans="1:2" ht="15.75" x14ac:dyDescent="0.25">
      <c r="A11" s="56" t="s">
        <v>13</v>
      </c>
      <c r="B11" s="61">
        <f>Financial_Ratios!B11</f>
        <v>0.5</v>
      </c>
    </row>
    <row r="12" spans="1:2" ht="15.75" x14ac:dyDescent="0.25">
      <c r="A12" s="56" t="s">
        <v>43</v>
      </c>
      <c r="B12" s="60">
        <f>Cash_Flow_Statement!F8</f>
        <v>28578.785237884422</v>
      </c>
    </row>
    <row r="13" spans="1:2" ht="16.5" thickBot="1" x14ac:dyDescent="0.3">
      <c r="A13" s="57" t="s">
        <v>40</v>
      </c>
      <c r="B13" s="62">
        <f>Valuation!D8</f>
        <v>361040.27808745892</v>
      </c>
    </row>
  </sheetData>
  <mergeCells count="2">
    <mergeCell ref="A5:B5"/>
    <mergeCell ref="A6:B6"/>
  </mergeCell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83103-9386-4FC6-B2A2-514FAA6A45D1}">
  <sheetPr>
    <tabColor rgb="FF00B050"/>
  </sheetPr>
  <dimension ref="A1:F35"/>
  <sheetViews>
    <sheetView workbookViewId="0">
      <selection activeCell="L7" sqref="L7"/>
    </sheetView>
  </sheetViews>
  <sheetFormatPr defaultRowHeight="15" x14ac:dyDescent="0.25"/>
  <cols>
    <col min="1" max="1" width="26.7109375" customWidth="1"/>
    <col min="2" max="2" width="20.7109375" customWidth="1"/>
  </cols>
  <sheetData>
    <row r="1" spans="1:6" s="72" customFormat="1" ht="21.75" thickBot="1" x14ac:dyDescent="0.4">
      <c r="A1" s="71" t="s">
        <v>63</v>
      </c>
    </row>
    <row r="2" spans="1:6" s="73" customFormat="1" ht="19.5" thickBot="1" x14ac:dyDescent="0.35">
      <c r="A2" s="74" t="s">
        <v>44</v>
      </c>
      <c r="B2" s="63" t="s">
        <v>45</v>
      </c>
    </row>
    <row r="3" spans="1:6" s="73" customFormat="1" ht="19.5" thickBot="1" x14ac:dyDescent="0.35">
      <c r="A3" s="74" t="s">
        <v>46</v>
      </c>
      <c r="B3" s="64" t="s">
        <v>47</v>
      </c>
    </row>
    <row r="4" spans="1:6" s="73" customFormat="1" ht="19.5" thickBot="1" x14ac:dyDescent="0.35">
      <c r="A4" s="74" t="s">
        <v>48</v>
      </c>
      <c r="B4" s="64" t="s">
        <v>49</v>
      </c>
    </row>
    <row r="5" spans="1:6" s="73" customFormat="1" ht="19.5" thickBot="1" x14ac:dyDescent="0.35">
      <c r="A5" s="74" t="s">
        <v>50</v>
      </c>
      <c r="B5" s="65" t="s">
        <v>51</v>
      </c>
    </row>
    <row r="6" spans="1:6" s="75" customFormat="1" ht="15.75" thickBot="1" x14ac:dyDescent="0.3"/>
    <row r="7" spans="1:6" s="73" customFormat="1" ht="15.75" thickBot="1" x14ac:dyDescent="0.3">
      <c r="A7" s="80" t="s">
        <v>52</v>
      </c>
      <c r="B7" s="81">
        <f>Income_Statement!A7</f>
        <v>2025</v>
      </c>
      <c r="C7" s="81">
        <f>Income_Statement!A8</f>
        <v>2026</v>
      </c>
      <c r="D7" s="81">
        <f>Income_Statement!A9</f>
        <v>2027</v>
      </c>
      <c r="E7" s="81">
        <f>Income_Statement!A10</f>
        <v>2028</v>
      </c>
      <c r="F7" s="82">
        <f>Income_Statement!A11</f>
        <v>2029</v>
      </c>
    </row>
    <row r="8" spans="1:6" s="75" customFormat="1" x14ac:dyDescent="0.25">
      <c r="A8" s="78" t="str">
        <f>Income_Statement!B1</f>
        <v>Revenue</v>
      </c>
      <c r="B8" s="79">
        <f>Income_Statement!B7</f>
        <v>150769.23076923075</v>
      </c>
      <c r="C8" s="79">
        <f>Income_Statement!B8</f>
        <v>162366.86390532542</v>
      </c>
      <c r="D8" s="79">
        <f>Income_Statement!B9</f>
        <v>174856.62266727351</v>
      </c>
      <c r="E8" s="79">
        <f>Income_Statement!B10</f>
        <v>188307.13210321762</v>
      </c>
      <c r="F8" s="79">
        <f>Income_Statement!B11</f>
        <v>202792.29611115743</v>
      </c>
    </row>
    <row r="9" spans="1:6" s="75" customFormat="1" x14ac:dyDescent="0.25">
      <c r="A9" s="76" t="str">
        <f>Income_Statement!L1</f>
        <v>EBITDA</v>
      </c>
      <c r="B9" s="77">
        <f>Income_Statement!L7</f>
        <v>45230.76923076922</v>
      </c>
      <c r="C9" s="77">
        <f>Income_Statement!L8</f>
        <v>48710.059171597619</v>
      </c>
      <c r="D9" s="77">
        <f>Income_Statement!L9</f>
        <v>52456.986800182051</v>
      </c>
      <c r="E9" s="77">
        <f>Income_Statement!L10</f>
        <v>56492.139630965285</v>
      </c>
      <c r="F9" s="77">
        <f>Income_Statement!L11</f>
        <v>60837.688833347223</v>
      </c>
    </row>
    <row r="10" spans="1:6" s="75" customFormat="1" x14ac:dyDescent="0.25">
      <c r="A10" s="76" t="str">
        <f>Income_Statement!M1</f>
        <v>Net Income</v>
      </c>
      <c r="B10" s="77">
        <f>Income_Statement!M7</f>
        <v>22014.860139860131</v>
      </c>
      <c r="C10" s="77">
        <f>Income_Statement!M8</f>
        <v>23038.442436060432</v>
      </c>
      <c r="D10" s="77">
        <f>Income_Statement!M9</f>
        <v>24063.269963686937</v>
      </c>
      <c r="E10" s="77">
        <f>Income_Statement!M10</f>
        <v>25080.319452800162</v>
      </c>
      <c r="F10" s="77">
        <f>Income_Statement!M11</f>
        <v>26078.785237884422</v>
      </c>
    </row>
    <row r="11" spans="1:6" s="75" customFormat="1" x14ac:dyDescent="0.25">
      <c r="A11" s="76" t="str">
        <f>Cash_Flow_Statement!A8</f>
        <v>Operating Cash Flow</v>
      </c>
      <c r="B11" s="77">
        <f>Cash_Flow_Statement!B8</f>
        <v>24514.860139860131</v>
      </c>
      <c r="C11" s="77">
        <f>Cash_Flow_Statement!C8</f>
        <v>25538.442436060432</v>
      </c>
      <c r="D11" s="77">
        <f>Cash_Flow_Statement!D8</f>
        <v>26563.269963686937</v>
      </c>
      <c r="E11" s="77">
        <f>Cash_Flow_Statement!E8</f>
        <v>27580.319452800162</v>
      </c>
      <c r="F11" s="77">
        <f>Cash_Flow_Statement!F8</f>
        <v>28578.785237884422</v>
      </c>
    </row>
    <row r="12" spans="1:6" s="75" customFormat="1" x14ac:dyDescent="0.25">
      <c r="A12" s="76" t="str">
        <f>Balance_Sheet!B1</f>
        <v>Total Assets</v>
      </c>
      <c r="B12" s="76">
        <f>Balance_Sheet!B7</f>
        <v>150000</v>
      </c>
      <c r="C12" s="76">
        <f>Balance_Sheet!B8</f>
        <v>160000</v>
      </c>
      <c r="D12" s="76">
        <f>Balance_Sheet!B9</f>
        <v>170000</v>
      </c>
      <c r="E12" s="76">
        <f>Balance_Sheet!B10</f>
        <v>180000</v>
      </c>
      <c r="F12" s="76">
        <f>Balance_Sheet!B11</f>
        <v>190000</v>
      </c>
    </row>
    <row r="13" spans="1:6" s="75" customFormat="1" x14ac:dyDescent="0.25">
      <c r="A13" s="76" t="str">
        <f>Balance_Sheet!C1</f>
        <v>Total Equity</v>
      </c>
      <c r="B13" s="76">
        <f>Balance_Sheet!C7</f>
        <v>90000</v>
      </c>
      <c r="C13" s="76">
        <f>Balance_Sheet!C8</f>
        <v>96000</v>
      </c>
      <c r="D13" s="76">
        <f>Balance_Sheet!C9</f>
        <v>102000</v>
      </c>
      <c r="E13" s="76">
        <f>Balance_Sheet!C10</f>
        <v>108000</v>
      </c>
      <c r="F13" s="76">
        <f>Balance_Sheet!C11</f>
        <v>114000</v>
      </c>
    </row>
    <row r="14" spans="1:6" s="75" customFormat="1" ht="15.75" customHeight="1" thickBot="1" x14ac:dyDescent="0.3"/>
    <row r="15" spans="1:6" s="73" customFormat="1" ht="15.75" thickBot="1" x14ac:dyDescent="0.3">
      <c r="A15" s="80" t="s">
        <v>53</v>
      </c>
      <c r="B15" s="81">
        <f>Income_Statement!A7</f>
        <v>2025</v>
      </c>
      <c r="C15" s="81">
        <f>Income_Statement!A8</f>
        <v>2026</v>
      </c>
      <c r="D15" s="81">
        <f>Income_Statement!A9</f>
        <v>2027</v>
      </c>
      <c r="E15" s="81">
        <f>Income_Statement!A10</f>
        <v>2028</v>
      </c>
      <c r="F15" s="82">
        <f>Income_Statement!A11</f>
        <v>2029</v>
      </c>
    </row>
    <row r="16" spans="1:6" s="75" customFormat="1" ht="15.75" customHeight="1" x14ac:dyDescent="0.25">
      <c r="A16" s="78" t="str">
        <f>Financial_Ratios!B1</f>
        <v>Gross Profit Margin</v>
      </c>
      <c r="B16" s="83">
        <f>Financial_Ratios!B7</f>
        <v>0.5</v>
      </c>
      <c r="C16" s="83">
        <f>Financial_Ratios!B8</f>
        <v>0.5</v>
      </c>
      <c r="D16" s="83">
        <f>Financial_Ratios!B9</f>
        <v>0.5</v>
      </c>
      <c r="E16" s="83">
        <f>Financial_Ratios!B10</f>
        <v>0.5</v>
      </c>
      <c r="F16" s="83">
        <f>Financial_Ratios!B11</f>
        <v>0.5</v>
      </c>
    </row>
    <row r="17" spans="1:6" s="75" customFormat="1" ht="15.75" customHeight="1" x14ac:dyDescent="0.25">
      <c r="A17" s="76" t="str">
        <f>Financial_Ratios!C1</f>
        <v>Operating Profit Margin</v>
      </c>
      <c r="B17" s="84">
        <f>Financial_Ratios!C7</f>
        <v>0.3</v>
      </c>
      <c r="C17" s="84">
        <f>Financial_Ratios!C8</f>
        <v>0.3</v>
      </c>
      <c r="D17" s="84">
        <f>Financial_Ratios!C9</f>
        <v>0.3</v>
      </c>
      <c r="E17" s="84">
        <f>Financial_Ratios!C10</f>
        <v>0.3</v>
      </c>
      <c r="F17" s="84">
        <f>Financial_Ratios!C11</f>
        <v>0.3</v>
      </c>
    </row>
    <row r="18" spans="1:6" s="75" customFormat="1" ht="15.75" customHeight="1" x14ac:dyDescent="0.25">
      <c r="A18" s="76" t="str">
        <f>Financial_Ratios!D1</f>
        <v>Net Profit Margin</v>
      </c>
      <c r="B18" s="84">
        <f>Financial_Ratios!D7</f>
        <v>0.14601692949907233</v>
      </c>
      <c r="C18" s="84">
        <f>Financial_Ratios!D8</f>
        <v>0.14189128176728183</v>
      </c>
      <c r="D18" s="84">
        <f>Financial_Ratios!D9</f>
        <v>0.13761714939145203</v>
      </c>
      <c r="E18" s="84">
        <f>Financial_Ratios!D10</f>
        <v>0.13318836717800353</v>
      </c>
      <c r="F18" s="84">
        <f>Financial_Ratios!D11</f>
        <v>0.12859850072208731</v>
      </c>
    </row>
    <row r="19" spans="1:6" s="75" customFormat="1" x14ac:dyDescent="0.25">
      <c r="A19" s="76" t="str">
        <f>Financial_Ratios!E1</f>
        <v>Return on Assets (ROA)</v>
      </c>
      <c r="B19" s="84">
        <f>Financial_Ratios!E7</f>
        <v>0.14676573426573422</v>
      </c>
      <c r="C19" s="84">
        <f>Financial_Ratios!E8</f>
        <v>0.14399026522537769</v>
      </c>
      <c r="D19" s="84">
        <f>Financial_Ratios!E9</f>
        <v>0.14154864684521729</v>
      </c>
      <c r="E19" s="84">
        <f>Financial_Ratios!E10</f>
        <v>0.13933510807111202</v>
      </c>
      <c r="F19" s="84">
        <f>Financial_Ratios!E11</f>
        <v>0.13725676440991802</v>
      </c>
    </row>
    <row r="20" spans="1:6" s="75" customFormat="1" x14ac:dyDescent="0.25">
      <c r="A20" s="76" t="str">
        <f>Financial_Ratios!F1</f>
        <v>Return on Equity (ROE)</v>
      </c>
      <c r="B20" s="84">
        <f>Financial_Ratios!F7</f>
        <v>0.24460955710955701</v>
      </c>
      <c r="C20" s="84">
        <f>Financial_Ratios!F8</f>
        <v>0.23998377537562951</v>
      </c>
      <c r="D20" s="84">
        <f>Financial_Ratios!F9</f>
        <v>0.23591441140869546</v>
      </c>
      <c r="E20" s="84">
        <f>Financial_Ratios!F10</f>
        <v>0.23222518011852003</v>
      </c>
      <c r="F20" s="84">
        <f>Financial_Ratios!F11</f>
        <v>0.22876127401653001</v>
      </c>
    </row>
    <row r="21" spans="1:6" s="75" customFormat="1" x14ac:dyDescent="0.25">
      <c r="A21" s="76" t="str">
        <f>Financial_Ratios!G1</f>
        <v>Debt-to-Equity Ratio</v>
      </c>
      <c r="B21" s="84">
        <f>Financial_Ratios!G7</f>
        <v>0.66666666666666663</v>
      </c>
      <c r="C21" s="84">
        <f>Financial_Ratios!G8</f>
        <v>0.66666666666666663</v>
      </c>
      <c r="D21" s="84">
        <f>Financial_Ratios!G9</f>
        <v>0.66666666666666663</v>
      </c>
      <c r="E21" s="84">
        <f>Financial_Ratios!G10</f>
        <v>0.66666666666666663</v>
      </c>
      <c r="F21" s="84">
        <f>Financial_Ratios!G11</f>
        <v>0.66666666666666663</v>
      </c>
    </row>
    <row r="22" spans="1:6" s="75" customFormat="1" ht="15.75" thickBot="1" x14ac:dyDescent="0.3"/>
    <row r="23" spans="1:6" s="73" customFormat="1" ht="15.75" thickBot="1" x14ac:dyDescent="0.3">
      <c r="A23" s="80" t="s">
        <v>52</v>
      </c>
      <c r="B23" s="82" t="s">
        <v>54</v>
      </c>
    </row>
    <row r="24" spans="1:6" s="75" customFormat="1" x14ac:dyDescent="0.25">
      <c r="A24" s="78" t="str">
        <f>Valuation!A8</f>
        <v>Total Business Value (NPV)</v>
      </c>
      <c r="B24" s="79">
        <f>Valuation!D8</f>
        <v>361040.27808745892</v>
      </c>
    </row>
    <row r="25" spans="1:6" s="75" customFormat="1" x14ac:dyDescent="0.25">
      <c r="A25" s="76" t="str">
        <f>Valuation!A7</f>
        <v>Terminal Value (TV)</v>
      </c>
      <c r="B25" s="77">
        <f>Valuation!D7</f>
        <v>261107.60650815087</v>
      </c>
    </row>
    <row r="26" spans="1:6" s="75" customFormat="1" x14ac:dyDescent="0.25">
      <c r="A26" s="76" t="s">
        <v>55</v>
      </c>
      <c r="B26" s="77">
        <f>Valuation!D8</f>
        <v>361040.27808745892</v>
      </c>
    </row>
    <row r="27" spans="1:6" s="75" customFormat="1" ht="15.75" thickBot="1" x14ac:dyDescent="0.3"/>
    <row r="28" spans="1:6" s="73" customFormat="1" ht="15" customHeight="1" thickBot="1" x14ac:dyDescent="0.3">
      <c r="A28" s="85" t="s">
        <v>62</v>
      </c>
    </row>
    <row r="29" spans="1:6" s="75" customFormat="1" x14ac:dyDescent="0.25">
      <c r="A29" s="75" t="s">
        <v>56</v>
      </c>
    </row>
    <row r="30" spans="1:6" s="75" customFormat="1" x14ac:dyDescent="0.25">
      <c r="A30" s="75" t="s">
        <v>57</v>
      </c>
    </row>
    <row r="31" spans="1:6" s="75" customFormat="1" x14ac:dyDescent="0.25">
      <c r="A31" s="75" t="s">
        <v>58</v>
      </c>
    </row>
    <row r="32" spans="1:6" s="75" customFormat="1" x14ac:dyDescent="0.25">
      <c r="A32" s="75" t="s">
        <v>59</v>
      </c>
    </row>
    <row r="33" spans="1:1" s="75" customFormat="1" x14ac:dyDescent="0.25">
      <c r="A33" s="75" t="s">
        <v>60</v>
      </c>
    </row>
    <row r="34" spans="1:1" s="75" customFormat="1" x14ac:dyDescent="0.25">
      <c r="A34" s="75" t="s">
        <v>61</v>
      </c>
    </row>
    <row r="35" spans="1:1" s="70" customFormat="1" x14ac:dyDescent="0.25"/>
  </sheetData>
  <pageMargins left="0.7" right="0.7" top="0.75" bottom="0.75" header="0.3" footer="0.3"/>
  <ignoredErrors>
    <ignoredError sqref="B25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Income_Statement</vt:lpstr>
      <vt:lpstr>Calculations_Growth</vt:lpstr>
      <vt:lpstr>Balance_Sheet</vt:lpstr>
      <vt:lpstr>Financial_Ratios</vt:lpstr>
      <vt:lpstr>Cash_Flow_Statement</vt:lpstr>
      <vt:lpstr>Valuation</vt:lpstr>
      <vt:lpstr>Visualizations</vt:lpstr>
      <vt:lpstr>Dashboard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Shahid Hassan</cp:lastModifiedBy>
  <dcterms:created xsi:type="dcterms:W3CDTF">2025-04-04T11:34:41Z</dcterms:created>
  <dcterms:modified xsi:type="dcterms:W3CDTF">2025-04-25T01:26:33Z</dcterms:modified>
</cp:coreProperties>
</file>