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0"/>
  <workbookPr hidePivotFieldList="1" defaultThemeVersion="124226"/>
  <mc:AlternateContent xmlns:mc="http://schemas.openxmlformats.org/markup-compatibility/2006">
    <mc:Choice Requires="x15">
      <x15ac:absPath xmlns:x15ac="http://schemas.microsoft.com/office/spreadsheetml/2010/11/ac" url="D:\excel\"/>
    </mc:Choice>
  </mc:AlternateContent>
  <xr:revisionPtr revIDLastSave="0" documentId="13_ncr:1_{8F942DF8-F13A-4859-85B1-D31DEDE59110}" xr6:coauthVersionLast="47" xr6:coauthVersionMax="47" xr10:uidLastSave="{00000000-0000-0000-0000-000000000000}"/>
  <bookViews>
    <workbookView xWindow="-120" yWindow="-120" windowWidth="20730" windowHeight="11760" activeTab="4" xr2:uid="{00000000-000D-0000-FFFF-FFFF00000000}"/>
  </bookViews>
  <sheets>
    <sheet name="Amortization Schedule" sheetId="1" r:id="rId1"/>
    <sheet name="Input" sheetId="2" r:id="rId2"/>
    <sheet name="Pivot Tables" sheetId="3" r:id="rId3"/>
    <sheet name="Visualization" sheetId="4" r:id="rId4"/>
    <sheet name="Dashboard" sheetId="5" r:id="rId5"/>
  </sheets>
  <definedNames>
    <definedName name="Slicer_Interest">#N/A</definedName>
    <definedName name="Slicer_Payment_Number">#N/A</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3" i="1" l="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D2" i="1"/>
  <c r="B2" i="1"/>
  <c r="C2" i="1"/>
  <c r="E2" i="1" l="1"/>
  <c r="F2" i="1" s="1"/>
  <c r="B3" i="1" s="1"/>
  <c r="D3" i="1" s="1"/>
  <c r="E3" i="1"/>
  <c r="F3" i="1" s="1"/>
  <c r="B4" i="1" s="1"/>
  <c r="D4" i="1" s="1"/>
  <c r="E4" i="1" s="1"/>
  <c r="F4" i="1" s="1"/>
  <c r="B5" i="1" s="1"/>
  <c r="D5" i="1" l="1"/>
  <c r="E5" i="1" s="1"/>
  <c r="F5" i="1" s="1"/>
  <c r="B6" i="1" s="1"/>
  <c r="D6" i="1" l="1"/>
  <c r="E6" i="1" s="1"/>
  <c r="F6" i="1" s="1"/>
  <c r="B7" i="1" s="1"/>
  <c r="D7" i="1" l="1"/>
  <c r="E7" i="1" s="1"/>
  <c r="F7" i="1" s="1"/>
  <c r="B8" i="1" s="1"/>
  <c r="D8" i="1" l="1"/>
  <c r="E8" i="1" s="1"/>
  <c r="F8" i="1" s="1"/>
  <c r="B9" i="1" s="1"/>
  <c r="D9" i="1" l="1"/>
  <c r="E9" i="1" s="1"/>
  <c r="F9" i="1" s="1"/>
  <c r="B10" i="1" s="1"/>
  <c r="D10" i="1" l="1"/>
  <c r="E10" i="1" s="1"/>
  <c r="F10" i="1" s="1"/>
  <c r="B11" i="1" s="1"/>
  <c r="D11" i="1" l="1"/>
  <c r="E11" i="1" s="1"/>
  <c r="F11" i="1" s="1"/>
  <c r="B12" i="1" s="1"/>
  <c r="D12" i="1" l="1"/>
  <c r="E12" i="1" s="1"/>
  <c r="F12" i="1" s="1"/>
  <c r="B13" i="1" s="1"/>
  <c r="D13" i="1" l="1"/>
  <c r="E13" i="1" s="1"/>
  <c r="F13" i="1" s="1"/>
  <c r="B14" i="1" s="1"/>
  <c r="D14" i="1" l="1"/>
  <c r="E14" i="1" s="1"/>
  <c r="F14" i="1" s="1"/>
  <c r="B15" i="1" s="1"/>
  <c r="D15" i="1" l="1"/>
  <c r="E15" i="1" s="1"/>
  <c r="F15" i="1" s="1"/>
  <c r="B16" i="1" s="1"/>
  <c r="D16" i="1" l="1"/>
  <c r="E16" i="1" s="1"/>
  <c r="F16" i="1" s="1"/>
  <c r="B17" i="1" s="1"/>
  <c r="D17" i="1" l="1"/>
  <c r="E17" i="1" s="1"/>
  <c r="F17" i="1" s="1"/>
  <c r="B18" i="1" s="1"/>
  <c r="D18" i="1" l="1"/>
  <c r="E18" i="1" s="1"/>
  <c r="F18" i="1" s="1"/>
  <c r="B19" i="1" s="1"/>
  <c r="D19" i="1" l="1"/>
  <c r="E19" i="1" s="1"/>
  <c r="F19" i="1" s="1"/>
  <c r="B20" i="1" s="1"/>
  <c r="D20" i="1" l="1"/>
  <c r="E20" i="1" s="1"/>
  <c r="F20" i="1" s="1"/>
  <c r="B21" i="1" s="1"/>
  <c r="D21" i="1" l="1"/>
  <c r="E21" i="1" s="1"/>
  <c r="F21" i="1" s="1"/>
  <c r="B22" i="1" s="1"/>
  <c r="D22" i="1" l="1"/>
  <c r="E22" i="1" s="1"/>
  <c r="F22" i="1" s="1"/>
  <c r="B23" i="1" s="1"/>
  <c r="D23" i="1" l="1"/>
  <c r="E23" i="1" s="1"/>
  <c r="F23" i="1" s="1"/>
  <c r="B24" i="1" s="1"/>
  <c r="D24" i="1" l="1"/>
  <c r="E24" i="1" s="1"/>
  <c r="F24" i="1" s="1"/>
  <c r="B25" i="1" s="1"/>
  <c r="D25" i="1" l="1"/>
  <c r="E25" i="1" s="1"/>
  <c r="F25" i="1" s="1"/>
  <c r="B26" i="1" s="1"/>
  <c r="D26" i="1" l="1"/>
  <c r="E26" i="1" s="1"/>
  <c r="F26" i="1" s="1"/>
  <c r="B27" i="1" s="1"/>
  <c r="D27" i="1" l="1"/>
  <c r="E27" i="1" s="1"/>
  <c r="F27" i="1" s="1"/>
  <c r="B28" i="1" s="1"/>
  <c r="D28" i="1" l="1"/>
  <c r="E28" i="1" s="1"/>
  <c r="F28" i="1" s="1"/>
  <c r="B29" i="1" s="1"/>
  <c r="D29" i="1" l="1"/>
  <c r="E29" i="1" s="1"/>
  <c r="F29" i="1" s="1"/>
  <c r="B30" i="1" s="1"/>
  <c r="D30" i="1" l="1"/>
  <c r="E30" i="1" s="1"/>
  <c r="F30" i="1" s="1"/>
  <c r="B31" i="1" s="1"/>
  <c r="D31" i="1" l="1"/>
  <c r="E31" i="1" s="1"/>
  <c r="F31" i="1" s="1"/>
  <c r="B32" i="1" s="1"/>
  <c r="D32" i="1" l="1"/>
  <c r="E32" i="1" s="1"/>
  <c r="F32" i="1" s="1"/>
  <c r="B33" i="1" s="1"/>
  <c r="D33" i="1" l="1"/>
  <c r="E33" i="1" s="1"/>
  <c r="F33" i="1" s="1"/>
  <c r="B34" i="1" s="1"/>
  <c r="D34" i="1" l="1"/>
  <c r="E34" i="1" s="1"/>
  <c r="F34" i="1" s="1"/>
  <c r="B35" i="1" s="1"/>
  <c r="D35" i="1" l="1"/>
  <c r="E35" i="1" s="1"/>
  <c r="F35" i="1" s="1"/>
  <c r="B36" i="1" s="1"/>
  <c r="D36" i="1" l="1"/>
  <c r="E36" i="1" s="1"/>
  <c r="F36" i="1" s="1"/>
  <c r="B37" i="1" s="1"/>
  <c r="D37" i="1" l="1"/>
  <c r="E37" i="1" s="1"/>
  <c r="F37" i="1" s="1"/>
  <c r="B38" i="1" s="1"/>
  <c r="D38" i="1" l="1"/>
  <c r="E38" i="1" s="1"/>
  <c r="F38" i="1" s="1"/>
  <c r="B39" i="1" s="1"/>
  <c r="D39" i="1" l="1"/>
  <c r="E39" i="1" s="1"/>
  <c r="F39" i="1" s="1"/>
  <c r="B40" i="1" s="1"/>
  <c r="D40" i="1" l="1"/>
  <c r="E40" i="1" s="1"/>
  <c r="F40" i="1" s="1"/>
  <c r="B41" i="1" s="1"/>
  <c r="D41" i="1" l="1"/>
  <c r="E41" i="1" s="1"/>
  <c r="F41" i="1" s="1"/>
  <c r="B42" i="1" s="1"/>
  <c r="D42" i="1" l="1"/>
  <c r="E42" i="1" s="1"/>
  <c r="F42" i="1" s="1"/>
  <c r="B43" i="1" s="1"/>
  <c r="D43" i="1" l="1"/>
  <c r="E43" i="1" s="1"/>
  <c r="F43" i="1" s="1"/>
  <c r="B44" i="1" s="1"/>
  <c r="D44" i="1" l="1"/>
  <c r="E44" i="1" s="1"/>
  <c r="F44" i="1" s="1"/>
  <c r="B45" i="1" s="1"/>
  <c r="D45" i="1" l="1"/>
  <c r="E45" i="1" s="1"/>
  <c r="F45" i="1" s="1"/>
  <c r="B46" i="1" s="1"/>
  <c r="D46" i="1" l="1"/>
  <c r="E46" i="1" s="1"/>
  <c r="F46" i="1" s="1"/>
  <c r="B47" i="1" s="1"/>
  <c r="D47" i="1" l="1"/>
  <c r="E47" i="1" s="1"/>
  <c r="F47" i="1" s="1"/>
  <c r="B48" i="1" s="1"/>
  <c r="D48" i="1" l="1"/>
  <c r="E48" i="1" s="1"/>
  <c r="F48" i="1" s="1"/>
  <c r="B49" i="1" s="1"/>
  <c r="D49" i="1" l="1"/>
  <c r="E49" i="1" s="1"/>
  <c r="F49" i="1" s="1"/>
  <c r="B50" i="1" s="1"/>
  <c r="D50" i="1" l="1"/>
  <c r="E50" i="1" s="1"/>
  <c r="F50" i="1" s="1"/>
  <c r="B51" i="1" s="1"/>
  <c r="D51" i="1" l="1"/>
  <c r="E51" i="1" s="1"/>
  <c r="F51" i="1" s="1"/>
  <c r="B52" i="1" s="1"/>
  <c r="D52" i="1" l="1"/>
  <c r="E52" i="1" s="1"/>
  <c r="F52" i="1" s="1"/>
  <c r="B53" i="1" s="1"/>
  <c r="D53" i="1" l="1"/>
  <c r="E53" i="1" s="1"/>
  <c r="F53" i="1" s="1"/>
  <c r="B54" i="1" s="1"/>
  <c r="D54" i="1" l="1"/>
  <c r="E54" i="1" s="1"/>
  <c r="F54" i="1" s="1"/>
  <c r="B55" i="1" s="1"/>
  <c r="D55" i="1" l="1"/>
  <c r="E55" i="1" s="1"/>
  <c r="F55" i="1" s="1"/>
  <c r="B56" i="1" s="1"/>
  <c r="D56" i="1" l="1"/>
  <c r="E56" i="1" s="1"/>
  <c r="F56" i="1" s="1"/>
  <c r="B57" i="1" s="1"/>
  <c r="D57" i="1" l="1"/>
  <c r="E57" i="1" s="1"/>
  <c r="F57" i="1" s="1"/>
  <c r="B58" i="1" s="1"/>
  <c r="D58" i="1" l="1"/>
  <c r="E58" i="1" s="1"/>
  <c r="F58" i="1" s="1"/>
  <c r="B59" i="1" s="1"/>
  <c r="D59" i="1" l="1"/>
  <c r="E59" i="1" s="1"/>
  <c r="F59" i="1" s="1"/>
  <c r="B60" i="1" s="1"/>
  <c r="D60" i="1" l="1"/>
  <c r="E60" i="1" s="1"/>
  <c r="F60" i="1" s="1"/>
  <c r="B61" i="1" s="1"/>
  <c r="D61" i="1" l="1"/>
  <c r="E61" i="1" s="1"/>
  <c r="F61" i="1" s="1"/>
</calcChain>
</file>

<file path=xl/sharedStrings.xml><?xml version="1.0" encoding="utf-8"?>
<sst xmlns="http://schemas.openxmlformats.org/spreadsheetml/2006/main" count="27" uniqueCount="21">
  <si>
    <t>Payment Number</t>
  </si>
  <si>
    <t>Beginning Balance</t>
  </si>
  <si>
    <t>Payment</t>
  </si>
  <si>
    <t>Interest</t>
  </si>
  <si>
    <t>Principal</t>
  </si>
  <si>
    <t>Ending Balance</t>
  </si>
  <si>
    <t>Loan Amount</t>
  </si>
  <si>
    <t>Annual Interest Rate (%)</t>
  </si>
  <si>
    <t>Loan Term (Years)</t>
  </si>
  <si>
    <t>Grand Total</t>
  </si>
  <si>
    <t>Sum of Ending Balance</t>
  </si>
  <si>
    <t>Sum of Principal</t>
  </si>
  <si>
    <t>Sum of Interest</t>
  </si>
  <si>
    <t>Payments Per Year</t>
  </si>
  <si>
    <t>Parameter</t>
  </si>
  <si>
    <t>Value</t>
  </si>
  <si>
    <t>Annual Interest Rate</t>
  </si>
  <si>
    <t>Monthly Payment</t>
  </si>
  <si>
    <t>Total Payment</t>
  </si>
  <si>
    <t>Total Interest Paid</t>
  </si>
  <si>
    <t>5 Years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</si>
</sst>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6" formatCode="&quot;$&quot;#,##0_);[Red]\(&quot;$&quot;#,##0\)"/>
    <numFmt numFmtId="8" formatCode="&quot;$&quot;#,##0.00_);[Red]\(&quot;$&quot;#,##0.00\)"/>
    <numFmt numFmtId="44" formatCode="_(&quot;$&quot;* #,##0.00_);_(&quot;$&quot;* \(#,##0.00\);_(&quot;$&quot;* &quot;-&quot;??_);_(@_)"/>
    <numFmt numFmtId="164" formatCode="0.0000"/>
    <numFmt numFmtId="165" formatCode="&quot;$&quot;#,##0.00"/>
    <numFmt numFmtId="166" formatCode="_(&quot;$&quot;* #,##0_);_(&quot;$&quot;* \(#,##0\);_(&quot;$&quot;* &quot;-&quot;??_);_(@_)"/>
  </numFmts>
  <fonts count="6" x14ac:knownFonts="1">
    <font>
      <sz val="11"/>
      <color theme="1"/>
      <name val="Calibri"/>
      <family val="2"/>
      <scheme val="minor"/>
    </font>
    <font>
      <b/>
      <sz val="11"/>
      <color theme="1"/>
      <name val="Calibri"/>
      <family val="2"/>
      <scheme val="minor"/>
    </font>
    <font>
      <sz val="11"/>
      <color theme="1"/>
      <name val="Calibri"/>
      <family val="2"/>
      <scheme val="minor"/>
    </font>
    <font>
      <b/>
      <sz val="12"/>
      <color theme="0"/>
      <name val="Calibri"/>
      <family val="2"/>
      <scheme val="minor"/>
    </font>
    <font>
      <b/>
      <sz val="12"/>
      <color theme="1"/>
      <name val="Calibri"/>
      <family val="2"/>
      <scheme val="minor"/>
    </font>
    <font>
      <b/>
      <sz val="16"/>
      <color theme="0"/>
      <name val="Calibri"/>
      <family val="2"/>
      <scheme val="minor"/>
    </font>
  </fonts>
  <fills count="8">
    <fill>
      <patternFill patternType="none"/>
    </fill>
    <fill>
      <patternFill patternType="gray125"/>
    </fill>
    <fill>
      <patternFill patternType="solid">
        <fgColor theme="0" tint="-0.249977111117893"/>
        <bgColor indexed="64"/>
      </patternFill>
    </fill>
    <fill>
      <patternFill patternType="solid">
        <fgColor theme="3"/>
        <bgColor indexed="64"/>
      </patternFill>
    </fill>
    <fill>
      <patternFill patternType="solid">
        <fgColor theme="4" tint="0.79998168889431442"/>
        <bgColor indexed="64"/>
      </patternFill>
    </fill>
    <fill>
      <patternFill patternType="solid">
        <fgColor rgb="FFFFFF00"/>
        <bgColor indexed="64"/>
      </patternFill>
    </fill>
    <fill>
      <patternFill patternType="solid">
        <fgColor theme="3" tint="0.39997558519241921"/>
        <bgColor indexed="64"/>
      </patternFill>
    </fill>
    <fill>
      <patternFill patternType="solid">
        <fgColor theme="3" tint="0.59999389629810485"/>
        <bgColor indexed="64"/>
      </patternFill>
    </fill>
  </fills>
  <borders count="13">
    <border>
      <left/>
      <right/>
      <top/>
      <bottom/>
      <diagonal/>
    </border>
    <border>
      <left style="thin">
        <color auto="1"/>
      </left>
      <right style="thin">
        <color auto="1"/>
      </right>
      <top style="thin">
        <color auto="1"/>
      </top>
      <bottom style="thin">
        <color auto="1"/>
      </bottom>
      <diagonal/>
    </border>
    <border>
      <left style="medium">
        <color indexed="64"/>
      </left>
      <right style="medium">
        <color indexed="64"/>
      </right>
      <top style="medium">
        <color indexed="64"/>
      </top>
      <bottom style="medium">
        <color indexed="64"/>
      </bottom>
      <diagonal/>
    </border>
    <border>
      <left style="thin">
        <color auto="1"/>
      </left>
      <right style="thin">
        <color auto="1"/>
      </right>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auto="1"/>
      </bottom>
      <diagonal/>
    </border>
    <border>
      <left style="medium">
        <color indexed="64"/>
      </left>
      <right style="medium">
        <color indexed="64"/>
      </right>
      <top style="thin">
        <color auto="1"/>
      </top>
      <bottom style="thin">
        <color auto="1"/>
      </bottom>
      <diagonal/>
    </border>
    <border>
      <left style="medium">
        <color indexed="64"/>
      </left>
      <right style="medium">
        <color indexed="64"/>
      </right>
      <top style="thin">
        <color auto="1"/>
      </top>
      <bottom style="medium">
        <color indexed="64"/>
      </bottom>
      <diagonal/>
    </border>
    <border>
      <left/>
      <right style="medium">
        <color indexed="64"/>
      </right>
      <top style="medium">
        <color indexed="64"/>
      </top>
      <bottom style="thin">
        <color auto="1"/>
      </bottom>
      <diagonal/>
    </border>
    <border>
      <left/>
      <right style="medium">
        <color indexed="64"/>
      </right>
      <top style="thin">
        <color auto="1"/>
      </top>
      <bottom style="thin">
        <color auto="1"/>
      </bottom>
      <diagonal/>
    </border>
    <border>
      <left/>
      <right style="medium">
        <color indexed="64"/>
      </right>
      <top style="thin">
        <color auto="1"/>
      </top>
      <bottom style="medium">
        <color indexed="64"/>
      </bottom>
      <diagonal/>
    </border>
  </borders>
  <cellStyleXfs count="3">
    <xf numFmtId="0" fontId="0" fillId="0" borderId="0"/>
    <xf numFmtId="9" fontId="2" fillId="0" borderId="0" applyFont="0" applyFill="0" applyBorder="0" applyAlignment="0" applyProtection="0"/>
    <xf numFmtId="44" fontId="2" fillId="0" borderId="0" applyFont="0" applyFill="0" applyBorder="0" applyAlignment="0" applyProtection="0"/>
  </cellStyleXfs>
  <cellXfs count="40">
    <xf numFmtId="0" fontId="0" fillId="0" borderId="0" xfId="0"/>
    <xf numFmtId="0" fontId="0" fillId="0" borderId="0" xfId="0" applyAlignment="1">
      <alignment horizontal="left"/>
    </xf>
    <xf numFmtId="164" fontId="0" fillId="0" borderId="0" xfId="0" applyNumberFormat="1"/>
    <xf numFmtId="8" fontId="0" fillId="0" borderId="0" xfId="0" applyNumberFormat="1"/>
    <xf numFmtId="165" fontId="0" fillId="0" borderId="0" xfId="0" applyNumberFormat="1" applyAlignment="1">
      <alignment horizontal="left"/>
    </xf>
    <xf numFmtId="0" fontId="0" fillId="2" borderId="0" xfId="0" applyFill="1"/>
    <xf numFmtId="1" fontId="0" fillId="0" borderId="0" xfId="0" applyNumberFormat="1"/>
    <xf numFmtId="165" fontId="0" fillId="0" borderId="1" xfId="0" applyNumberFormat="1" applyBorder="1"/>
    <xf numFmtId="0" fontId="0" fillId="0" borderId="1" xfId="0" applyBorder="1" applyAlignment="1">
      <alignment horizontal="left"/>
    </xf>
    <xf numFmtId="165" fontId="0" fillId="0" borderId="0" xfId="0" applyNumberFormat="1" applyAlignment="1">
      <alignment horizontal="center"/>
    </xf>
    <xf numFmtId="0" fontId="3" fillId="3" borderId="4" xfId="0" applyFont="1" applyFill="1" applyBorder="1" applyAlignment="1">
      <alignment horizontal="center" vertical="top"/>
    </xf>
    <xf numFmtId="165" fontId="3" fillId="3" borderId="5" xfId="0" applyNumberFormat="1" applyFont="1" applyFill="1" applyBorder="1" applyAlignment="1">
      <alignment horizontal="center" vertical="top"/>
    </xf>
    <xf numFmtId="165" fontId="3" fillId="3" borderId="6" xfId="0" applyNumberFormat="1" applyFont="1" applyFill="1" applyBorder="1" applyAlignment="1">
      <alignment horizontal="center" vertical="top"/>
    </xf>
    <xf numFmtId="0" fontId="0" fillId="4" borderId="3" xfId="0" applyFill="1" applyBorder="1" applyAlignment="1">
      <alignment horizontal="left"/>
    </xf>
    <xf numFmtId="165" fontId="0" fillId="4" borderId="3" xfId="0" applyNumberFormat="1" applyFill="1" applyBorder="1" applyAlignment="1">
      <alignment horizontal="left"/>
    </xf>
    <xf numFmtId="165" fontId="0" fillId="4" borderId="3" xfId="0" applyNumberFormat="1" applyFill="1" applyBorder="1" applyAlignment="1">
      <alignment horizontal="center"/>
    </xf>
    <xf numFmtId="0" fontId="0" fillId="4" borderId="1" xfId="0" applyFill="1" applyBorder="1" applyAlignment="1">
      <alignment horizontal="left"/>
    </xf>
    <xf numFmtId="165" fontId="0" fillId="4" borderId="1" xfId="0" applyNumberFormat="1" applyFill="1" applyBorder="1" applyAlignment="1">
      <alignment horizontal="left"/>
    </xf>
    <xf numFmtId="165" fontId="0" fillId="4" borderId="1" xfId="0" applyNumberFormat="1" applyFill="1" applyBorder="1" applyAlignment="1">
      <alignment horizontal="center"/>
    </xf>
    <xf numFmtId="0" fontId="5" fillId="3" borderId="7" xfId="0" applyFont="1" applyFill="1" applyBorder="1"/>
    <xf numFmtId="0" fontId="5" fillId="3" borderId="8" xfId="0" applyFont="1" applyFill="1" applyBorder="1"/>
    <xf numFmtId="0" fontId="5" fillId="3" borderId="9" xfId="0" applyFont="1" applyFill="1" applyBorder="1"/>
    <xf numFmtId="166" fontId="4" fillId="5" borderId="10" xfId="2" applyNumberFormat="1" applyFont="1" applyFill="1" applyBorder="1" applyAlignment="1">
      <alignment horizontal="left"/>
    </xf>
    <xf numFmtId="1" fontId="4" fillId="5" borderId="11" xfId="0" applyNumberFormat="1" applyFont="1" applyFill="1" applyBorder="1" applyAlignment="1">
      <alignment horizontal="center"/>
    </xf>
    <xf numFmtId="1" fontId="4" fillId="5" borderId="11" xfId="1" applyNumberFormat="1" applyFont="1" applyFill="1" applyBorder="1" applyAlignment="1">
      <alignment horizontal="center"/>
    </xf>
    <xf numFmtId="1" fontId="4" fillId="5" borderId="12" xfId="0" applyNumberFormat="1" applyFont="1" applyFill="1" applyBorder="1" applyAlignment="1">
      <alignment horizontal="center"/>
    </xf>
    <xf numFmtId="0" fontId="0" fillId="0" borderId="6" xfId="0" applyBorder="1"/>
    <xf numFmtId="165" fontId="0" fillId="0" borderId="6" xfId="0" applyNumberFormat="1" applyBorder="1"/>
    <xf numFmtId="0" fontId="1" fillId="7" borderId="1" xfId="0" applyFont="1" applyFill="1" applyBorder="1"/>
    <xf numFmtId="0" fontId="4" fillId="6" borderId="1" xfId="0" applyFont="1" applyFill="1" applyBorder="1" applyAlignment="1">
      <alignment horizontal="center"/>
    </xf>
    <xf numFmtId="0" fontId="0" fillId="0" borderId="2" xfId="0" pivotButton="1" applyBorder="1"/>
    <xf numFmtId="0" fontId="0" fillId="0" borderId="4" xfId="0" applyBorder="1"/>
    <xf numFmtId="165" fontId="0" fillId="0" borderId="4" xfId="0" applyNumberFormat="1" applyBorder="1"/>
    <xf numFmtId="0" fontId="0" fillId="0" borderId="2" xfId="0" applyBorder="1" applyAlignment="1">
      <alignment horizontal="left"/>
    </xf>
    <xf numFmtId="0" fontId="0" fillId="0" borderId="2" xfId="0" applyBorder="1"/>
    <xf numFmtId="165" fontId="0" fillId="0" borderId="2" xfId="0" applyNumberFormat="1" applyBorder="1"/>
    <xf numFmtId="6" fontId="1" fillId="5" borderId="1" xfId="0" applyNumberFormat="1" applyFont="1" applyFill="1" applyBorder="1" applyAlignment="1">
      <alignment horizontal="left"/>
    </xf>
    <xf numFmtId="9" fontId="1" fillId="5" borderId="1" xfId="0" applyNumberFormat="1" applyFont="1" applyFill="1" applyBorder="1" applyAlignment="1">
      <alignment horizontal="left"/>
    </xf>
    <xf numFmtId="0" fontId="1" fillId="5" borderId="1" xfId="0" applyFont="1" applyFill="1" applyBorder="1" applyAlignment="1">
      <alignment horizontal="left"/>
    </xf>
    <xf numFmtId="8" fontId="1" fillId="5" borderId="1" xfId="0" applyNumberFormat="1" applyFont="1" applyFill="1" applyBorder="1" applyAlignment="1">
      <alignment horizontal="left"/>
    </xf>
  </cellXfs>
  <cellStyles count="3">
    <cellStyle name="Currency" xfId="2" builtinId="4"/>
    <cellStyle name="Normal" xfId="0" builtinId="0"/>
    <cellStyle name="Percent" xfId="1" builtinId="5"/>
  </cellStyles>
  <dxfs count="16">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[8.Loan_Amortization_Schedule.xlsx]Pivot Tables!PivotTable1</c:name>
    <c:fmtId val="6"/>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sz="1400" b="1" i="0" u="none" strike="noStrike" cap="none" baseline="0"/>
              <a:t>Loan Balance Over Time</a:t>
            </a:r>
            <a:endParaRPr lang="en-US"/>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Tables'!$B$3</c:f>
              <c:strCache>
                <c:ptCount val="1"/>
                <c:pt idx="0">
                  <c:v>Total</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Tables'!$A$4:$A$64</c:f>
              <c:strCache>
                <c:ptCount val="6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strCache>
            </c:strRef>
          </c:cat>
          <c:val>
            <c:numRef>
              <c:f>'Pivot Tables'!$B$4:$B$64</c:f>
              <c:numCache>
                <c:formatCode>"$"#,##0.00</c:formatCode>
                <c:ptCount val="60"/>
                <c:pt idx="0">
                  <c:v>49264.771651132789</c:v>
                </c:pt>
                <c:pt idx="1">
                  <c:v>48526.479850811964</c:v>
                </c:pt>
                <c:pt idx="2">
                  <c:v>47785.111834656469</c:v>
                </c:pt>
                <c:pt idx="3">
                  <c:v>47040.654785100327</c:v>
                </c:pt>
                <c:pt idx="4">
                  <c:v>46293.095831171035</c:v>
                </c:pt>
                <c:pt idx="5">
                  <c:v>45542.422048267035</c:v>
                </c:pt>
                <c:pt idx="6">
                  <c:v>44788.620457934267</c:v>
                </c:pt>
                <c:pt idx="7">
                  <c:v>44031.678027641778</c:v>
                </c:pt>
                <c:pt idx="8">
                  <c:v>43271.581670556407</c:v>
                </c:pt>
                <c:pt idx="9">
                  <c:v>42508.318245316514</c:v>
                </c:pt>
                <c:pt idx="10">
                  <c:v>41741.874555804789</c:v>
                </c:pt>
                <c:pt idx="11">
                  <c:v>40972.237350920092</c:v>
                </c:pt>
                <c:pt idx="12">
                  <c:v>40199.393324348377</c:v>
                </c:pt>
                <c:pt idx="13">
                  <c:v>39423.329114332613</c:v>
                </c:pt>
                <c:pt idx="14">
                  <c:v>38644.031303441785</c:v>
                </c:pt>
                <c:pt idx="15">
                  <c:v>37861.486418338915</c:v>
                </c:pt>
                <c:pt idx="16">
                  <c:v>37075.680929548114</c:v>
                </c:pt>
                <c:pt idx="17">
                  <c:v>36286.601251220687</c:v>
                </c:pt>
                <c:pt idx="18">
                  <c:v>35494.233740900228</c:v>
                </c:pt>
                <c:pt idx="19">
                  <c:v>34698.56469928677</c:v>
                </c:pt>
                <c:pt idx="20">
                  <c:v>33899.580369999916</c:v>
                </c:pt>
                <c:pt idx="21">
                  <c:v>33097.266939341032</c:v>
                </c:pt>
                <c:pt idx="22">
                  <c:v>32291.610536054406</c:v>
                </c:pt>
                <c:pt idx="23">
                  <c:v>31482.59723108742</c:v>
                </c:pt>
                <c:pt idx="24">
                  <c:v>30670.213037349738</c:v>
                </c:pt>
                <c:pt idx="25">
                  <c:v>29854.443909471483</c:v>
                </c:pt>
                <c:pt idx="26">
                  <c:v>29035.2757435604</c:v>
                </c:pt>
                <c:pt idx="27">
                  <c:v>28212.694376958021</c:v>
                </c:pt>
                <c:pt idx="28">
                  <c:v>27386.685587994798</c:v>
                </c:pt>
                <c:pt idx="29">
                  <c:v>26557.235095744229</c:v>
                </c:pt>
                <c:pt idx="30">
                  <c:v>25724.32855977595</c:v>
                </c:pt>
                <c:pt idx="31">
                  <c:v>24887.951579907804</c:v>
                </c:pt>
                <c:pt idx="32">
                  <c:v>24048.089695956871</c:v>
                </c:pt>
                <c:pt idx="33">
                  <c:v>23204.728387489478</c:v>
                </c:pt>
                <c:pt idx="34">
                  <c:v>22357.853073570139</c:v>
                </c:pt>
                <c:pt idx="35">
                  <c:v>21507.449112509468</c:v>
                </c:pt>
                <c:pt idx="36">
                  <c:v>20653.501801611044</c:v>
                </c:pt>
                <c:pt idx="37">
                  <c:v>19795.99637691721</c:v>
                </c:pt>
                <c:pt idx="38">
                  <c:v>18934.918012953818</c:v>
                </c:pt>
                <c:pt idx="39">
                  <c:v>18070.251822473911</c:v>
                </c:pt>
                <c:pt idx="40">
                  <c:v>17201.982856200339</c:v>
                </c:pt>
                <c:pt idx="41">
                  <c:v>16330.096102567293</c:v>
                </c:pt>
                <c:pt idx="42">
                  <c:v>15454.576487460778</c:v>
                </c:pt>
                <c:pt idx="43">
                  <c:v>14575.408873957984</c:v>
                </c:pt>
                <c:pt idx="44">
                  <c:v>13692.578062065595</c:v>
                </c:pt>
                <c:pt idx="45">
                  <c:v>12806.068788456989</c:v>
                </c:pt>
                <c:pt idx="46">
                  <c:v>11915.865726208347</c:v>
                </c:pt>
                <c:pt idx="47">
                  <c:v>11021.953484533668</c:v>
                </c:pt>
                <c:pt idx="48">
                  <c:v>10124.316608518679</c:v>
                </c:pt>
                <c:pt idx="49">
                  <c:v>9222.9395788536258</c:v>
                </c:pt>
                <c:pt idx="50">
                  <c:v>8317.8068115649694</c:v>
                </c:pt>
                <c:pt idx="51">
                  <c:v>7408.9026577459435</c:v>
                </c:pt>
                <c:pt idx="52">
                  <c:v>6496.2114032860045</c:v>
                </c:pt>
                <c:pt idx="53">
                  <c:v>5579.7172685991491</c:v>
                </c:pt>
                <c:pt idx="54">
                  <c:v>4659.4044083510989</c:v>
                </c:pt>
                <c:pt idx="55">
                  <c:v>3735.2569111853481</c:v>
                </c:pt>
                <c:pt idx="56">
                  <c:v>2807.2587994480737</c:v>
                </c:pt>
                <c:pt idx="57">
                  <c:v>1875.3940289118939</c:v>
                </c:pt>
                <c:pt idx="58">
                  <c:v>939.64648849848004</c:v>
                </c:pt>
                <c:pt idx="59">
                  <c:v>1.0231815394945443E-11</c:v>
                </c:pt>
              </c:numCache>
            </c:numRef>
          </c:val>
          <c:smooth val="0"/>
          <c:extLst>
            <c:ext xmlns:c16="http://schemas.microsoft.com/office/drawing/2014/chart" uri="{C3380CC4-5D6E-409C-BE32-E72D297353CC}">
              <c16:uniqueId val="{00000000-4E68-4E1C-A907-D41C6762F18A}"/>
            </c:ext>
          </c:extLst>
        </c:ser>
        <c:dLbls>
          <c:showLegendKey val="0"/>
          <c:showVal val="0"/>
          <c:showCatName val="0"/>
          <c:showSerName val="0"/>
          <c:showPercent val="0"/>
          <c:showBubbleSize val="0"/>
        </c:dLbls>
        <c:marker val="1"/>
        <c:smooth val="0"/>
        <c:axId val="1253161391"/>
        <c:axId val="1253184431"/>
      </c:lineChart>
      <c:catAx>
        <c:axId val="1253161391"/>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sz="900" b="1" i="0" u="none" strike="noStrike" baseline="0"/>
                  <a:t>Payment Number</a:t>
                </a:r>
                <a:endParaRPr lang="en-US"/>
              </a:p>
            </c:rich>
          </c:tx>
          <c:layout>
            <c:manualLayout>
              <c:xMode val="edge"/>
              <c:yMode val="edge"/>
              <c:x val="0.40975524934383195"/>
              <c:y val="0.8344233012540101"/>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253184431"/>
        <c:crosses val="autoZero"/>
        <c:auto val="1"/>
        <c:lblAlgn val="ctr"/>
        <c:lblOffset val="100"/>
        <c:noMultiLvlLbl val="0"/>
      </c:catAx>
      <c:valAx>
        <c:axId val="1253184431"/>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sz="900" b="1" i="0" u="none" strike="noStrike" baseline="0"/>
                  <a:t>Ending Balance</a:t>
                </a:r>
              </a:p>
            </c:rich>
          </c:tx>
          <c:layout>
            <c:manualLayout>
              <c:xMode val="edge"/>
              <c:yMode val="edge"/>
              <c:x val="1.3888888888888888E-2"/>
              <c:y val="0.31928623505395154"/>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2531613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[8.Loan_Amortization_Schedule.xlsx]Pivot Tables!PivotTable4</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Principal vs. Interest Payment Breakdown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Tables'!$E$3</c:f>
              <c:strCache>
                <c:ptCount val="1"/>
                <c:pt idx="0">
                  <c:v>Sum of Interest</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'Pivot Tables'!$D$4:$D$64</c:f>
              <c:strCache>
                <c:ptCount val="6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strCache>
            </c:strRef>
          </c:cat>
          <c:val>
            <c:numRef>
              <c:f>'Pivot Tables'!$E$4:$E$64</c:f>
              <c:numCache>
                <c:formatCode>"$"#,##0.00</c:formatCode>
                <c:ptCount val="60"/>
                <c:pt idx="0">
                  <c:v>208.33333333333334</c:v>
                </c:pt>
                <c:pt idx="1">
                  <c:v>205.26988187971995</c:v>
                </c:pt>
                <c:pt idx="2">
                  <c:v>202.19366604504984</c:v>
                </c:pt>
                <c:pt idx="3">
                  <c:v>199.10463264440196</c:v>
                </c:pt>
                <c:pt idx="4">
                  <c:v>196.00272827125136</c:v>
                </c:pt>
                <c:pt idx="5">
                  <c:v>192.88789929654598</c:v>
                </c:pt>
                <c:pt idx="6">
                  <c:v>189.76009186777932</c:v>
                </c:pt>
                <c:pt idx="7">
                  <c:v>186.61925190805945</c:v>
                </c:pt>
                <c:pt idx="8">
                  <c:v>183.46532511517407</c:v>
                </c:pt>
                <c:pt idx="9">
                  <c:v>180.29825696065168</c:v>
                </c:pt>
                <c:pt idx="10">
                  <c:v>177.11799268881882</c:v>
                </c:pt>
                <c:pt idx="11">
                  <c:v>173.9244773158533</c:v>
                </c:pt>
                <c:pt idx="12">
                  <c:v>170.71765562883371</c:v>
                </c:pt>
                <c:pt idx="13">
                  <c:v>167.4974721847849</c:v>
                </c:pt>
                <c:pt idx="14">
                  <c:v>164.26387130971921</c:v>
                </c:pt>
                <c:pt idx="15">
                  <c:v>161.0167970976741</c:v>
                </c:pt>
                <c:pt idx="16">
                  <c:v>157.75619340974546</c:v>
                </c:pt>
                <c:pt idx="17">
                  <c:v>154.48200387311715</c:v>
                </c:pt>
                <c:pt idx="18">
                  <c:v>151.1941718800862</c:v>
                </c:pt>
                <c:pt idx="19">
                  <c:v>147.89264058708429</c:v>
                </c:pt>
                <c:pt idx="20">
                  <c:v>144.57735291369488</c:v>
                </c:pt>
                <c:pt idx="21">
                  <c:v>141.24825154166632</c:v>
                </c:pt>
                <c:pt idx="22">
                  <c:v>137.90527891392097</c:v>
                </c:pt>
                <c:pt idx="23">
                  <c:v>134.54837723356002</c:v>
                </c:pt>
                <c:pt idx="24">
                  <c:v>131.17748846286426</c:v>
                </c:pt>
                <c:pt idx="25">
                  <c:v>127.79255432229057</c:v>
                </c:pt>
                <c:pt idx="26">
                  <c:v>124.39351628946451</c:v>
                </c:pt>
                <c:pt idx="27">
                  <c:v>120.98031559816833</c:v>
                </c:pt>
                <c:pt idx="28">
                  <c:v>117.55289323732508</c:v>
                </c:pt>
                <c:pt idx="29">
                  <c:v>114.11118994997832</c:v>
                </c:pt>
                <c:pt idx="30">
                  <c:v>110.65514623226761</c:v>
                </c:pt>
                <c:pt idx="31">
                  <c:v>107.18470233239979</c:v>
                </c:pt>
                <c:pt idx="32">
                  <c:v>103.69979824961585</c:v>
                </c:pt>
                <c:pt idx="33">
                  <c:v>100.20037373315363</c:v>
                </c:pt>
                <c:pt idx="34">
                  <c:v>96.686368281206157</c:v>
                </c:pt>
                <c:pt idx="35">
                  <c:v>93.157721139875576</c:v>
                </c:pt>
                <c:pt idx="36">
                  <c:v>89.614371302122777</c:v>
                </c:pt>
                <c:pt idx="37">
                  <c:v>86.056257506712683</c:v>
                </c:pt>
                <c:pt idx="38">
                  <c:v>82.483318237155046</c:v>
                </c:pt>
                <c:pt idx="39">
                  <c:v>78.895491720640905</c:v>
                </c:pt>
                <c:pt idx="40">
                  <c:v>75.292715926974623</c:v>
                </c:pt>
                <c:pt idx="41">
                  <c:v>71.674928567501411</c:v>
                </c:pt>
                <c:pt idx="42">
                  <c:v>68.042067094030386</c:v>
                </c:pt>
                <c:pt idx="43">
                  <c:v>64.394068697753241</c:v>
                </c:pt>
                <c:pt idx="44">
                  <c:v>60.730870308158266</c:v>
                </c:pt>
                <c:pt idx="45">
                  <c:v>57.052408591939979</c:v>
                </c:pt>
                <c:pt idx="46">
                  <c:v>53.358619951904117</c:v>
                </c:pt>
                <c:pt idx="47">
                  <c:v>49.649440525868116</c:v>
                </c:pt>
                <c:pt idx="48">
                  <c:v>45.924806185556946</c:v>
                </c:pt>
                <c:pt idx="49">
                  <c:v>42.184652535494493</c:v>
                </c:pt>
                <c:pt idx="50">
                  <c:v>38.428914911890104</c:v>
                </c:pt>
                <c:pt idx="51">
                  <c:v>34.657528381520706</c:v>
                </c:pt>
                <c:pt idx="52">
                  <c:v>30.870427740608097</c:v>
                </c:pt>
                <c:pt idx="53">
                  <c:v>27.067547513691686</c:v>
                </c:pt>
                <c:pt idx="54">
                  <c:v>23.248821952496453</c:v>
                </c:pt>
                <c:pt idx="55">
                  <c:v>19.414185034796244</c:v>
                </c:pt>
                <c:pt idx="56">
                  <c:v>15.563570463272283</c:v>
                </c:pt>
                <c:pt idx="57">
                  <c:v>11.696911664366974</c:v>
                </c:pt>
                <c:pt idx="58">
                  <c:v>7.8141417871328906</c:v>
                </c:pt>
                <c:pt idx="59">
                  <c:v>3.915193702077</c:v>
                </c:pt>
              </c:numCache>
            </c:numRef>
          </c:val>
          <c:extLst>
            <c:ext xmlns:c16="http://schemas.microsoft.com/office/drawing/2014/chart" uri="{C3380CC4-5D6E-409C-BE32-E72D297353CC}">
              <c16:uniqueId val="{00000000-AB16-4659-97D2-A7F701904614}"/>
            </c:ext>
          </c:extLst>
        </c:ser>
        <c:ser>
          <c:idx val="1"/>
          <c:order val="1"/>
          <c:tx>
            <c:strRef>
              <c:f>'Pivot Tables'!$F$3</c:f>
              <c:strCache>
                <c:ptCount val="1"/>
                <c:pt idx="0">
                  <c:v>Sum of Principal</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'Pivot Tables'!$D$4:$D$64</c:f>
              <c:strCache>
                <c:ptCount val="6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strCache>
            </c:strRef>
          </c:cat>
          <c:val>
            <c:numRef>
              <c:f>'Pivot Tables'!$F$4:$F$64</c:f>
              <c:numCache>
                <c:formatCode>"$"#,##0.00</c:formatCode>
                <c:ptCount val="60"/>
                <c:pt idx="0">
                  <c:v>735.22834886721341</c:v>
                </c:pt>
                <c:pt idx="1">
                  <c:v>738.29180032082684</c:v>
                </c:pt>
                <c:pt idx="2">
                  <c:v>741.36801615549689</c:v>
                </c:pt>
                <c:pt idx="3">
                  <c:v>744.45704955614485</c:v>
                </c:pt>
                <c:pt idx="4">
                  <c:v>747.5589539292954</c:v>
                </c:pt>
                <c:pt idx="5">
                  <c:v>750.67378290400075</c:v>
                </c:pt>
                <c:pt idx="6">
                  <c:v>753.80159033276743</c:v>
                </c:pt>
                <c:pt idx="7">
                  <c:v>756.9424302924873</c:v>
                </c:pt>
                <c:pt idx="8">
                  <c:v>760.09635708537269</c:v>
                </c:pt>
                <c:pt idx="9">
                  <c:v>763.26342523989513</c:v>
                </c:pt>
                <c:pt idx="10">
                  <c:v>766.44368951172794</c:v>
                </c:pt>
                <c:pt idx="11">
                  <c:v>769.63720488469346</c:v>
                </c:pt>
                <c:pt idx="12">
                  <c:v>772.84402657171313</c:v>
                </c:pt>
                <c:pt idx="13">
                  <c:v>776.06421001576189</c:v>
                </c:pt>
                <c:pt idx="14">
                  <c:v>779.29781089082758</c:v>
                </c:pt>
                <c:pt idx="15">
                  <c:v>782.54488510287274</c:v>
                </c:pt>
                <c:pt idx="16">
                  <c:v>785.80548879080129</c:v>
                </c:pt>
                <c:pt idx="17">
                  <c:v>789.07967832742963</c:v>
                </c:pt>
                <c:pt idx="18">
                  <c:v>792.36751032046061</c:v>
                </c:pt>
                <c:pt idx="19">
                  <c:v>795.66904161346247</c:v>
                </c:pt>
                <c:pt idx="20">
                  <c:v>798.9843292868519</c:v>
                </c:pt>
                <c:pt idx="21">
                  <c:v>802.31343065888041</c:v>
                </c:pt>
                <c:pt idx="22">
                  <c:v>805.65640328662585</c:v>
                </c:pt>
                <c:pt idx="23">
                  <c:v>809.01330496698677</c:v>
                </c:pt>
                <c:pt idx="24">
                  <c:v>812.38419373768249</c:v>
                </c:pt>
                <c:pt idx="25">
                  <c:v>815.7691278782562</c:v>
                </c:pt>
                <c:pt idx="26">
                  <c:v>819.16816591108227</c:v>
                </c:pt>
                <c:pt idx="27">
                  <c:v>822.58136660237847</c:v>
                </c:pt>
                <c:pt idx="28">
                  <c:v>826.00878896322172</c:v>
                </c:pt>
                <c:pt idx="29">
                  <c:v>829.45049225056846</c:v>
                </c:pt>
                <c:pt idx="30">
                  <c:v>832.90653596827917</c:v>
                </c:pt>
                <c:pt idx="31">
                  <c:v>836.37697986814703</c:v>
                </c:pt>
                <c:pt idx="32">
                  <c:v>839.86188395093097</c:v>
                </c:pt>
                <c:pt idx="33">
                  <c:v>843.3613084673932</c:v>
                </c:pt>
                <c:pt idx="34">
                  <c:v>846.87531391934067</c:v>
                </c:pt>
                <c:pt idx="35">
                  <c:v>850.40396106067124</c:v>
                </c:pt>
                <c:pt idx="36">
                  <c:v>853.94731089842401</c:v>
                </c:pt>
                <c:pt idx="37">
                  <c:v>857.50542469383413</c:v>
                </c:pt>
                <c:pt idx="38">
                  <c:v>861.07836396339178</c:v>
                </c:pt>
                <c:pt idx="39">
                  <c:v>864.66619047990594</c:v>
                </c:pt>
                <c:pt idx="40">
                  <c:v>868.26896627357212</c:v>
                </c:pt>
                <c:pt idx="41">
                  <c:v>871.88675363304537</c:v>
                </c:pt>
                <c:pt idx="42">
                  <c:v>875.51961510651643</c:v>
                </c:pt>
                <c:pt idx="43">
                  <c:v>879.16761350279353</c:v>
                </c:pt>
                <c:pt idx="44">
                  <c:v>882.83081189238851</c:v>
                </c:pt>
                <c:pt idx="45">
                  <c:v>886.5092736086068</c:v>
                </c:pt>
                <c:pt idx="46">
                  <c:v>890.20306224864271</c:v>
                </c:pt>
                <c:pt idx="47">
                  <c:v>893.91224167467863</c:v>
                </c:pt>
                <c:pt idx="48">
                  <c:v>897.63687601498987</c:v>
                </c:pt>
                <c:pt idx="49">
                  <c:v>901.37702966505231</c:v>
                </c:pt>
                <c:pt idx="50">
                  <c:v>905.13276728865662</c:v>
                </c:pt>
                <c:pt idx="51">
                  <c:v>908.90415381902608</c:v>
                </c:pt>
                <c:pt idx="52">
                  <c:v>912.6912544599387</c:v>
                </c:pt>
                <c:pt idx="53">
                  <c:v>916.49413468685509</c:v>
                </c:pt>
                <c:pt idx="54">
                  <c:v>920.31286024805036</c:v>
                </c:pt>
                <c:pt idx="55">
                  <c:v>924.14749716575056</c:v>
                </c:pt>
                <c:pt idx="56">
                  <c:v>927.99811173727448</c:v>
                </c:pt>
                <c:pt idx="57">
                  <c:v>931.86477053617978</c:v>
                </c:pt>
                <c:pt idx="58">
                  <c:v>935.74754041341384</c:v>
                </c:pt>
                <c:pt idx="59">
                  <c:v>939.64648849846981</c:v>
                </c:pt>
              </c:numCache>
            </c:numRef>
          </c:val>
          <c:extLst>
            <c:ext xmlns:c16="http://schemas.microsoft.com/office/drawing/2014/chart" uri="{C3380CC4-5D6E-409C-BE32-E72D297353CC}">
              <c16:uniqueId val="{00000001-AB16-4659-97D2-A7F701904614}"/>
            </c:ext>
          </c:extLst>
        </c:ser>
        <c:dLbls>
          <c:showLegendKey val="0"/>
          <c:showVal val="0"/>
          <c:showCatName val="0"/>
          <c:showSerName val="0"/>
          <c:showPercent val="0"/>
          <c:showBubbleSize val="0"/>
        </c:dLbls>
        <c:gapWidth val="150"/>
        <c:overlap val="100"/>
        <c:axId val="201952431"/>
        <c:axId val="201962511"/>
      </c:barChart>
      <c:catAx>
        <c:axId val="201952431"/>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Payment Number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1962511"/>
        <c:crosses val="autoZero"/>
        <c:auto val="1"/>
        <c:lblAlgn val="ctr"/>
        <c:lblOffset val="100"/>
        <c:noMultiLvlLbl val="0"/>
      </c:catAx>
      <c:valAx>
        <c:axId val="201962511"/>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Payment Amount</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19524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[8.Loan_Amortization_Schedule.xlsx]Pivot Tables!PivotTable4</c:name>
    <c:fmtId val="1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Principal vs. Interest Payment Breakdown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Tables'!$E$3</c:f>
              <c:strCache>
                <c:ptCount val="1"/>
                <c:pt idx="0">
                  <c:v>Sum of Interest</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'Pivot Tables'!$D$4:$D$64</c:f>
              <c:strCache>
                <c:ptCount val="6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strCache>
            </c:strRef>
          </c:cat>
          <c:val>
            <c:numRef>
              <c:f>'Pivot Tables'!$E$4:$E$64</c:f>
              <c:numCache>
                <c:formatCode>"$"#,##0.00</c:formatCode>
                <c:ptCount val="60"/>
                <c:pt idx="0">
                  <c:v>208.33333333333334</c:v>
                </c:pt>
                <c:pt idx="1">
                  <c:v>205.26988187971995</c:v>
                </c:pt>
                <c:pt idx="2">
                  <c:v>202.19366604504984</c:v>
                </c:pt>
                <c:pt idx="3">
                  <c:v>199.10463264440196</c:v>
                </c:pt>
                <c:pt idx="4">
                  <c:v>196.00272827125136</c:v>
                </c:pt>
                <c:pt idx="5">
                  <c:v>192.88789929654598</c:v>
                </c:pt>
                <c:pt idx="6">
                  <c:v>189.76009186777932</c:v>
                </c:pt>
                <c:pt idx="7">
                  <c:v>186.61925190805945</c:v>
                </c:pt>
                <c:pt idx="8">
                  <c:v>183.46532511517407</c:v>
                </c:pt>
                <c:pt idx="9">
                  <c:v>180.29825696065168</c:v>
                </c:pt>
                <c:pt idx="10">
                  <c:v>177.11799268881882</c:v>
                </c:pt>
                <c:pt idx="11">
                  <c:v>173.9244773158533</c:v>
                </c:pt>
                <c:pt idx="12">
                  <c:v>170.71765562883371</c:v>
                </c:pt>
                <c:pt idx="13">
                  <c:v>167.4974721847849</c:v>
                </c:pt>
                <c:pt idx="14">
                  <c:v>164.26387130971921</c:v>
                </c:pt>
                <c:pt idx="15">
                  <c:v>161.0167970976741</c:v>
                </c:pt>
                <c:pt idx="16">
                  <c:v>157.75619340974546</c:v>
                </c:pt>
                <c:pt idx="17">
                  <c:v>154.48200387311715</c:v>
                </c:pt>
                <c:pt idx="18">
                  <c:v>151.1941718800862</c:v>
                </c:pt>
                <c:pt idx="19">
                  <c:v>147.89264058708429</c:v>
                </c:pt>
                <c:pt idx="20">
                  <c:v>144.57735291369488</c:v>
                </c:pt>
                <c:pt idx="21">
                  <c:v>141.24825154166632</c:v>
                </c:pt>
                <c:pt idx="22">
                  <c:v>137.90527891392097</c:v>
                </c:pt>
                <c:pt idx="23">
                  <c:v>134.54837723356002</c:v>
                </c:pt>
                <c:pt idx="24">
                  <c:v>131.17748846286426</c:v>
                </c:pt>
                <c:pt idx="25">
                  <c:v>127.79255432229057</c:v>
                </c:pt>
                <c:pt idx="26">
                  <c:v>124.39351628946451</c:v>
                </c:pt>
                <c:pt idx="27">
                  <c:v>120.98031559816833</c:v>
                </c:pt>
                <c:pt idx="28">
                  <c:v>117.55289323732508</c:v>
                </c:pt>
                <c:pt idx="29">
                  <c:v>114.11118994997832</c:v>
                </c:pt>
                <c:pt idx="30">
                  <c:v>110.65514623226761</c:v>
                </c:pt>
                <c:pt idx="31">
                  <c:v>107.18470233239979</c:v>
                </c:pt>
                <c:pt idx="32">
                  <c:v>103.69979824961585</c:v>
                </c:pt>
                <c:pt idx="33">
                  <c:v>100.20037373315363</c:v>
                </c:pt>
                <c:pt idx="34">
                  <c:v>96.686368281206157</c:v>
                </c:pt>
                <c:pt idx="35">
                  <c:v>93.157721139875576</c:v>
                </c:pt>
                <c:pt idx="36">
                  <c:v>89.614371302122777</c:v>
                </c:pt>
                <c:pt idx="37">
                  <c:v>86.056257506712683</c:v>
                </c:pt>
                <c:pt idx="38">
                  <c:v>82.483318237155046</c:v>
                </c:pt>
                <c:pt idx="39">
                  <c:v>78.895491720640905</c:v>
                </c:pt>
                <c:pt idx="40">
                  <c:v>75.292715926974623</c:v>
                </c:pt>
                <c:pt idx="41">
                  <c:v>71.674928567501411</c:v>
                </c:pt>
                <c:pt idx="42">
                  <c:v>68.042067094030386</c:v>
                </c:pt>
                <c:pt idx="43">
                  <c:v>64.394068697753241</c:v>
                </c:pt>
                <c:pt idx="44">
                  <c:v>60.730870308158266</c:v>
                </c:pt>
                <c:pt idx="45">
                  <c:v>57.052408591939979</c:v>
                </c:pt>
                <c:pt idx="46">
                  <c:v>53.358619951904117</c:v>
                </c:pt>
                <c:pt idx="47">
                  <c:v>49.649440525868116</c:v>
                </c:pt>
                <c:pt idx="48">
                  <c:v>45.924806185556946</c:v>
                </c:pt>
                <c:pt idx="49">
                  <c:v>42.184652535494493</c:v>
                </c:pt>
                <c:pt idx="50">
                  <c:v>38.428914911890104</c:v>
                </c:pt>
                <c:pt idx="51">
                  <c:v>34.657528381520706</c:v>
                </c:pt>
                <c:pt idx="52">
                  <c:v>30.870427740608097</c:v>
                </c:pt>
                <c:pt idx="53">
                  <c:v>27.067547513691686</c:v>
                </c:pt>
                <c:pt idx="54">
                  <c:v>23.248821952496453</c:v>
                </c:pt>
                <c:pt idx="55">
                  <c:v>19.414185034796244</c:v>
                </c:pt>
                <c:pt idx="56">
                  <c:v>15.563570463272283</c:v>
                </c:pt>
                <c:pt idx="57">
                  <c:v>11.696911664366974</c:v>
                </c:pt>
                <c:pt idx="58">
                  <c:v>7.8141417871328906</c:v>
                </c:pt>
                <c:pt idx="59">
                  <c:v>3.915193702077</c:v>
                </c:pt>
              </c:numCache>
            </c:numRef>
          </c:val>
          <c:extLst>
            <c:ext xmlns:c16="http://schemas.microsoft.com/office/drawing/2014/chart" uri="{C3380CC4-5D6E-409C-BE32-E72D297353CC}">
              <c16:uniqueId val="{00000000-A7E8-4D2E-A015-C5F49EFBB095}"/>
            </c:ext>
          </c:extLst>
        </c:ser>
        <c:ser>
          <c:idx val="1"/>
          <c:order val="1"/>
          <c:tx>
            <c:strRef>
              <c:f>'Pivot Tables'!$F$3</c:f>
              <c:strCache>
                <c:ptCount val="1"/>
                <c:pt idx="0">
                  <c:v>Sum of Principal</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'Pivot Tables'!$D$4:$D$64</c:f>
              <c:strCache>
                <c:ptCount val="6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strCache>
            </c:strRef>
          </c:cat>
          <c:val>
            <c:numRef>
              <c:f>'Pivot Tables'!$F$4:$F$64</c:f>
              <c:numCache>
                <c:formatCode>"$"#,##0.00</c:formatCode>
                <c:ptCount val="60"/>
                <c:pt idx="0">
                  <c:v>735.22834886721341</c:v>
                </c:pt>
                <c:pt idx="1">
                  <c:v>738.29180032082684</c:v>
                </c:pt>
                <c:pt idx="2">
                  <c:v>741.36801615549689</c:v>
                </c:pt>
                <c:pt idx="3">
                  <c:v>744.45704955614485</c:v>
                </c:pt>
                <c:pt idx="4">
                  <c:v>747.5589539292954</c:v>
                </c:pt>
                <c:pt idx="5">
                  <c:v>750.67378290400075</c:v>
                </c:pt>
                <c:pt idx="6">
                  <c:v>753.80159033276743</c:v>
                </c:pt>
                <c:pt idx="7">
                  <c:v>756.9424302924873</c:v>
                </c:pt>
                <c:pt idx="8">
                  <c:v>760.09635708537269</c:v>
                </c:pt>
                <c:pt idx="9">
                  <c:v>763.26342523989513</c:v>
                </c:pt>
                <c:pt idx="10">
                  <c:v>766.44368951172794</c:v>
                </c:pt>
                <c:pt idx="11">
                  <c:v>769.63720488469346</c:v>
                </c:pt>
                <c:pt idx="12">
                  <c:v>772.84402657171313</c:v>
                </c:pt>
                <c:pt idx="13">
                  <c:v>776.06421001576189</c:v>
                </c:pt>
                <c:pt idx="14">
                  <c:v>779.29781089082758</c:v>
                </c:pt>
                <c:pt idx="15">
                  <c:v>782.54488510287274</c:v>
                </c:pt>
                <c:pt idx="16">
                  <c:v>785.80548879080129</c:v>
                </c:pt>
                <c:pt idx="17">
                  <c:v>789.07967832742963</c:v>
                </c:pt>
                <c:pt idx="18">
                  <c:v>792.36751032046061</c:v>
                </c:pt>
                <c:pt idx="19">
                  <c:v>795.66904161346247</c:v>
                </c:pt>
                <c:pt idx="20">
                  <c:v>798.9843292868519</c:v>
                </c:pt>
                <c:pt idx="21">
                  <c:v>802.31343065888041</c:v>
                </c:pt>
                <c:pt idx="22">
                  <c:v>805.65640328662585</c:v>
                </c:pt>
                <c:pt idx="23">
                  <c:v>809.01330496698677</c:v>
                </c:pt>
                <c:pt idx="24">
                  <c:v>812.38419373768249</c:v>
                </c:pt>
                <c:pt idx="25">
                  <c:v>815.7691278782562</c:v>
                </c:pt>
                <c:pt idx="26">
                  <c:v>819.16816591108227</c:v>
                </c:pt>
                <c:pt idx="27">
                  <c:v>822.58136660237847</c:v>
                </c:pt>
                <c:pt idx="28">
                  <c:v>826.00878896322172</c:v>
                </c:pt>
                <c:pt idx="29">
                  <c:v>829.45049225056846</c:v>
                </c:pt>
                <c:pt idx="30">
                  <c:v>832.90653596827917</c:v>
                </c:pt>
                <c:pt idx="31">
                  <c:v>836.37697986814703</c:v>
                </c:pt>
                <c:pt idx="32">
                  <c:v>839.86188395093097</c:v>
                </c:pt>
                <c:pt idx="33">
                  <c:v>843.3613084673932</c:v>
                </c:pt>
                <c:pt idx="34">
                  <c:v>846.87531391934067</c:v>
                </c:pt>
                <c:pt idx="35">
                  <c:v>850.40396106067124</c:v>
                </c:pt>
                <c:pt idx="36">
                  <c:v>853.94731089842401</c:v>
                </c:pt>
                <c:pt idx="37">
                  <c:v>857.50542469383413</c:v>
                </c:pt>
                <c:pt idx="38">
                  <c:v>861.07836396339178</c:v>
                </c:pt>
                <c:pt idx="39">
                  <c:v>864.66619047990594</c:v>
                </c:pt>
                <c:pt idx="40">
                  <c:v>868.26896627357212</c:v>
                </c:pt>
                <c:pt idx="41">
                  <c:v>871.88675363304537</c:v>
                </c:pt>
                <c:pt idx="42">
                  <c:v>875.51961510651643</c:v>
                </c:pt>
                <c:pt idx="43">
                  <c:v>879.16761350279353</c:v>
                </c:pt>
                <c:pt idx="44">
                  <c:v>882.83081189238851</c:v>
                </c:pt>
                <c:pt idx="45">
                  <c:v>886.5092736086068</c:v>
                </c:pt>
                <c:pt idx="46">
                  <c:v>890.20306224864271</c:v>
                </c:pt>
                <c:pt idx="47">
                  <c:v>893.91224167467863</c:v>
                </c:pt>
                <c:pt idx="48">
                  <c:v>897.63687601498987</c:v>
                </c:pt>
                <c:pt idx="49">
                  <c:v>901.37702966505231</c:v>
                </c:pt>
                <c:pt idx="50">
                  <c:v>905.13276728865662</c:v>
                </c:pt>
                <c:pt idx="51">
                  <c:v>908.90415381902608</c:v>
                </c:pt>
                <c:pt idx="52">
                  <c:v>912.6912544599387</c:v>
                </c:pt>
                <c:pt idx="53">
                  <c:v>916.49413468685509</c:v>
                </c:pt>
                <c:pt idx="54">
                  <c:v>920.31286024805036</c:v>
                </c:pt>
                <c:pt idx="55">
                  <c:v>924.14749716575056</c:v>
                </c:pt>
                <c:pt idx="56">
                  <c:v>927.99811173727448</c:v>
                </c:pt>
                <c:pt idx="57">
                  <c:v>931.86477053617978</c:v>
                </c:pt>
                <c:pt idx="58">
                  <c:v>935.74754041341384</c:v>
                </c:pt>
                <c:pt idx="59">
                  <c:v>939.64648849846981</c:v>
                </c:pt>
              </c:numCache>
            </c:numRef>
          </c:val>
          <c:extLst>
            <c:ext xmlns:c16="http://schemas.microsoft.com/office/drawing/2014/chart" uri="{C3380CC4-5D6E-409C-BE32-E72D297353CC}">
              <c16:uniqueId val="{00000001-A7E8-4D2E-A015-C5F49EFBB095}"/>
            </c:ext>
          </c:extLst>
        </c:ser>
        <c:dLbls>
          <c:showLegendKey val="0"/>
          <c:showVal val="0"/>
          <c:showCatName val="0"/>
          <c:showSerName val="0"/>
          <c:showPercent val="0"/>
          <c:showBubbleSize val="0"/>
        </c:dLbls>
        <c:gapWidth val="150"/>
        <c:overlap val="100"/>
        <c:axId val="201952431"/>
        <c:axId val="201962511"/>
      </c:barChart>
      <c:catAx>
        <c:axId val="201952431"/>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Payment Number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1962511"/>
        <c:crosses val="autoZero"/>
        <c:auto val="1"/>
        <c:lblAlgn val="ctr"/>
        <c:lblOffset val="100"/>
        <c:noMultiLvlLbl val="0"/>
      </c:catAx>
      <c:valAx>
        <c:axId val="201962511"/>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Payment Amount</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19524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[8.Loan_Amortization_Schedule.xlsx]Pivot Tables!PivotTable1</c:name>
    <c:fmtId val="9"/>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sz="1400" b="1" i="0" u="none" strike="noStrike" cap="none" baseline="0"/>
              <a:t>Loan Balance Over Time</a:t>
            </a:r>
            <a:endParaRPr lang="en-US"/>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Tables'!$B$3</c:f>
              <c:strCache>
                <c:ptCount val="1"/>
                <c:pt idx="0">
                  <c:v>Total</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Tables'!$A$4:$A$64</c:f>
              <c:strCache>
                <c:ptCount val="6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strCache>
            </c:strRef>
          </c:cat>
          <c:val>
            <c:numRef>
              <c:f>'Pivot Tables'!$B$4:$B$64</c:f>
              <c:numCache>
                <c:formatCode>"$"#,##0.00</c:formatCode>
                <c:ptCount val="60"/>
                <c:pt idx="0">
                  <c:v>49264.771651132789</c:v>
                </c:pt>
                <c:pt idx="1">
                  <c:v>48526.479850811964</c:v>
                </c:pt>
                <c:pt idx="2">
                  <c:v>47785.111834656469</c:v>
                </c:pt>
                <c:pt idx="3">
                  <c:v>47040.654785100327</c:v>
                </c:pt>
                <c:pt idx="4">
                  <c:v>46293.095831171035</c:v>
                </c:pt>
                <c:pt idx="5">
                  <c:v>45542.422048267035</c:v>
                </c:pt>
                <c:pt idx="6">
                  <c:v>44788.620457934267</c:v>
                </c:pt>
                <c:pt idx="7">
                  <c:v>44031.678027641778</c:v>
                </c:pt>
                <c:pt idx="8">
                  <c:v>43271.581670556407</c:v>
                </c:pt>
                <c:pt idx="9">
                  <c:v>42508.318245316514</c:v>
                </c:pt>
                <c:pt idx="10">
                  <c:v>41741.874555804789</c:v>
                </c:pt>
                <c:pt idx="11">
                  <c:v>40972.237350920092</c:v>
                </c:pt>
                <c:pt idx="12">
                  <c:v>40199.393324348377</c:v>
                </c:pt>
                <c:pt idx="13">
                  <c:v>39423.329114332613</c:v>
                </c:pt>
                <c:pt idx="14">
                  <c:v>38644.031303441785</c:v>
                </c:pt>
                <c:pt idx="15">
                  <c:v>37861.486418338915</c:v>
                </c:pt>
                <c:pt idx="16">
                  <c:v>37075.680929548114</c:v>
                </c:pt>
                <c:pt idx="17">
                  <c:v>36286.601251220687</c:v>
                </c:pt>
                <c:pt idx="18">
                  <c:v>35494.233740900228</c:v>
                </c:pt>
                <c:pt idx="19">
                  <c:v>34698.56469928677</c:v>
                </c:pt>
                <c:pt idx="20">
                  <c:v>33899.580369999916</c:v>
                </c:pt>
                <c:pt idx="21">
                  <c:v>33097.266939341032</c:v>
                </c:pt>
                <c:pt idx="22">
                  <c:v>32291.610536054406</c:v>
                </c:pt>
                <c:pt idx="23">
                  <c:v>31482.59723108742</c:v>
                </c:pt>
                <c:pt idx="24">
                  <c:v>30670.213037349738</c:v>
                </c:pt>
                <c:pt idx="25">
                  <c:v>29854.443909471483</c:v>
                </c:pt>
                <c:pt idx="26">
                  <c:v>29035.2757435604</c:v>
                </c:pt>
                <c:pt idx="27">
                  <c:v>28212.694376958021</c:v>
                </c:pt>
                <c:pt idx="28">
                  <c:v>27386.685587994798</c:v>
                </c:pt>
                <c:pt idx="29">
                  <c:v>26557.235095744229</c:v>
                </c:pt>
                <c:pt idx="30">
                  <c:v>25724.32855977595</c:v>
                </c:pt>
                <c:pt idx="31">
                  <c:v>24887.951579907804</c:v>
                </c:pt>
                <c:pt idx="32">
                  <c:v>24048.089695956871</c:v>
                </c:pt>
                <c:pt idx="33">
                  <c:v>23204.728387489478</c:v>
                </c:pt>
                <c:pt idx="34">
                  <c:v>22357.853073570139</c:v>
                </c:pt>
                <c:pt idx="35">
                  <c:v>21507.449112509468</c:v>
                </c:pt>
                <c:pt idx="36">
                  <c:v>20653.501801611044</c:v>
                </c:pt>
                <c:pt idx="37">
                  <c:v>19795.99637691721</c:v>
                </c:pt>
                <c:pt idx="38">
                  <c:v>18934.918012953818</c:v>
                </c:pt>
                <c:pt idx="39">
                  <c:v>18070.251822473911</c:v>
                </c:pt>
                <c:pt idx="40">
                  <c:v>17201.982856200339</c:v>
                </c:pt>
                <c:pt idx="41">
                  <c:v>16330.096102567293</c:v>
                </c:pt>
                <c:pt idx="42">
                  <c:v>15454.576487460778</c:v>
                </c:pt>
                <c:pt idx="43">
                  <c:v>14575.408873957984</c:v>
                </c:pt>
                <c:pt idx="44">
                  <c:v>13692.578062065595</c:v>
                </c:pt>
                <c:pt idx="45">
                  <c:v>12806.068788456989</c:v>
                </c:pt>
                <c:pt idx="46">
                  <c:v>11915.865726208347</c:v>
                </c:pt>
                <c:pt idx="47">
                  <c:v>11021.953484533668</c:v>
                </c:pt>
                <c:pt idx="48">
                  <c:v>10124.316608518679</c:v>
                </c:pt>
                <c:pt idx="49">
                  <c:v>9222.9395788536258</c:v>
                </c:pt>
                <c:pt idx="50">
                  <c:v>8317.8068115649694</c:v>
                </c:pt>
                <c:pt idx="51">
                  <c:v>7408.9026577459435</c:v>
                </c:pt>
                <c:pt idx="52">
                  <c:v>6496.2114032860045</c:v>
                </c:pt>
                <c:pt idx="53">
                  <c:v>5579.7172685991491</c:v>
                </c:pt>
                <c:pt idx="54">
                  <c:v>4659.4044083510989</c:v>
                </c:pt>
                <c:pt idx="55">
                  <c:v>3735.2569111853481</c:v>
                </c:pt>
                <c:pt idx="56">
                  <c:v>2807.2587994480737</c:v>
                </c:pt>
                <c:pt idx="57">
                  <c:v>1875.3940289118939</c:v>
                </c:pt>
                <c:pt idx="58">
                  <c:v>939.64648849848004</c:v>
                </c:pt>
                <c:pt idx="59">
                  <c:v>1.0231815394945443E-11</c:v>
                </c:pt>
              </c:numCache>
            </c:numRef>
          </c:val>
          <c:smooth val="0"/>
          <c:extLst>
            <c:ext xmlns:c16="http://schemas.microsoft.com/office/drawing/2014/chart" uri="{C3380CC4-5D6E-409C-BE32-E72D297353CC}">
              <c16:uniqueId val="{00000000-8029-4AAC-8DE3-B4A9F971BE32}"/>
            </c:ext>
          </c:extLst>
        </c:ser>
        <c:dLbls>
          <c:showLegendKey val="0"/>
          <c:showVal val="0"/>
          <c:showCatName val="0"/>
          <c:showSerName val="0"/>
          <c:showPercent val="0"/>
          <c:showBubbleSize val="0"/>
        </c:dLbls>
        <c:marker val="1"/>
        <c:smooth val="0"/>
        <c:axId val="1253161391"/>
        <c:axId val="1253184431"/>
      </c:lineChart>
      <c:catAx>
        <c:axId val="1253161391"/>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sz="900" b="1" i="0" u="none" strike="noStrike" baseline="0"/>
                  <a:t>Payment Number</a:t>
                </a:r>
                <a:endParaRPr lang="en-US"/>
              </a:p>
            </c:rich>
          </c:tx>
          <c:layout>
            <c:manualLayout>
              <c:xMode val="edge"/>
              <c:yMode val="edge"/>
              <c:x val="0.40975524934383195"/>
              <c:y val="0.8344233012540101"/>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253184431"/>
        <c:crosses val="autoZero"/>
        <c:auto val="1"/>
        <c:lblAlgn val="ctr"/>
        <c:lblOffset val="100"/>
        <c:noMultiLvlLbl val="0"/>
      </c:catAx>
      <c:valAx>
        <c:axId val="1253184431"/>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sz="900" b="1" i="0" u="none" strike="noStrike" baseline="0"/>
                  <a:t>Ending Balance</a:t>
                </a:r>
              </a:p>
            </c:rich>
          </c:tx>
          <c:layout>
            <c:manualLayout>
              <c:xMode val="edge"/>
              <c:yMode val="edge"/>
              <c:x val="1.3888888888888888E-2"/>
              <c:y val="0.31928623505395154"/>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2531613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600075</xdr:colOff>
      <xdr:row>1</xdr:row>
      <xdr:rowOff>180975</xdr:rowOff>
    </xdr:from>
    <xdr:to>
      <xdr:col>9</xdr:col>
      <xdr:colOff>514350</xdr:colOff>
      <xdr:row>21</xdr:row>
      <xdr:rowOff>180975</xdr:rowOff>
    </xdr:to>
    <xdr:graphicFrame macro="">
      <xdr:nvGraphicFramePr>
        <xdr:cNvPr id="2" name="Chart 1">
          <a:extLst>
            <a:ext uri="{FF2B5EF4-FFF2-40B4-BE49-F238E27FC236}">
              <a16:creationId xmlns:a16="http://schemas.microsoft.com/office/drawing/2014/main" id="{ED4FD0D9-64CF-40D7-A5A3-72FA7CB3A4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495299</xdr:colOff>
      <xdr:row>1</xdr:row>
      <xdr:rowOff>190499</xdr:rowOff>
    </xdr:from>
    <xdr:to>
      <xdr:col>19</xdr:col>
      <xdr:colOff>466724</xdr:colOff>
      <xdr:row>22</xdr:row>
      <xdr:rowOff>9524</xdr:rowOff>
    </xdr:to>
    <xdr:graphicFrame macro="">
      <xdr:nvGraphicFramePr>
        <xdr:cNvPr id="3" name="Chart 2">
          <a:extLst>
            <a:ext uri="{FF2B5EF4-FFF2-40B4-BE49-F238E27FC236}">
              <a16:creationId xmlns:a16="http://schemas.microsoft.com/office/drawing/2014/main" id="{2E92E637-FA3A-414D-9164-9F7B7ECF4F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381005</xdr:colOff>
      <xdr:row>2</xdr:row>
      <xdr:rowOff>188014</xdr:rowOff>
    </xdr:from>
    <xdr:to>
      <xdr:col>8</xdr:col>
      <xdr:colOff>82829</xdr:colOff>
      <xdr:row>22</xdr:row>
      <xdr:rowOff>115956</xdr:rowOff>
    </xdr:to>
    <xdr:graphicFrame macro="">
      <xdr:nvGraphicFramePr>
        <xdr:cNvPr id="3" name="Chart 2">
          <a:extLst>
            <a:ext uri="{FF2B5EF4-FFF2-40B4-BE49-F238E27FC236}">
              <a16:creationId xmlns:a16="http://schemas.microsoft.com/office/drawing/2014/main" id="{8DCA2A41-CB2C-49A9-A8B3-475E85C2E8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xdr:row>
      <xdr:rowOff>171449</xdr:rowOff>
    </xdr:from>
    <xdr:to>
      <xdr:col>2</xdr:col>
      <xdr:colOff>0</xdr:colOff>
      <xdr:row>4</xdr:row>
      <xdr:rowOff>0</xdr:rowOff>
    </xdr:to>
    <xdr:sp macro="" textlink="">
      <xdr:nvSpPr>
        <xdr:cNvPr id="5" name="TextBox 4">
          <a:extLst>
            <a:ext uri="{FF2B5EF4-FFF2-40B4-BE49-F238E27FC236}">
              <a16:creationId xmlns:a16="http://schemas.microsoft.com/office/drawing/2014/main" id="{0CE7BA63-175D-7587-8E72-923567857741}"/>
            </a:ext>
          </a:extLst>
        </xdr:cNvPr>
        <xdr:cNvSpPr txBox="1"/>
      </xdr:nvSpPr>
      <xdr:spPr>
        <a:xfrm>
          <a:off x="0" y="552449"/>
          <a:ext cx="2219325" cy="219075"/>
        </a:xfrm>
        <a:prstGeom prst="rect">
          <a:avLst/>
        </a:prstGeom>
        <a:solidFill>
          <a:schemeClr val="tx2">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a:solidFill>
                <a:schemeClr val="bg1"/>
              </a:solidFill>
            </a:rPr>
            <a:t>Loan Information</a:t>
          </a:r>
        </a:p>
      </xdr:txBody>
    </xdr:sp>
    <xdr:clientData/>
  </xdr:twoCellAnchor>
  <xdr:twoCellAnchor>
    <xdr:from>
      <xdr:col>0</xdr:col>
      <xdr:colOff>8283</xdr:colOff>
      <xdr:row>0</xdr:row>
      <xdr:rowOff>0</xdr:rowOff>
    </xdr:from>
    <xdr:to>
      <xdr:col>16</xdr:col>
      <xdr:colOff>389282</xdr:colOff>
      <xdr:row>2</xdr:row>
      <xdr:rowOff>182217</xdr:rowOff>
    </xdr:to>
    <xdr:sp macro="" textlink="">
      <xdr:nvSpPr>
        <xdr:cNvPr id="8" name="TextBox 7">
          <a:extLst>
            <a:ext uri="{FF2B5EF4-FFF2-40B4-BE49-F238E27FC236}">
              <a16:creationId xmlns:a16="http://schemas.microsoft.com/office/drawing/2014/main" id="{F73E5CB5-D860-718F-A659-8D5AFCEDFE02}"/>
            </a:ext>
          </a:extLst>
        </xdr:cNvPr>
        <xdr:cNvSpPr txBox="1"/>
      </xdr:nvSpPr>
      <xdr:spPr>
        <a:xfrm>
          <a:off x="8283" y="0"/>
          <a:ext cx="11239499" cy="563217"/>
        </a:xfrm>
        <a:prstGeom prst="rect">
          <a:avLst/>
        </a:prstGeom>
        <a:solidFill>
          <a:schemeClr val="tx2">
            <a:lumMod val="5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b="1">
              <a:solidFill>
                <a:schemeClr val="bg1"/>
              </a:solidFill>
            </a:rPr>
            <a:t>Loan Repayment Overview Dashboard</a:t>
          </a:r>
        </a:p>
      </xdr:txBody>
    </xdr:sp>
    <xdr:clientData/>
  </xdr:twoCellAnchor>
  <xdr:twoCellAnchor>
    <xdr:from>
      <xdr:col>0</xdr:col>
      <xdr:colOff>0</xdr:colOff>
      <xdr:row>13</xdr:row>
      <xdr:rowOff>35851</xdr:rowOff>
    </xdr:from>
    <xdr:to>
      <xdr:col>2</xdr:col>
      <xdr:colOff>364435</xdr:colOff>
      <xdr:row>14</xdr:row>
      <xdr:rowOff>64426</xdr:rowOff>
    </xdr:to>
    <xdr:sp macro="" textlink="">
      <xdr:nvSpPr>
        <xdr:cNvPr id="9" name="TextBox 8">
          <a:extLst>
            <a:ext uri="{FF2B5EF4-FFF2-40B4-BE49-F238E27FC236}">
              <a16:creationId xmlns:a16="http://schemas.microsoft.com/office/drawing/2014/main" id="{06AE1285-BAF4-3D56-48A4-B6E3E3B1AC43}"/>
            </a:ext>
          </a:extLst>
        </xdr:cNvPr>
        <xdr:cNvSpPr txBox="1"/>
      </xdr:nvSpPr>
      <xdr:spPr>
        <a:xfrm>
          <a:off x="0" y="2412960"/>
          <a:ext cx="2642152" cy="219075"/>
        </a:xfrm>
        <a:prstGeom prst="rect">
          <a:avLst/>
        </a:prstGeom>
        <a:solidFill>
          <a:schemeClr val="tx2">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a:solidFill>
                <a:schemeClr val="bg1"/>
              </a:solidFill>
            </a:rPr>
            <a:t>Total Payment Overview</a:t>
          </a:r>
        </a:p>
      </xdr:txBody>
    </xdr:sp>
    <xdr:clientData/>
  </xdr:twoCellAnchor>
  <xdr:twoCellAnchor>
    <xdr:from>
      <xdr:col>0</xdr:col>
      <xdr:colOff>0</xdr:colOff>
      <xdr:row>14</xdr:row>
      <xdr:rowOff>66261</xdr:rowOff>
    </xdr:from>
    <xdr:to>
      <xdr:col>2</xdr:col>
      <xdr:colOff>347870</xdr:colOff>
      <xdr:row>22</xdr:row>
      <xdr:rowOff>19739</xdr:rowOff>
    </xdr:to>
    <xdr:sp macro="" textlink="">
      <xdr:nvSpPr>
        <xdr:cNvPr id="15" name="TextBox 14">
          <a:extLst>
            <a:ext uri="{FF2B5EF4-FFF2-40B4-BE49-F238E27FC236}">
              <a16:creationId xmlns:a16="http://schemas.microsoft.com/office/drawing/2014/main" id="{8AD02355-B7E6-FC27-2332-DC01BC15E031}"/>
            </a:ext>
          </a:extLst>
        </xdr:cNvPr>
        <xdr:cNvSpPr txBox="1"/>
      </xdr:nvSpPr>
      <xdr:spPr>
        <a:xfrm>
          <a:off x="0" y="2633870"/>
          <a:ext cx="2625587" cy="1361521"/>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Total Payments Over Loan Term: $56,613.60</a:t>
          </a:r>
        </a:p>
        <a:p>
          <a:r>
            <a:rPr lang="en-US" sz="1100"/>
            <a:t>(Calculated as Monthly Payment x Number of Payments: $943.56 x 60 months)</a:t>
          </a:r>
          <a:br>
            <a:rPr lang="en-US" sz="1100"/>
          </a:br>
          <a:r>
            <a:rPr lang="en-US" sz="1100" b="1"/>
            <a:t>Total Interest Paid: $6,613.60</a:t>
          </a:r>
        </a:p>
        <a:p>
          <a:r>
            <a:rPr lang="en-US" sz="1100"/>
            <a:t>(Calculated as Total Payments - Loan Amount: $56,613.60 - $50,000)</a:t>
          </a:r>
        </a:p>
      </xdr:txBody>
    </xdr:sp>
    <xdr:clientData/>
  </xdr:twoCellAnchor>
  <xdr:twoCellAnchor>
    <xdr:from>
      <xdr:col>0</xdr:col>
      <xdr:colOff>12160</xdr:colOff>
      <xdr:row>22</xdr:row>
      <xdr:rowOff>91109</xdr:rowOff>
    </xdr:from>
    <xdr:to>
      <xdr:col>2</xdr:col>
      <xdr:colOff>356153</xdr:colOff>
      <xdr:row>23</xdr:row>
      <xdr:rowOff>82826</xdr:rowOff>
    </xdr:to>
    <xdr:sp macro="" textlink="">
      <xdr:nvSpPr>
        <xdr:cNvPr id="16" name="TextBox 15">
          <a:extLst>
            <a:ext uri="{FF2B5EF4-FFF2-40B4-BE49-F238E27FC236}">
              <a16:creationId xmlns:a16="http://schemas.microsoft.com/office/drawing/2014/main" id="{FD5D2081-A7ED-EC7C-C10E-0815EE9C3704}"/>
            </a:ext>
          </a:extLst>
        </xdr:cNvPr>
        <xdr:cNvSpPr txBox="1"/>
      </xdr:nvSpPr>
      <xdr:spPr>
        <a:xfrm>
          <a:off x="12160" y="4066761"/>
          <a:ext cx="2621710" cy="182217"/>
        </a:xfrm>
        <a:prstGeom prst="rect">
          <a:avLst/>
        </a:prstGeom>
        <a:solidFill>
          <a:schemeClr val="tx2">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a:solidFill>
                <a:schemeClr val="bg1"/>
              </a:solidFill>
            </a:rPr>
            <a:t>Interpretation</a:t>
          </a:r>
        </a:p>
      </xdr:txBody>
    </xdr:sp>
    <xdr:clientData/>
  </xdr:twoCellAnchor>
  <xdr:twoCellAnchor>
    <xdr:from>
      <xdr:col>0</xdr:col>
      <xdr:colOff>0</xdr:colOff>
      <xdr:row>23</xdr:row>
      <xdr:rowOff>99393</xdr:rowOff>
    </xdr:from>
    <xdr:to>
      <xdr:col>2</xdr:col>
      <xdr:colOff>364435</xdr:colOff>
      <xdr:row>32</xdr:row>
      <xdr:rowOff>157370</xdr:rowOff>
    </xdr:to>
    <xdr:sp macro="" textlink="">
      <xdr:nvSpPr>
        <xdr:cNvPr id="17" name="TextBox 16">
          <a:extLst>
            <a:ext uri="{FF2B5EF4-FFF2-40B4-BE49-F238E27FC236}">
              <a16:creationId xmlns:a16="http://schemas.microsoft.com/office/drawing/2014/main" id="{4C592289-27DA-59D7-8F7B-B59A03E4587C}"/>
            </a:ext>
          </a:extLst>
        </xdr:cNvPr>
        <xdr:cNvSpPr txBox="1"/>
      </xdr:nvSpPr>
      <xdr:spPr>
        <a:xfrm>
          <a:off x="0" y="4265545"/>
          <a:ext cx="2642152" cy="1772477"/>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The loan is paid off over a term of </a:t>
          </a:r>
          <a:r>
            <a:rPr lang="en-US" sz="1100" b="1"/>
            <a:t>5 years </a:t>
          </a:r>
          <a:r>
            <a:rPr lang="en-US" sz="1100"/>
            <a:t>with equal monthly payments of </a:t>
          </a:r>
          <a:r>
            <a:rPr lang="en-US" sz="1100" b="1"/>
            <a:t>$943.56</a:t>
          </a:r>
          <a:r>
            <a:rPr lang="en-US" sz="1100"/>
            <a:t>. By the end of the loan term, the total amount paid will be </a:t>
          </a:r>
          <a:r>
            <a:rPr lang="en-US" sz="1100" b="1"/>
            <a:t>$56,613.60</a:t>
          </a:r>
          <a:r>
            <a:rPr lang="en-US" sz="1100"/>
            <a:t>, which includes </a:t>
          </a:r>
          <a:r>
            <a:rPr lang="en-US" sz="1100" b="1"/>
            <a:t>$6,613.60 </a:t>
          </a:r>
          <a:r>
            <a:rPr lang="en-US" sz="1100"/>
            <a:t>in interest. The monthly payment consists of both interest and principal portions, with the interest decreasing as the loan balance reduces over time.</a:t>
          </a:r>
        </a:p>
      </xdr:txBody>
    </xdr:sp>
    <xdr:clientData/>
  </xdr:twoCellAnchor>
  <xdr:twoCellAnchor>
    <xdr:from>
      <xdr:col>8</xdr:col>
      <xdr:colOff>149086</xdr:colOff>
      <xdr:row>2</xdr:row>
      <xdr:rowOff>173934</xdr:rowOff>
    </xdr:from>
    <xdr:to>
      <xdr:col>13</xdr:col>
      <xdr:colOff>465068</xdr:colOff>
      <xdr:row>22</xdr:row>
      <xdr:rowOff>82825</xdr:rowOff>
    </xdr:to>
    <xdr:graphicFrame macro="">
      <xdr:nvGraphicFramePr>
        <xdr:cNvPr id="19" name="Chart 18">
          <a:extLst>
            <a:ext uri="{FF2B5EF4-FFF2-40B4-BE49-F238E27FC236}">
              <a16:creationId xmlns:a16="http://schemas.microsoft.com/office/drawing/2014/main" id="{4210D55D-610F-D6AC-C338-3DFF180E28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13</xdr:col>
      <xdr:colOff>472108</xdr:colOff>
      <xdr:row>11</xdr:row>
      <xdr:rowOff>182216</xdr:rowOff>
    </xdr:from>
    <xdr:to>
      <xdr:col>16</xdr:col>
      <xdr:colOff>281609</xdr:colOff>
      <xdr:row>22</xdr:row>
      <xdr:rowOff>79099</xdr:rowOff>
    </xdr:to>
    <mc:AlternateContent xmlns:mc="http://schemas.openxmlformats.org/markup-compatibility/2006">
      <mc:Choice xmlns:a14="http://schemas.microsoft.com/office/drawing/2010/main" Requires="a14">
        <xdr:graphicFrame macro="">
          <xdr:nvGraphicFramePr>
            <xdr:cNvPr id="22" name="Payment Number">
              <a:extLst>
                <a:ext uri="{FF2B5EF4-FFF2-40B4-BE49-F238E27FC236}">
                  <a16:creationId xmlns:a16="http://schemas.microsoft.com/office/drawing/2014/main" id="{2D68D0E1-0DB1-F33D-379A-EB882705E56D}"/>
                </a:ext>
              </a:extLst>
            </xdr:cNvPr>
            <xdr:cNvGraphicFramePr/>
          </xdr:nvGraphicFramePr>
          <xdr:xfrm>
            <a:off x="0" y="0"/>
            <a:ext cx="0" cy="0"/>
          </xdr:xfrm>
          <a:graphic>
            <a:graphicData uri="http://schemas.microsoft.com/office/drawing/2010/slicer">
              <sle:slicer xmlns:sle="http://schemas.microsoft.com/office/drawing/2010/slicer" name="Payment Number"/>
            </a:graphicData>
          </a:graphic>
        </xdr:graphicFrame>
      </mc:Choice>
      <mc:Fallback>
        <xdr:sp macro="" textlink="">
          <xdr:nvSpPr>
            <xdr:cNvPr id="0" name=""/>
            <xdr:cNvSpPr>
              <a:spLocks noTextEdit="1"/>
            </xdr:cNvSpPr>
          </xdr:nvSpPr>
          <xdr:spPr>
            <a:xfrm>
              <a:off x="9491869" y="2285999"/>
              <a:ext cx="1648240" cy="176875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472108</xdr:colOff>
      <xdr:row>3</xdr:row>
      <xdr:rowOff>8281</xdr:rowOff>
    </xdr:from>
    <xdr:to>
      <xdr:col>16</xdr:col>
      <xdr:colOff>271254</xdr:colOff>
      <xdr:row>11</xdr:row>
      <xdr:rowOff>140803</xdr:rowOff>
    </xdr:to>
    <mc:AlternateContent xmlns:mc="http://schemas.openxmlformats.org/markup-compatibility/2006">
      <mc:Choice xmlns:a14="http://schemas.microsoft.com/office/drawing/2010/main" Requires="a14">
        <xdr:graphicFrame macro="">
          <xdr:nvGraphicFramePr>
            <xdr:cNvPr id="25" name="Interest">
              <a:extLst>
                <a:ext uri="{FF2B5EF4-FFF2-40B4-BE49-F238E27FC236}">
                  <a16:creationId xmlns:a16="http://schemas.microsoft.com/office/drawing/2014/main" id="{4BDF4904-6640-9C71-DAF8-E272C01366B6}"/>
                </a:ext>
              </a:extLst>
            </xdr:cNvPr>
            <xdr:cNvGraphicFramePr/>
          </xdr:nvGraphicFramePr>
          <xdr:xfrm>
            <a:off x="0" y="0"/>
            <a:ext cx="0" cy="0"/>
          </xdr:xfrm>
          <a:graphic>
            <a:graphicData uri="http://schemas.microsoft.com/office/drawing/2010/slicer">
              <sle:slicer xmlns:sle="http://schemas.microsoft.com/office/drawing/2010/slicer" name="Interest"/>
            </a:graphicData>
          </a:graphic>
        </xdr:graphicFrame>
      </mc:Choice>
      <mc:Fallback>
        <xdr:sp macro="" textlink="">
          <xdr:nvSpPr>
            <xdr:cNvPr id="0" name=""/>
            <xdr:cNvSpPr>
              <a:spLocks noTextEdit="1"/>
            </xdr:cNvSpPr>
          </xdr:nvSpPr>
          <xdr:spPr>
            <a:xfrm>
              <a:off x="9491869" y="579781"/>
              <a:ext cx="1637885" cy="166480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ahid Hassan" refreshedDate="45751.647645023149" createdVersion="8" refreshedVersion="8" minRefreshableVersion="3" recordCount="60" xr:uid="{8CDF7130-FE76-41AC-8E1F-C9916FA56702}">
  <cacheSource type="worksheet">
    <worksheetSource ref="A1:F61" sheet="Amortization Schedule"/>
  </cacheSource>
  <cacheFields count="6">
    <cacheField name="Payment Number" numFmtId="0">
      <sharedItems containsSemiMixedTypes="0" containsString="0" containsNumber="1" containsInteger="1" minValue="1" maxValue="60" count="60">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sharedItems>
    </cacheField>
    <cacheField name="Beginning Balance" numFmtId="165">
      <sharedItems containsSemiMixedTypes="0" containsString="0" containsNumber="1" minValue="939.64648849848004" maxValue="50000" count="60">
        <n v="50000"/>
        <n v="49264.771651132789"/>
        <n v="48526.479850811964"/>
        <n v="47785.111834656469"/>
        <n v="47040.654785100327"/>
        <n v="46293.095831171035"/>
        <n v="45542.422048267035"/>
        <n v="44788.620457934267"/>
        <n v="44031.678027641778"/>
        <n v="43271.581670556407"/>
        <n v="42508.318245316514"/>
        <n v="41741.874555804789"/>
        <n v="40972.237350920092"/>
        <n v="40199.393324348377"/>
        <n v="39423.329114332613"/>
        <n v="38644.031303441785"/>
        <n v="37861.486418338915"/>
        <n v="37075.680929548114"/>
        <n v="36286.601251220687"/>
        <n v="35494.233740900228"/>
        <n v="34698.56469928677"/>
        <n v="33899.580369999916"/>
        <n v="33097.266939341032"/>
        <n v="32291.610536054406"/>
        <n v="31482.59723108742"/>
        <n v="30670.213037349738"/>
        <n v="29854.443909471483"/>
        <n v="29035.2757435604"/>
        <n v="28212.694376958021"/>
        <n v="27386.685587994798"/>
        <n v="26557.235095744229"/>
        <n v="25724.32855977595"/>
        <n v="24887.951579907804"/>
        <n v="24048.089695956871"/>
        <n v="23204.728387489478"/>
        <n v="22357.853073570139"/>
        <n v="21507.449112509468"/>
        <n v="20653.501801611044"/>
        <n v="19795.99637691721"/>
        <n v="18934.918012953818"/>
        <n v="18070.251822473911"/>
        <n v="17201.982856200339"/>
        <n v="16330.096102567293"/>
        <n v="15454.576487460778"/>
        <n v="14575.408873957984"/>
        <n v="13692.578062065595"/>
        <n v="12806.068788456989"/>
        <n v="11915.865726208347"/>
        <n v="11021.953484533668"/>
        <n v="10124.316608518679"/>
        <n v="9222.9395788536258"/>
        <n v="8317.8068115649694"/>
        <n v="7408.9026577459435"/>
        <n v="6496.2114032860045"/>
        <n v="5579.7172685991491"/>
        <n v="4659.4044083510989"/>
        <n v="3735.2569111853481"/>
        <n v="2807.2587994480737"/>
        <n v="1875.3940289118939"/>
        <n v="939.64648849848004"/>
      </sharedItems>
    </cacheField>
    <cacheField name="Payment" numFmtId="165">
      <sharedItems containsSemiMixedTypes="0" containsString="0" containsNumber="1" minValue="943.56168220054678" maxValue="943.56168220054678" count="1">
        <n v="943.56168220054678"/>
      </sharedItems>
    </cacheField>
    <cacheField name="Interest" numFmtId="165">
      <sharedItems containsSemiMixedTypes="0" containsString="0" containsNumber="1" minValue="3.915193702077" maxValue="208.33333333333334" count="60">
        <n v="208.33333333333334"/>
        <n v="205.26988187971995"/>
        <n v="202.19366604504984"/>
        <n v="199.10463264440196"/>
        <n v="196.00272827125136"/>
        <n v="192.88789929654598"/>
        <n v="189.76009186777932"/>
        <n v="186.61925190805945"/>
        <n v="183.46532511517407"/>
        <n v="180.29825696065168"/>
        <n v="177.11799268881882"/>
        <n v="173.9244773158533"/>
        <n v="170.71765562883371"/>
        <n v="167.4974721847849"/>
        <n v="164.26387130971921"/>
        <n v="161.0167970976741"/>
        <n v="157.75619340974546"/>
        <n v="154.48200387311715"/>
        <n v="151.1941718800862"/>
        <n v="147.89264058708429"/>
        <n v="144.57735291369488"/>
        <n v="141.24825154166632"/>
        <n v="137.90527891392097"/>
        <n v="134.54837723356002"/>
        <n v="131.17748846286426"/>
        <n v="127.79255432229057"/>
        <n v="124.39351628946451"/>
        <n v="120.98031559816833"/>
        <n v="117.55289323732508"/>
        <n v="114.11118994997832"/>
        <n v="110.65514623226761"/>
        <n v="107.18470233239979"/>
        <n v="103.69979824961585"/>
        <n v="100.20037373315363"/>
        <n v="96.686368281206157"/>
        <n v="93.157721139875576"/>
        <n v="89.614371302122777"/>
        <n v="86.056257506712683"/>
        <n v="82.483318237155046"/>
        <n v="78.895491720640905"/>
        <n v="75.292715926974623"/>
        <n v="71.674928567501411"/>
        <n v="68.042067094030386"/>
        <n v="64.394068697753241"/>
        <n v="60.730870308158266"/>
        <n v="57.052408591939979"/>
        <n v="53.358619951904117"/>
        <n v="49.649440525868116"/>
        <n v="45.924806185556946"/>
        <n v="42.184652535494493"/>
        <n v="38.428914911890104"/>
        <n v="34.657528381520706"/>
        <n v="30.870427740608097"/>
        <n v="27.067547513691686"/>
        <n v="23.248821952496453"/>
        <n v="19.414185034796244"/>
        <n v="15.563570463272283"/>
        <n v="11.696911664366974"/>
        <n v="7.8141417871328906"/>
        <n v="3.915193702077"/>
      </sharedItems>
    </cacheField>
    <cacheField name="Principal" numFmtId="165">
      <sharedItems containsSemiMixedTypes="0" containsString="0" containsNumber="1" minValue="735.22834886721341" maxValue="939.64648849846981" count="60">
        <n v="735.22834886721341"/>
        <n v="738.29180032082684"/>
        <n v="741.36801615549689"/>
        <n v="744.45704955614485"/>
        <n v="747.5589539292954"/>
        <n v="750.67378290400075"/>
        <n v="753.80159033276743"/>
        <n v="756.9424302924873"/>
        <n v="760.09635708537269"/>
        <n v="763.26342523989513"/>
        <n v="766.44368951172794"/>
        <n v="769.63720488469346"/>
        <n v="772.84402657171313"/>
        <n v="776.06421001576189"/>
        <n v="779.29781089082758"/>
        <n v="782.54488510287274"/>
        <n v="785.80548879080129"/>
        <n v="789.07967832742963"/>
        <n v="792.36751032046061"/>
        <n v="795.66904161346247"/>
        <n v="798.9843292868519"/>
        <n v="802.31343065888041"/>
        <n v="805.65640328662585"/>
        <n v="809.01330496698677"/>
        <n v="812.38419373768249"/>
        <n v="815.7691278782562"/>
        <n v="819.16816591108227"/>
        <n v="822.58136660237847"/>
        <n v="826.00878896322172"/>
        <n v="829.45049225056846"/>
        <n v="832.90653596827917"/>
        <n v="836.37697986814703"/>
        <n v="839.86188395093097"/>
        <n v="843.3613084673932"/>
        <n v="846.87531391934067"/>
        <n v="850.40396106067124"/>
        <n v="853.94731089842401"/>
        <n v="857.50542469383413"/>
        <n v="861.07836396339178"/>
        <n v="864.66619047990594"/>
        <n v="868.26896627357212"/>
        <n v="871.88675363304537"/>
        <n v="875.51961510651643"/>
        <n v="879.16761350279353"/>
        <n v="882.83081189238851"/>
        <n v="886.5092736086068"/>
        <n v="890.20306224864271"/>
        <n v="893.91224167467863"/>
        <n v="897.63687601498987"/>
        <n v="901.37702966505231"/>
        <n v="905.13276728865662"/>
        <n v="908.90415381902608"/>
        <n v="912.6912544599387"/>
        <n v="916.49413468685509"/>
        <n v="920.31286024805036"/>
        <n v="924.14749716575056"/>
        <n v="927.99811173727448"/>
        <n v="931.86477053617978"/>
        <n v="935.74754041341384"/>
        <n v="939.64648849846981"/>
      </sharedItems>
    </cacheField>
    <cacheField name="Ending Balance" numFmtId="165">
      <sharedItems containsSemiMixedTypes="0" containsString="0" containsNumber="1" minValue="1.0231815394945443E-11" maxValue="49264.771651132789" count="60">
        <n v="49264.771651132789"/>
        <n v="48526.479850811964"/>
        <n v="47785.111834656469"/>
        <n v="47040.654785100327"/>
        <n v="46293.095831171035"/>
        <n v="45542.422048267035"/>
        <n v="44788.620457934267"/>
        <n v="44031.678027641778"/>
        <n v="43271.581670556407"/>
        <n v="42508.318245316514"/>
        <n v="41741.874555804789"/>
        <n v="40972.237350920092"/>
        <n v="40199.393324348377"/>
        <n v="39423.329114332613"/>
        <n v="38644.031303441785"/>
        <n v="37861.486418338915"/>
        <n v="37075.680929548114"/>
        <n v="36286.601251220687"/>
        <n v="35494.233740900228"/>
        <n v="34698.56469928677"/>
        <n v="33899.580369999916"/>
        <n v="33097.266939341032"/>
        <n v="32291.610536054406"/>
        <n v="31482.59723108742"/>
        <n v="30670.213037349738"/>
        <n v="29854.443909471483"/>
        <n v="29035.2757435604"/>
        <n v="28212.694376958021"/>
        <n v="27386.685587994798"/>
        <n v="26557.235095744229"/>
        <n v="25724.32855977595"/>
        <n v="24887.951579907804"/>
        <n v="24048.089695956871"/>
        <n v="23204.728387489478"/>
        <n v="22357.853073570139"/>
        <n v="21507.449112509468"/>
        <n v="20653.501801611044"/>
        <n v="19795.99637691721"/>
        <n v="18934.918012953818"/>
        <n v="18070.251822473911"/>
        <n v="17201.982856200339"/>
        <n v="16330.096102567293"/>
        <n v="15454.576487460778"/>
        <n v="14575.408873957984"/>
        <n v="13692.578062065595"/>
        <n v="12806.068788456989"/>
        <n v="11915.865726208347"/>
        <n v="11021.953484533668"/>
        <n v="10124.316608518679"/>
        <n v="9222.9395788536258"/>
        <n v="8317.8068115649694"/>
        <n v="7408.9026577459435"/>
        <n v="6496.2114032860045"/>
        <n v="5579.7172685991491"/>
        <n v="4659.4044083510989"/>
        <n v="3735.2569111853481"/>
        <n v="2807.2587994480737"/>
        <n v="1875.3940289118939"/>
        <n v="939.64648849848004"/>
        <n v="1.0231815394945443E-11"/>
      </sharedItems>
    </cacheField>
  </cacheFields>
  <extLst>
    <ext xmlns:x14="http://schemas.microsoft.com/office/spreadsheetml/2009/9/main" uri="{725AE2AE-9491-48be-B2B4-4EB974FC3084}">
      <x14:pivotCacheDefinition pivotCacheId="87513547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0">
  <r>
    <x v="0"/>
    <x v="0"/>
    <x v="0"/>
    <x v="0"/>
    <x v="0"/>
    <x v="0"/>
  </r>
  <r>
    <x v="1"/>
    <x v="1"/>
    <x v="0"/>
    <x v="1"/>
    <x v="1"/>
    <x v="1"/>
  </r>
  <r>
    <x v="2"/>
    <x v="2"/>
    <x v="0"/>
    <x v="2"/>
    <x v="2"/>
    <x v="2"/>
  </r>
  <r>
    <x v="3"/>
    <x v="3"/>
    <x v="0"/>
    <x v="3"/>
    <x v="3"/>
    <x v="3"/>
  </r>
  <r>
    <x v="4"/>
    <x v="4"/>
    <x v="0"/>
    <x v="4"/>
    <x v="4"/>
    <x v="4"/>
  </r>
  <r>
    <x v="5"/>
    <x v="5"/>
    <x v="0"/>
    <x v="5"/>
    <x v="5"/>
    <x v="5"/>
  </r>
  <r>
    <x v="6"/>
    <x v="6"/>
    <x v="0"/>
    <x v="6"/>
    <x v="6"/>
    <x v="6"/>
  </r>
  <r>
    <x v="7"/>
    <x v="7"/>
    <x v="0"/>
    <x v="7"/>
    <x v="7"/>
    <x v="7"/>
  </r>
  <r>
    <x v="8"/>
    <x v="8"/>
    <x v="0"/>
    <x v="8"/>
    <x v="8"/>
    <x v="8"/>
  </r>
  <r>
    <x v="9"/>
    <x v="9"/>
    <x v="0"/>
    <x v="9"/>
    <x v="9"/>
    <x v="9"/>
  </r>
  <r>
    <x v="10"/>
    <x v="10"/>
    <x v="0"/>
    <x v="10"/>
    <x v="10"/>
    <x v="10"/>
  </r>
  <r>
    <x v="11"/>
    <x v="11"/>
    <x v="0"/>
    <x v="11"/>
    <x v="11"/>
    <x v="11"/>
  </r>
  <r>
    <x v="12"/>
    <x v="12"/>
    <x v="0"/>
    <x v="12"/>
    <x v="12"/>
    <x v="12"/>
  </r>
  <r>
    <x v="13"/>
    <x v="13"/>
    <x v="0"/>
    <x v="13"/>
    <x v="13"/>
    <x v="13"/>
  </r>
  <r>
    <x v="14"/>
    <x v="14"/>
    <x v="0"/>
    <x v="14"/>
    <x v="14"/>
    <x v="14"/>
  </r>
  <r>
    <x v="15"/>
    <x v="15"/>
    <x v="0"/>
    <x v="15"/>
    <x v="15"/>
    <x v="15"/>
  </r>
  <r>
    <x v="16"/>
    <x v="16"/>
    <x v="0"/>
    <x v="16"/>
    <x v="16"/>
    <x v="16"/>
  </r>
  <r>
    <x v="17"/>
    <x v="17"/>
    <x v="0"/>
    <x v="17"/>
    <x v="17"/>
    <x v="17"/>
  </r>
  <r>
    <x v="18"/>
    <x v="18"/>
    <x v="0"/>
    <x v="18"/>
    <x v="18"/>
    <x v="18"/>
  </r>
  <r>
    <x v="19"/>
    <x v="19"/>
    <x v="0"/>
    <x v="19"/>
    <x v="19"/>
    <x v="19"/>
  </r>
  <r>
    <x v="20"/>
    <x v="20"/>
    <x v="0"/>
    <x v="20"/>
    <x v="20"/>
    <x v="20"/>
  </r>
  <r>
    <x v="21"/>
    <x v="21"/>
    <x v="0"/>
    <x v="21"/>
    <x v="21"/>
    <x v="21"/>
  </r>
  <r>
    <x v="22"/>
    <x v="22"/>
    <x v="0"/>
    <x v="22"/>
    <x v="22"/>
    <x v="22"/>
  </r>
  <r>
    <x v="23"/>
    <x v="23"/>
    <x v="0"/>
    <x v="23"/>
    <x v="23"/>
    <x v="23"/>
  </r>
  <r>
    <x v="24"/>
    <x v="24"/>
    <x v="0"/>
    <x v="24"/>
    <x v="24"/>
    <x v="24"/>
  </r>
  <r>
    <x v="25"/>
    <x v="25"/>
    <x v="0"/>
    <x v="25"/>
    <x v="25"/>
    <x v="25"/>
  </r>
  <r>
    <x v="26"/>
    <x v="26"/>
    <x v="0"/>
    <x v="26"/>
    <x v="26"/>
    <x v="26"/>
  </r>
  <r>
    <x v="27"/>
    <x v="27"/>
    <x v="0"/>
    <x v="27"/>
    <x v="27"/>
    <x v="27"/>
  </r>
  <r>
    <x v="28"/>
    <x v="28"/>
    <x v="0"/>
    <x v="28"/>
    <x v="28"/>
    <x v="28"/>
  </r>
  <r>
    <x v="29"/>
    <x v="29"/>
    <x v="0"/>
    <x v="29"/>
    <x v="29"/>
    <x v="29"/>
  </r>
  <r>
    <x v="30"/>
    <x v="30"/>
    <x v="0"/>
    <x v="30"/>
    <x v="30"/>
    <x v="30"/>
  </r>
  <r>
    <x v="31"/>
    <x v="31"/>
    <x v="0"/>
    <x v="31"/>
    <x v="31"/>
    <x v="31"/>
  </r>
  <r>
    <x v="32"/>
    <x v="32"/>
    <x v="0"/>
    <x v="32"/>
    <x v="32"/>
    <x v="32"/>
  </r>
  <r>
    <x v="33"/>
    <x v="33"/>
    <x v="0"/>
    <x v="33"/>
    <x v="33"/>
    <x v="33"/>
  </r>
  <r>
    <x v="34"/>
    <x v="34"/>
    <x v="0"/>
    <x v="34"/>
    <x v="34"/>
    <x v="34"/>
  </r>
  <r>
    <x v="35"/>
    <x v="35"/>
    <x v="0"/>
    <x v="35"/>
    <x v="35"/>
    <x v="35"/>
  </r>
  <r>
    <x v="36"/>
    <x v="36"/>
    <x v="0"/>
    <x v="36"/>
    <x v="36"/>
    <x v="36"/>
  </r>
  <r>
    <x v="37"/>
    <x v="37"/>
    <x v="0"/>
    <x v="37"/>
    <x v="37"/>
    <x v="37"/>
  </r>
  <r>
    <x v="38"/>
    <x v="38"/>
    <x v="0"/>
    <x v="38"/>
    <x v="38"/>
    <x v="38"/>
  </r>
  <r>
    <x v="39"/>
    <x v="39"/>
    <x v="0"/>
    <x v="39"/>
    <x v="39"/>
    <x v="39"/>
  </r>
  <r>
    <x v="40"/>
    <x v="40"/>
    <x v="0"/>
    <x v="40"/>
    <x v="40"/>
    <x v="40"/>
  </r>
  <r>
    <x v="41"/>
    <x v="41"/>
    <x v="0"/>
    <x v="41"/>
    <x v="41"/>
    <x v="41"/>
  </r>
  <r>
    <x v="42"/>
    <x v="42"/>
    <x v="0"/>
    <x v="42"/>
    <x v="42"/>
    <x v="42"/>
  </r>
  <r>
    <x v="43"/>
    <x v="43"/>
    <x v="0"/>
    <x v="43"/>
    <x v="43"/>
    <x v="43"/>
  </r>
  <r>
    <x v="44"/>
    <x v="44"/>
    <x v="0"/>
    <x v="44"/>
    <x v="44"/>
    <x v="44"/>
  </r>
  <r>
    <x v="45"/>
    <x v="45"/>
    <x v="0"/>
    <x v="45"/>
    <x v="45"/>
    <x v="45"/>
  </r>
  <r>
    <x v="46"/>
    <x v="46"/>
    <x v="0"/>
    <x v="46"/>
    <x v="46"/>
    <x v="46"/>
  </r>
  <r>
    <x v="47"/>
    <x v="47"/>
    <x v="0"/>
    <x v="47"/>
    <x v="47"/>
    <x v="47"/>
  </r>
  <r>
    <x v="48"/>
    <x v="48"/>
    <x v="0"/>
    <x v="48"/>
    <x v="48"/>
    <x v="48"/>
  </r>
  <r>
    <x v="49"/>
    <x v="49"/>
    <x v="0"/>
    <x v="49"/>
    <x v="49"/>
    <x v="49"/>
  </r>
  <r>
    <x v="50"/>
    <x v="50"/>
    <x v="0"/>
    <x v="50"/>
    <x v="50"/>
    <x v="50"/>
  </r>
  <r>
    <x v="51"/>
    <x v="51"/>
    <x v="0"/>
    <x v="51"/>
    <x v="51"/>
    <x v="51"/>
  </r>
  <r>
    <x v="52"/>
    <x v="52"/>
    <x v="0"/>
    <x v="52"/>
    <x v="52"/>
    <x v="52"/>
  </r>
  <r>
    <x v="53"/>
    <x v="53"/>
    <x v="0"/>
    <x v="53"/>
    <x v="53"/>
    <x v="53"/>
  </r>
  <r>
    <x v="54"/>
    <x v="54"/>
    <x v="0"/>
    <x v="54"/>
    <x v="54"/>
    <x v="54"/>
  </r>
  <r>
    <x v="55"/>
    <x v="55"/>
    <x v="0"/>
    <x v="55"/>
    <x v="55"/>
    <x v="55"/>
  </r>
  <r>
    <x v="56"/>
    <x v="56"/>
    <x v="0"/>
    <x v="56"/>
    <x v="56"/>
    <x v="56"/>
  </r>
  <r>
    <x v="57"/>
    <x v="57"/>
    <x v="0"/>
    <x v="57"/>
    <x v="57"/>
    <x v="57"/>
  </r>
  <r>
    <x v="58"/>
    <x v="58"/>
    <x v="0"/>
    <x v="58"/>
    <x v="58"/>
    <x v="58"/>
  </r>
  <r>
    <x v="59"/>
    <x v="59"/>
    <x v="0"/>
    <x v="59"/>
    <x v="59"/>
    <x v="5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54C14B7-1FC9-42FA-B8A1-D6A76BC59A38}"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rowHeaderCaption="Payment Number">
  <location ref="A3:B64" firstHeaderRow="1" firstDataRow="1" firstDataCol="1"/>
  <pivotFields count="6">
    <pivotField axis="axisRow" showAll="0">
      <items count="6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t="default"/>
      </items>
    </pivotField>
    <pivotField numFmtId="165" showAll="0">
      <items count="61">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numFmtId="165" showAll="0">
      <items count="2">
        <item x="0"/>
        <item t="default"/>
      </items>
    </pivotField>
    <pivotField numFmtId="165" showAll="0">
      <items count="61">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numFmtId="165" showAll="0">
      <items count="6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t="default"/>
      </items>
    </pivotField>
    <pivotField dataField="1" numFmtId="165" showAll="0">
      <items count="61">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s>
  <rowFields count="1">
    <field x="0"/>
  </rowFields>
  <rowItems count="6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t="grand">
      <x/>
    </i>
  </rowItems>
  <colItems count="1">
    <i/>
  </colItems>
  <dataFields count="1">
    <dataField name="Sum of Ending Balance" fld="5" baseField="0" baseItem="0" numFmtId="165"/>
  </dataFields>
  <formats count="8">
    <format dxfId="7">
      <pivotArea type="all" dataOnly="0" outline="0" fieldPosition="0"/>
    </format>
    <format dxfId="6">
      <pivotArea outline="0" collapsedLevelsAreSubtotals="1" fieldPosition="0"/>
    </format>
    <format dxfId="5">
      <pivotArea dataOnly="0" labelOnly="1" fieldPosition="0">
        <references count="1">
          <reference field="0"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4">
      <pivotArea dataOnly="0" labelOnly="1" fieldPosition="0">
        <references count="1">
          <reference field="0" count="10">
            <x v="50"/>
            <x v="51"/>
            <x v="52"/>
            <x v="53"/>
            <x v="54"/>
            <x v="55"/>
            <x v="56"/>
            <x v="57"/>
            <x v="58"/>
            <x v="59"/>
          </reference>
        </references>
      </pivotArea>
    </format>
    <format dxfId="3">
      <pivotArea field="0" type="button" dataOnly="0" labelOnly="1" outline="0" axis="axisRow" fieldPosition="0"/>
    </format>
    <format dxfId="2">
      <pivotArea dataOnly="0" labelOnly="1" outline="0" axis="axisValues" fieldPosition="0"/>
    </format>
    <format dxfId="1">
      <pivotArea grandRow="1" outline="0" collapsedLevelsAreSubtotals="1" fieldPosition="0"/>
    </format>
    <format dxfId="0">
      <pivotArea dataOnly="0" labelOnly="1" grandRow="1" outline="0" fieldPosition="0"/>
    </format>
  </formats>
  <chartFormats count="3">
    <chartFormat chart="6" format="4" series="1">
      <pivotArea type="data" outline="0" fieldPosition="0">
        <references count="1">
          <reference field="4294967294" count="1" selected="0">
            <x v="0"/>
          </reference>
        </references>
      </pivotArea>
    </chartFormat>
    <chartFormat chart="8" format="6" series="1">
      <pivotArea type="data" outline="0" fieldPosition="0">
        <references count="1">
          <reference field="4294967294" count="1" selected="0">
            <x v="0"/>
          </reference>
        </references>
      </pivotArea>
    </chartFormat>
    <chartFormat chart="9" format="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1C8D9A8-3B08-408E-BC7B-BFFF60247468}"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rowHeaderCaption="Payment Number">
  <location ref="D3:F64" firstHeaderRow="0" firstDataRow="1" firstDataCol="1"/>
  <pivotFields count="6">
    <pivotField axis="axisRow" showAll="0">
      <items count="6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t="default"/>
      </items>
    </pivotField>
    <pivotField numFmtId="165" showAll="0">
      <items count="61">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numFmtId="165" showAll="0">
      <items count="2">
        <item x="0"/>
        <item t="default"/>
      </items>
    </pivotField>
    <pivotField dataField="1" numFmtId="165" showAll="0">
      <items count="61">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dataField="1" numFmtId="165" showAll="0">
      <items count="6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t="default"/>
      </items>
    </pivotField>
    <pivotField numFmtId="165" showAll="0">
      <items count="61">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s>
  <rowFields count="1">
    <field x="0"/>
  </rowFields>
  <rowItems count="6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t="grand">
      <x/>
    </i>
  </rowItems>
  <colFields count="1">
    <field x="-2"/>
  </colFields>
  <colItems count="2">
    <i>
      <x/>
    </i>
    <i i="1">
      <x v="1"/>
    </i>
  </colItems>
  <dataFields count="2">
    <dataField name="Sum of Interest" fld="3" baseField="0" baseItem="0" numFmtId="165"/>
    <dataField name="Sum of Principal" fld="4" baseField="0" baseItem="0" numFmtId="165"/>
  </dataFields>
  <formats count="8">
    <format dxfId="15">
      <pivotArea type="all" dataOnly="0" outline="0" fieldPosition="0"/>
    </format>
    <format dxfId="14">
      <pivotArea outline="0" collapsedLevelsAreSubtotals="1" fieldPosition="0"/>
    </format>
    <format dxfId="13">
      <pivotArea dataOnly="0" labelOnly="1" fieldPosition="0">
        <references count="1">
          <reference field="0"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12">
      <pivotArea dataOnly="0" labelOnly="1" fieldPosition="0">
        <references count="1">
          <reference field="0" count="10">
            <x v="50"/>
            <x v="51"/>
            <x v="52"/>
            <x v="53"/>
            <x v="54"/>
            <x v="55"/>
            <x v="56"/>
            <x v="57"/>
            <x v="58"/>
            <x v="59"/>
          </reference>
        </references>
      </pivotArea>
    </format>
    <format dxfId="11">
      <pivotArea field="0" type="button" dataOnly="0" labelOnly="1" outline="0" axis="axisRow" fieldPosition="0"/>
    </format>
    <format dxfId="10">
      <pivotArea dataOnly="0" labelOnly="1" outline="0" fieldPosition="0">
        <references count="1">
          <reference field="4294967294" count="2">
            <x v="0"/>
            <x v="1"/>
          </reference>
        </references>
      </pivotArea>
    </format>
    <format dxfId="9">
      <pivotArea grandRow="1" outline="0" collapsedLevelsAreSubtotals="1" fieldPosition="0"/>
    </format>
    <format dxfId="8">
      <pivotArea dataOnly="0" labelOnly="1" grandRow="1" outline="0" fieldPosition="0"/>
    </format>
  </formats>
  <chartFormats count="4">
    <chartFormat chart="4"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1"/>
          </reference>
        </references>
      </pivotArea>
    </chartFormat>
    <chartFormat chart="10" format="8" series="1">
      <pivotArea type="data" outline="0" fieldPosition="0">
        <references count="1">
          <reference field="4294967294" count="1" selected="0">
            <x v="0"/>
          </reference>
        </references>
      </pivotArea>
    </chartFormat>
    <chartFormat chart="10" format="9"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_Number" xr10:uid="{4F4333D3-12D3-47DF-8550-BFEB23135005}" sourceName="Payment Number">
  <pivotTables>
    <pivotTable tabId="3" name="PivotTable4"/>
    <pivotTable tabId="3" name="PivotTable1"/>
  </pivotTables>
  <data>
    <tabular pivotCacheId="875135473">
      <items count="60">
        <i x="0" s="1"/>
        <i x="1" s="1"/>
        <i x="2" s="1"/>
        <i x="3" s="1"/>
        <i x="4" s="1"/>
        <i x="5" s="1"/>
        <i x="6" s="1"/>
        <i x="7" s="1"/>
        <i x="8" s="1"/>
        <i x="9" s="1"/>
        <i x="10" s="1"/>
        <i x="11" s="1"/>
        <i x="12" s="1"/>
        <i x="13" s="1"/>
        <i x="14" s="1"/>
        <i x="15" s="1"/>
        <i x="16" s="1"/>
        <i x="17" s="1"/>
        <i x="18" s="1"/>
        <i x="19" s="1"/>
        <i x="20" s="1"/>
        <i x="21" s="1"/>
        <i x="22" s="1"/>
        <i x="23" s="1"/>
        <i x="24" s="1"/>
        <i x="25" s="1"/>
        <i x="26" s="1"/>
        <i x="27" s="1"/>
        <i x="28" s="1"/>
        <i x="29" s="1"/>
        <i x="30" s="1"/>
        <i x="31" s="1"/>
        <i x="32" s="1"/>
        <i x="33" s="1"/>
        <i x="34" s="1"/>
        <i x="35" s="1"/>
        <i x="36" s="1"/>
        <i x="37" s="1"/>
        <i x="38" s="1"/>
        <i x="39" s="1"/>
        <i x="40" s="1"/>
        <i x="41" s="1"/>
        <i x="42" s="1"/>
        <i x="43" s="1"/>
        <i x="44" s="1"/>
        <i x="45" s="1"/>
        <i x="46" s="1"/>
        <i x="47" s="1"/>
        <i x="48" s="1"/>
        <i x="49" s="1"/>
        <i x="50" s="1"/>
        <i x="51" s="1"/>
        <i x="52" s="1"/>
        <i x="53" s="1"/>
        <i x="54" s="1"/>
        <i x="55" s="1"/>
        <i x="56" s="1"/>
        <i x="57" s="1"/>
        <i x="58" s="1"/>
        <i x="59"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terest" xr10:uid="{E9AE761F-67BF-496B-8FBB-A9168FF8F910}" sourceName="Interest">
  <pivotTables>
    <pivotTable tabId="3" name="PivotTable4"/>
    <pivotTable tabId="3" name="PivotTable1"/>
  </pivotTables>
  <data>
    <tabular pivotCacheId="875135473">
      <items count="60">
        <i x="59" s="1"/>
        <i x="58" s="1"/>
        <i x="57" s="1"/>
        <i x="56" s="1"/>
        <i x="55" s="1"/>
        <i x="54" s="1"/>
        <i x="53" s="1"/>
        <i x="52" s="1"/>
        <i x="51" s="1"/>
        <i x="50" s="1"/>
        <i x="49" s="1"/>
        <i x="48" s="1"/>
        <i x="47" s="1"/>
        <i x="46" s="1"/>
        <i x="45" s="1"/>
        <i x="44" s="1"/>
        <i x="43" s="1"/>
        <i x="42" s="1"/>
        <i x="41" s="1"/>
        <i x="40" s="1"/>
        <i x="39" s="1"/>
        <i x="38" s="1"/>
        <i x="37" s="1"/>
        <i x="36" s="1"/>
        <i x="35" s="1"/>
        <i x="34" s="1"/>
        <i x="33" s="1"/>
        <i x="32" s="1"/>
        <i x="31" s="1"/>
        <i x="30" s="1"/>
        <i x="29" s="1"/>
        <i x="28" s="1"/>
        <i x="27" s="1"/>
        <i x="26" s="1"/>
        <i x="25" s="1"/>
        <i x="24" s="1"/>
        <i x="23" s="1"/>
        <i x="22" s="1"/>
        <i x="21" s="1"/>
        <i x="20" s="1"/>
        <i x="19" s="1"/>
        <i x="18" s="1"/>
        <i x="17" s="1"/>
        <i x="16" s="1"/>
        <i x="15" s="1"/>
        <i x="14" s="1"/>
        <i x="13" s="1"/>
        <i x="12" s="1"/>
        <i x="11" s="1"/>
        <i x="10" s="1"/>
        <i x="9" s="1"/>
        <i x="8" s="1"/>
        <i x="7" s="1"/>
        <i x="6" s="1"/>
        <i x="5" s="1"/>
        <i x="4" s="1"/>
        <i x="3" s="1"/>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ayment Number" xr10:uid="{ADFB6D9D-45DB-43D5-A247-0FA13CD268D9}" cache="Slicer_Payment_Number" caption="Payment Number" rowHeight="241300"/>
  <slicer name="Interest" xr10:uid="{18BB72BA-1BD2-4666-8F8A-EA3770583178}" cache="Slicer_Interest" caption="Interest" rowHeight="241300"/>
</slicer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0"/>
  </sheetPr>
  <dimension ref="A1:F61"/>
  <sheetViews>
    <sheetView workbookViewId="0">
      <selection activeCell="G2" sqref="G2"/>
    </sheetView>
  </sheetViews>
  <sheetFormatPr defaultColWidth="16.5703125" defaultRowHeight="15" x14ac:dyDescent="0.25"/>
  <cols>
    <col min="1" max="1" width="18.5703125" style="1" bestFit="1" customWidth="1"/>
    <col min="2" max="2" width="19.140625" style="4" bestFit="1" customWidth="1"/>
    <col min="3" max="3" width="9.7109375" style="9" bestFit="1" customWidth="1"/>
    <col min="4" max="4" width="8.5703125" style="9" bestFit="1" customWidth="1"/>
    <col min="5" max="5" width="9.5703125" style="9" bestFit="1" customWidth="1"/>
    <col min="6" max="6" width="16" style="9" bestFit="1" customWidth="1"/>
  </cols>
  <sheetData>
    <row r="1" spans="1:6" ht="16.5" thickBot="1" x14ac:dyDescent="0.3">
      <c r="A1" s="10" t="s">
        <v>0</v>
      </c>
      <c r="B1" s="11" t="s">
        <v>1</v>
      </c>
      <c r="C1" s="11" t="s">
        <v>2</v>
      </c>
      <c r="D1" s="11" t="s">
        <v>3</v>
      </c>
      <c r="E1" s="11" t="s">
        <v>4</v>
      </c>
      <c r="F1" s="12" t="s">
        <v>5</v>
      </c>
    </row>
    <row r="2" spans="1:6" x14ac:dyDescent="0.25">
      <c r="A2" s="13">
        <v>1</v>
      </c>
      <c r="B2" s="14">
        <f>Input!$B$1</f>
        <v>50000</v>
      </c>
      <c r="C2" s="15">
        <f>PMT(Input!$B$2/100/Input!$B$4, Input!$B$3*Input!$B$4, -Input!$B$1)</f>
        <v>943.56168220054678</v>
      </c>
      <c r="D2" s="15">
        <f>B2 * (Input!$B$2 / 100 / Input!$B$4)</f>
        <v>208.33333333333334</v>
      </c>
      <c r="E2" s="15">
        <f>C2-D2</f>
        <v>735.22834886721341</v>
      </c>
      <c r="F2" s="15">
        <f>B2-E2</f>
        <v>49264.771651132789</v>
      </c>
    </row>
    <row r="3" spans="1:6" x14ac:dyDescent="0.25">
      <c r="A3" s="16">
        <v>2</v>
      </c>
      <c r="B3" s="17">
        <f>F2</f>
        <v>49264.771651132789</v>
      </c>
      <c r="C3" s="18">
        <f>PMT(Input!$B$2/100/Input!$B$4, Input!$B$3*Input!$B$4, -Input!$B$1)</f>
        <v>943.56168220054678</v>
      </c>
      <c r="D3" s="18">
        <f>B3 * (Input!$B$2 / 100 / Input!$B$4)</f>
        <v>205.26988187971995</v>
      </c>
      <c r="E3" s="18">
        <f t="shared" ref="E3:E61" si="0">C3-D3</f>
        <v>738.29180032082684</v>
      </c>
      <c r="F3" s="18">
        <f t="shared" ref="F3:F61" si="1">B3-E3</f>
        <v>48526.479850811964</v>
      </c>
    </row>
    <row r="4" spans="1:6" x14ac:dyDescent="0.25">
      <c r="A4" s="16">
        <v>3</v>
      </c>
      <c r="B4" s="17">
        <f t="shared" ref="B4:B61" si="2">F3</f>
        <v>48526.479850811964</v>
      </c>
      <c r="C4" s="18">
        <f>PMT(Input!$B$2/100/Input!$B$4, Input!$B$3*Input!$B$4, -Input!$B$1)</f>
        <v>943.56168220054678</v>
      </c>
      <c r="D4" s="18">
        <f>B4 * (Input!$B$2 / 100 / Input!$B$4)</f>
        <v>202.19366604504984</v>
      </c>
      <c r="E4" s="18">
        <f t="shared" si="0"/>
        <v>741.36801615549689</v>
      </c>
      <c r="F4" s="18">
        <f t="shared" si="1"/>
        <v>47785.111834656469</v>
      </c>
    </row>
    <row r="5" spans="1:6" x14ac:dyDescent="0.25">
      <c r="A5" s="16">
        <v>4</v>
      </c>
      <c r="B5" s="17">
        <f t="shared" si="2"/>
        <v>47785.111834656469</v>
      </c>
      <c r="C5" s="18">
        <f>PMT(Input!$B$2/100/Input!$B$4, Input!$B$3*Input!$B$4, -Input!$B$1)</f>
        <v>943.56168220054678</v>
      </c>
      <c r="D5" s="18">
        <f>B5 * (Input!$B$2 / 100 / Input!$B$4)</f>
        <v>199.10463264440196</v>
      </c>
      <c r="E5" s="18">
        <f t="shared" si="0"/>
        <v>744.45704955614485</v>
      </c>
      <c r="F5" s="18">
        <f t="shared" si="1"/>
        <v>47040.654785100327</v>
      </c>
    </row>
    <row r="6" spans="1:6" x14ac:dyDescent="0.25">
      <c r="A6" s="16">
        <v>5</v>
      </c>
      <c r="B6" s="17">
        <f t="shared" si="2"/>
        <v>47040.654785100327</v>
      </c>
      <c r="C6" s="18">
        <f>PMT(Input!$B$2/100/Input!$B$4, Input!$B$3*Input!$B$4, -Input!$B$1)</f>
        <v>943.56168220054678</v>
      </c>
      <c r="D6" s="18">
        <f>B6 * (Input!$B$2 / 100 / Input!$B$4)</f>
        <v>196.00272827125136</v>
      </c>
      <c r="E6" s="18">
        <f t="shared" si="0"/>
        <v>747.5589539292954</v>
      </c>
      <c r="F6" s="18">
        <f t="shared" si="1"/>
        <v>46293.095831171035</v>
      </c>
    </row>
    <row r="7" spans="1:6" x14ac:dyDescent="0.25">
      <c r="A7" s="16">
        <v>6</v>
      </c>
      <c r="B7" s="17">
        <f t="shared" si="2"/>
        <v>46293.095831171035</v>
      </c>
      <c r="C7" s="18">
        <f>PMT(Input!$B$2/100/Input!$B$4, Input!$B$3*Input!$B$4, -Input!$B$1)</f>
        <v>943.56168220054678</v>
      </c>
      <c r="D7" s="18">
        <f>B7 * (Input!$B$2 / 100 / Input!$B$4)</f>
        <v>192.88789929654598</v>
      </c>
      <c r="E7" s="18">
        <f t="shared" si="0"/>
        <v>750.67378290400075</v>
      </c>
      <c r="F7" s="18">
        <f t="shared" si="1"/>
        <v>45542.422048267035</v>
      </c>
    </row>
    <row r="8" spans="1:6" x14ac:dyDescent="0.25">
      <c r="A8" s="16">
        <v>7</v>
      </c>
      <c r="B8" s="17">
        <f t="shared" si="2"/>
        <v>45542.422048267035</v>
      </c>
      <c r="C8" s="18">
        <f>PMT(Input!$B$2/100/Input!$B$4, Input!$B$3*Input!$B$4, -Input!$B$1)</f>
        <v>943.56168220054678</v>
      </c>
      <c r="D8" s="18">
        <f>B8 * (Input!$B$2 / 100 / Input!$B$4)</f>
        <v>189.76009186777932</v>
      </c>
      <c r="E8" s="18">
        <f t="shared" si="0"/>
        <v>753.80159033276743</v>
      </c>
      <c r="F8" s="18">
        <f t="shared" si="1"/>
        <v>44788.620457934267</v>
      </c>
    </row>
    <row r="9" spans="1:6" x14ac:dyDescent="0.25">
      <c r="A9" s="16">
        <v>8</v>
      </c>
      <c r="B9" s="17">
        <f t="shared" si="2"/>
        <v>44788.620457934267</v>
      </c>
      <c r="C9" s="18">
        <f>PMT(Input!$B$2/100/Input!$B$4, Input!$B$3*Input!$B$4, -Input!$B$1)</f>
        <v>943.56168220054678</v>
      </c>
      <c r="D9" s="18">
        <f>B9 * (Input!$B$2 / 100 / Input!$B$4)</f>
        <v>186.61925190805945</v>
      </c>
      <c r="E9" s="18">
        <f t="shared" si="0"/>
        <v>756.9424302924873</v>
      </c>
      <c r="F9" s="18">
        <f t="shared" si="1"/>
        <v>44031.678027641778</v>
      </c>
    </row>
    <row r="10" spans="1:6" x14ac:dyDescent="0.25">
      <c r="A10" s="16">
        <v>9</v>
      </c>
      <c r="B10" s="17">
        <f t="shared" si="2"/>
        <v>44031.678027641778</v>
      </c>
      <c r="C10" s="18">
        <f>PMT(Input!$B$2/100/Input!$B$4, Input!$B$3*Input!$B$4, -Input!$B$1)</f>
        <v>943.56168220054678</v>
      </c>
      <c r="D10" s="18">
        <f>B10 * (Input!$B$2 / 100 / Input!$B$4)</f>
        <v>183.46532511517407</v>
      </c>
      <c r="E10" s="18">
        <f t="shared" si="0"/>
        <v>760.09635708537269</v>
      </c>
      <c r="F10" s="18">
        <f t="shared" si="1"/>
        <v>43271.581670556407</v>
      </c>
    </row>
    <row r="11" spans="1:6" x14ac:dyDescent="0.25">
      <c r="A11" s="16">
        <v>10</v>
      </c>
      <c r="B11" s="17">
        <f t="shared" si="2"/>
        <v>43271.581670556407</v>
      </c>
      <c r="C11" s="18">
        <f>PMT(Input!$B$2/100/Input!$B$4, Input!$B$3*Input!$B$4, -Input!$B$1)</f>
        <v>943.56168220054678</v>
      </c>
      <c r="D11" s="18">
        <f>B11 * (Input!$B$2 / 100 / Input!$B$4)</f>
        <v>180.29825696065168</v>
      </c>
      <c r="E11" s="18">
        <f t="shared" si="0"/>
        <v>763.26342523989513</v>
      </c>
      <c r="F11" s="18">
        <f t="shared" si="1"/>
        <v>42508.318245316514</v>
      </c>
    </row>
    <row r="12" spans="1:6" x14ac:dyDescent="0.25">
      <c r="A12" s="16">
        <v>11</v>
      </c>
      <c r="B12" s="17">
        <f t="shared" si="2"/>
        <v>42508.318245316514</v>
      </c>
      <c r="C12" s="18">
        <f>PMT(Input!$B$2/100/Input!$B$4, Input!$B$3*Input!$B$4, -Input!$B$1)</f>
        <v>943.56168220054678</v>
      </c>
      <c r="D12" s="18">
        <f>B12 * (Input!$B$2 / 100 / Input!$B$4)</f>
        <v>177.11799268881882</v>
      </c>
      <c r="E12" s="18">
        <f t="shared" si="0"/>
        <v>766.44368951172794</v>
      </c>
      <c r="F12" s="18">
        <f t="shared" si="1"/>
        <v>41741.874555804789</v>
      </c>
    </row>
    <row r="13" spans="1:6" x14ac:dyDescent="0.25">
      <c r="A13" s="16">
        <v>12</v>
      </c>
      <c r="B13" s="17">
        <f t="shared" si="2"/>
        <v>41741.874555804789</v>
      </c>
      <c r="C13" s="18">
        <f>PMT(Input!$B$2/100/Input!$B$4, Input!$B$3*Input!$B$4, -Input!$B$1)</f>
        <v>943.56168220054678</v>
      </c>
      <c r="D13" s="18">
        <f>B13 * (Input!$B$2 / 100 / Input!$B$4)</f>
        <v>173.9244773158533</v>
      </c>
      <c r="E13" s="18">
        <f t="shared" si="0"/>
        <v>769.63720488469346</v>
      </c>
      <c r="F13" s="18">
        <f t="shared" si="1"/>
        <v>40972.237350920092</v>
      </c>
    </row>
    <row r="14" spans="1:6" x14ac:dyDescent="0.25">
      <c r="A14" s="16">
        <v>13</v>
      </c>
      <c r="B14" s="17">
        <f t="shared" si="2"/>
        <v>40972.237350920092</v>
      </c>
      <c r="C14" s="18">
        <f>PMT(Input!$B$2/100/Input!$B$4, Input!$B$3*Input!$B$4, -Input!$B$1)</f>
        <v>943.56168220054678</v>
      </c>
      <c r="D14" s="18">
        <f>B14 * (Input!$B$2 / 100 / Input!$B$4)</f>
        <v>170.71765562883371</v>
      </c>
      <c r="E14" s="18">
        <f t="shared" si="0"/>
        <v>772.84402657171313</v>
      </c>
      <c r="F14" s="18">
        <f t="shared" si="1"/>
        <v>40199.393324348377</v>
      </c>
    </row>
    <row r="15" spans="1:6" x14ac:dyDescent="0.25">
      <c r="A15" s="16">
        <v>14</v>
      </c>
      <c r="B15" s="17">
        <f t="shared" si="2"/>
        <v>40199.393324348377</v>
      </c>
      <c r="C15" s="18">
        <f>PMT(Input!$B$2/100/Input!$B$4, Input!$B$3*Input!$B$4, -Input!$B$1)</f>
        <v>943.56168220054678</v>
      </c>
      <c r="D15" s="18">
        <f>B15 * (Input!$B$2 / 100 / Input!$B$4)</f>
        <v>167.4974721847849</v>
      </c>
      <c r="E15" s="18">
        <f t="shared" si="0"/>
        <v>776.06421001576189</v>
      </c>
      <c r="F15" s="18">
        <f t="shared" si="1"/>
        <v>39423.329114332613</v>
      </c>
    </row>
    <row r="16" spans="1:6" x14ac:dyDescent="0.25">
      <c r="A16" s="16">
        <v>15</v>
      </c>
      <c r="B16" s="17">
        <f t="shared" si="2"/>
        <v>39423.329114332613</v>
      </c>
      <c r="C16" s="18">
        <f>PMT(Input!$B$2/100/Input!$B$4, Input!$B$3*Input!$B$4, -Input!$B$1)</f>
        <v>943.56168220054678</v>
      </c>
      <c r="D16" s="18">
        <f>B16 * (Input!$B$2 / 100 / Input!$B$4)</f>
        <v>164.26387130971921</v>
      </c>
      <c r="E16" s="18">
        <f t="shared" si="0"/>
        <v>779.29781089082758</v>
      </c>
      <c r="F16" s="18">
        <f t="shared" si="1"/>
        <v>38644.031303441785</v>
      </c>
    </row>
    <row r="17" spans="1:6" x14ac:dyDescent="0.25">
      <c r="A17" s="16">
        <v>16</v>
      </c>
      <c r="B17" s="17">
        <f t="shared" si="2"/>
        <v>38644.031303441785</v>
      </c>
      <c r="C17" s="18">
        <f>PMT(Input!$B$2/100/Input!$B$4, Input!$B$3*Input!$B$4, -Input!$B$1)</f>
        <v>943.56168220054678</v>
      </c>
      <c r="D17" s="18">
        <f>B17 * (Input!$B$2 / 100 / Input!$B$4)</f>
        <v>161.0167970976741</v>
      </c>
      <c r="E17" s="18">
        <f t="shared" si="0"/>
        <v>782.54488510287274</v>
      </c>
      <c r="F17" s="18">
        <f t="shared" si="1"/>
        <v>37861.486418338915</v>
      </c>
    </row>
    <row r="18" spans="1:6" x14ac:dyDescent="0.25">
      <c r="A18" s="16">
        <v>17</v>
      </c>
      <c r="B18" s="17">
        <f t="shared" si="2"/>
        <v>37861.486418338915</v>
      </c>
      <c r="C18" s="18">
        <f>PMT(Input!$B$2/100/Input!$B$4, Input!$B$3*Input!$B$4, -Input!$B$1)</f>
        <v>943.56168220054678</v>
      </c>
      <c r="D18" s="18">
        <f>B18 * (Input!$B$2 / 100 / Input!$B$4)</f>
        <v>157.75619340974546</v>
      </c>
      <c r="E18" s="18">
        <f t="shared" si="0"/>
        <v>785.80548879080129</v>
      </c>
      <c r="F18" s="18">
        <f t="shared" si="1"/>
        <v>37075.680929548114</v>
      </c>
    </row>
    <row r="19" spans="1:6" x14ac:dyDescent="0.25">
      <c r="A19" s="16">
        <v>18</v>
      </c>
      <c r="B19" s="17">
        <f t="shared" si="2"/>
        <v>37075.680929548114</v>
      </c>
      <c r="C19" s="18">
        <f>PMT(Input!$B$2/100/Input!$B$4, Input!$B$3*Input!$B$4, -Input!$B$1)</f>
        <v>943.56168220054678</v>
      </c>
      <c r="D19" s="18">
        <f>B19 * (Input!$B$2 / 100 / Input!$B$4)</f>
        <v>154.48200387311715</v>
      </c>
      <c r="E19" s="18">
        <f t="shared" si="0"/>
        <v>789.07967832742963</v>
      </c>
      <c r="F19" s="18">
        <f t="shared" si="1"/>
        <v>36286.601251220687</v>
      </c>
    </row>
    <row r="20" spans="1:6" x14ac:dyDescent="0.25">
      <c r="A20" s="16">
        <v>19</v>
      </c>
      <c r="B20" s="17">
        <f t="shared" si="2"/>
        <v>36286.601251220687</v>
      </c>
      <c r="C20" s="18">
        <f>PMT(Input!$B$2/100/Input!$B$4, Input!$B$3*Input!$B$4, -Input!$B$1)</f>
        <v>943.56168220054678</v>
      </c>
      <c r="D20" s="18">
        <f>B20 * (Input!$B$2 / 100 / Input!$B$4)</f>
        <v>151.1941718800862</v>
      </c>
      <c r="E20" s="18">
        <f t="shared" si="0"/>
        <v>792.36751032046061</v>
      </c>
      <c r="F20" s="18">
        <f t="shared" si="1"/>
        <v>35494.233740900228</v>
      </c>
    </row>
    <row r="21" spans="1:6" x14ac:dyDescent="0.25">
      <c r="A21" s="16">
        <v>20</v>
      </c>
      <c r="B21" s="17">
        <f t="shared" si="2"/>
        <v>35494.233740900228</v>
      </c>
      <c r="C21" s="18">
        <f>PMT(Input!$B$2/100/Input!$B$4, Input!$B$3*Input!$B$4, -Input!$B$1)</f>
        <v>943.56168220054678</v>
      </c>
      <c r="D21" s="18">
        <f>B21 * (Input!$B$2 / 100 / Input!$B$4)</f>
        <v>147.89264058708429</v>
      </c>
      <c r="E21" s="18">
        <f t="shared" si="0"/>
        <v>795.66904161346247</v>
      </c>
      <c r="F21" s="18">
        <f t="shared" si="1"/>
        <v>34698.56469928677</v>
      </c>
    </row>
    <row r="22" spans="1:6" x14ac:dyDescent="0.25">
      <c r="A22" s="16">
        <v>21</v>
      </c>
      <c r="B22" s="17">
        <f t="shared" si="2"/>
        <v>34698.56469928677</v>
      </c>
      <c r="C22" s="18">
        <f>PMT(Input!$B$2/100/Input!$B$4, Input!$B$3*Input!$B$4, -Input!$B$1)</f>
        <v>943.56168220054678</v>
      </c>
      <c r="D22" s="18">
        <f>B22 * (Input!$B$2 / 100 / Input!$B$4)</f>
        <v>144.57735291369488</v>
      </c>
      <c r="E22" s="18">
        <f t="shared" si="0"/>
        <v>798.9843292868519</v>
      </c>
      <c r="F22" s="18">
        <f t="shared" si="1"/>
        <v>33899.580369999916</v>
      </c>
    </row>
    <row r="23" spans="1:6" x14ac:dyDescent="0.25">
      <c r="A23" s="16">
        <v>22</v>
      </c>
      <c r="B23" s="17">
        <f t="shared" si="2"/>
        <v>33899.580369999916</v>
      </c>
      <c r="C23" s="18">
        <f>PMT(Input!$B$2/100/Input!$B$4, Input!$B$3*Input!$B$4, -Input!$B$1)</f>
        <v>943.56168220054678</v>
      </c>
      <c r="D23" s="18">
        <f>B23 * (Input!$B$2 / 100 / Input!$B$4)</f>
        <v>141.24825154166632</v>
      </c>
      <c r="E23" s="18">
        <f t="shared" si="0"/>
        <v>802.31343065888041</v>
      </c>
      <c r="F23" s="18">
        <f t="shared" si="1"/>
        <v>33097.266939341032</v>
      </c>
    </row>
    <row r="24" spans="1:6" x14ac:dyDescent="0.25">
      <c r="A24" s="16">
        <v>23</v>
      </c>
      <c r="B24" s="17">
        <f t="shared" si="2"/>
        <v>33097.266939341032</v>
      </c>
      <c r="C24" s="18">
        <f>PMT(Input!$B$2/100/Input!$B$4, Input!$B$3*Input!$B$4, -Input!$B$1)</f>
        <v>943.56168220054678</v>
      </c>
      <c r="D24" s="18">
        <f>B24 * (Input!$B$2 / 100 / Input!$B$4)</f>
        <v>137.90527891392097</v>
      </c>
      <c r="E24" s="18">
        <f t="shared" si="0"/>
        <v>805.65640328662585</v>
      </c>
      <c r="F24" s="18">
        <f t="shared" si="1"/>
        <v>32291.610536054406</v>
      </c>
    </row>
    <row r="25" spans="1:6" x14ac:dyDescent="0.25">
      <c r="A25" s="16">
        <v>24</v>
      </c>
      <c r="B25" s="17">
        <f t="shared" si="2"/>
        <v>32291.610536054406</v>
      </c>
      <c r="C25" s="18">
        <f>PMT(Input!$B$2/100/Input!$B$4, Input!$B$3*Input!$B$4, -Input!$B$1)</f>
        <v>943.56168220054678</v>
      </c>
      <c r="D25" s="18">
        <f>B25 * (Input!$B$2 / 100 / Input!$B$4)</f>
        <v>134.54837723356002</v>
      </c>
      <c r="E25" s="18">
        <f t="shared" si="0"/>
        <v>809.01330496698677</v>
      </c>
      <c r="F25" s="18">
        <f t="shared" si="1"/>
        <v>31482.59723108742</v>
      </c>
    </row>
    <row r="26" spans="1:6" x14ac:dyDescent="0.25">
      <c r="A26" s="16">
        <v>25</v>
      </c>
      <c r="B26" s="17">
        <f t="shared" si="2"/>
        <v>31482.59723108742</v>
      </c>
      <c r="C26" s="18">
        <f>PMT(Input!$B$2/100/Input!$B$4, Input!$B$3*Input!$B$4, -Input!$B$1)</f>
        <v>943.56168220054678</v>
      </c>
      <c r="D26" s="18">
        <f>B26 * (Input!$B$2 / 100 / Input!$B$4)</f>
        <v>131.17748846286426</v>
      </c>
      <c r="E26" s="18">
        <f t="shared" si="0"/>
        <v>812.38419373768249</v>
      </c>
      <c r="F26" s="18">
        <f t="shared" si="1"/>
        <v>30670.213037349738</v>
      </c>
    </row>
    <row r="27" spans="1:6" x14ac:dyDescent="0.25">
      <c r="A27" s="16">
        <v>26</v>
      </c>
      <c r="B27" s="17">
        <f t="shared" si="2"/>
        <v>30670.213037349738</v>
      </c>
      <c r="C27" s="18">
        <f>PMT(Input!$B$2/100/Input!$B$4, Input!$B$3*Input!$B$4, -Input!$B$1)</f>
        <v>943.56168220054678</v>
      </c>
      <c r="D27" s="18">
        <f>B27 * (Input!$B$2 / 100 / Input!$B$4)</f>
        <v>127.79255432229057</v>
      </c>
      <c r="E27" s="18">
        <f t="shared" si="0"/>
        <v>815.7691278782562</v>
      </c>
      <c r="F27" s="18">
        <f t="shared" si="1"/>
        <v>29854.443909471483</v>
      </c>
    </row>
    <row r="28" spans="1:6" x14ac:dyDescent="0.25">
      <c r="A28" s="16">
        <v>27</v>
      </c>
      <c r="B28" s="17">
        <f t="shared" si="2"/>
        <v>29854.443909471483</v>
      </c>
      <c r="C28" s="18">
        <f>PMT(Input!$B$2/100/Input!$B$4, Input!$B$3*Input!$B$4, -Input!$B$1)</f>
        <v>943.56168220054678</v>
      </c>
      <c r="D28" s="18">
        <f>B28 * (Input!$B$2 / 100 / Input!$B$4)</f>
        <v>124.39351628946451</v>
      </c>
      <c r="E28" s="18">
        <f t="shared" si="0"/>
        <v>819.16816591108227</v>
      </c>
      <c r="F28" s="18">
        <f t="shared" si="1"/>
        <v>29035.2757435604</v>
      </c>
    </row>
    <row r="29" spans="1:6" x14ac:dyDescent="0.25">
      <c r="A29" s="16">
        <v>28</v>
      </c>
      <c r="B29" s="17">
        <f t="shared" si="2"/>
        <v>29035.2757435604</v>
      </c>
      <c r="C29" s="18">
        <f>PMT(Input!$B$2/100/Input!$B$4, Input!$B$3*Input!$B$4, -Input!$B$1)</f>
        <v>943.56168220054678</v>
      </c>
      <c r="D29" s="18">
        <f>B29 * (Input!$B$2 / 100 / Input!$B$4)</f>
        <v>120.98031559816833</v>
      </c>
      <c r="E29" s="18">
        <f t="shared" si="0"/>
        <v>822.58136660237847</v>
      </c>
      <c r="F29" s="18">
        <f t="shared" si="1"/>
        <v>28212.694376958021</v>
      </c>
    </row>
    <row r="30" spans="1:6" x14ac:dyDescent="0.25">
      <c r="A30" s="16">
        <v>29</v>
      </c>
      <c r="B30" s="17">
        <f t="shared" si="2"/>
        <v>28212.694376958021</v>
      </c>
      <c r="C30" s="18">
        <f>PMT(Input!$B$2/100/Input!$B$4, Input!$B$3*Input!$B$4, -Input!$B$1)</f>
        <v>943.56168220054678</v>
      </c>
      <c r="D30" s="18">
        <f>B30 * (Input!$B$2 / 100 / Input!$B$4)</f>
        <v>117.55289323732508</v>
      </c>
      <c r="E30" s="18">
        <f t="shared" si="0"/>
        <v>826.00878896322172</v>
      </c>
      <c r="F30" s="18">
        <f t="shared" si="1"/>
        <v>27386.685587994798</v>
      </c>
    </row>
    <row r="31" spans="1:6" x14ac:dyDescent="0.25">
      <c r="A31" s="16">
        <v>30</v>
      </c>
      <c r="B31" s="17">
        <f t="shared" si="2"/>
        <v>27386.685587994798</v>
      </c>
      <c r="C31" s="18">
        <f>PMT(Input!$B$2/100/Input!$B$4, Input!$B$3*Input!$B$4, -Input!$B$1)</f>
        <v>943.56168220054678</v>
      </c>
      <c r="D31" s="18">
        <f>B31 * (Input!$B$2 / 100 / Input!$B$4)</f>
        <v>114.11118994997832</v>
      </c>
      <c r="E31" s="18">
        <f t="shared" si="0"/>
        <v>829.45049225056846</v>
      </c>
      <c r="F31" s="18">
        <f t="shared" si="1"/>
        <v>26557.235095744229</v>
      </c>
    </row>
    <row r="32" spans="1:6" x14ac:dyDescent="0.25">
      <c r="A32" s="16">
        <v>31</v>
      </c>
      <c r="B32" s="17">
        <f t="shared" si="2"/>
        <v>26557.235095744229</v>
      </c>
      <c r="C32" s="18">
        <f>PMT(Input!$B$2/100/Input!$B$4, Input!$B$3*Input!$B$4, -Input!$B$1)</f>
        <v>943.56168220054678</v>
      </c>
      <c r="D32" s="18">
        <f>B32 * (Input!$B$2 / 100 / Input!$B$4)</f>
        <v>110.65514623226761</v>
      </c>
      <c r="E32" s="18">
        <f t="shared" si="0"/>
        <v>832.90653596827917</v>
      </c>
      <c r="F32" s="18">
        <f t="shared" si="1"/>
        <v>25724.32855977595</v>
      </c>
    </row>
    <row r="33" spans="1:6" x14ac:dyDescent="0.25">
      <c r="A33" s="16">
        <v>32</v>
      </c>
      <c r="B33" s="17">
        <f t="shared" si="2"/>
        <v>25724.32855977595</v>
      </c>
      <c r="C33" s="18">
        <f>PMT(Input!$B$2/100/Input!$B$4, Input!$B$3*Input!$B$4, -Input!$B$1)</f>
        <v>943.56168220054678</v>
      </c>
      <c r="D33" s="18">
        <f>B33 * (Input!$B$2 / 100 / Input!$B$4)</f>
        <v>107.18470233239979</v>
      </c>
      <c r="E33" s="18">
        <f t="shared" si="0"/>
        <v>836.37697986814703</v>
      </c>
      <c r="F33" s="18">
        <f t="shared" si="1"/>
        <v>24887.951579907804</v>
      </c>
    </row>
    <row r="34" spans="1:6" x14ac:dyDescent="0.25">
      <c r="A34" s="16">
        <v>33</v>
      </c>
      <c r="B34" s="17">
        <f t="shared" si="2"/>
        <v>24887.951579907804</v>
      </c>
      <c r="C34" s="18">
        <f>PMT(Input!$B$2/100/Input!$B$4, Input!$B$3*Input!$B$4, -Input!$B$1)</f>
        <v>943.56168220054678</v>
      </c>
      <c r="D34" s="18">
        <f>B34 * (Input!$B$2 / 100 / Input!$B$4)</f>
        <v>103.69979824961585</v>
      </c>
      <c r="E34" s="18">
        <f t="shared" si="0"/>
        <v>839.86188395093097</v>
      </c>
      <c r="F34" s="18">
        <f t="shared" si="1"/>
        <v>24048.089695956871</v>
      </c>
    </row>
    <row r="35" spans="1:6" x14ac:dyDescent="0.25">
      <c r="A35" s="16">
        <v>34</v>
      </c>
      <c r="B35" s="17">
        <f t="shared" si="2"/>
        <v>24048.089695956871</v>
      </c>
      <c r="C35" s="18">
        <f>PMT(Input!$B$2/100/Input!$B$4, Input!$B$3*Input!$B$4, -Input!$B$1)</f>
        <v>943.56168220054678</v>
      </c>
      <c r="D35" s="18">
        <f>B35 * (Input!$B$2 / 100 / Input!$B$4)</f>
        <v>100.20037373315363</v>
      </c>
      <c r="E35" s="18">
        <f t="shared" si="0"/>
        <v>843.3613084673932</v>
      </c>
      <c r="F35" s="18">
        <f t="shared" si="1"/>
        <v>23204.728387489478</v>
      </c>
    </row>
    <row r="36" spans="1:6" x14ac:dyDescent="0.25">
      <c r="A36" s="16">
        <v>35</v>
      </c>
      <c r="B36" s="17">
        <f t="shared" si="2"/>
        <v>23204.728387489478</v>
      </c>
      <c r="C36" s="18">
        <f>PMT(Input!$B$2/100/Input!$B$4, Input!$B$3*Input!$B$4, -Input!$B$1)</f>
        <v>943.56168220054678</v>
      </c>
      <c r="D36" s="18">
        <f>B36 * (Input!$B$2 / 100 / Input!$B$4)</f>
        <v>96.686368281206157</v>
      </c>
      <c r="E36" s="18">
        <f t="shared" si="0"/>
        <v>846.87531391934067</v>
      </c>
      <c r="F36" s="18">
        <f t="shared" si="1"/>
        <v>22357.853073570139</v>
      </c>
    </row>
    <row r="37" spans="1:6" x14ac:dyDescent="0.25">
      <c r="A37" s="16">
        <v>36</v>
      </c>
      <c r="B37" s="17">
        <f t="shared" si="2"/>
        <v>22357.853073570139</v>
      </c>
      <c r="C37" s="18">
        <f>PMT(Input!$B$2/100/Input!$B$4, Input!$B$3*Input!$B$4, -Input!$B$1)</f>
        <v>943.56168220054678</v>
      </c>
      <c r="D37" s="18">
        <f>B37 * (Input!$B$2 / 100 / Input!$B$4)</f>
        <v>93.157721139875576</v>
      </c>
      <c r="E37" s="18">
        <f t="shared" si="0"/>
        <v>850.40396106067124</v>
      </c>
      <c r="F37" s="18">
        <f t="shared" si="1"/>
        <v>21507.449112509468</v>
      </c>
    </row>
    <row r="38" spans="1:6" x14ac:dyDescent="0.25">
      <c r="A38" s="16">
        <v>37</v>
      </c>
      <c r="B38" s="17">
        <f t="shared" si="2"/>
        <v>21507.449112509468</v>
      </c>
      <c r="C38" s="18">
        <f>PMT(Input!$B$2/100/Input!$B$4, Input!$B$3*Input!$B$4, -Input!$B$1)</f>
        <v>943.56168220054678</v>
      </c>
      <c r="D38" s="18">
        <f>B38 * (Input!$B$2 / 100 / Input!$B$4)</f>
        <v>89.614371302122777</v>
      </c>
      <c r="E38" s="18">
        <f t="shared" si="0"/>
        <v>853.94731089842401</v>
      </c>
      <c r="F38" s="18">
        <f t="shared" si="1"/>
        <v>20653.501801611044</v>
      </c>
    </row>
    <row r="39" spans="1:6" x14ac:dyDescent="0.25">
      <c r="A39" s="16">
        <v>38</v>
      </c>
      <c r="B39" s="17">
        <f t="shared" si="2"/>
        <v>20653.501801611044</v>
      </c>
      <c r="C39" s="18">
        <f>PMT(Input!$B$2/100/Input!$B$4, Input!$B$3*Input!$B$4, -Input!$B$1)</f>
        <v>943.56168220054678</v>
      </c>
      <c r="D39" s="18">
        <f>B39 * (Input!$B$2 / 100 / Input!$B$4)</f>
        <v>86.056257506712683</v>
      </c>
      <c r="E39" s="18">
        <f t="shared" si="0"/>
        <v>857.50542469383413</v>
      </c>
      <c r="F39" s="18">
        <f t="shared" si="1"/>
        <v>19795.99637691721</v>
      </c>
    </row>
    <row r="40" spans="1:6" x14ac:dyDescent="0.25">
      <c r="A40" s="16">
        <v>39</v>
      </c>
      <c r="B40" s="17">
        <f t="shared" si="2"/>
        <v>19795.99637691721</v>
      </c>
      <c r="C40" s="18">
        <f>PMT(Input!$B$2/100/Input!$B$4, Input!$B$3*Input!$B$4, -Input!$B$1)</f>
        <v>943.56168220054678</v>
      </c>
      <c r="D40" s="18">
        <f>B40 * (Input!$B$2 / 100 / Input!$B$4)</f>
        <v>82.483318237155046</v>
      </c>
      <c r="E40" s="18">
        <f t="shared" si="0"/>
        <v>861.07836396339178</v>
      </c>
      <c r="F40" s="18">
        <f t="shared" si="1"/>
        <v>18934.918012953818</v>
      </c>
    </row>
    <row r="41" spans="1:6" x14ac:dyDescent="0.25">
      <c r="A41" s="16">
        <v>40</v>
      </c>
      <c r="B41" s="17">
        <f t="shared" si="2"/>
        <v>18934.918012953818</v>
      </c>
      <c r="C41" s="18">
        <f>PMT(Input!$B$2/100/Input!$B$4, Input!$B$3*Input!$B$4, -Input!$B$1)</f>
        <v>943.56168220054678</v>
      </c>
      <c r="D41" s="18">
        <f>B41 * (Input!$B$2 / 100 / Input!$B$4)</f>
        <v>78.895491720640905</v>
      </c>
      <c r="E41" s="18">
        <f t="shared" si="0"/>
        <v>864.66619047990594</v>
      </c>
      <c r="F41" s="18">
        <f t="shared" si="1"/>
        <v>18070.251822473911</v>
      </c>
    </row>
    <row r="42" spans="1:6" x14ac:dyDescent="0.25">
      <c r="A42" s="16">
        <v>41</v>
      </c>
      <c r="B42" s="17">
        <f t="shared" si="2"/>
        <v>18070.251822473911</v>
      </c>
      <c r="C42" s="18">
        <f>PMT(Input!$B$2/100/Input!$B$4, Input!$B$3*Input!$B$4, -Input!$B$1)</f>
        <v>943.56168220054678</v>
      </c>
      <c r="D42" s="18">
        <f>B42 * (Input!$B$2 / 100 / Input!$B$4)</f>
        <v>75.292715926974623</v>
      </c>
      <c r="E42" s="18">
        <f t="shared" si="0"/>
        <v>868.26896627357212</v>
      </c>
      <c r="F42" s="18">
        <f t="shared" si="1"/>
        <v>17201.982856200339</v>
      </c>
    </row>
    <row r="43" spans="1:6" x14ac:dyDescent="0.25">
      <c r="A43" s="16">
        <v>42</v>
      </c>
      <c r="B43" s="17">
        <f t="shared" si="2"/>
        <v>17201.982856200339</v>
      </c>
      <c r="C43" s="18">
        <f>PMT(Input!$B$2/100/Input!$B$4, Input!$B$3*Input!$B$4, -Input!$B$1)</f>
        <v>943.56168220054678</v>
      </c>
      <c r="D43" s="18">
        <f>B43 * (Input!$B$2 / 100 / Input!$B$4)</f>
        <v>71.674928567501411</v>
      </c>
      <c r="E43" s="18">
        <f t="shared" si="0"/>
        <v>871.88675363304537</v>
      </c>
      <c r="F43" s="18">
        <f t="shared" si="1"/>
        <v>16330.096102567293</v>
      </c>
    </row>
    <row r="44" spans="1:6" x14ac:dyDescent="0.25">
      <c r="A44" s="16">
        <v>43</v>
      </c>
      <c r="B44" s="17">
        <f t="shared" si="2"/>
        <v>16330.096102567293</v>
      </c>
      <c r="C44" s="18">
        <f>PMT(Input!$B$2/100/Input!$B$4, Input!$B$3*Input!$B$4, -Input!$B$1)</f>
        <v>943.56168220054678</v>
      </c>
      <c r="D44" s="18">
        <f>B44 * (Input!$B$2 / 100 / Input!$B$4)</f>
        <v>68.042067094030386</v>
      </c>
      <c r="E44" s="18">
        <f t="shared" si="0"/>
        <v>875.51961510651643</v>
      </c>
      <c r="F44" s="18">
        <f t="shared" si="1"/>
        <v>15454.576487460778</v>
      </c>
    </row>
    <row r="45" spans="1:6" x14ac:dyDescent="0.25">
      <c r="A45" s="16">
        <v>44</v>
      </c>
      <c r="B45" s="17">
        <f t="shared" si="2"/>
        <v>15454.576487460778</v>
      </c>
      <c r="C45" s="18">
        <f>PMT(Input!$B$2/100/Input!$B$4, Input!$B$3*Input!$B$4, -Input!$B$1)</f>
        <v>943.56168220054678</v>
      </c>
      <c r="D45" s="18">
        <f>B45 * (Input!$B$2 / 100 / Input!$B$4)</f>
        <v>64.394068697753241</v>
      </c>
      <c r="E45" s="18">
        <f t="shared" si="0"/>
        <v>879.16761350279353</v>
      </c>
      <c r="F45" s="18">
        <f t="shared" si="1"/>
        <v>14575.408873957984</v>
      </c>
    </row>
    <row r="46" spans="1:6" x14ac:dyDescent="0.25">
      <c r="A46" s="16">
        <v>45</v>
      </c>
      <c r="B46" s="17">
        <f t="shared" si="2"/>
        <v>14575.408873957984</v>
      </c>
      <c r="C46" s="18">
        <f>PMT(Input!$B$2/100/Input!$B$4, Input!$B$3*Input!$B$4, -Input!$B$1)</f>
        <v>943.56168220054678</v>
      </c>
      <c r="D46" s="18">
        <f>B46 * (Input!$B$2 / 100 / Input!$B$4)</f>
        <v>60.730870308158266</v>
      </c>
      <c r="E46" s="18">
        <f t="shared" si="0"/>
        <v>882.83081189238851</v>
      </c>
      <c r="F46" s="18">
        <f t="shared" si="1"/>
        <v>13692.578062065595</v>
      </c>
    </row>
    <row r="47" spans="1:6" x14ac:dyDescent="0.25">
      <c r="A47" s="16">
        <v>46</v>
      </c>
      <c r="B47" s="17">
        <f t="shared" si="2"/>
        <v>13692.578062065595</v>
      </c>
      <c r="C47" s="18">
        <f>PMT(Input!$B$2/100/Input!$B$4, Input!$B$3*Input!$B$4, -Input!$B$1)</f>
        <v>943.56168220054678</v>
      </c>
      <c r="D47" s="18">
        <f>B47 * (Input!$B$2 / 100 / Input!$B$4)</f>
        <v>57.052408591939979</v>
      </c>
      <c r="E47" s="18">
        <f t="shared" si="0"/>
        <v>886.5092736086068</v>
      </c>
      <c r="F47" s="18">
        <f t="shared" si="1"/>
        <v>12806.068788456989</v>
      </c>
    </row>
    <row r="48" spans="1:6" x14ac:dyDescent="0.25">
      <c r="A48" s="16">
        <v>47</v>
      </c>
      <c r="B48" s="17">
        <f t="shared" si="2"/>
        <v>12806.068788456989</v>
      </c>
      <c r="C48" s="18">
        <f>PMT(Input!$B$2/100/Input!$B$4, Input!$B$3*Input!$B$4, -Input!$B$1)</f>
        <v>943.56168220054678</v>
      </c>
      <c r="D48" s="18">
        <f>B48 * (Input!$B$2 / 100 / Input!$B$4)</f>
        <v>53.358619951904117</v>
      </c>
      <c r="E48" s="18">
        <f t="shared" si="0"/>
        <v>890.20306224864271</v>
      </c>
      <c r="F48" s="18">
        <f t="shared" si="1"/>
        <v>11915.865726208347</v>
      </c>
    </row>
    <row r="49" spans="1:6" x14ac:dyDescent="0.25">
      <c r="A49" s="16">
        <v>48</v>
      </c>
      <c r="B49" s="17">
        <f t="shared" si="2"/>
        <v>11915.865726208347</v>
      </c>
      <c r="C49" s="18">
        <f>PMT(Input!$B$2/100/Input!$B$4, Input!$B$3*Input!$B$4, -Input!$B$1)</f>
        <v>943.56168220054678</v>
      </c>
      <c r="D49" s="18">
        <f>B49 * (Input!$B$2 / 100 / Input!$B$4)</f>
        <v>49.649440525868116</v>
      </c>
      <c r="E49" s="18">
        <f t="shared" si="0"/>
        <v>893.91224167467863</v>
      </c>
      <c r="F49" s="18">
        <f t="shared" si="1"/>
        <v>11021.953484533668</v>
      </c>
    </row>
    <row r="50" spans="1:6" x14ac:dyDescent="0.25">
      <c r="A50" s="16">
        <v>49</v>
      </c>
      <c r="B50" s="17">
        <f t="shared" si="2"/>
        <v>11021.953484533668</v>
      </c>
      <c r="C50" s="18">
        <f>PMT(Input!$B$2/100/Input!$B$4, Input!$B$3*Input!$B$4, -Input!$B$1)</f>
        <v>943.56168220054678</v>
      </c>
      <c r="D50" s="18">
        <f>B50 * (Input!$B$2 / 100 / Input!$B$4)</f>
        <v>45.924806185556946</v>
      </c>
      <c r="E50" s="18">
        <f t="shared" si="0"/>
        <v>897.63687601498987</v>
      </c>
      <c r="F50" s="18">
        <f t="shared" si="1"/>
        <v>10124.316608518679</v>
      </c>
    </row>
    <row r="51" spans="1:6" x14ac:dyDescent="0.25">
      <c r="A51" s="16">
        <v>50</v>
      </c>
      <c r="B51" s="17">
        <f t="shared" si="2"/>
        <v>10124.316608518679</v>
      </c>
      <c r="C51" s="18">
        <f>PMT(Input!$B$2/100/Input!$B$4, Input!$B$3*Input!$B$4, -Input!$B$1)</f>
        <v>943.56168220054678</v>
      </c>
      <c r="D51" s="18">
        <f>B51 * (Input!$B$2 / 100 / Input!$B$4)</f>
        <v>42.184652535494493</v>
      </c>
      <c r="E51" s="18">
        <f t="shared" si="0"/>
        <v>901.37702966505231</v>
      </c>
      <c r="F51" s="18">
        <f t="shared" si="1"/>
        <v>9222.9395788536258</v>
      </c>
    </row>
    <row r="52" spans="1:6" x14ac:dyDescent="0.25">
      <c r="A52" s="16">
        <v>51</v>
      </c>
      <c r="B52" s="17">
        <f t="shared" si="2"/>
        <v>9222.9395788536258</v>
      </c>
      <c r="C52" s="18">
        <f>PMT(Input!$B$2/100/Input!$B$4, Input!$B$3*Input!$B$4, -Input!$B$1)</f>
        <v>943.56168220054678</v>
      </c>
      <c r="D52" s="18">
        <f>B52 * (Input!$B$2 / 100 / Input!$B$4)</f>
        <v>38.428914911890104</v>
      </c>
      <c r="E52" s="18">
        <f t="shared" si="0"/>
        <v>905.13276728865662</v>
      </c>
      <c r="F52" s="18">
        <f t="shared" si="1"/>
        <v>8317.8068115649694</v>
      </c>
    </row>
    <row r="53" spans="1:6" x14ac:dyDescent="0.25">
      <c r="A53" s="16">
        <v>52</v>
      </c>
      <c r="B53" s="17">
        <f t="shared" si="2"/>
        <v>8317.8068115649694</v>
      </c>
      <c r="C53" s="18">
        <f>PMT(Input!$B$2/100/Input!$B$4, Input!$B$3*Input!$B$4, -Input!$B$1)</f>
        <v>943.56168220054678</v>
      </c>
      <c r="D53" s="18">
        <f>B53 * (Input!$B$2 / 100 / Input!$B$4)</f>
        <v>34.657528381520706</v>
      </c>
      <c r="E53" s="18">
        <f t="shared" si="0"/>
        <v>908.90415381902608</v>
      </c>
      <c r="F53" s="18">
        <f t="shared" si="1"/>
        <v>7408.9026577459435</v>
      </c>
    </row>
    <row r="54" spans="1:6" x14ac:dyDescent="0.25">
      <c r="A54" s="16">
        <v>53</v>
      </c>
      <c r="B54" s="17">
        <f t="shared" si="2"/>
        <v>7408.9026577459435</v>
      </c>
      <c r="C54" s="18">
        <f>PMT(Input!$B$2/100/Input!$B$4, Input!$B$3*Input!$B$4, -Input!$B$1)</f>
        <v>943.56168220054678</v>
      </c>
      <c r="D54" s="18">
        <f>B54 * (Input!$B$2 / 100 / Input!$B$4)</f>
        <v>30.870427740608097</v>
      </c>
      <c r="E54" s="18">
        <f t="shared" si="0"/>
        <v>912.6912544599387</v>
      </c>
      <c r="F54" s="18">
        <f t="shared" si="1"/>
        <v>6496.2114032860045</v>
      </c>
    </row>
    <row r="55" spans="1:6" x14ac:dyDescent="0.25">
      <c r="A55" s="16">
        <v>54</v>
      </c>
      <c r="B55" s="17">
        <f t="shared" si="2"/>
        <v>6496.2114032860045</v>
      </c>
      <c r="C55" s="18">
        <f>PMT(Input!$B$2/100/Input!$B$4, Input!$B$3*Input!$B$4, -Input!$B$1)</f>
        <v>943.56168220054678</v>
      </c>
      <c r="D55" s="18">
        <f>B55 * (Input!$B$2 / 100 / Input!$B$4)</f>
        <v>27.067547513691686</v>
      </c>
      <c r="E55" s="18">
        <f t="shared" si="0"/>
        <v>916.49413468685509</v>
      </c>
      <c r="F55" s="18">
        <f t="shared" si="1"/>
        <v>5579.7172685991491</v>
      </c>
    </row>
    <row r="56" spans="1:6" x14ac:dyDescent="0.25">
      <c r="A56" s="16">
        <v>55</v>
      </c>
      <c r="B56" s="17">
        <f t="shared" si="2"/>
        <v>5579.7172685991491</v>
      </c>
      <c r="C56" s="18">
        <f>PMT(Input!$B$2/100/Input!$B$4, Input!$B$3*Input!$B$4, -Input!$B$1)</f>
        <v>943.56168220054678</v>
      </c>
      <c r="D56" s="18">
        <f>B56 * (Input!$B$2 / 100 / Input!$B$4)</f>
        <v>23.248821952496453</v>
      </c>
      <c r="E56" s="18">
        <f t="shared" si="0"/>
        <v>920.31286024805036</v>
      </c>
      <c r="F56" s="18">
        <f t="shared" si="1"/>
        <v>4659.4044083510989</v>
      </c>
    </row>
    <row r="57" spans="1:6" x14ac:dyDescent="0.25">
      <c r="A57" s="16">
        <v>56</v>
      </c>
      <c r="B57" s="17">
        <f t="shared" si="2"/>
        <v>4659.4044083510989</v>
      </c>
      <c r="C57" s="18">
        <f>PMT(Input!$B$2/100/Input!$B$4, Input!$B$3*Input!$B$4, -Input!$B$1)</f>
        <v>943.56168220054678</v>
      </c>
      <c r="D57" s="18">
        <f>B57 * (Input!$B$2 / 100 / Input!$B$4)</f>
        <v>19.414185034796244</v>
      </c>
      <c r="E57" s="18">
        <f t="shared" si="0"/>
        <v>924.14749716575056</v>
      </c>
      <c r="F57" s="18">
        <f t="shared" si="1"/>
        <v>3735.2569111853481</v>
      </c>
    </row>
    <row r="58" spans="1:6" x14ac:dyDescent="0.25">
      <c r="A58" s="16">
        <v>57</v>
      </c>
      <c r="B58" s="17">
        <f t="shared" si="2"/>
        <v>3735.2569111853481</v>
      </c>
      <c r="C58" s="18">
        <f>PMT(Input!$B$2/100/Input!$B$4, Input!$B$3*Input!$B$4, -Input!$B$1)</f>
        <v>943.56168220054678</v>
      </c>
      <c r="D58" s="18">
        <f>B58 * (Input!$B$2 / 100 / Input!$B$4)</f>
        <v>15.563570463272283</v>
      </c>
      <c r="E58" s="18">
        <f t="shared" si="0"/>
        <v>927.99811173727448</v>
      </c>
      <c r="F58" s="18">
        <f t="shared" si="1"/>
        <v>2807.2587994480737</v>
      </c>
    </row>
    <row r="59" spans="1:6" x14ac:dyDescent="0.25">
      <c r="A59" s="16">
        <v>58</v>
      </c>
      <c r="B59" s="17">
        <f t="shared" si="2"/>
        <v>2807.2587994480737</v>
      </c>
      <c r="C59" s="18">
        <f>PMT(Input!$B$2/100/Input!$B$4, Input!$B$3*Input!$B$4, -Input!$B$1)</f>
        <v>943.56168220054678</v>
      </c>
      <c r="D59" s="18">
        <f>B59 * (Input!$B$2 / 100 / Input!$B$4)</f>
        <v>11.696911664366974</v>
      </c>
      <c r="E59" s="18">
        <f t="shared" si="0"/>
        <v>931.86477053617978</v>
      </c>
      <c r="F59" s="18">
        <f t="shared" si="1"/>
        <v>1875.3940289118939</v>
      </c>
    </row>
    <row r="60" spans="1:6" x14ac:dyDescent="0.25">
      <c r="A60" s="16">
        <v>59</v>
      </c>
      <c r="B60" s="17">
        <f t="shared" si="2"/>
        <v>1875.3940289118939</v>
      </c>
      <c r="C60" s="18">
        <f>PMT(Input!$B$2/100/Input!$B$4, Input!$B$3*Input!$B$4, -Input!$B$1)</f>
        <v>943.56168220054678</v>
      </c>
      <c r="D60" s="18">
        <f>B60 * (Input!$B$2 / 100 / Input!$B$4)</f>
        <v>7.8141417871328906</v>
      </c>
      <c r="E60" s="18">
        <f t="shared" si="0"/>
        <v>935.74754041341384</v>
      </c>
      <c r="F60" s="18">
        <f t="shared" si="1"/>
        <v>939.64648849848004</v>
      </c>
    </row>
    <row r="61" spans="1:6" x14ac:dyDescent="0.25">
      <c r="A61" s="16">
        <v>60</v>
      </c>
      <c r="B61" s="17">
        <f t="shared" si="2"/>
        <v>939.64648849848004</v>
      </c>
      <c r="C61" s="18">
        <f>PMT(Input!$B$2/100/Input!$B$4, Input!$B$3*Input!$B$4, -Input!$B$1)</f>
        <v>943.56168220054678</v>
      </c>
      <c r="D61" s="18">
        <f>B61 * (Input!$B$2 / 100 / Input!$B$4)</f>
        <v>3.915193702077</v>
      </c>
      <c r="E61" s="18">
        <f t="shared" si="0"/>
        <v>939.64648849846981</v>
      </c>
      <c r="F61" s="18">
        <f t="shared" si="1"/>
        <v>1.0231815394945443E-11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766AE8-E126-4B2A-98E9-F03252E1E44A}">
  <sheetPr>
    <tabColor rgb="FF00B050"/>
  </sheetPr>
  <dimension ref="A1:F4"/>
  <sheetViews>
    <sheetView workbookViewId="0">
      <selection activeCell="D4" sqref="D4"/>
    </sheetView>
  </sheetViews>
  <sheetFormatPr defaultRowHeight="15" x14ac:dyDescent="0.25"/>
  <cols>
    <col min="1" max="1" width="32.42578125" bestFit="1" customWidth="1"/>
    <col min="2" max="2" width="9.85546875" bestFit="1" customWidth="1"/>
    <col min="6" max="6" width="11.5703125" bestFit="1" customWidth="1"/>
  </cols>
  <sheetData>
    <row r="1" spans="1:6" ht="21" x14ac:dyDescent="0.35">
      <c r="A1" s="19" t="s">
        <v>6</v>
      </c>
      <c r="B1" s="22">
        <v>50000</v>
      </c>
      <c r="F1" s="2"/>
    </row>
    <row r="2" spans="1:6" ht="21" x14ac:dyDescent="0.35">
      <c r="A2" s="20" t="s">
        <v>7</v>
      </c>
      <c r="B2" s="23">
        <v>5</v>
      </c>
    </row>
    <row r="3" spans="1:6" ht="21" x14ac:dyDescent="0.35">
      <c r="A3" s="20" t="s">
        <v>8</v>
      </c>
      <c r="B3" s="24">
        <v>5</v>
      </c>
      <c r="F3" s="3"/>
    </row>
    <row r="4" spans="1:6" ht="21.75" thickBot="1" x14ac:dyDescent="0.4">
      <c r="A4" s="21" t="s">
        <v>13</v>
      </c>
      <c r="B4" s="25">
        <v>12</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609019-16EF-4039-8CC6-9A633E6E4AEF}">
  <sheetPr>
    <tabColor theme="4" tint="-0.249977111117893"/>
  </sheetPr>
  <dimension ref="A2:F64"/>
  <sheetViews>
    <sheetView workbookViewId="0">
      <selection activeCell="N2" sqref="N2"/>
    </sheetView>
  </sheetViews>
  <sheetFormatPr defaultRowHeight="15" x14ac:dyDescent="0.25"/>
  <cols>
    <col min="1" max="1" width="19" bestFit="1" customWidth="1"/>
    <col min="2" max="2" width="21.140625" bestFit="1" customWidth="1"/>
    <col min="4" max="4" width="19" bestFit="1" customWidth="1"/>
    <col min="5" max="5" width="14.7109375" bestFit="1" customWidth="1"/>
    <col min="6" max="6" width="15.42578125" bestFit="1" customWidth="1"/>
    <col min="11" max="11" width="7.85546875" customWidth="1"/>
  </cols>
  <sheetData>
    <row r="2" spans="1:6" ht="15.75" thickBot="1" x14ac:dyDescent="0.3"/>
    <row r="3" spans="1:6" ht="15.75" thickBot="1" x14ac:dyDescent="0.3">
      <c r="A3" s="30" t="s">
        <v>0</v>
      </c>
      <c r="B3" s="34" t="s">
        <v>10</v>
      </c>
      <c r="D3" s="30" t="s">
        <v>0</v>
      </c>
      <c r="E3" s="31" t="s">
        <v>12</v>
      </c>
      <c r="F3" s="26" t="s">
        <v>11</v>
      </c>
    </row>
    <row r="4" spans="1:6" x14ac:dyDescent="0.25">
      <c r="A4" s="8">
        <v>1</v>
      </c>
      <c r="B4" s="7">
        <v>49264.771651132789</v>
      </c>
      <c r="D4" s="8">
        <v>1</v>
      </c>
      <c r="E4" s="7">
        <v>208.33333333333334</v>
      </c>
      <c r="F4" s="7">
        <v>735.22834886721341</v>
      </c>
    </row>
    <row r="5" spans="1:6" x14ac:dyDescent="0.25">
      <c r="A5" s="8">
        <v>2</v>
      </c>
      <c r="B5" s="7">
        <v>48526.479850811964</v>
      </c>
      <c r="D5" s="8">
        <v>2</v>
      </c>
      <c r="E5" s="7">
        <v>205.26988187971995</v>
      </c>
      <c r="F5" s="7">
        <v>738.29180032082684</v>
      </c>
    </row>
    <row r="6" spans="1:6" x14ac:dyDescent="0.25">
      <c r="A6" s="8">
        <v>3</v>
      </c>
      <c r="B6" s="7">
        <v>47785.111834656469</v>
      </c>
      <c r="D6" s="8">
        <v>3</v>
      </c>
      <c r="E6" s="7">
        <v>202.19366604504984</v>
      </c>
      <c r="F6" s="7">
        <v>741.36801615549689</v>
      </c>
    </row>
    <row r="7" spans="1:6" x14ac:dyDescent="0.25">
      <c r="A7" s="8">
        <v>4</v>
      </c>
      <c r="B7" s="7">
        <v>47040.654785100327</v>
      </c>
      <c r="D7" s="8">
        <v>4</v>
      </c>
      <c r="E7" s="7">
        <v>199.10463264440196</v>
      </c>
      <c r="F7" s="7">
        <v>744.45704955614485</v>
      </c>
    </row>
    <row r="8" spans="1:6" x14ac:dyDescent="0.25">
      <c r="A8" s="8">
        <v>5</v>
      </c>
      <c r="B8" s="7">
        <v>46293.095831171035</v>
      </c>
      <c r="D8" s="8">
        <v>5</v>
      </c>
      <c r="E8" s="7">
        <v>196.00272827125136</v>
      </c>
      <c r="F8" s="7">
        <v>747.5589539292954</v>
      </c>
    </row>
    <row r="9" spans="1:6" x14ac:dyDescent="0.25">
      <c r="A9" s="8">
        <v>6</v>
      </c>
      <c r="B9" s="7">
        <v>45542.422048267035</v>
      </c>
      <c r="D9" s="8">
        <v>6</v>
      </c>
      <c r="E9" s="7">
        <v>192.88789929654598</v>
      </c>
      <c r="F9" s="7">
        <v>750.67378290400075</v>
      </c>
    </row>
    <row r="10" spans="1:6" x14ac:dyDescent="0.25">
      <c r="A10" s="8">
        <v>7</v>
      </c>
      <c r="B10" s="7">
        <v>44788.620457934267</v>
      </c>
      <c r="D10" s="8">
        <v>7</v>
      </c>
      <c r="E10" s="7">
        <v>189.76009186777932</v>
      </c>
      <c r="F10" s="7">
        <v>753.80159033276743</v>
      </c>
    </row>
    <row r="11" spans="1:6" x14ac:dyDescent="0.25">
      <c r="A11" s="8">
        <v>8</v>
      </c>
      <c r="B11" s="7">
        <v>44031.678027641778</v>
      </c>
      <c r="D11" s="8">
        <v>8</v>
      </c>
      <c r="E11" s="7">
        <v>186.61925190805945</v>
      </c>
      <c r="F11" s="7">
        <v>756.9424302924873</v>
      </c>
    </row>
    <row r="12" spans="1:6" x14ac:dyDescent="0.25">
      <c r="A12" s="8">
        <v>9</v>
      </c>
      <c r="B12" s="7">
        <v>43271.581670556407</v>
      </c>
      <c r="D12" s="8">
        <v>9</v>
      </c>
      <c r="E12" s="7">
        <v>183.46532511517407</v>
      </c>
      <c r="F12" s="7">
        <v>760.09635708537269</v>
      </c>
    </row>
    <row r="13" spans="1:6" x14ac:dyDescent="0.25">
      <c r="A13" s="8">
        <v>10</v>
      </c>
      <c r="B13" s="7">
        <v>42508.318245316514</v>
      </c>
      <c r="D13" s="8">
        <v>10</v>
      </c>
      <c r="E13" s="7">
        <v>180.29825696065168</v>
      </c>
      <c r="F13" s="7">
        <v>763.26342523989513</v>
      </c>
    </row>
    <row r="14" spans="1:6" x14ac:dyDescent="0.25">
      <c r="A14" s="8">
        <v>11</v>
      </c>
      <c r="B14" s="7">
        <v>41741.874555804789</v>
      </c>
      <c r="D14" s="8">
        <v>11</v>
      </c>
      <c r="E14" s="7">
        <v>177.11799268881882</v>
      </c>
      <c r="F14" s="7">
        <v>766.44368951172794</v>
      </c>
    </row>
    <row r="15" spans="1:6" x14ac:dyDescent="0.25">
      <c r="A15" s="8">
        <v>12</v>
      </c>
      <c r="B15" s="7">
        <v>40972.237350920092</v>
      </c>
      <c r="D15" s="8">
        <v>12</v>
      </c>
      <c r="E15" s="7">
        <v>173.9244773158533</v>
      </c>
      <c r="F15" s="7">
        <v>769.63720488469346</v>
      </c>
    </row>
    <row r="16" spans="1:6" x14ac:dyDescent="0.25">
      <c r="A16" s="8">
        <v>13</v>
      </c>
      <c r="B16" s="7">
        <v>40199.393324348377</v>
      </c>
      <c r="D16" s="8">
        <v>13</v>
      </c>
      <c r="E16" s="7">
        <v>170.71765562883371</v>
      </c>
      <c r="F16" s="7">
        <v>772.84402657171313</v>
      </c>
    </row>
    <row r="17" spans="1:6" x14ac:dyDescent="0.25">
      <c r="A17" s="8">
        <v>14</v>
      </c>
      <c r="B17" s="7">
        <v>39423.329114332613</v>
      </c>
      <c r="D17" s="8">
        <v>14</v>
      </c>
      <c r="E17" s="7">
        <v>167.4974721847849</v>
      </c>
      <c r="F17" s="7">
        <v>776.06421001576189</v>
      </c>
    </row>
    <row r="18" spans="1:6" x14ac:dyDescent="0.25">
      <c r="A18" s="8">
        <v>15</v>
      </c>
      <c r="B18" s="7">
        <v>38644.031303441785</v>
      </c>
      <c r="D18" s="8">
        <v>15</v>
      </c>
      <c r="E18" s="7">
        <v>164.26387130971921</v>
      </c>
      <c r="F18" s="7">
        <v>779.29781089082758</v>
      </c>
    </row>
    <row r="19" spans="1:6" x14ac:dyDescent="0.25">
      <c r="A19" s="8">
        <v>16</v>
      </c>
      <c r="B19" s="7">
        <v>37861.486418338915</v>
      </c>
      <c r="D19" s="8">
        <v>16</v>
      </c>
      <c r="E19" s="7">
        <v>161.0167970976741</v>
      </c>
      <c r="F19" s="7">
        <v>782.54488510287274</v>
      </c>
    </row>
    <row r="20" spans="1:6" x14ac:dyDescent="0.25">
      <c r="A20" s="8">
        <v>17</v>
      </c>
      <c r="B20" s="7">
        <v>37075.680929548114</v>
      </c>
      <c r="D20" s="8">
        <v>17</v>
      </c>
      <c r="E20" s="7">
        <v>157.75619340974546</v>
      </c>
      <c r="F20" s="7">
        <v>785.80548879080129</v>
      </c>
    </row>
    <row r="21" spans="1:6" x14ac:dyDescent="0.25">
      <c r="A21" s="8">
        <v>18</v>
      </c>
      <c r="B21" s="7">
        <v>36286.601251220687</v>
      </c>
      <c r="D21" s="8">
        <v>18</v>
      </c>
      <c r="E21" s="7">
        <v>154.48200387311715</v>
      </c>
      <c r="F21" s="7">
        <v>789.07967832742963</v>
      </c>
    </row>
    <row r="22" spans="1:6" x14ac:dyDescent="0.25">
      <c r="A22" s="8">
        <v>19</v>
      </c>
      <c r="B22" s="7">
        <v>35494.233740900228</v>
      </c>
      <c r="D22" s="8">
        <v>19</v>
      </c>
      <c r="E22" s="7">
        <v>151.1941718800862</v>
      </c>
      <c r="F22" s="7">
        <v>792.36751032046061</v>
      </c>
    </row>
    <row r="23" spans="1:6" x14ac:dyDescent="0.25">
      <c r="A23" s="8">
        <v>20</v>
      </c>
      <c r="B23" s="7">
        <v>34698.56469928677</v>
      </c>
      <c r="D23" s="8">
        <v>20</v>
      </c>
      <c r="E23" s="7">
        <v>147.89264058708429</v>
      </c>
      <c r="F23" s="7">
        <v>795.66904161346247</v>
      </c>
    </row>
    <row r="24" spans="1:6" x14ac:dyDescent="0.25">
      <c r="A24" s="8">
        <v>21</v>
      </c>
      <c r="B24" s="7">
        <v>33899.580369999916</v>
      </c>
      <c r="D24" s="8">
        <v>21</v>
      </c>
      <c r="E24" s="7">
        <v>144.57735291369488</v>
      </c>
      <c r="F24" s="7">
        <v>798.9843292868519</v>
      </c>
    </row>
    <row r="25" spans="1:6" x14ac:dyDescent="0.25">
      <c r="A25" s="8">
        <v>22</v>
      </c>
      <c r="B25" s="7">
        <v>33097.266939341032</v>
      </c>
      <c r="D25" s="8">
        <v>22</v>
      </c>
      <c r="E25" s="7">
        <v>141.24825154166632</v>
      </c>
      <c r="F25" s="7">
        <v>802.31343065888041</v>
      </c>
    </row>
    <row r="26" spans="1:6" x14ac:dyDescent="0.25">
      <c r="A26" s="8">
        <v>23</v>
      </c>
      <c r="B26" s="7">
        <v>32291.610536054406</v>
      </c>
      <c r="D26" s="8">
        <v>23</v>
      </c>
      <c r="E26" s="7">
        <v>137.90527891392097</v>
      </c>
      <c r="F26" s="7">
        <v>805.65640328662585</v>
      </c>
    </row>
    <row r="27" spans="1:6" x14ac:dyDescent="0.25">
      <c r="A27" s="8">
        <v>24</v>
      </c>
      <c r="B27" s="7">
        <v>31482.59723108742</v>
      </c>
      <c r="D27" s="8">
        <v>24</v>
      </c>
      <c r="E27" s="7">
        <v>134.54837723356002</v>
      </c>
      <c r="F27" s="7">
        <v>809.01330496698677</v>
      </c>
    </row>
    <row r="28" spans="1:6" x14ac:dyDescent="0.25">
      <c r="A28" s="8">
        <v>25</v>
      </c>
      <c r="B28" s="7">
        <v>30670.213037349738</v>
      </c>
      <c r="D28" s="8">
        <v>25</v>
      </c>
      <c r="E28" s="7">
        <v>131.17748846286426</v>
      </c>
      <c r="F28" s="7">
        <v>812.38419373768249</v>
      </c>
    </row>
    <row r="29" spans="1:6" x14ac:dyDescent="0.25">
      <c r="A29" s="8">
        <v>26</v>
      </c>
      <c r="B29" s="7">
        <v>29854.443909471483</v>
      </c>
      <c r="D29" s="8">
        <v>26</v>
      </c>
      <c r="E29" s="7">
        <v>127.79255432229057</v>
      </c>
      <c r="F29" s="7">
        <v>815.7691278782562</v>
      </c>
    </row>
    <row r="30" spans="1:6" x14ac:dyDescent="0.25">
      <c r="A30" s="8">
        <v>27</v>
      </c>
      <c r="B30" s="7">
        <v>29035.2757435604</v>
      </c>
      <c r="D30" s="8">
        <v>27</v>
      </c>
      <c r="E30" s="7">
        <v>124.39351628946451</v>
      </c>
      <c r="F30" s="7">
        <v>819.16816591108227</v>
      </c>
    </row>
    <row r="31" spans="1:6" x14ac:dyDescent="0.25">
      <c r="A31" s="8">
        <v>28</v>
      </c>
      <c r="B31" s="7">
        <v>28212.694376958021</v>
      </c>
      <c r="D31" s="8">
        <v>28</v>
      </c>
      <c r="E31" s="7">
        <v>120.98031559816833</v>
      </c>
      <c r="F31" s="7">
        <v>822.58136660237847</v>
      </c>
    </row>
    <row r="32" spans="1:6" x14ac:dyDescent="0.25">
      <c r="A32" s="8">
        <v>29</v>
      </c>
      <c r="B32" s="7">
        <v>27386.685587994798</v>
      </c>
      <c r="D32" s="8">
        <v>29</v>
      </c>
      <c r="E32" s="7">
        <v>117.55289323732508</v>
      </c>
      <c r="F32" s="7">
        <v>826.00878896322172</v>
      </c>
    </row>
    <row r="33" spans="1:6" x14ac:dyDescent="0.25">
      <c r="A33" s="8">
        <v>30</v>
      </c>
      <c r="B33" s="7">
        <v>26557.235095744229</v>
      </c>
      <c r="D33" s="8">
        <v>30</v>
      </c>
      <c r="E33" s="7">
        <v>114.11118994997832</v>
      </c>
      <c r="F33" s="7">
        <v>829.45049225056846</v>
      </c>
    </row>
    <row r="34" spans="1:6" x14ac:dyDescent="0.25">
      <c r="A34" s="8">
        <v>31</v>
      </c>
      <c r="B34" s="7">
        <v>25724.32855977595</v>
      </c>
      <c r="D34" s="8">
        <v>31</v>
      </c>
      <c r="E34" s="7">
        <v>110.65514623226761</v>
      </c>
      <c r="F34" s="7">
        <v>832.90653596827917</v>
      </c>
    </row>
    <row r="35" spans="1:6" x14ac:dyDescent="0.25">
      <c r="A35" s="8">
        <v>32</v>
      </c>
      <c r="B35" s="7">
        <v>24887.951579907804</v>
      </c>
      <c r="D35" s="8">
        <v>32</v>
      </c>
      <c r="E35" s="7">
        <v>107.18470233239979</v>
      </c>
      <c r="F35" s="7">
        <v>836.37697986814703</v>
      </c>
    </row>
    <row r="36" spans="1:6" x14ac:dyDescent="0.25">
      <c r="A36" s="8">
        <v>33</v>
      </c>
      <c r="B36" s="7">
        <v>24048.089695956871</v>
      </c>
      <c r="D36" s="8">
        <v>33</v>
      </c>
      <c r="E36" s="7">
        <v>103.69979824961585</v>
      </c>
      <c r="F36" s="7">
        <v>839.86188395093097</v>
      </c>
    </row>
    <row r="37" spans="1:6" x14ac:dyDescent="0.25">
      <c r="A37" s="8">
        <v>34</v>
      </c>
      <c r="B37" s="7">
        <v>23204.728387489478</v>
      </c>
      <c r="D37" s="8">
        <v>34</v>
      </c>
      <c r="E37" s="7">
        <v>100.20037373315363</v>
      </c>
      <c r="F37" s="7">
        <v>843.3613084673932</v>
      </c>
    </row>
    <row r="38" spans="1:6" x14ac:dyDescent="0.25">
      <c r="A38" s="8">
        <v>35</v>
      </c>
      <c r="B38" s="7">
        <v>22357.853073570139</v>
      </c>
      <c r="D38" s="8">
        <v>35</v>
      </c>
      <c r="E38" s="7">
        <v>96.686368281206157</v>
      </c>
      <c r="F38" s="7">
        <v>846.87531391934067</v>
      </c>
    </row>
    <row r="39" spans="1:6" x14ac:dyDescent="0.25">
      <c r="A39" s="8">
        <v>36</v>
      </c>
      <c r="B39" s="7">
        <v>21507.449112509468</v>
      </c>
      <c r="D39" s="8">
        <v>36</v>
      </c>
      <c r="E39" s="7">
        <v>93.157721139875576</v>
      </c>
      <c r="F39" s="7">
        <v>850.40396106067124</v>
      </c>
    </row>
    <row r="40" spans="1:6" x14ac:dyDescent="0.25">
      <c r="A40" s="8">
        <v>37</v>
      </c>
      <c r="B40" s="7">
        <v>20653.501801611044</v>
      </c>
      <c r="D40" s="8">
        <v>37</v>
      </c>
      <c r="E40" s="7">
        <v>89.614371302122777</v>
      </c>
      <c r="F40" s="7">
        <v>853.94731089842401</v>
      </c>
    </row>
    <row r="41" spans="1:6" x14ac:dyDescent="0.25">
      <c r="A41" s="8">
        <v>38</v>
      </c>
      <c r="B41" s="7">
        <v>19795.99637691721</v>
      </c>
      <c r="D41" s="8">
        <v>38</v>
      </c>
      <c r="E41" s="7">
        <v>86.056257506712683</v>
      </c>
      <c r="F41" s="7">
        <v>857.50542469383413</v>
      </c>
    </row>
    <row r="42" spans="1:6" x14ac:dyDescent="0.25">
      <c r="A42" s="8">
        <v>39</v>
      </c>
      <c r="B42" s="7">
        <v>18934.918012953818</v>
      </c>
      <c r="D42" s="8">
        <v>39</v>
      </c>
      <c r="E42" s="7">
        <v>82.483318237155046</v>
      </c>
      <c r="F42" s="7">
        <v>861.07836396339178</v>
      </c>
    </row>
    <row r="43" spans="1:6" x14ac:dyDescent="0.25">
      <c r="A43" s="8">
        <v>40</v>
      </c>
      <c r="B43" s="7">
        <v>18070.251822473911</v>
      </c>
      <c r="D43" s="8">
        <v>40</v>
      </c>
      <c r="E43" s="7">
        <v>78.895491720640905</v>
      </c>
      <c r="F43" s="7">
        <v>864.66619047990594</v>
      </c>
    </row>
    <row r="44" spans="1:6" x14ac:dyDescent="0.25">
      <c r="A44" s="8">
        <v>41</v>
      </c>
      <c r="B44" s="7">
        <v>17201.982856200339</v>
      </c>
      <c r="D44" s="8">
        <v>41</v>
      </c>
      <c r="E44" s="7">
        <v>75.292715926974623</v>
      </c>
      <c r="F44" s="7">
        <v>868.26896627357212</v>
      </c>
    </row>
    <row r="45" spans="1:6" x14ac:dyDescent="0.25">
      <c r="A45" s="8">
        <v>42</v>
      </c>
      <c r="B45" s="7">
        <v>16330.096102567293</v>
      </c>
      <c r="D45" s="8">
        <v>42</v>
      </c>
      <c r="E45" s="7">
        <v>71.674928567501411</v>
      </c>
      <c r="F45" s="7">
        <v>871.88675363304537</v>
      </c>
    </row>
    <row r="46" spans="1:6" x14ac:dyDescent="0.25">
      <c r="A46" s="8">
        <v>43</v>
      </c>
      <c r="B46" s="7">
        <v>15454.576487460778</v>
      </c>
      <c r="D46" s="8">
        <v>43</v>
      </c>
      <c r="E46" s="7">
        <v>68.042067094030386</v>
      </c>
      <c r="F46" s="7">
        <v>875.51961510651643</v>
      </c>
    </row>
    <row r="47" spans="1:6" x14ac:dyDescent="0.25">
      <c r="A47" s="8">
        <v>44</v>
      </c>
      <c r="B47" s="7">
        <v>14575.408873957984</v>
      </c>
      <c r="D47" s="8">
        <v>44</v>
      </c>
      <c r="E47" s="7">
        <v>64.394068697753241</v>
      </c>
      <c r="F47" s="7">
        <v>879.16761350279353</v>
      </c>
    </row>
    <row r="48" spans="1:6" x14ac:dyDescent="0.25">
      <c r="A48" s="8">
        <v>45</v>
      </c>
      <c r="B48" s="7">
        <v>13692.578062065595</v>
      </c>
      <c r="D48" s="8">
        <v>45</v>
      </c>
      <c r="E48" s="7">
        <v>60.730870308158266</v>
      </c>
      <c r="F48" s="7">
        <v>882.83081189238851</v>
      </c>
    </row>
    <row r="49" spans="1:6" x14ac:dyDescent="0.25">
      <c r="A49" s="8">
        <v>46</v>
      </c>
      <c r="B49" s="7">
        <v>12806.068788456989</v>
      </c>
      <c r="D49" s="8">
        <v>46</v>
      </c>
      <c r="E49" s="7">
        <v>57.052408591939979</v>
      </c>
      <c r="F49" s="7">
        <v>886.5092736086068</v>
      </c>
    </row>
    <row r="50" spans="1:6" x14ac:dyDescent="0.25">
      <c r="A50" s="8">
        <v>47</v>
      </c>
      <c r="B50" s="7">
        <v>11915.865726208347</v>
      </c>
      <c r="D50" s="8">
        <v>47</v>
      </c>
      <c r="E50" s="7">
        <v>53.358619951904117</v>
      </c>
      <c r="F50" s="7">
        <v>890.20306224864271</v>
      </c>
    </row>
    <row r="51" spans="1:6" x14ac:dyDescent="0.25">
      <c r="A51" s="8">
        <v>48</v>
      </c>
      <c r="B51" s="7">
        <v>11021.953484533668</v>
      </c>
      <c r="D51" s="8">
        <v>48</v>
      </c>
      <c r="E51" s="7">
        <v>49.649440525868116</v>
      </c>
      <c r="F51" s="7">
        <v>893.91224167467863</v>
      </c>
    </row>
    <row r="52" spans="1:6" x14ac:dyDescent="0.25">
      <c r="A52" s="8">
        <v>49</v>
      </c>
      <c r="B52" s="7">
        <v>10124.316608518679</v>
      </c>
      <c r="D52" s="8">
        <v>49</v>
      </c>
      <c r="E52" s="7">
        <v>45.924806185556946</v>
      </c>
      <c r="F52" s="7">
        <v>897.63687601498987</v>
      </c>
    </row>
    <row r="53" spans="1:6" x14ac:dyDescent="0.25">
      <c r="A53" s="8">
        <v>50</v>
      </c>
      <c r="B53" s="7">
        <v>9222.9395788536258</v>
      </c>
      <c r="D53" s="8">
        <v>50</v>
      </c>
      <c r="E53" s="7">
        <v>42.184652535494493</v>
      </c>
      <c r="F53" s="7">
        <v>901.37702966505231</v>
      </c>
    </row>
    <row r="54" spans="1:6" x14ac:dyDescent="0.25">
      <c r="A54" s="8">
        <v>51</v>
      </c>
      <c r="B54" s="7">
        <v>8317.8068115649694</v>
      </c>
      <c r="D54" s="8">
        <v>51</v>
      </c>
      <c r="E54" s="7">
        <v>38.428914911890104</v>
      </c>
      <c r="F54" s="7">
        <v>905.13276728865662</v>
      </c>
    </row>
    <row r="55" spans="1:6" x14ac:dyDescent="0.25">
      <c r="A55" s="8">
        <v>52</v>
      </c>
      <c r="B55" s="7">
        <v>7408.9026577459435</v>
      </c>
      <c r="D55" s="8">
        <v>52</v>
      </c>
      <c r="E55" s="7">
        <v>34.657528381520706</v>
      </c>
      <c r="F55" s="7">
        <v>908.90415381902608</v>
      </c>
    </row>
    <row r="56" spans="1:6" x14ac:dyDescent="0.25">
      <c r="A56" s="8">
        <v>53</v>
      </c>
      <c r="B56" s="7">
        <v>6496.2114032860045</v>
      </c>
      <c r="D56" s="8">
        <v>53</v>
      </c>
      <c r="E56" s="7">
        <v>30.870427740608097</v>
      </c>
      <c r="F56" s="7">
        <v>912.6912544599387</v>
      </c>
    </row>
    <row r="57" spans="1:6" x14ac:dyDescent="0.25">
      <c r="A57" s="8">
        <v>54</v>
      </c>
      <c r="B57" s="7">
        <v>5579.7172685991491</v>
      </c>
      <c r="D57" s="8">
        <v>54</v>
      </c>
      <c r="E57" s="7">
        <v>27.067547513691686</v>
      </c>
      <c r="F57" s="7">
        <v>916.49413468685509</v>
      </c>
    </row>
    <row r="58" spans="1:6" x14ac:dyDescent="0.25">
      <c r="A58" s="8">
        <v>55</v>
      </c>
      <c r="B58" s="7">
        <v>4659.4044083510989</v>
      </c>
      <c r="D58" s="8">
        <v>55</v>
      </c>
      <c r="E58" s="7">
        <v>23.248821952496453</v>
      </c>
      <c r="F58" s="7">
        <v>920.31286024805036</v>
      </c>
    </row>
    <row r="59" spans="1:6" x14ac:dyDescent="0.25">
      <c r="A59" s="8">
        <v>56</v>
      </c>
      <c r="B59" s="7">
        <v>3735.2569111853481</v>
      </c>
      <c r="D59" s="8">
        <v>56</v>
      </c>
      <c r="E59" s="7">
        <v>19.414185034796244</v>
      </c>
      <c r="F59" s="7">
        <v>924.14749716575056</v>
      </c>
    </row>
    <row r="60" spans="1:6" x14ac:dyDescent="0.25">
      <c r="A60" s="8">
        <v>57</v>
      </c>
      <c r="B60" s="7">
        <v>2807.2587994480737</v>
      </c>
      <c r="D60" s="8">
        <v>57</v>
      </c>
      <c r="E60" s="7">
        <v>15.563570463272283</v>
      </c>
      <c r="F60" s="7">
        <v>927.99811173727448</v>
      </c>
    </row>
    <row r="61" spans="1:6" x14ac:dyDescent="0.25">
      <c r="A61" s="8">
        <v>58</v>
      </c>
      <c r="B61" s="7">
        <v>1875.3940289118939</v>
      </c>
      <c r="D61" s="8">
        <v>58</v>
      </c>
      <c r="E61" s="7">
        <v>11.696911664366974</v>
      </c>
      <c r="F61" s="7">
        <v>931.86477053617978</v>
      </c>
    </row>
    <row r="62" spans="1:6" x14ac:dyDescent="0.25">
      <c r="A62" s="8">
        <v>59</v>
      </c>
      <c r="B62" s="7">
        <v>939.64648849848004</v>
      </c>
      <c r="D62" s="8">
        <v>59</v>
      </c>
      <c r="E62" s="7">
        <v>7.8141417871328906</v>
      </c>
      <c r="F62" s="7">
        <v>935.74754041341384</v>
      </c>
    </row>
    <row r="63" spans="1:6" ht="15.75" thickBot="1" x14ac:dyDescent="0.3">
      <c r="A63" s="8">
        <v>60</v>
      </c>
      <c r="B63" s="7">
        <v>1.0231815394945443E-11</v>
      </c>
      <c r="D63" s="8">
        <v>60</v>
      </c>
      <c r="E63" s="7">
        <v>3.915193702077</v>
      </c>
      <c r="F63" s="7">
        <v>939.64648849846981</v>
      </c>
    </row>
    <row r="64" spans="1:6" ht="15.75" thickBot="1" x14ac:dyDescent="0.3">
      <c r="A64" s="33" t="s">
        <v>9</v>
      </c>
      <c r="B64" s="35">
        <v>1537288.2236878721</v>
      </c>
      <c r="D64" s="33" t="s">
        <v>9</v>
      </c>
      <c r="E64" s="32">
        <v>6613.7009320327998</v>
      </c>
      <c r="F64" s="27">
        <v>50000.000000000022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C5E7DE-148E-4177-A020-27425226F46B}">
  <sheetPr>
    <tabColor theme="1" tint="0.499984740745262"/>
  </sheetPr>
  <dimension ref="A1"/>
  <sheetViews>
    <sheetView showGridLines="0" workbookViewId="0">
      <selection sqref="A1:XFD1048576"/>
    </sheetView>
  </sheetViews>
  <sheetFormatPr defaultRowHeight="15" x14ac:dyDescent="0.25"/>
  <cols>
    <col min="1" max="16384" width="9.140625" style="5"/>
  </cols>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0CF216-EB4E-4E03-94B1-CA26071CF9FC}">
  <sheetPr>
    <tabColor theme="3"/>
  </sheetPr>
  <dimension ref="A5:C19"/>
  <sheetViews>
    <sheetView showGridLines="0" showRowColHeaders="0" tabSelected="1" topLeftCell="A2" zoomScale="115" zoomScaleNormal="115" workbookViewId="0">
      <selection activeCell="C6" sqref="C6"/>
    </sheetView>
  </sheetViews>
  <sheetFormatPr defaultRowHeight="15" x14ac:dyDescent="0.25"/>
  <cols>
    <col min="1" max="1" width="22.42578125" bestFit="1" customWidth="1"/>
    <col min="2" max="2" width="11.7109375" bestFit="1" customWidth="1"/>
  </cols>
  <sheetData>
    <row r="5" spans="1:3" ht="15.75" x14ac:dyDescent="0.25">
      <c r="A5" s="29" t="s">
        <v>14</v>
      </c>
      <c r="B5" s="29" t="s">
        <v>15</v>
      </c>
      <c r="C5" s="6"/>
    </row>
    <row r="6" spans="1:3" x14ac:dyDescent="0.25">
      <c r="A6" s="28" t="s">
        <v>6</v>
      </c>
      <c r="B6" s="36">
        <v>50000</v>
      </c>
      <c r="C6" s="6"/>
    </row>
    <row r="7" spans="1:3" x14ac:dyDescent="0.25">
      <c r="A7" s="28" t="s">
        <v>16</v>
      </c>
      <c r="B7" s="37">
        <v>0.05</v>
      </c>
    </row>
    <row r="8" spans="1:3" x14ac:dyDescent="0.25">
      <c r="A8" s="28" t="s">
        <v>8</v>
      </c>
      <c r="B8" s="38" t="s">
        <v>20</v>
      </c>
      <c r="C8" s="6"/>
    </row>
    <row r="9" spans="1:3" x14ac:dyDescent="0.25">
      <c r="A9" s="28" t="s">
        <v>13</v>
      </c>
      <c r="B9" s="38">
        <v>12</v>
      </c>
    </row>
    <row r="10" spans="1:3" x14ac:dyDescent="0.25">
      <c r="A10" s="28" t="s">
        <v>17</v>
      </c>
      <c r="B10" s="39">
        <v>943.56</v>
      </c>
    </row>
    <row r="11" spans="1:3" x14ac:dyDescent="0.25">
      <c r="A11" s="28" t="s">
        <v>18</v>
      </c>
      <c r="B11" s="39">
        <v>56613.5</v>
      </c>
    </row>
    <row r="12" spans="1:3" x14ac:dyDescent="0.25">
      <c r="A12" s="28" t="s">
        <v>19</v>
      </c>
      <c r="B12" s="39">
        <v>6613.5</v>
      </c>
    </row>
    <row r="13" spans="1:3" ht="6.75" customHeight="1" x14ac:dyDescent="0.25"/>
    <row r="19" ht="6" customHeight="1" x14ac:dyDescent="0.25"/>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Amortization Schedule</vt:lpstr>
      <vt:lpstr>Input</vt:lpstr>
      <vt:lpstr>Pivot Tables</vt:lpstr>
      <vt:lpstr>Visualization</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Shahid Hassan</cp:lastModifiedBy>
  <dcterms:created xsi:type="dcterms:W3CDTF">2025-04-03T11:17:50Z</dcterms:created>
  <dcterms:modified xsi:type="dcterms:W3CDTF">2025-04-25T01:01:08Z</dcterms:modified>
</cp:coreProperties>
</file>