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0"/>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900FD663-88EC-4678-A8DD-013D8783A374}" xr6:coauthVersionLast="47" xr6:coauthVersionMax="47" xr10:uidLastSave="{00000000-0000-0000-0000-000000000000}"/>
  <bookViews>
    <workbookView xWindow="-120" yWindow="-120" windowWidth="20730" windowHeight="11760" activeTab="3" xr2:uid="{00000000-000D-0000-FFFF-FFFF00000000}"/>
  </bookViews>
  <sheets>
    <sheet name="Logistics Data" sheetId="1" r:id="rId1"/>
    <sheet name="Pivot" sheetId="2" r:id="rId2"/>
    <sheet name="Dashboard" sheetId="5" r:id="rId3"/>
    <sheet name="Report" sheetId="4" r:id="rId4"/>
  </sheets>
  <definedNames>
    <definedName name="_xlcn.WorksheetConnection_24.Logistics_Cost_Analysis_Project.xlsxLogisticsData1" hidden="1">LogisticsData[]</definedName>
    <definedName name="Slicer_Region1">#N/A</definedName>
    <definedName name="Slicer_Transportation_Mode1">#N/A</definedName>
    <definedName name="Slicer_Vendor1">#N/A</definedName>
  </definedNames>
  <calcPr calcId="191029"/>
  <pivotCaches>
    <pivotCache cacheId="42" r:id="rId5"/>
    <pivotCache cacheId="43" r:id="rId6"/>
    <pivotCache cacheId="44" r:id="rId7"/>
  </pivotCaches>
  <extLst>
    <ext xmlns:x14="http://schemas.microsoft.com/office/spreadsheetml/2009/9/main" uri="{876F7934-8845-4945-9796-88D515C7AA90}">
      <x14:pivotCaches>
        <pivotCache cacheId="45"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LogisticsData" name="LogisticsData" connection="WorksheetConnection_24.Logistics_Cost_Analysis_Project.xlsx!Logistics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9" i="5" l="1"/>
  <c r="O19" i="5"/>
  <c r="M19" i="5"/>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L5" i="1"/>
  <c r="L6" i="1"/>
  <c r="L7" i="1"/>
  <c r="N7" i="1" s="1"/>
  <c r="L8" i="1"/>
  <c r="N8" i="1" s="1"/>
  <c r="L9" i="1"/>
  <c r="L10" i="1"/>
  <c r="L11" i="1"/>
  <c r="N11" i="1" s="1"/>
  <c r="L12" i="1"/>
  <c r="M12" i="1" s="1"/>
  <c r="L13" i="1"/>
  <c r="M13" i="1" s="1"/>
  <c r="L14" i="1"/>
  <c r="L15" i="1"/>
  <c r="N15" i="1" s="1"/>
  <c r="L16" i="1"/>
  <c r="N16" i="1" s="1"/>
  <c r="L17" i="1"/>
  <c r="L18" i="1"/>
  <c r="N18" i="1" s="1"/>
  <c r="L19" i="1"/>
  <c r="M19" i="1" s="1"/>
  <c r="L20" i="1"/>
  <c r="N20" i="1" s="1"/>
  <c r="L21" i="1"/>
  <c r="L22" i="1"/>
  <c r="N22" i="1" s="1"/>
  <c r="L23" i="1"/>
  <c r="N23" i="1" s="1"/>
  <c r="L24" i="1"/>
  <c r="N24" i="1" s="1"/>
  <c r="L25" i="1"/>
  <c r="L26" i="1"/>
  <c r="L27" i="1"/>
  <c r="N27" i="1" s="1"/>
  <c r="L28" i="1"/>
  <c r="M28" i="1" s="1"/>
  <c r="L29" i="1"/>
  <c r="M29" i="1" s="1"/>
  <c r="L30" i="1"/>
  <c r="L31" i="1"/>
  <c r="N31" i="1" s="1"/>
  <c r="L32" i="1"/>
  <c r="N32" i="1" s="1"/>
  <c r="L33" i="1"/>
  <c r="L34" i="1"/>
  <c r="N34" i="1" s="1"/>
  <c r="L35" i="1"/>
  <c r="M35" i="1" s="1"/>
  <c r="L36" i="1"/>
  <c r="N36" i="1" s="1"/>
  <c r="L37" i="1"/>
  <c r="L38" i="1"/>
  <c r="N38" i="1" s="1"/>
  <c r="L39" i="1"/>
  <c r="N39" i="1" s="1"/>
  <c r="L40" i="1"/>
  <c r="M40" i="1" s="1"/>
  <c r="L41" i="1"/>
  <c r="L42" i="1"/>
  <c r="L43" i="1"/>
  <c r="N43" i="1" s="1"/>
  <c r="L44" i="1"/>
  <c r="M44" i="1" s="1"/>
  <c r="L45" i="1"/>
  <c r="M45" i="1" s="1"/>
  <c r="L46" i="1"/>
  <c r="L47" i="1"/>
  <c r="N47" i="1" s="1"/>
  <c r="L48" i="1"/>
  <c r="N48" i="1" s="1"/>
  <c r="L49" i="1"/>
  <c r="L50" i="1"/>
  <c r="N50" i="1" s="1"/>
  <c r="L51" i="1"/>
  <c r="M51" i="1" s="1"/>
  <c r="L52" i="1"/>
  <c r="N52" i="1" s="1"/>
  <c r="L53" i="1"/>
  <c r="L54" i="1"/>
  <c r="N54" i="1" s="1"/>
  <c r="L55" i="1"/>
  <c r="M55" i="1" s="1"/>
  <c r="L56" i="1"/>
  <c r="M56" i="1" s="1"/>
  <c r="L57" i="1"/>
  <c r="L58" i="1"/>
  <c r="L59" i="1"/>
  <c r="N59" i="1" s="1"/>
  <c r="L60" i="1"/>
  <c r="N60" i="1" s="1"/>
  <c r="L61" i="1"/>
  <c r="M61" i="1" s="1"/>
  <c r="L62" i="1"/>
  <c r="L63" i="1"/>
  <c r="N63" i="1" s="1"/>
  <c r="L64" i="1"/>
  <c r="N64" i="1" s="1"/>
  <c r="L65" i="1"/>
  <c r="L66" i="1"/>
  <c r="N66" i="1" s="1"/>
  <c r="L67" i="1"/>
  <c r="M67" i="1" s="1"/>
  <c r="L68" i="1"/>
  <c r="N68" i="1" s="1"/>
  <c r="L69" i="1"/>
  <c r="L70" i="1"/>
  <c r="N70" i="1" s="1"/>
  <c r="L71" i="1"/>
  <c r="N71" i="1" s="1"/>
  <c r="L72" i="1"/>
  <c r="M72" i="1" s="1"/>
  <c r="L73" i="1"/>
  <c r="L74" i="1"/>
  <c r="L75" i="1"/>
  <c r="N75" i="1" s="1"/>
  <c r="L76" i="1"/>
  <c r="M76" i="1" s="1"/>
  <c r="L77" i="1"/>
  <c r="M77" i="1" s="1"/>
  <c r="L78" i="1"/>
  <c r="L79" i="1"/>
  <c r="N79" i="1" s="1"/>
  <c r="L80" i="1"/>
  <c r="N80" i="1" s="1"/>
  <c r="L81" i="1"/>
  <c r="L82" i="1"/>
  <c r="N82" i="1" s="1"/>
  <c r="L83" i="1"/>
  <c r="M83" i="1" s="1"/>
  <c r="L84" i="1"/>
  <c r="N84" i="1" s="1"/>
  <c r="L85" i="1"/>
  <c r="L86" i="1"/>
  <c r="N86" i="1" s="1"/>
  <c r="L87" i="1"/>
  <c r="N87" i="1" s="1"/>
  <c r="L88" i="1"/>
  <c r="M88" i="1" s="1"/>
  <c r="L89" i="1"/>
  <c r="L90" i="1"/>
  <c r="L91" i="1"/>
  <c r="N91" i="1" s="1"/>
  <c r="L92" i="1"/>
  <c r="N92" i="1" s="1"/>
  <c r="L93" i="1"/>
  <c r="M93" i="1" s="1"/>
  <c r="L94" i="1"/>
  <c r="L95" i="1"/>
  <c r="N95" i="1" s="1"/>
  <c r="L96" i="1"/>
  <c r="N96" i="1" s="1"/>
  <c r="L97" i="1"/>
  <c r="L98" i="1"/>
  <c r="N98" i="1" s="1"/>
  <c r="L99" i="1"/>
  <c r="M99" i="1" s="1"/>
  <c r="L100" i="1"/>
  <c r="N100" i="1" s="1"/>
  <c r="L101" i="1"/>
  <c r="L102" i="1"/>
  <c r="N102" i="1" s="1"/>
  <c r="L103" i="1"/>
  <c r="M103" i="1" s="1"/>
  <c r="L104" i="1"/>
  <c r="M104" i="1" s="1"/>
  <c r="L105" i="1"/>
  <c r="L106" i="1"/>
  <c r="L107" i="1"/>
  <c r="N107" i="1" s="1"/>
  <c r="L108" i="1"/>
  <c r="N108" i="1" s="1"/>
  <c r="L109" i="1"/>
  <c r="M109" i="1" s="1"/>
  <c r="L110" i="1"/>
  <c r="L111" i="1"/>
  <c r="N111" i="1" s="1"/>
  <c r="L112" i="1"/>
  <c r="N112" i="1" s="1"/>
  <c r="L113" i="1"/>
  <c r="L114" i="1"/>
  <c r="N114" i="1" s="1"/>
  <c r="L115" i="1"/>
  <c r="M115" i="1" s="1"/>
  <c r="L116" i="1"/>
  <c r="N116" i="1" s="1"/>
  <c r="L117" i="1"/>
  <c r="L118" i="1"/>
  <c r="N118" i="1" s="1"/>
  <c r="L119" i="1"/>
  <c r="N119" i="1" s="1"/>
  <c r="L120" i="1"/>
  <c r="M120" i="1" s="1"/>
  <c r="L121" i="1"/>
  <c r="L122" i="1"/>
  <c r="L123" i="1"/>
  <c r="N123" i="1" s="1"/>
  <c r="L124" i="1"/>
  <c r="M124" i="1" s="1"/>
  <c r="L125" i="1"/>
  <c r="M125" i="1" s="1"/>
  <c r="L126" i="1"/>
  <c r="L127" i="1"/>
  <c r="L128" i="1"/>
  <c r="N128" i="1" s="1"/>
  <c r="L129" i="1"/>
  <c r="M129" i="1" s="1"/>
  <c r="L130" i="1"/>
  <c r="N130" i="1" s="1"/>
  <c r="L131" i="1"/>
  <c r="M131" i="1" s="1"/>
  <c r="L132" i="1"/>
  <c r="N132" i="1" s="1"/>
  <c r="L133" i="1"/>
  <c r="L134" i="1"/>
  <c r="N134" i="1" s="1"/>
  <c r="L135" i="1"/>
  <c r="N135" i="1" s="1"/>
  <c r="L136" i="1"/>
  <c r="M136" i="1" s="1"/>
  <c r="L137" i="1"/>
  <c r="L138" i="1"/>
  <c r="L139" i="1"/>
  <c r="N139" i="1" s="1"/>
  <c r="L140" i="1"/>
  <c r="M140" i="1" s="1"/>
  <c r="L141" i="1"/>
  <c r="M141" i="1" s="1"/>
  <c r="L142" i="1"/>
  <c r="L143" i="1"/>
  <c r="L144" i="1"/>
  <c r="N144" i="1" s="1"/>
  <c r="L145" i="1"/>
  <c r="M145" i="1" s="1"/>
  <c r="L146" i="1"/>
  <c r="N146" i="1" s="1"/>
  <c r="L147" i="1"/>
  <c r="M147" i="1" s="1"/>
  <c r="L148" i="1"/>
  <c r="N148" i="1" s="1"/>
  <c r="L149" i="1"/>
  <c r="L150" i="1"/>
  <c r="N150" i="1" s="1"/>
  <c r="L151" i="1"/>
  <c r="N151" i="1" s="1"/>
  <c r="L152" i="1"/>
  <c r="M152" i="1" s="1"/>
  <c r="L153" i="1"/>
  <c r="L154" i="1"/>
  <c r="N154" i="1" s="1"/>
  <c r="L155" i="1"/>
  <c r="N155" i="1" s="1"/>
  <c r="L156" i="1"/>
  <c r="M156" i="1" s="1"/>
  <c r="L157" i="1"/>
  <c r="M157" i="1" s="1"/>
  <c r="L158" i="1"/>
  <c r="N158" i="1" s="1"/>
  <c r="L159" i="1"/>
  <c r="N159" i="1" s="1"/>
  <c r="L160" i="1"/>
  <c r="M160" i="1" s="1"/>
  <c r="L161" i="1"/>
  <c r="M161" i="1" s="1"/>
  <c r="L162" i="1"/>
  <c r="N162" i="1" s="1"/>
  <c r="L163" i="1"/>
  <c r="M163" i="1" s="1"/>
  <c r="L164" i="1"/>
  <c r="N164" i="1" s="1"/>
  <c r="L165" i="1"/>
  <c r="L166" i="1"/>
  <c r="N166" i="1" s="1"/>
  <c r="L167" i="1"/>
  <c r="N167" i="1" s="1"/>
  <c r="L168" i="1"/>
  <c r="M168" i="1" s="1"/>
  <c r="L169" i="1"/>
  <c r="L170" i="1"/>
  <c r="N170" i="1" s="1"/>
  <c r="L171" i="1"/>
  <c r="N171" i="1" s="1"/>
  <c r="L172" i="1"/>
  <c r="M172" i="1" s="1"/>
  <c r="L173" i="1"/>
  <c r="M173" i="1" s="1"/>
  <c r="L174" i="1"/>
  <c r="N174" i="1" s="1"/>
  <c r="L175" i="1"/>
  <c r="N175" i="1" s="1"/>
  <c r="L176" i="1"/>
  <c r="M176" i="1" s="1"/>
  <c r="L177" i="1"/>
  <c r="M177" i="1" s="1"/>
  <c r="L178" i="1"/>
  <c r="N178" i="1" s="1"/>
  <c r="L179" i="1"/>
  <c r="N179" i="1" s="1"/>
  <c r="L180" i="1"/>
  <c r="N180" i="1" s="1"/>
  <c r="L181" i="1"/>
  <c r="L182" i="1"/>
  <c r="N182" i="1" s="1"/>
  <c r="L183" i="1"/>
  <c r="N183" i="1" s="1"/>
  <c r="L184" i="1"/>
  <c r="M184" i="1" s="1"/>
  <c r="L185" i="1"/>
  <c r="L186" i="1"/>
  <c r="N186" i="1" s="1"/>
  <c r="L187" i="1"/>
  <c r="N187" i="1" s="1"/>
  <c r="L188" i="1"/>
  <c r="M188" i="1" s="1"/>
  <c r="L189" i="1"/>
  <c r="M189" i="1" s="1"/>
  <c r="L190" i="1"/>
  <c r="N190" i="1" s="1"/>
  <c r="L191" i="1"/>
  <c r="N191" i="1" s="1"/>
  <c r="L192" i="1"/>
  <c r="M192" i="1" s="1"/>
  <c r="L193" i="1"/>
  <c r="M193" i="1" s="1"/>
  <c r="L194" i="1"/>
  <c r="N194" i="1" s="1"/>
  <c r="L195" i="1"/>
  <c r="M195" i="1" s="1"/>
  <c r="L196" i="1"/>
  <c r="N196" i="1" s="1"/>
  <c r="L197" i="1"/>
  <c r="L198" i="1"/>
  <c r="N198" i="1" s="1"/>
  <c r="L199" i="1"/>
  <c r="N199" i="1" s="1"/>
  <c r="L200" i="1"/>
  <c r="M200" i="1" s="1"/>
  <c r="L201" i="1"/>
  <c r="L4" i="1"/>
  <c r="N4" i="1" s="1"/>
  <c r="L3" i="1"/>
  <c r="N3" i="1" s="1"/>
  <c r="L2" i="1"/>
  <c r="N2" i="1" s="1"/>
  <c r="M183" i="1" l="1"/>
  <c r="M87" i="1"/>
  <c r="M151" i="1"/>
  <c r="M50" i="1"/>
  <c r="M130" i="1"/>
  <c r="M27" i="1"/>
  <c r="M98" i="1"/>
  <c r="N13" i="1"/>
  <c r="M8" i="1"/>
  <c r="M112" i="1"/>
  <c r="N168" i="1"/>
  <c r="N124" i="1"/>
  <c r="N76" i="1"/>
  <c r="M7" i="1"/>
  <c r="M175" i="1"/>
  <c r="M144" i="1"/>
  <c r="M128" i="1"/>
  <c r="M108" i="1"/>
  <c r="M96" i="1"/>
  <c r="M80" i="1"/>
  <c r="M71" i="1"/>
  <c r="M59" i="1"/>
  <c r="M48" i="1"/>
  <c r="M39" i="1"/>
  <c r="M24" i="1"/>
  <c r="M11" i="1"/>
  <c r="N184" i="1"/>
  <c r="N163" i="1"/>
  <c r="N140" i="1"/>
  <c r="N120" i="1"/>
  <c r="N103" i="1"/>
  <c r="N72" i="1"/>
  <c r="N56" i="1"/>
  <c r="N40" i="1"/>
  <c r="N12" i="1"/>
  <c r="M60" i="1"/>
  <c r="N188" i="1"/>
  <c r="N141" i="1"/>
  <c r="N104" i="1"/>
  <c r="N88" i="1"/>
  <c r="N44" i="1"/>
  <c r="N28" i="1"/>
  <c r="M199" i="1"/>
  <c r="M167" i="1"/>
  <c r="M107" i="1"/>
  <c r="M92" i="1"/>
  <c r="M70" i="1"/>
  <c r="M32" i="1"/>
  <c r="M23" i="1"/>
  <c r="N200" i="1"/>
  <c r="N173" i="1"/>
  <c r="N156" i="1"/>
  <c r="N136" i="1"/>
  <c r="N115" i="1"/>
  <c r="N99" i="1"/>
  <c r="N83" i="1"/>
  <c r="N55" i="1"/>
  <c r="M191" i="1"/>
  <c r="M159" i="1"/>
  <c r="M135" i="1"/>
  <c r="M119" i="1"/>
  <c r="M91" i="1"/>
  <c r="M75" i="1"/>
  <c r="M64" i="1"/>
  <c r="M43" i="1"/>
  <c r="M16" i="1"/>
  <c r="N195" i="1"/>
  <c r="N172" i="1"/>
  <c r="N152" i="1"/>
  <c r="N131" i="1"/>
  <c r="N77" i="1"/>
  <c r="N67" i="1"/>
  <c r="N51" i="1"/>
  <c r="N35" i="1"/>
  <c r="N19" i="1"/>
  <c r="N143" i="1"/>
  <c r="M143" i="1"/>
  <c r="N127" i="1"/>
  <c r="M127" i="1"/>
  <c r="M198" i="1"/>
  <c r="M190" i="1"/>
  <c r="M182" i="1"/>
  <c r="M174" i="1"/>
  <c r="M166" i="1"/>
  <c r="M158" i="1"/>
  <c r="M150" i="1"/>
  <c r="M139" i="1"/>
  <c r="M118" i="1"/>
  <c r="M86" i="1"/>
  <c r="M66" i="1"/>
  <c r="M22" i="1"/>
  <c r="N193" i="1"/>
  <c r="N161" i="1"/>
  <c r="N129" i="1"/>
  <c r="N61" i="1"/>
  <c r="N142" i="1"/>
  <c r="M142" i="1"/>
  <c r="N126" i="1"/>
  <c r="M126" i="1"/>
  <c r="N110" i="1"/>
  <c r="M110" i="1"/>
  <c r="N94" i="1"/>
  <c r="M94" i="1"/>
  <c r="N78" i="1"/>
  <c r="M78" i="1"/>
  <c r="N74" i="1"/>
  <c r="M74" i="1"/>
  <c r="N62" i="1"/>
  <c r="M62" i="1"/>
  <c r="N58" i="1"/>
  <c r="M58" i="1"/>
  <c r="N46" i="1"/>
  <c r="M46" i="1"/>
  <c r="N42" i="1"/>
  <c r="M42" i="1"/>
  <c r="N30" i="1"/>
  <c r="M30" i="1"/>
  <c r="N26" i="1"/>
  <c r="M26" i="1"/>
  <c r="N14" i="1"/>
  <c r="M14" i="1"/>
  <c r="N10" i="1"/>
  <c r="M10" i="1"/>
  <c r="N6" i="1"/>
  <c r="M6" i="1"/>
  <c r="M4" i="1"/>
  <c r="M187" i="1"/>
  <c r="M179" i="1"/>
  <c r="M171" i="1"/>
  <c r="M155" i="1"/>
  <c r="M146" i="1"/>
  <c r="M114" i="1"/>
  <c r="M82" i="1"/>
  <c r="M38" i="1"/>
  <c r="M18" i="1"/>
  <c r="N189" i="1"/>
  <c r="N157" i="1"/>
  <c r="N147" i="1"/>
  <c r="N125" i="1"/>
  <c r="N109" i="1"/>
  <c r="N45" i="1"/>
  <c r="N138" i="1"/>
  <c r="M138" i="1"/>
  <c r="N122" i="1"/>
  <c r="M122" i="1"/>
  <c r="N106" i="1"/>
  <c r="M106" i="1"/>
  <c r="N90" i="1"/>
  <c r="M90" i="1"/>
  <c r="N201" i="1"/>
  <c r="M201" i="1"/>
  <c r="N197" i="1"/>
  <c r="M197" i="1"/>
  <c r="N185" i="1"/>
  <c r="M185" i="1"/>
  <c r="N181" i="1"/>
  <c r="M181" i="1"/>
  <c r="N169" i="1"/>
  <c r="M169" i="1"/>
  <c r="N165" i="1"/>
  <c r="M165" i="1"/>
  <c r="N153" i="1"/>
  <c r="M153" i="1"/>
  <c r="M149" i="1"/>
  <c r="N149" i="1"/>
  <c r="M137" i="1"/>
  <c r="N137" i="1"/>
  <c r="M133" i="1"/>
  <c r="N133" i="1"/>
  <c r="M121" i="1"/>
  <c r="N121" i="1"/>
  <c r="M117" i="1"/>
  <c r="N117" i="1"/>
  <c r="M113" i="1"/>
  <c r="N113" i="1"/>
  <c r="M105" i="1"/>
  <c r="N105" i="1"/>
  <c r="M101" i="1"/>
  <c r="N101" i="1"/>
  <c r="M97" i="1"/>
  <c r="N97" i="1"/>
  <c r="M89" i="1"/>
  <c r="N89" i="1"/>
  <c r="M85" i="1"/>
  <c r="N85" i="1"/>
  <c r="M81" i="1"/>
  <c r="N81" i="1"/>
  <c r="M73" i="1"/>
  <c r="N73" i="1"/>
  <c r="M69" i="1"/>
  <c r="N69" i="1"/>
  <c r="M65" i="1"/>
  <c r="N65" i="1"/>
  <c r="M57" i="1"/>
  <c r="N57" i="1"/>
  <c r="M53" i="1"/>
  <c r="N53" i="1"/>
  <c r="M49" i="1"/>
  <c r="N49" i="1"/>
  <c r="M41" i="1"/>
  <c r="N41" i="1"/>
  <c r="M37" i="1"/>
  <c r="N37" i="1"/>
  <c r="M33" i="1"/>
  <c r="N33" i="1"/>
  <c r="M25" i="1"/>
  <c r="N25" i="1"/>
  <c r="M21" i="1"/>
  <c r="N21" i="1"/>
  <c r="M17" i="1"/>
  <c r="N17" i="1"/>
  <c r="N9" i="1"/>
  <c r="M9" i="1"/>
  <c r="N5" i="1"/>
  <c r="M5" i="1"/>
  <c r="M3" i="1"/>
  <c r="M194" i="1"/>
  <c r="M186" i="1"/>
  <c r="M178" i="1"/>
  <c r="M170" i="1"/>
  <c r="M162" i="1"/>
  <c r="M154" i="1"/>
  <c r="M134" i="1"/>
  <c r="M123" i="1"/>
  <c r="M102" i="1"/>
  <c r="M54" i="1"/>
  <c r="M34" i="1"/>
  <c r="N177" i="1"/>
  <c r="N145" i="1"/>
  <c r="N93" i="1"/>
  <c r="N29" i="1"/>
  <c r="M2" i="1"/>
  <c r="M148" i="1"/>
  <c r="M132" i="1"/>
  <c r="M116" i="1"/>
  <c r="M111" i="1"/>
  <c r="M100" i="1"/>
  <c r="M95" i="1"/>
  <c r="M84" i="1"/>
  <c r="M79" i="1"/>
  <c r="M68" i="1"/>
  <c r="M63" i="1"/>
  <c r="M52" i="1"/>
  <c r="M47" i="1"/>
  <c r="M36" i="1"/>
  <c r="M31" i="1"/>
  <c r="M20" i="1"/>
  <c r="M15" i="1"/>
  <c r="N192" i="1"/>
  <c r="N176" i="1"/>
  <c r="N160" i="1"/>
  <c r="M196" i="1"/>
  <c r="M180" i="1"/>
  <c r="M16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5CF3DC-DD1A-4247-9CC5-34A4CEBE9A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5F7EBE2-2365-4DAE-956F-C5B01FE2A78D}" name="WorksheetConnection_24.Logistics_Cost_Analysis_Project.xlsx!LogisticsData" type="102" refreshedVersion="8" minRefreshableVersion="5">
    <extLst>
      <ext xmlns:x15="http://schemas.microsoft.com/office/spreadsheetml/2010/11/main" uri="{DE250136-89BD-433C-8126-D09CA5730AF9}">
        <x15:connection id="LogisticsData" autoDelete="1">
          <x15:rangePr sourceName="_xlcn.WorksheetConnection_24.Logistics_Cost_Analysis_Project.xlsxLogisticsData1"/>
        </x15:connection>
      </ext>
    </extLst>
  </connection>
</connections>
</file>

<file path=xl/sharedStrings.xml><?xml version="1.0" encoding="utf-8"?>
<sst xmlns="http://schemas.openxmlformats.org/spreadsheetml/2006/main" count="676" uniqueCount="62">
  <si>
    <t>Date</t>
  </si>
  <si>
    <t>Region</t>
  </si>
  <si>
    <t>Transportation Mode</t>
  </si>
  <si>
    <t>Vendor</t>
  </si>
  <si>
    <t>Distance (km)</t>
  </si>
  <si>
    <t>Weight (kg)</t>
  </si>
  <si>
    <t>Freight Cost</t>
  </si>
  <si>
    <t>Fuel Cost</t>
  </si>
  <si>
    <t>Toll Charges</t>
  </si>
  <si>
    <t>Other Charges</t>
  </si>
  <si>
    <t>Total Cost</t>
  </si>
  <si>
    <t>Cost per km</t>
  </si>
  <si>
    <t>Cost per kg</t>
  </si>
  <si>
    <t>East</t>
  </si>
  <si>
    <t>South</t>
  </si>
  <si>
    <t>West</t>
  </si>
  <si>
    <t>North</t>
  </si>
  <si>
    <t>Air</t>
  </si>
  <si>
    <t>Rail</t>
  </si>
  <si>
    <t>Road</t>
  </si>
  <si>
    <t>Sea</t>
  </si>
  <si>
    <t>Vendor D</t>
  </si>
  <si>
    <t>Vendor A</t>
  </si>
  <si>
    <t>Vendor C</t>
  </si>
  <si>
    <t>Vendor B</t>
  </si>
  <si>
    <t>Grand Total</t>
  </si>
  <si>
    <t>Sum of Total Cost</t>
  </si>
  <si>
    <t>1: Total Cost by Region &amp; Mode</t>
  </si>
  <si>
    <t>Average of Cost per km</t>
  </si>
  <si>
    <t>2: Average Cost per km by Transportation Mode</t>
  </si>
  <si>
    <t>Month</t>
  </si>
  <si>
    <t>Apr-2024</t>
  </si>
  <si>
    <t>Feb-2024</t>
  </si>
  <si>
    <t>Jan-2024</t>
  </si>
  <si>
    <t>Mar-2024</t>
  </si>
  <si>
    <t>3: Monthly Logistics Costs</t>
  </si>
  <si>
    <t>Logistics Cost Analysis Dashboard</t>
  </si>
  <si>
    <t>Total Logistics Cost</t>
  </si>
  <si>
    <t>Average Cost per KM</t>
  </si>
  <si>
    <t>Average Cost per KG</t>
  </si>
  <si>
    <t>Logistics Cost Analysis Project</t>
  </si>
  <si>
    <t>Key Metrics Tracked</t>
  </si>
  <si>
    <t>- Total Logistics Cost</t>
  </si>
  <si>
    <t>- Cost per KM</t>
  </si>
  <si>
    <t>- Cost per KG</t>
  </si>
  <si>
    <t>- Regional and Mode-based Distribution</t>
  </si>
  <si>
    <t>- Monthly Trends</t>
  </si>
  <si>
    <t>Pivot Tables &amp; Charts Used</t>
  </si>
  <si>
    <t>1. Total Cost by Region &amp; Mode (with Column Chart)</t>
  </si>
  <si>
    <t>2. Average Cost per KM by Transportation Mode (Bar Chart)</t>
  </si>
  <si>
    <t>3. Monthly Logistics Cost Trend by Region (Line Chart)</t>
  </si>
  <si>
    <t>Slicers Included</t>
  </si>
  <si>
    <t>- Vendor</t>
  </si>
  <si>
    <t>- Region</t>
  </si>
  <si>
    <t>- Transportation Mode</t>
  </si>
  <si>
    <t>Dashboard Highlights</t>
  </si>
  <si>
    <t>- Interactive filters via slicers</t>
  </si>
  <si>
    <t>- Color-coded charts for clear visual insights</t>
  </si>
  <si>
    <t>- KPI cards for instant snapshot of key figures</t>
  </si>
  <si>
    <t>Conclusion</t>
  </si>
  <si>
    <t>This dashboard enables real-time exploration of logistics cost data, supporting decisions in vendor selection, route optimization, and cost control.</t>
  </si>
  <si>
    <r>
      <rPr>
        <b/>
        <sz val="12"/>
        <color theme="1"/>
        <rFont val="Calibri"/>
        <family val="2"/>
        <scheme val="minor"/>
      </rPr>
      <t>Objective:</t>
    </r>
    <r>
      <rPr>
        <sz val="11"/>
        <color theme="1"/>
        <rFont val="Calibri"/>
        <family val="2"/>
        <scheme val="minor"/>
      </rPr>
      <t xml:space="preserve"> Analyze logistics and transportation costs to identify trends and cost-saving opportunities.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</si>
</sst>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yyyy\-mm\-dd"/>
    <numFmt numFmtId="165" formatCode="&quot;$&quot;#,##0.00"/>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sz val="12"/>
      <color theme="1"/>
      <name val="Calibri"/>
      <family val="2"/>
      <scheme val="minor"/>
    </font>
    <font>
      <b/>
      <sz val="18"/>
      <color theme="1"/>
      <name val="Calibri"/>
      <family val="2"/>
      <scheme val="minor"/>
    </font>
    <font>
      <b/>
      <sz val="24"/>
      <color theme="0"/>
      <name val="Calibri"/>
      <family val="2"/>
      <scheme val="minor"/>
    </font>
    <font>
      <b/>
      <sz val="16"/>
      <color theme="0"/>
      <name val="Calibri"/>
      <family val="2"/>
    </font>
  </fonts>
  <fills count="9">
    <fill>
      <patternFill patternType="none"/>
    </fill>
    <fill>
      <patternFill patternType="gray125"/>
    </fill>
    <fill>
      <patternFill patternType="solid">
        <fgColor theme="3"/>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4"/>
        <bgColor indexed="64"/>
      </patternFill>
    </fill>
    <fill>
      <patternFill patternType="solid">
        <fgColor theme="3" tint="0.79998168889431442"/>
        <bgColor indexed="64"/>
      </patternFill>
    </fill>
    <fill>
      <patternFill patternType="solid">
        <fgColor theme="3"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2">
    <xf numFmtId="0" fontId="0" fillId="0" borderId="0"/>
    <xf numFmtId="44" fontId="2" fillId="0" borderId="0" applyFont="0" applyFill="0" applyBorder="0" applyAlignment="0" applyProtection="0"/>
  </cellStyleXfs>
  <cellXfs count="37">
    <xf numFmtId="0" fontId="0" fillId="0" borderId="0" xfId="0"/>
    <xf numFmtId="0" fontId="1" fillId="2" borderId="2" xfId="0" applyFont="1" applyFill="1" applyBorder="1" applyAlignment="1">
      <alignment horizontal="center" vertical="top"/>
    </xf>
    <xf numFmtId="164" fontId="0" fillId="0" borderId="1" xfId="0" applyNumberFormat="1" applyBorder="1"/>
    <xf numFmtId="0" fontId="0" fillId="0" borderId="1" xfId="0" applyBorder="1"/>
    <xf numFmtId="165" fontId="0" fillId="0" borderId="1" xfId="0" applyNumberFormat="1" applyBorder="1"/>
    <xf numFmtId="0" fontId="0" fillId="0" borderId="1" xfId="0" pivotButton="1" applyBorder="1"/>
    <xf numFmtId="0" fontId="0" fillId="0" borderId="1" xfId="0" applyBorder="1" applyAlignment="1">
      <alignment horizontal="left"/>
    </xf>
    <xf numFmtId="2" fontId="0" fillId="0" borderId="1" xfId="0" applyNumberFormat="1" applyBorder="1"/>
    <xf numFmtId="0" fontId="0" fillId="2" borderId="0" xfId="0" applyFill="1"/>
    <xf numFmtId="0" fontId="0" fillId="3" borderId="0" xfId="0" applyFill="1"/>
    <xf numFmtId="0" fontId="0" fillId="6" borderId="0" xfId="0" applyFill="1"/>
    <xf numFmtId="0" fontId="0" fillId="7" borderId="15" xfId="0" applyFill="1" applyBorder="1"/>
    <xf numFmtId="0" fontId="0" fillId="7" borderId="2" xfId="0" applyFill="1" applyBorder="1"/>
    <xf numFmtId="0" fontId="3" fillId="6" borderId="3" xfId="0" applyFont="1" applyFill="1" applyBorder="1"/>
    <xf numFmtId="0" fontId="3" fillId="8" borderId="3" xfId="0" applyFont="1" applyFill="1" applyBorder="1"/>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9" xfId="0" applyFont="1" applyFill="1" applyBorder="1" applyAlignment="1">
      <alignment horizontal="center"/>
    </xf>
    <xf numFmtId="0" fontId="3" fillId="2" borderId="0" xfId="0" applyFont="1" applyFill="1" applyAlignment="1">
      <alignment horizontal="center"/>
    </xf>
    <xf numFmtId="0" fontId="6" fillId="2" borderId="0" xfId="0" applyFont="1" applyFill="1" applyAlignment="1">
      <alignment horizontal="center" vertical="center"/>
    </xf>
    <xf numFmtId="0" fontId="0" fillId="4" borderId="4" xfId="0" applyFill="1" applyBorder="1" applyAlignment="1">
      <alignment horizontal="center"/>
    </xf>
    <xf numFmtId="0" fontId="0" fillId="4" borderId="6" xfId="0" applyFill="1" applyBorder="1" applyAlignment="1">
      <alignment horizontal="center"/>
    </xf>
    <xf numFmtId="165" fontId="5" fillId="5" borderId="7" xfId="0" applyNumberFormat="1" applyFont="1" applyFill="1" applyBorder="1" applyAlignment="1">
      <alignment horizontal="center" vertical="center"/>
    </xf>
    <xf numFmtId="165" fontId="5" fillId="5" borderId="8" xfId="0" applyNumberFormat="1" applyFont="1" applyFill="1" applyBorder="1" applyAlignment="1">
      <alignment horizontal="center" vertical="center"/>
    </xf>
    <xf numFmtId="165" fontId="5" fillId="5" borderId="9" xfId="0" applyNumberFormat="1" applyFont="1" applyFill="1" applyBorder="1" applyAlignment="1">
      <alignment horizontal="center" vertical="center"/>
    </xf>
    <xf numFmtId="165" fontId="5" fillId="5" borderId="10" xfId="0" applyNumberFormat="1" applyFont="1" applyFill="1" applyBorder="1" applyAlignment="1">
      <alignment horizontal="center" vertical="center"/>
    </xf>
    <xf numFmtId="165" fontId="5" fillId="5" borderId="11" xfId="0" applyNumberFormat="1" applyFont="1" applyFill="1" applyBorder="1" applyAlignment="1">
      <alignment horizontal="center" vertical="center"/>
    </xf>
    <xf numFmtId="165" fontId="5" fillId="5" borderId="12" xfId="0" applyNumberFormat="1" applyFont="1" applyFill="1" applyBorder="1" applyAlignment="1">
      <alignment horizontal="center" vertical="center"/>
    </xf>
    <xf numFmtId="165" fontId="5" fillId="5" borderId="7" xfId="1" applyNumberFormat="1" applyFont="1" applyFill="1" applyBorder="1" applyAlignment="1">
      <alignment horizontal="center" vertical="center"/>
    </xf>
    <xf numFmtId="165" fontId="5" fillId="5" borderId="8" xfId="1" applyNumberFormat="1" applyFont="1" applyFill="1" applyBorder="1" applyAlignment="1">
      <alignment horizontal="center" vertical="center"/>
    </xf>
    <xf numFmtId="165" fontId="5" fillId="5" borderId="9" xfId="1" applyNumberFormat="1" applyFont="1" applyFill="1" applyBorder="1" applyAlignment="1">
      <alignment horizontal="center" vertical="center"/>
    </xf>
    <xf numFmtId="165" fontId="5" fillId="5" borderId="10" xfId="1" applyNumberFormat="1" applyFont="1" applyFill="1" applyBorder="1" applyAlignment="1">
      <alignment horizontal="center" vertical="center"/>
    </xf>
    <xf numFmtId="165" fontId="5" fillId="5" borderId="11" xfId="1" applyNumberFormat="1" applyFont="1" applyFill="1" applyBorder="1" applyAlignment="1">
      <alignment horizontal="center" vertical="center"/>
    </xf>
    <xf numFmtId="165" fontId="5" fillId="5" borderId="12" xfId="1" applyNumberFormat="1" applyFont="1" applyFill="1" applyBorder="1" applyAlignment="1">
      <alignment horizontal="center" vertical="center"/>
    </xf>
    <xf numFmtId="0" fontId="7" fillId="2" borderId="13" xfId="0" applyFont="1" applyFill="1" applyBorder="1" applyAlignment="1">
      <alignment horizontal="center" vertical="center"/>
    </xf>
    <xf numFmtId="0" fontId="7" fillId="2" borderId="14" xfId="0" applyFont="1" applyFill="1" applyBorder="1" applyAlignment="1">
      <alignment horizontal="center" vertical="center"/>
    </xf>
  </cellXfs>
  <cellStyles count="2">
    <cellStyle name="Currency" xfId="1" builtinId="4"/>
    <cellStyle name="Normal" xfId="0" builtinId="0"/>
  </cellStyles>
  <dxfs count="9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yyyy\-mm\-dd"/>
      <border diagonalUp="0" diagonalDown="0">
        <left style="thin">
          <color auto="1"/>
        </left>
        <right style="thin">
          <color auto="1"/>
        </right>
        <top style="thin">
          <color auto="1"/>
        </top>
        <bottom style="thin">
          <color auto="1"/>
        </bottom>
        <vertical/>
        <horizontal/>
      </border>
    </dxf>
    <dxf>
      <numFmt numFmtId="164" formatCode="yyyy\-mm\-d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3"/>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[24.Logistics_Cost_Analysis_Project.xlsx]Pivot!PivotTable1</c:name>
    <c:fmtId val="4"/>
  </c:pivotSource>
  <c:chart>
    <c:title>
      <c:tx>
        <c:rich>
          <a:bodyPr rot="0" spcFirstLastPara="1" vertOverflow="ellipsis" vert="horz" wrap="square" anchor="ctr" anchorCtr="1"/>
          <a:lstStyle/>
          <a:p>
            <a:pPr>
              <a:defRPr sz="1400" b="1" i="1" u="none" strike="noStrike" kern="1200" cap="none" baseline="0">
                <a:solidFill>
                  <a:schemeClr val="tx1"/>
                </a:solidFill>
                <a:latin typeface="+mn-lt"/>
                <a:ea typeface="+mn-ea"/>
                <a:cs typeface="+mn-cs"/>
              </a:defRPr>
            </a:pPr>
            <a:r>
              <a:rPr lang="en-US" i="1">
                <a:solidFill>
                  <a:schemeClr val="tx1"/>
                </a:solidFill>
              </a:rPr>
              <a:t>Total Logistics Cost by Region &amp; Mode</a:t>
            </a:r>
          </a:p>
        </c:rich>
      </c:tx>
      <c:overlay val="0"/>
      <c:spPr>
        <a:solidFill>
          <a:schemeClr val="bg1"/>
        </a:solidFill>
        <a:ln>
          <a:noFill/>
        </a:ln>
        <a:effectLst/>
      </c:spPr>
      <c:txPr>
        <a:bodyPr rot="0" spcFirstLastPara="1" vertOverflow="ellipsis" vert="horz" wrap="square" anchor="ctr" anchorCtr="1"/>
        <a:lstStyle/>
        <a:p>
          <a:pPr>
            <a:defRPr sz="1400" b="1" i="1" u="none" strike="noStrike" kern="1200" cap="none"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Pivot!$C$3:$C$4</c:f>
              <c:strCache>
                <c:ptCount val="1"/>
                <c:pt idx="0">
                  <c:v>Air</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Pivot!$B$5:$B$9</c:f>
              <c:strCache>
                <c:ptCount val="4"/>
                <c:pt idx="0">
                  <c:v>East</c:v>
                </c:pt>
                <c:pt idx="1">
                  <c:v>North</c:v>
                </c:pt>
                <c:pt idx="2">
                  <c:v>South</c:v>
                </c:pt>
                <c:pt idx="3">
                  <c:v>West</c:v>
                </c:pt>
              </c:strCache>
            </c:strRef>
          </c:cat>
          <c:val>
            <c:numRef>
              <c:f>Pivot!$C$5:$C$9</c:f>
              <c:numCache>
                <c:formatCode>General</c:formatCode>
                <c:ptCount val="4"/>
                <c:pt idx="0">
                  <c:v>44007.460000000006</c:v>
                </c:pt>
                <c:pt idx="1">
                  <c:v>42814.43</c:v>
                </c:pt>
                <c:pt idx="2">
                  <c:v>62623.98</c:v>
                </c:pt>
                <c:pt idx="3">
                  <c:v>51635.990000000005</c:v>
                </c:pt>
              </c:numCache>
            </c:numRef>
          </c:val>
          <c:extLst>
            <c:ext xmlns:c16="http://schemas.microsoft.com/office/drawing/2014/chart" uri="{C3380CC4-5D6E-409C-BE32-E72D297353CC}">
              <c16:uniqueId val="{00000000-464F-4AA9-8246-0470D97E3C86}"/>
            </c:ext>
          </c:extLst>
        </c:ser>
        <c:ser>
          <c:idx val="1"/>
          <c:order val="1"/>
          <c:tx>
            <c:strRef>
              <c:f>Pivot!$D$3:$D$4</c:f>
              <c:strCache>
                <c:ptCount val="1"/>
                <c:pt idx="0">
                  <c:v>Rail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Pivot!$B$5:$B$9</c:f>
              <c:strCache>
                <c:ptCount val="4"/>
                <c:pt idx="0">
                  <c:v>East</c:v>
                </c:pt>
                <c:pt idx="1">
                  <c:v>North</c:v>
                </c:pt>
                <c:pt idx="2">
                  <c:v>South</c:v>
                </c:pt>
                <c:pt idx="3">
                  <c:v>West</c:v>
                </c:pt>
              </c:strCache>
            </c:strRef>
          </c:cat>
          <c:val>
            <c:numRef>
              <c:f>Pivot!$D$5:$D$9</c:f>
              <c:numCache>
                <c:formatCode>General</c:formatCode>
                <c:ptCount val="4"/>
                <c:pt idx="0">
                  <c:v>53723.140000000007</c:v>
                </c:pt>
                <c:pt idx="1">
                  <c:v>25800.370000000003</c:v>
                </c:pt>
                <c:pt idx="2">
                  <c:v>51059.509999999995</c:v>
                </c:pt>
                <c:pt idx="3">
                  <c:v>41386.550000000003</c:v>
                </c:pt>
              </c:numCache>
            </c:numRef>
          </c:val>
          <c:extLst>
            <c:ext xmlns:c16="http://schemas.microsoft.com/office/drawing/2014/chart" uri="{C3380CC4-5D6E-409C-BE32-E72D297353CC}">
              <c16:uniqueId val="{00000005-464F-4AA9-8246-0470D97E3C86}"/>
            </c:ext>
          </c:extLst>
        </c:ser>
        <c:ser>
          <c:idx val="2"/>
          <c:order val="2"/>
          <c:tx>
            <c:strRef>
              <c:f>Pivot!$E$3:$E$4</c:f>
              <c:strCache>
                <c:ptCount val="1"/>
                <c:pt idx="0">
                  <c:v>Road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Pivot!$B$5:$B$9</c:f>
              <c:strCache>
                <c:ptCount val="4"/>
                <c:pt idx="0">
                  <c:v>East</c:v>
                </c:pt>
                <c:pt idx="1">
                  <c:v>North</c:v>
                </c:pt>
                <c:pt idx="2">
                  <c:v>South</c:v>
                </c:pt>
                <c:pt idx="3">
                  <c:v>West</c:v>
                </c:pt>
              </c:strCache>
            </c:strRef>
          </c:cat>
          <c:val>
            <c:numRef>
              <c:f>Pivot!$E$5:$E$9</c:f>
              <c:numCache>
                <c:formatCode>General</c:formatCode>
                <c:ptCount val="4"/>
                <c:pt idx="0">
                  <c:v>37244.230000000003</c:v>
                </c:pt>
                <c:pt idx="1">
                  <c:v>44108.850000000006</c:v>
                </c:pt>
                <c:pt idx="2">
                  <c:v>59279.399999999994</c:v>
                </c:pt>
                <c:pt idx="3">
                  <c:v>32629.089999999997</c:v>
                </c:pt>
              </c:numCache>
            </c:numRef>
          </c:val>
          <c:extLst>
            <c:ext xmlns:c16="http://schemas.microsoft.com/office/drawing/2014/chart" uri="{C3380CC4-5D6E-409C-BE32-E72D297353CC}">
              <c16:uniqueId val="{00000006-464F-4AA9-8246-0470D97E3C86}"/>
            </c:ext>
          </c:extLst>
        </c:ser>
        <c:ser>
          <c:idx val="3"/>
          <c:order val="3"/>
          <c:tx>
            <c:strRef>
              <c:f>Pivot!$F$3:$F$4</c:f>
              <c:strCache>
                <c:ptCount val="1"/>
                <c:pt idx="0">
                  <c:v>Sea</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Pivot!$B$5:$B$9</c:f>
              <c:strCache>
                <c:ptCount val="4"/>
                <c:pt idx="0">
                  <c:v>East</c:v>
                </c:pt>
                <c:pt idx="1">
                  <c:v>North</c:v>
                </c:pt>
                <c:pt idx="2">
                  <c:v>South</c:v>
                </c:pt>
                <c:pt idx="3">
                  <c:v>West</c:v>
                </c:pt>
              </c:strCache>
            </c:strRef>
          </c:cat>
          <c:val>
            <c:numRef>
              <c:f>Pivot!$F$5:$F$9</c:f>
              <c:numCache>
                <c:formatCode>General</c:formatCode>
                <c:ptCount val="4"/>
                <c:pt idx="0">
                  <c:v>65745.989999999991</c:v>
                </c:pt>
                <c:pt idx="1">
                  <c:v>39407.599999999999</c:v>
                </c:pt>
                <c:pt idx="2">
                  <c:v>63817.759999999987</c:v>
                </c:pt>
                <c:pt idx="3">
                  <c:v>42244.33</c:v>
                </c:pt>
              </c:numCache>
            </c:numRef>
          </c:val>
          <c:extLst>
            <c:ext xmlns:c16="http://schemas.microsoft.com/office/drawing/2014/chart" uri="{C3380CC4-5D6E-409C-BE32-E72D297353CC}">
              <c16:uniqueId val="{00000007-464F-4AA9-8246-0470D97E3C86}"/>
            </c:ext>
          </c:extLst>
        </c:ser>
        <c:dLbls>
          <c:showLegendKey val="0"/>
          <c:showVal val="0"/>
          <c:showCatName val="0"/>
          <c:showSerName val="0"/>
          <c:showPercent val="0"/>
          <c:showBubbleSize val="0"/>
        </c:dLbls>
        <c:gapWidth val="315"/>
        <c:overlap val="-40"/>
        <c:axId val="1047826320"/>
        <c:axId val="1047831120"/>
      </c:barChart>
      <c:catAx>
        <c:axId val="1047826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047831120"/>
        <c:crosses val="autoZero"/>
        <c:auto val="1"/>
        <c:lblAlgn val="ctr"/>
        <c:lblOffset val="100"/>
        <c:noMultiLvlLbl val="0"/>
      </c:catAx>
      <c:valAx>
        <c:axId val="1047831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04782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[24.Logistics_Cost_Analysis_Project.xlsx]Pivot!PivotTable2</c:name>
    <c:fmtId val="4"/>
  </c:pivotSource>
  <c:chart>
    <c:title>
      <c:tx>
        <c:rich>
          <a:bodyPr rot="0" spcFirstLastPara="1" vertOverflow="ellipsis" vert="horz" wrap="square" anchor="ctr" anchorCtr="1"/>
          <a:lstStyle/>
          <a:p>
            <a:pPr>
              <a:defRPr sz="1400" b="1" i="1" u="none" strike="noStrike" kern="1200" cap="none" baseline="0">
                <a:solidFill>
                  <a:schemeClr val="tx1"/>
                </a:solidFill>
                <a:latin typeface="+mn-lt"/>
                <a:ea typeface="+mn-ea"/>
                <a:cs typeface="+mn-cs"/>
              </a:defRPr>
            </a:pPr>
            <a:r>
              <a:rPr lang="en-US" i="1">
                <a:solidFill>
                  <a:schemeClr val="tx1"/>
                </a:solidFill>
              </a:rPr>
              <a:t>Average Cost per KM by Transportation Mode</a:t>
            </a:r>
          </a:p>
        </c:rich>
      </c:tx>
      <c:layout>
        <c:manualLayout>
          <c:xMode val="edge"/>
          <c:yMode val="edge"/>
          <c:x val="0.14006933508311462"/>
          <c:y val="0.11934966462525518"/>
        </c:manualLayout>
      </c:layout>
      <c:overlay val="0"/>
      <c:spPr>
        <a:solidFill>
          <a:schemeClr val="bg1"/>
        </a:solidFill>
        <a:ln>
          <a:noFill/>
        </a:ln>
        <a:effectLst/>
      </c:spPr>
      <c:txPr>
        <a:bodyPr rot="0" spcFirstLastPara="1" vertOverflow="ellipsis" vert="horz" wrap="square" anchor="ctr" anchorCtr="1"/>
        <a:lstStyle/>
        <a:p>
          <a:pPr>
            <a:defRPr sz="1400" b="1" i="1" u="none" strike="noStrike" kern="1200" cap="none"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rgbClr val="C00000"/>
            </a:solidFill>
            <a:miter lim="800000"/>
          </a:ln>
          <a:effectLst>
            <a:glow rad="63500">
              <a:srgbClr val="C00000">
                <a:alpha val="25000"/>
              </a:srgbClr>
            </a:glow>
          </a:effectLst>
        </c:spPr>
      </c:pivotFmt>
      <c:pivotFmt>
        <c:idx val="6"/>
        <c:spPr>
          <a:noFill/>
          <a:ln w="9525" cap="flat" cmpd="sng" algn="ctr">
            <a:solidFill>
              <a:srgbClr val="92D050"/>
            </a:solidFill>
            <a:miter lim="800000"/>
          </a:ln>
          <a:effectLst>
            <a:glow rad="63500">
              <a:srgbClr val="92D050">
                <a:alpha val="25000"/>
              </a:srgbClr>
            </a:glow>
          </a:effectLst>
        </c:spPr>
      </c:pivotFmt>
      <c:pivotFmt>
        <c:idx val="7"/>
        <c:spPr>
          <a:noFill/>
          <a:ln w="9525" cap="flat" cmpd="sng" algn="ctr">
            <a:solidFill>
              <a:srgbClr val="7030A0"/>
            </a:solidFill>
            <a:miter lim="800000"/>
          </a:ln>
          <a:effectLst>
            <a:glow rad="63500">
              <a:srgbClr val="7030A0">
                <a:alpha val="25000"/>
              </a:srgbClr>
            </a:glow>
          </a:effectLst>
        </c:spPr>
      </c:pivotFmt>
    </c:pivotFmts>
    <c:plotArea>
      <c:layout/>
      <c:barChart>
        <c:barDir val="bar"/>
        <c:grouping val="clustered"/>
        <c:varyColors val="0"/>
        <c:ser>
          <c:idx val="0"/>
          <c:order val="0"/>
          <c:tx>
            <c:strRef>
              <c:f>Pivot!$C$12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1"/>
            <c:invertIfNegative val="0"/>
            <c:bubble3D val="0"/>
            <c:spPr>
              <a:noFill/>
              <a:ln w="9525" cap="flat" cmpd="sng" algn="ctr">
                <a:solidFill>
                  <a:srgbClr val="C00000"/>
                </a:solidFill>
                <a:miter lim="800000"/>
              </a:ln>
              <a:effectLst>
                <a:glow rad="63500">
                  <a:srgbClr val="C00000">
                    <a:alpha val="25000"/>
                  </a:srgbClr>
                </a:glow>
              </a:effectLst>
            </c:spPr>
            <c:extLst>
              <c:ext xmlns:c16="http://schemas.microsoft.com/office/drawing/2014/chart" uri="{C3380CC4-5D6E-409C-BE32-E72D297353CC}">
                <c16:uniqueId val="{00000001-F396-4C56-9DA1-0AE2618AEE1B}"/>
              </c:ext>
            </c:extLst>
          </c:dPt>
          <c:dPt>
            <c:idx val="2"/>
            <c:invertIfNegative val="0"/>
            <c:bubble3D val="0"/>
            <c:spPr>
              <a:noFill/>
              <a:ln w="9525" cap="flat" cmpd="sng" algn="ctr">
                <a:solidFill>
                  <a:srgbClr val="92D050"/>
                </a:solidFill>
                <a:miter lim="800000"/>
              </a:ln>
              <a:effectLst>
                <a:glow rad="63500">
                  <a:srgbClr val="92D050">
                    <a:alpha val="25000"/>
                  </a:srgbClr>
                </a:glow>
              </a:effectLst>
            </c:spPr>
            <c:extLst>
              <c:ext xmlns:c16="http://schemas.microsoft.com/office/drawing/2014/chart" uri="{C3380CC4-5D6E-409C-BE32-E72D297353CC}">
                <c16:uniqueId val="{00000002-F396-4C56-9DA1-0AE2618AEE1B}"/>
              </c:ext>
            </c:extLst>
          </c:dPt>
          <c:dPt>
            <c:idx val="3"/>
            <c:invertIfNegative val="0"/>
            <c:bubble3D val="0"/>
            <c:spPr>
              <a:noFill/>
              <a:ln w="9525" cap="flat" cmpd="sng" algn="ctr">
                <a:solidFill>
                  <a:srgbClr val="7030A0"/>
                </a:solidFill>
                <a:miter lim="800000"/>
              </a:ln>
              <a:effectLst>
                <a:glow rad="63500">
                  <a:srgbClr val="7030A0">
                    <a:alpha val="25000"/>
                  </a:srgbClr>
                </a:glow>
              </a:effectLst>
            </c:spPr>
            <c:extLst>
              <c:ext xmlns:c16="http://schemas.microsoft.com/office/drawing/2014/chart" uri="{C3380CC4-5D6E-409C-BE32-E72D297353CC}">
                <c16:uniqueId val="{00000003-F396-4C56-9DA1-0AE2618AEE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Pivot!$B$13:$B$17</c:f>
              <c:strCache>
                <c:ptCount val="4"/>
                <c:pt idx="0">
                  <c:v>Air</c:v>
                </c:pt>
                <c:pt idx="1">
                  <c:v>Rail</c:v>
                </c:pt>
                <c:pt idx="2">
                  <c:v>Road</c:v>
                </c:pt>
                <c:pt idx="3">
                  <c:v>Sea</c:v>
                </c:pt>
              </c:strCache>
            </c:strRef>
          </c:cat>
          <c:val>
            <c:numRef>
              <c:f>Pivot!$C$13:$C$17</c:f>
              <c:numCache>
                <c:formatCode>0.00</c:formatCode>
                <c:ptCount val="4"/>
                <c:pt idx="0">
                  <c:v>3.7320085732402295</c:v>
                </c:pt>
                <c:pt idx="1">
                  <c:v>3.9107139715274264</c:v>
                </c:pt>
                <c:pt idx="2">
                  <c:v>3.7762789945441479</c:v>
                </c:pt>
                <c:pt idx="3">
                  <c:v>4.0651923440809661</c:v>
                </c:pt>
              </c:numCache>
            </c:numRef>
          </c:val>
          <c:extLst>
            <c:ext xmlns:c16="http://schemas.microsoft.com/office/drawing/2014/chart" uri="{C3380CC4-5D6E-409C-BE32-E72D297353CC}">
              <c16:uniqueId val="{00000000-F396-4C56-9DA1-0AE2618AEE1B}"/>
            </c:ext>
          </c:extLst>
        </c:ser>
        <c:dLbls>
          <c:dLblPos val="outEnd"/>
          <c:showLegendKey val="0"/>
          <c:showVal val="1"/>
          <c:showCatName val="0"/>
          <c:showSerName val="0"/>
          <c:showPercent val="0"/>
          <c:showBubbleSize val="0"/>
        </c:dLbls>
        <c:gapWidth val="182"/>
        <c:overlap val="-50"/>
        <c:axId val="924763648"/>
        <c:axId val="924756448"/>
      </c:barChart>
      <c:catAx>
        <c:axId val="92476364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924756448"/>
        <c:crosses val="autoZero"/>
        <c:auto val="1"/>
        <c:lblAlgn val="ctr"/>
        <c:lblOffset val="100"/>
        <c:noMultiLvlLbl val="0"/>
      </c:catAx>
      <c:valAx>
        <c:axId val="92475644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92476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[24.Logistics_Cost_Analysis_Project.xlsx]Pivot!PivotTable3</c:name>
    <c:fmtId val="4"/>
  </c:pivotSource>
  <c:chart>
    <c:title>
      <c:tx>
        <c:rich>
          <a:bodyPr rot="0" spcFirstLastPara="1" vertOverflow="ellipsis" vert="horz" wrap="square" anchor="ctr" anchorCtr="1"/>
          <a:lstStyle/>
          <a:p>
            <a:pPr>
              <a:defRPr sz="1400" b="1" i="1" u="none" strike="noStrike" kern="1200" cap="none" baseline="0">
                <a:solidFill>
                  <a:schemeClr val="tx1"/>
                </a:solidFill>
                <a:latin typeface="+mn-lt"/>
                <a:ea typeface="+mn-ea"/>
                <a:cs typeface="+mn-cs"/>
              </a:defRPr>
            </a:pPr>
            <a:r>
              <a:rPr lang="en-US" i="1">
                <a:solidFill>
                  <a:schemeClr val="tx1"/>
                </a:solidFill>
              </a:rPr>
              <a:t>Monthly Logistics Cost Trend</a:t>
            </a:r>
          </a:p>
        </c:rich>
      </c:tx>
      <c:overlay val="0"/>
      <c:spPr>
        <a:solidFill>
          <a:schemeClr val="bg1"/>
        </a:solidFill>
        <a:ln>
          <a:noFill/>
        </a:ln>
        <a:effectLst/>
      </c:spPr>
      <c:txPr>
        <a:bodyPr rot="0" spcFirstLastPara="1" vertOverflow="ellipsis" vert="horz" wrap="square" anchor="ctr" anchorCtr="1"/>
        <a:lstStyle/>
        <a:p>
          <a:pPr>
            <a:defRPr sz="1400" b="1" i="1" u="none" strike="noStrike" kern="1200" cap="none"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Pivot!$C$20:$C$21</c:f>
              <c:strCache>
                <c:ptCount val="1"/>
                <c:pt idx="0">
                  <c:v>East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Pivot!$B$22:$B$26</c:f>
              <c:strCache>
                <c:ptCount val="4"/>
                <c:pt idx="0">
                  <c:v>Apr-2024</c:v>
                </c:pt>
                <c:pt idx="1">
                  <c:v>Feb-2024</c:v>
                </c:pt>
                <c:pt idx="2">
                  <c:v>Jan-2024</c:v>
                </c:pt>
                <c:pt idx="3">
                  <c:v>Mar-2024</c:v>
                </c:pt>
              </c:strCache>
            </c:strRef>
          </c:cat>
          <c:val>
            <c:numRef>
              <c:f>Pivot!$C$22:$C$26</c:f>
              <c:numCache>
                <c:formatCode>General</c:formatCode>
                <c:ptCount val="4"/>
                <c:pt idx="0">
                  <c:v>48332.83</c:v>
                </c:pt>
                <c:pt idx="1">
                  <c:v>61043.32</c:v>
                </c:pt>
                <c:pt idx="2">
                  <c:v>59002.799999999996</c:v>
                </c:pt>
                <c:pt idx="3">
                  <c:v>32341.870000000003</c:v>
                </c:pt>
              </c:numCache>
            </c:numRef>
          </c:val>
          <c:smooth val="0"/>
          <c:extLst>
            <c:ext xmlns:c16="http://schemas.microsoft.com/office/drawing/2014/chart" uri="{C3380CC4-5D6E-409C-BE32-E72D297353CC}">
              <c16:uniqueId val="{00000000-4204-4101-B311-86BB2A9E650F}"/>
            </c:ext>
          </c:extLst>
        </c:ser>
        <c:ser>
          <c:idx val="1"/>
          <c:order val="1"/>
          <c:tx>
            <c:strRef>
              <c:f>Pivot!$D$20:$D$21</c:f>
              <c:strCache>
                <c:ptCount val="1"/>
                <c:pt idx="0">
                  <c:v>North</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Pivot!$B$22:$B$26</c:f>
              <c:strCache>
                <c:ptCount val="4"/>
                <c:pt idx="0">
                  <c:v>Apr-2024</c:v>
                </c:pt>
                <c:pt idx="1">
                  <c:v>Feb-2024</c:v>
                </c:pt>
                <c:pt idx="2">
                  <c:v>Jan-2024</c:v>
                </c:pt>
                <c:pt idx="3">
                  <c:v>Mar-2024</c:v>
                </c:pt>
              </c:strCache>
            </c:strRef>
          </c:cat>
          <c:val>
            <c:numRef>
              <c:f>Pivot!$D$22:$D$26</c:f>
              <c:numCache>
                <c:formatCode>General</c:formatCode>
                <c:ptCount val="4"/>
                <c:pt idx="0">
                  <c:v>40762.14</c:v>
                </c:pt>
                <c:pt idx="1">
                  <c:v>49717.84</c:v>
                </c:pt>
                <c:pt idx="2">
                  <c:v>23527.389999999996</c:v>
                </c:pt>
                <c:pt idx="3">
                  <c:v>38123.880000000005</c:v>
                </c:pt>
              </c:numCache>
            </c:numRef>
          </c:val>
          <c:smooth val="0"/>
          <c:extLst>
            <c:ext xmlns:c16="http://schemas.microsoft.com/office/drawing/2014/chart" uri="{C3380CC4-5D6E-409C-BE32-E72D297353CC}">
              <c16:uniqueId val="{00000005-4204-4101-B311-86BB2A9E650F}"/>
            </c:ext>
          </c:extLst>
        </c:ser>
        <c:ser>
          <c:idx val="2"/>
          <c:order val="2"/>
          <c:tx>
            <c:strRef>
              <c:f>Pivot!$E$20:$E$21</c:f>
              <c:strCache>
                <c:ptCount val="1"/>
                <c:pt idx="0">
                  <c:v>South</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Pivot!$B$22:$B$26</c:f>
              <c:strCache>
                <c:ptCount val="4"/>
                <c:pt idx="0">
                  <c:v>Apr-2024</c:v>
                </c:pt>
                <c:pt idx="1">
                  <c:v>Feb-2024</c:v>
                </c:pt>
                <c:pt idx="2">
                  <c:v>Jan-2024</c:v>
                </c:pt>
                <c:pt idx="3">
                  <c:v>Mar-2024</c:v>
                </c:pt>
              </c:strCache>
            </c:strRef>
          </c:cat>
          <c:val>
            <c:numRef>
              <c:f>Pivot!$E$22:$E$26</c:f>
              <c:numCache>
                <c:formatCode>General</c:formatCode>
                <c:ptCount val="4"/>
                <c:pt idx="0">
                  <c:v>53497.58</c:v>
                </c:pt>
                <c:pt idx="1">
                  <c:v>48326.879999999997</c:v>
                </c:pt>
                <c:pt idx="2">
                  <c:v>69292.329999999987</c:v>
                </c:pt>
                <c:pt idx="3">
                  <c:v>65663.86</c:v>
                </c:pt>
              </c:numCache>
            </c:numRef>
          </c:val>
          <c:smooth val="0"/>
          <c:extLst>
            <c:ext xmlns:c16="http://schemas.microsoft.com/office/drawing/2014/chart" uri="{C3380CC4-5D6E-409C-BE32-E72D297353CC}">
              <c16:uniqueId val="{00000006-4204-4101-B311-86BB2A9E650F}"/>
            </c:ext>
          </c:extLst>
        </c:ser>
        <c:ser>
          <c:idx val="3"/>
          <c:order val="3"/>
          <c:tx>
            <c:strRef>
              <c:f>Pivot!$F$20:$F$21</c:f>
              <c:strCache>
                <c:ptCount val="1"/>
                <c:pt idx="0">
                  <c:v>West</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Pivot!$B$22:$B$26</c:f>
              <c:strCache>
                <c:ptCount val="4"/>
                <c:pt idx="0">
                  <c:v>Apr-2024</c:v>
                </c:pt>
                <c:pt idx="1">
                  <c:v>Feb-2024</c:v>
                </c:pt>
                <c:pt idx="2">
                  <c:v>Jan-2024</c:v>
                </c:pt>
                <c:pt idx="3">
                  <c:v>Mar-2024</c:v>
                </c:pt>
              </c:strCache>
            </c:strRef>
          </c:cat>
          <c:val>
            <c:numRef>
              <c:f>Pivot!$F$22:$F$26</c:f>
              <c:numCache>
                <c:formatCode>General</c:formatCode>
                <c:ptCount val="4"/>
                <c:pt idx="0">
                  <c:v>37346.979999999996</c:v>
                </c:pt>
                <c:pt idx="1">
                  <c:v>65434.659999999996</c:v>
                </c:pt>
                <c:pt idx="2">
                  <c:v>24679.79</c:v>
                </c:pt>
                <c:pt idx="3">
                  <c:v>40434.530000000006</c:v>
                </c:pt>
              </c:numCache>
            </c:numRef>
          </c:val>
          <c:smooth val="0"/>
          <c:extLst>
            <c:ext xmlns:c16="http://schemas.microsoft.com/office/drawing/2014/chart" uri="{C3380CC4-5D6E-409C-BE32-E72D297353CC}">
              <c16:uniqueId val="{00000007-4204-4101-B311-86BB2A9E650F}"/>
            </c:ext>
          </c:extLst>
        </c:ser>
        <c:dLbls>
          <c:showLegendKey val="0"/>
          <c:showVal val="0"/>
          <c:showCatName val="0"/>
          <c:showSerName val="0"/>
          <c:showPercent val="0"/>
          <c:showBubbleSize val="0"/>
        </c:dLbls>
        <c:marker val="1"/>
        <c:smooth val="0"/>
        <c:axId val="924735808"/>
        <c:axId val="924725728"/>
      </c:lineChart>
      <c:catAx>
        <c:axId val="9247358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924725728"/>
        <c:crosses val="autoZero"/>
        <c:auto val="1"/>
        <c:lblAlgn val="ctr"/>
        <c:lblOffset val="100"/>
        <c:noMultiLvlLbl val="0"/>
      </c:catAx>
      <c:valAx>
        <c:axId val="9247257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92473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76201</xdr:rowOff>
    </xdr:from>
    <xdr:to>
      <xdr:col>3</xdr:col>
      <xdr:colOff>0</xdr:colOff>
      <xdr:row>26</xdr:row>
      <xdr:rowOff>76200</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4DD12195-54C3-452D-A3EC-5F5AAABE5A3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3733801"/>
              <a:ext cx="1828800" cy="1533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180975</xdr:rowOff>
    </xdr:from>
    <xdr:to>
      <xdr:col>3</xdr:col>
      <xdr:colOff>0</xdr:colOff>
      <xdr:row>17</xdr:row>
      <xdr:rowOff>180975</xdr:rowOff>
    </xdr:to>
    <mc:AlternateContent xmlns:mc="http://schemas.openxmlformats.org/markup-compatibility/2006" xmlns:a14="http://schemas.microsoft.com/office/drawing/2010/main">
      <mc:Choice Requires="a14">
        <xdr:graphicFrame macro="">
          <xdr:nvGraphicFramePr>
            <xdr:cNvPr id="3" name="Vendor 1">
              <a:extLst>
                <a:ext uri="{FF2B5EF4-FFF2-40B4-BE49-F238E27FC236}">
                  <a16:creationId xmlns:a16="http://schemas.microsoft.com/office/drawing/2014/main" id="{3376A342-98B0-41F0-AB15-95EB33A44E64}"/>
                </a:ext>
              </a:extLst>
            </xdr:cNvPr>
            <xdr:cNvGraphicFramePr/>
          </xdr:nvGraphicFramePr>
          <xdr:xfrm>
            <a:off x="0" y="0"/>
            <a:ext cx="0" cy="0"/>
          </xdr:xfrm>
          <a:graphic>
            <a:graphicData uri="http://schemas.microsoft.com/office/drawing/2010/slicer">
              <sle:slicer xmlns:sle="http://schemas.microsoft.com/office/drawing/2010/slicer" name="Vendor 1"/>
            </a:graphicData>
          </a:graphic>
        </xdr:graphicFrame>
      </mc:Choice>
      <mc:Fallback xmlns="">
        <xdr:sp macro="" textlink="">
          <xdr:nvSpPr>
            <xdr:cNvPr id="0" name=""/>
            <xdr:cNvSpPr>
              <a:spLocks noTextEdit="1"/>
            </xdr:cNvSpPr>
          </xdr:nvSpPr>
          <xdr:spPr>
            <a:xfrm>
              <a:off x="0" y="2105025"/>
              <a:ext cx="1828800"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85725</xdr:rowOff>
    </xdr:from>
    <xdr:to>
      <xdr:col>3</xdr:col>
      <xdr:colOff>0</xdr:colOff>
      <xdr:row>9</xdr:row>
      <xdr:rowOff>95250</xdr:rowOff>
    </xdr:to>
    <mc:AlternateContent xmlns:mc="http://schemas.openxmlformats.org/markup-compatibility/2006" xmlns:a14="http://schemas.microsoft.com/office/drawing/2010/main">
      <mc:Choice Requires="a14">
        <xdr:graphicFrame macro="">
          <xdr:nvGraphicFramePr>
            <xdr:cNvPr id="4" name="Transportation Mode 1">
              <a:extLst>
                <a:ext uri="{FF2B5EF4-FFF2-40B4-BE49-F238E27FC236}">
                  <a16:creationId xmlns:a16="http://schemas.microsoft.com/office/drawing/2014/main" id="{82E86182-B3FD-458F-B4EA-1719E3B25010}"/>
                </a:ext>
              </a:extLst>
            </xdr:cNvPr>
            <xdr:cNvGraphicFramePr/>
          </xdr:nvGraphicFramePr>
          <xdr:xfrm>
            <a:off x="0" y="0"/>
            <a:ext cx="0" cy="0"/>
          </xdr:xfrm>
          <a:graphic>
            <a:graphicData uri="http://schemas.microsoft.com/office/drawing/2010/slicer">
              <sle:slicer xmlns:sle="http://schemas.microsoft.com/office/drawing/2010/slicer" name="Transportation Mode 1"/>
            </a:graphicData>
          </a:graphic>
        </xdr:graphicFrame>
      </mc:Choice>
      <mc:Fallback xmlns="">
        <xdr:sp macro="" textlink="">
          <xdr:nvSpPr>
            <xdr:cNvPr id="0" name=""/>
            <xdr:cNvSpPr>
              <a:spLocks noTextEdit="1"/>
            </xdr:cNvSpPr>
          </xdr:nvSpPr>
          <xdr:spPr>
            <a:xfrm>
              <a:off x="0" y="485775"/>
              <a:ext cx="1828800"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476250</xdr:colOff>
      <xdr:row>1</xdr:row>
      <xdr:rowOff>0</xdr:rowOff>
    </xdr:from>
    <xdr:to>
      <xdr:col>11</xdr:col>
      <xdr:colOff>171450</xdr:colOff>
      <xdr:row>15</xdr:row>
      <xdr:rowOff>76200</xdr:rowOff>
    </xdr:to>
    <xdr:graphicFrame macro="">
      <xdr:nvGraphicFramePr>
        <xdr:cNvPr id="5" name="Chart 4">
          <a:extLst>
            <a:ext uri="{FF2B5EF4-FFF2-40B4-BE49-F238E27FC236}">
              <a16:creationId xmlns:a16="http://schemas.microsoft.com/office/drawing/2014/main" id="{E7A8392D-2279-4EF7-8A14-D8B891DF3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476250</xdr:colOff>
      <xdr:row>1</xdr:row>
      <xdr:rowOff>0</xdr:rowOff>
    </xdr:from>
    <xdr:to>
      <xdr:col>19</xdr:col>
      <xdr:colOff>171450</xdr:colOff>
      <xdr:row>15</xdr:row>
      <xdr:rowOff>76200</xdr:rowOff>
    </xdr:to>
    <xdr:graphicFrame macro="">
      <xdr:nvGraphicFramePr>
        <xdr:cNvPr id="6" name="Chart 5">
          <a:extLst>
            <a:ext uri="{FF2B5EF4-FFF2-40B4-BE49-F238E27FC236}">
              <a16:creationId xmlns:a16="http://schemas.microsoft.com/office/drawing/2014/main" id="{82C88BA2-B0D6-46D5-A508-7E15A1B8A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476250</xdr:colOff>
      <xdr:row>17</xdr:row>
      <xdr:rowOff>0</xdr:rowOff>
    </xdr:from>
    <xdr:to>
      <xdr:col>11</xdr:col>
      <xdr:colOff>171450</xdr:colOff>
      <xdr:row>31</xdr:row>
      <xdr:rowOff>76200</xdr:rowOff>
    </xdr:to>
    <xdr:graphicFrame macro="">
      <xdr:nvGraphicFramePr>
        <xdr:cNvPr id="7" name="Chart 6">
          <a:extLst>
            <a:ext uri="{FF2B5EF4-FFF2-40B4-BE49-F238E27FC236}">
              <a16:creationId xmlns:a16="http://schemas.microsoft.com/office/drawing/2014/main" id="{93CE30B7-6BD2-4B4A-9617-0045BE3E0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4.605161689811" backgroundQuery="1" createdVersion="8" refreshedVersion="8" minRefreshableVersion="3" recordCount="0" supportSubquery="1" supportAdvancedDrill="1" xr:uid="{17E54733-E2E0-4334-8BA0-4EB9EAEC09A6}">
  <cacheSource type="external" connectionId="1"/>
  <cacheFields count="3">
    <cacheField name="[LogisticsData].[Region].[Region]" caption="Region" numFmtId="0" hierarchy="2" level="1">
      <sharedItems count="4">
        <s v="East"/>
        <s v="North"/>
        <s v="South"/>
        <s v="West"/>
      </sharedItems>
    </cacheField>
    <cacheField name="[LogisticsData].[Transportation Mode].[Transportation Mode]" caption="Transportation Mode" numFmtId="0" hierarchy="3" level="1">
      <sharedItems count="4">
        <s v="Air"/>
        <s v="Rail"/>
        <s v="Road"/>
        <s v="Sea"/>
      </sharedItems>
    </cacheField>
    <cacheField name="[Measures].[Sum of Total Cost]" caption="Sum of Total Cost" numFmtId="0" hierarchy="16" level="32767"/>
  </cacheFields>
  <cacheHierarchies count="19">
    <cacheHierarchy uniqueName="[LogisticsData].[Date]" caption="Date" attribute="1" time="1" defaultMemberUniqueName="[LogisticsData].[Date].[All]" allUniqueName="[LogisticsData].[Date].[All]" dimensionUniqueName="[LogisticsData]" displayFolder="" count="0" memberValueDatatype="7" unbalanced="0"/>
    <cacheHierarchy uniqueName="[LogisticsData].[Month]" caption="Month" attribute="1" defaultMemberUniqueName="[LogisticsData].[Month].[All]" allUniqueName="[LogisticsData].[Month].[All]" dimensionUniqueName="[LogisticsData]" displayFolder="" count="0" memberValueDatatype="130" unbalanced="0"/>
    <cacheHierarchy uniqueName="[LogisticsData].[Region]" caption="Region" attribute="1" defaultMemberUniqueName="[LogisticsData].[Region].[All]" allUniqueName="[LogisticsData].[Region].[All]" dimensionUniqueName="[LogisticsData]" displayFolder="" count="2" memberValueDatatype="130" unbalanced="0">
      <fieldsUsage count="2">
        <fieldUsage x="-1"/>
        <fieldUsage x="0"/>
      </fieldsUsage>
    </cacheHierarchy>
    <cacheHierarchy uniqueName="[LogisticsData].[Transportation Mode]" caption="Transportation Mode" attribute="1" defaultMemberUniqueName="[LogisticsData].[Transportation Mode].[All]" allUniqueName="[LogisticsData].[Transportation Mode].[All]" dimensionUniqueName="[LogisticsData]" displayFolder="" count="2" memberValueDatatype="130" unbalanced="0">
      <fieldsUsage count="2">
        <fieldUsage x="-1"/>
        <fieldUsage x="1"/>
      </fieldsUsage>
    </cacheHierarchy>
    <cacheHierarchy uniqueName="[LogisticsData].[Vendor]" caption="Vendor" attribute="1" defaultMemberUniqueName="[LogisticsData].[Vendor].[All]" allUniqueName="[LogisticsData].[Vendor].[All]" dimensionUniqueName="[LogisticsData]" displayFolder="" count="2" memberValueDatatype="130" unbalanced="0"/>
    <cacheHierarchy uniqueName="[LogisticsData].[Distance (km)]" caption="Distance (km)" attribute="1" defaultMemberUniqueName="[LogisticsData].[Distance (km)].[All]" allUniqueName="[LogisticsData].[Distance (km)].[All]" dimensionUniqueName="[LogisticsData]" displayFolder="" count="0" memberValueDatatype="5" unbalanced="0"/>
    <cacheHierarchy uniqueName="[LogisticsData].[Weight (kg)]" caption="Weight (kg)" attribute="1" defaultMemberUniqueName="[LogisticsData].[Weight (kg)].[All]" allUniqueName="[LogisticsData].[Weight (kg)].[All]" dimensionUniqueName="[LogisticsData]" displayFolder="" count="0" memberValueDatatype="5" unbalanced="0"/>
    <cacheHierarchy uniqueName="[LogisticsData].[Freight Cost]" caption="Freight Cost" attribute="1" defaultMemberUniqueName="[LogisticsData].[Freight Cost].[All]" allUniqueName="[LogisticsData].[Freight Cost].[All]" dimensionUniqueName="[LogisticsData]" displayFolder="" count="0" memberValueDatatype="5" unbalanced="0"/>
    <cacheHierarchy uniqueName="[LogisticsData].[Fuel Cost]" caption="Fuel Cost" attribute="1" defaultMemberUniqueName="[LogisticsData].[Fuel Cost].[All]" allUniqueName="[LogisticsData].[Fuel Cost].[All]" dimensionUniqueName="[LogisticsData]" displayFolder="" count="0" memberValueDatatype="5" unbalanced="0"/>
    <cacheHierarchy uniqueName="[LogisticsData].[Toll Charges]" caption="Toll Charges" attribute="1" defaultMemberUniqueName="[LogisticsData].[Toll Charges].[All]" allUniqueName="[LogisticsData].[Toll Charges].[All]" dimensionUniqueName="[LogisticsData]" displayFolder="" count="0" memberValueDatatype="5" unbalanced="0"/>
    <cacheHierarchy uniqueName="[LogisticsData].[Other Charges]" caption="Other Charges" attribute="1" defaultMemberUniqueName="[LogisticsData].[Other Charges].[All]" allUniqueName="[LogisticsData].[Other Charges].[All]" dimensionUniqueName="[LogisticsData]" displayFolder="" count="0" memberValueDatatype="5" unbalanced="0"/>
    <cacheHierarchy uniqueName="[LogisticsData].[Total Cost]" caption="Total Cost" attribute="1" defaultMemberUniqueName="[LogisticsData].[Total Cost].[All]" allUniqueName="[LogisticsData].[Total Cost].[All]" dimensionUniqueName="[LogisticsData]" displayFolder="" count="0" memberValueDatatype="5" unbalanced="0"/>
    <cacheHierarchy uniqueName="[LogisticsData].[Cost per km]" caption="Cost per km" attribute="1" defaultMemberUniqueName="[LogisticsData].[Cost per km].[All]" allUniqueName="[LogisticsData].[Cost per km].[All]" dimensionUniqueName="[LogisticsData]" displayFolder="" count="0" memberValueDatatype="5" unbalanced="0"/>
    <cacheHierarchy uniqueName="[LogisticsData].[Cost per kg]" caption="Cost per kg" attribute="1" defaultMemberUniqueName="[LogisticsData].[Cost per kg].[All]" allUniqueName="[LogisticsData].[Cost per kg].[All]" dimensionUniqueName="[LogisticsData]" displayFolder="" count="0" memberValueDatatype="5" unbalanced="0"/>
    <cacheHierarchy uniqueName="[Measures].[__XL_Count LogisticsData]" caption="__XL_Count LogisticsData" measure="1" displayFolder="" measureGroup="LogisticsData" count="0" hidden="1"/>
    <cacheHierarchy uniqueName="[Measures].[__No measures defined]" caption="__No measures defined" measure="1" displayFolder="" count="0" hidden="1"/>
    <cacheHierarchy uniqueName="[Measures].[Sum of Total Cost]" caption="Sum of Total Cost" measure="1" displayFolder="" measureGroup="LogisticsData"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Cost per km]" caption="Sum of Cost per km" measure="1" displayFolder="" measureGroup="LogisticsData" count="0" hidden="1">
      <extLst>
        <ext xmlns:x15="http://schemas.microsoft.com/office/spreadsheetml/2010/11/main" uri="{B97F6D7D-B522-45F9-BDA1-12C45D357490}">
          <x15:cacheHierarchy aggregatedColumn="12"/>
        </ext>
      </extLst>
    </cacheHierarchy>
    <cacheHierarchy uniqueName="[Measures].[Average of Cost per km]" caption="Average of Cost per km" measure="1" displayFolder="" measureGroup="LogisticsData" count="0" hidden="1">
      <extLst>
        <ext xmlns:x15="http://schemas.microsoft.com/office/spreadsheetml/2010/11/main" uri="{B97F6D7D-B522-45F9-BDA1-12C45D357490}">
          <x15:cacheHierarchy aggregatedColumn="12"/>
        </ext>
      </extLst>
    </cacheHierarchy>
  </cacheHierarchies>
  <kpis count="0"/>
  <dimensions count="2">
    <dimension name="LogisticsData" uniqueName="[LogisticsData]" caption="LogisticsData"/>
    <dimension measure="1" name="Measures" uniqueName="[Measures]" caption="Measures"/>
  </dimensions>
  <measureGroups count="1">
    <measureGroup name="LogisticsData" caption="Logistics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4.605162962966" backgroundQuery="1" createdVersion="8" refreshedVersion="8" minRefreshableVersion="3" recordCount="0" supportSubquery="1" supportAdvancedDrill="1" xr:uid="{E16F7E6B-68B7-4194-9F47-610EE3CE88CF}">
  <cacheSource type="external" connectionId="1"/>
  <cacheFields count="2">
    <cacheField name="[LogisticsData].[Transportation Mode].[Transportation Mode]" caption="Transportation Mode" numFmtId="0" hierarchy="3" level="1">
      <sharedItems count="4">
        <s v="Air"/>
        <s v="Rail"/>
        <s v="Road"/>
        <s v="Sea"/>
      </sharedItems>
    </cacheField>
    <cacheField name="[Measures].[Average of Cost per km]" caption="Average of Cost per km" numFmtId="0" hierarchy="18" level="32767"/>
  </cacheFields>
  <cacheHierarchies count="19">
    <cacheHierarchy uniqueName="[LogisticsData].[Date]" caption="Date" attribute="1" time="1" defaultMemberUniqueName="[LogisticsData].[Date].[All]" allUniqueName="[LogisticsData].[Date].[All]" dimensionUniqueName="[LogisticsData]" displayFolder="" count="0" memberValueDatatype="7" unbalanced="0"/>
    <cacheHierarchy uniqueName="[LogisticsData].[Month]" caption="Month" attribute="1" defaultMemberUniqueName="[LogisticsData].[Month].[All]" allUniqueName="[LogisticsData].[Month].[All]" dimensionUniqueName="[LogisticsData]" displayFolder="" count="0" memberValueDatatype="130" unbalanced="0"/>
    <cacheHierarchy uniqueName="[LogisticsData].[Region]" caption="Region" attribute="1" defaultMemberUniqueName="[LogisticsData].[Region].[All]" allUniqueName="[LogisticsData].[Region].[All]" dimensionUniqueName="[LogisticsData]" displayFolder="" count="2" memberValueDatatype="130" unbalanced="0"/>
    <cacheHierarchy uniqueName="[LogisticsData].[Transportation Mode]" caption="Transportation Mode" attribute="1" defaultMemberUniqueName="[LogisticsData].[Transportation Mode].[All]" allUniqueName="[LogisticsData].[Transportation Mode].[All]" dimensionUniqueName="[LogisticsData]" displayFolder="" count="2" memberValueDatatype="130" unbalanced="0">
      <fieldsUsage count="2">
        <fieldUsage x="-1"/>
        <fieldUsage x="0"/>
      </fieldsUsage>
    </cacheHierarchy>
    <cacheHierarchy uniqueName="[LogisticsData].[Vendor]" caption="Vendor" attribute="1" defaultMemberUniqueName="[LogisticsData].[Vendor].[All]" allUniqueName="[LogisticsData].[Vendor].[All]" dimensionUniqueName="[LogisticsData]" displayFolder="" count="2" memberValueDatatype="130" unbalanced="0"/>
    <cacheHierarchy uniqueName="[LogisticsData].[Distance (km)]" caption="Distance (km)" attribute="1" defaultMemberUniqueName="[LogisticsData].[Distance (km)].[All]" allUniqueName="[LogisticsData].[Distance (km)].[All]" dimensionUniqueName="[LogisticsData]" displayFolder="" count="0" memberValueDatatype="5" unbalanced="0"/>
    <cacheHierarchy uniqueName="[LogisticsData].[Weight (kg)]" caption="Weight (kg)" attribute="1" defaultMemberUniqueName="[LogisticsData].[Weight (kg)].[All]" allUniqueName="[LogisticsData].[Weight (kg)].[All]" dimensionUniqueName="[LogisticsData]" displayFolder="" count="0" memberValueDatatype="5" unbalanced="0"/>
    <cacheHierarchy uniqueName="[LogisticsData].[Freight Cost]" caption="Freight Cost" attribute="1" defaultMemberUniqueName="[LogisticsData].[Freight Cost].[All]" allUniqueName="[LogisticsData].[Freight Cost].[All]" dimensionUniqueName="[LogisticsData]" displayFolder="" count="0" memberValueDatatype="5" unbalanced="0"/>
    <cacheHierarchy uniqueName="[LogisticsData].[Fuel Cost]" caption="Fuel Cost" attribute="1" defaultMemberUniqueName="[LogisticsData].[Fuel Cost].[All]" allUniqueName="[LogisticsData].[Fuel Cost].[All]" dimensionUniqueName="[LogisticsData]" displayFolder="" count="0" memberValueDatatype="5" unbalanced="0"/>
    <cacheHierarchy uniqueName="[LogisticsData].[Toll Charges]" caption="Toll Charges" attribute="1" defaultMemberUniqueName="[LogisticsData].[Toll Charges].[All]" allUniqueName="[LogisticsData].[Toll Charges].[All]" dimensionUniqueName="[LogisticsData]" displayFolder="" count="0" memberValueDatatype="5" unbalanced="0"/>
    <cacheHierarchy uniqueName="[LogisticsData].[Other Charges]" caption="Other Charges" attribute="1" defaultMemberUniqueName="[LogisticsData].[Other Charges].[All]" allUniqueName="[LogisticsData].[Other Charges].[All]" dimensionUniqueName="[LogisticsData]" displayFolder="" count="0" memberValueDatatype="5" unbalanced="0"/>
    <cacheHierarchy uniqueName="[LogisticsData].[Total Cost]" caption="Total Cost" attribute="1" defaultMemberUniqueName="[LogisticsData].[Total Cost].[All]" allUniqueName="[LogisticsData].[Total Cost].[All]" dimensionUniqueName="[LogisticsData]" displayFolder="" count="0" memberValueDatatype="5" unbalanced="0"/>
    <cacheHierarchy uniqueName="[LogisticsData].[Cost per km]" caption="Cost per km" attribute="1" defaultMemberUniqueName="[LogisticsData].[Cost per km].[All]" allUniqueName="[LogisticsData].[Cost per km].[All]" dimensionUniqueName="[LogisticsData]" displayFolder="" count="0" memberValueDatatype="5" unbalanced="0"/>
    <cacheHierarchy uniqueName="[LogisticsData].[Cost per kg]" caption="Cost per kg" attribute="1" defaultMemberUniqueName="[LogisticsData].[Cost per kg].[All]" allUniqueName="[LogisticsData].[Cost per kg].[All]" dimensionUniqueName="[LogisticsData]" displayFolder="" count="0" memberValueDatatype="5" unbalanced="0"/>
    <cacheHierarchy uniqueName="[Measures].[__XL_Count LogisticsData]" caption="__XL_Count LogisticsData" measure="1" displayFolder="" measureGroup="LogisticsData" count="0" hidden="1"/>
    <cacheHierarchy uniqueName="[Measures].[__No measures defined]" caption="__No measures defined" measure="1" displayFolder="" count="0" hidden="1"/>
    <cacheHierarchy uniqueName="[Measures].[Sum of Total Cost]" caption="Sum of Total Cost" measure="1" displayFolder="" measureGroup="LogisticsData" count="0" hidden="1">
      <extLst>
        <ext xmlns:x15="http://schemas.microsoft.com/office/spreadsheetml/2010/11/main" uri="{B97F6D7D-B522-45F9-BDA1-12C45D357490}">
          <x15:cacheHierarchy aggregatedColumn="11"/>
        </ext>
      </extLst>
    </cacheHierarchy>
    <cacheHierarchy uniqueName="[Measures].[Sum of Cost per km]" caption="Sum of Cost per km" measure="1" displayFolder="" measureGroup="LogisticsData" count="0" hidden="1">
      <extLst>
        <ext xmlns:x15="http://schemas.microsoft.com/office/spreadsheetml/2010/11/main" uri="{B97F6D7D-B522-45F9-BDA1-12C45D357490}">
          <x15:cacheHierarchy aggregatedColumn="12"/>
        </ext>
      </extLst>
    </cacheHierarchy>
    <cacheHierarchy uniqueName="[Measures].[Average of Cost per km]" caption="Average of Cost per km" measure="1" displayFolder="" measureGroup="Logistics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name="LogisticsData" uniqueName="[LogisticsData]" caption="LogisticsData"/>
    <dimension measure="1" name="Measures" uniqueName="[Measures]" caption="Measures"/>
  </dimensions>
  <measureGroups count="1">
    <measureGroup name="LogisticsData" caption="Logistics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4.605163773151" backgroundQuery="1" createdVersion="8" refreshedVersion="8" minRefreshableVersion="3" recordCount="0" supportSubquery="1" supportAdvancedDrill="1" xr:uid="{28775A21-9A85-4717-A9E3-AC84CB59FF0C}">
  <cacheSource type="external" connectionId="1"/>
  <cacheFields count="4">
    <cacheField name="[LogisticsData].[Month].[Month]" caption="Month" numFmtId="0" hierarchy="1" level="1">
      <sharedItems count="4">
        <s v="Apr-2024"/>
        <s v="Feb-2024"/>
        <s v="Jan-2024"/>
        <s v="Mar-2024"/>
      </sharedItems>
    </cacheField>
    <cacheField name="[LogisticsData].[Region].[Region]" caption="Region" numFmtId="0" hierarchy="2" level="1">
      <sharedItems count="4">
        <s v="East"/>
        <s v="North"/>
        <s v="South"/>
        <s v="West"/>
      </sharedItems>
    </cacheField>
    <cacheField name="[Measures].[Sum of Total Cost]" caption="Sum of Total Cost" numFmtId="0" hierarchy="16" level="32767"/>
    <cacheField name="[LogisticsData].[Transportation Mode].[Transportation Mode]" caption="Transportation Mode" numFmtId="0" hierarchy="3" level="1">
      <sharedItems containsSemiMixedTypes="0" containsNonDate="0" containsString="0"/>
    </cacheField>
  </cacheFields>
  <cacheHierarchies count="19">
    <cacheHierarchy uniqueName="[LogisticsData].[Date]" caption="Date" attribute="1" time="1" defaultMemberUniqueName="[LogisticsData].[Date].[All]" allUniqueName="[LogisticsData].[Date].[All]" dimensionUniqueName="[LogisticsData]" displayFolder="" count="0" memberValueDatatype="7" unbalanced="0"/>
    <cacheHierarchy uniqueName="[LogisticsData].[Month]" caption="Month" attribute="1" defaultMemberUniqueName="[LogisticsData].[Month].[All]" allUniqueName="[LogisticsData].[Month].[All]" dimensionUniqueName="[LogisticsData]" displayFolder="" count="2" memberValueDatatype="130" unbalanced="0">
      <fieldsUsage count="2">
        <fieldUsage x="-1"/>
        <fieldUsage x="0"/>
      </fieldsUsage>
    </cacheHierarchy>
    <cacheHierarchy uniqueName="[LogisticsData].[Region]" caption="Region" attribute="1" defaultMemberUniqueName="[LogisticsData].[Region].[All]" allUniqueName="[LogisticsData].[Region].[All]" dimensionUniqueName="[LogisticsData]" displayFolder="" count="2" memberValueDatatype="130" unbalanced="0">
      <fieldsUsage count="2">
        <fieldUsage x="-1"/>
        <fieldUsage x="1"/>
      </fieldsUsage>
    </cacheHierarchy>
    <cacheHierarchy uniqueName="[LogisticsData].[Transportation Mode]" caption="Transportation Mode" attribute="1" defaultMemberUniqueName="[LogisticsData].[Transportation Mode].[All]" allUniqueName="[LogisticsData].[Transportation Mode].[All]" dimensionUniqueName="[LogisticsData]" displayFolder="" count="2" memberValueDatatype="130" unbalanced="0">
      <fieldsUsage count="2">
        <fieldUsage x="-1"/>
        <fieldUsage x="3"/>
      </fieldsUsage>
    </cacheHierarchy>
    <cacheHierarchy uniqueName="[LogisticsData].[Vendor]" caption="Vendor" attribute="1" defaultMemberUniqueName="[LogisticsData].[Vendor].[All]" allUniqueName="[LogisticsData].[Vendor].[All]" dimensionUniqueName="[LogisticsData]" displayFolder="" count="2" memberValueDatatype="130" unbalanced="0"/>
    <cacheHierarchy uniqueName="[LogisticsData].[Distance (km)]" caption="Distance (km)" attribute="1" defaultMemberUniqueName="[LogisticsData].[Distance (km)].[All]" allUniqueName="[LogisticsData].[Distance (km)].[All]" dimensionUniqueName="[LogisticsData]" displayFolder="" count="0" memberValueDatatype="5" unbalanced="0"/>
    <cacheHierarchy uniqueName="[LogisticsData].[Weight (kg)]" caption="Weight (kg)" attribute="1" defaultMemberUniqueName="[LogisticsData].[Weight (kg)].[All]" allUniqueName="[LogisticsData].[Weight (kg)].[All]" dimensionUniqueName="[LogisticsData]" displayFolder="" count="0" memberValueDatatype="5" unbalanced="0"/>
    <cacheHierarchy uniqueName="[LogisticsData].[Freight Cost]" caption="Freight Cost" attribute="1" defaultMemberUniqueName="[LogisticsData].[Freight Cost].[All]" allUniqueName="[LogisticsData].[Freight Cost].[All]" dimensionUniqueName="[LogisticsData]" displayFolder="" count="0" memberValueDatatype="5" unbalanced="0"/>
    <cacheHierarchy uniqueName="[LogisticsData].[Fuel Cost]" caption="Fuel Cost" attribute="1" defaultMemberUniqueName="[LogisticsData].[Fuel Cost].[All]" allUniqueName="[LogisticsData].[Fuel Cost].[All]" dimensionUniqueName="[LogisticsData]" displayFolder="" count="0" memberValueDatatype="5" unbalanced="0"/>
    <cacheHierarchy uniqueName="[LogisticsData].[Toll Charges]" caption="Toll Charges" attribute="1" defaultMemberUniqueName="[LogisticsData].[Toll Charges].[All]" allUniqueName="[LogisticsData].[Toll Charges].[All]" dimensionUniqueName="[LogisticsData]" displayFolder="" count="0" memberValueDatatype="5" unbalanced="0"/>
    <cacheHierarchy uniqueName="[LogisticsData].[Other Charges]" caption="Other Charges" attribute="1" defaultMemberUniqueName="[LogisticsData].[Other Charges].[All]" allUniqueName="[LogisticsData].[Other Charges].[All]" dimensionUniqueName="[LogisticsData]" displayFolder="" count="0" memberValueDatatype="5" unbalanced="0"/>
    <cacheHierarchy uniqueName="[LogisticsData].[Total Cost]" caption="Total Cost" attribute="1" defaultMemberUniqueName="[LogisticsData].[Total Cost].[All]" allUniqueName="[LogisticsData].[Total Cost].[All]" dimensionUniqueName="[LogisticsData]" displayFolder="" count="0" memberValueDatatype="5" unbalanced="0"/>
    <cacheHierarchy uniqueName="[LogisticsData].[Cost per km]" caption="Cost per km" attribute="1" defaultMemberUniqueName="[LogisticsData].[Cost per km].[All]" allUniqueName="[LogisticsData].[Cost per km].[All]" dimensionUniqueName="[LogisticsData]" displayFolder="" count="0" memberValueDatatype="5" unbalanced="0"/>
    <cacheHierarchy uniqueName="[LogisticsData].[Cost per kg]" caption="Cost per kg" attribute="1" defaultMemberUniqueName="[LogisticsData].[Cost per kg].[All]" allUniqueName="[LogisticsData].[Cost per kg].[All]" dimensionUniqueName="[LogisticsData]" displayFolder="" count="0" memberValueDatatype="5" unbalanced="0"/>
    <cacheHierarchy uniqueName="[Measures].[__XL_Count LogisticsData]" caption="__XL_Count LogisticsData" measure="1" displayFolder="" measureGroup="LogisticsData" count="0" hidden="1"/>
    <cacheHierarchy uniqueName="[Measures].[__No measures defined]" caption="__No measures defined" measure="1" displayFolder="" count="0" hidden="1"/>
    <cacheHierarchy uniqueName="[Measures].[Sum of Total Cost]" caption="Sum of Total Cost" measure="1" displayFolder="" measureGroup="LogisticsData"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Cost per km]" caption="Sum of Cost per km" measure="1" displayFolder="" measureGroup="LogisticsData" count="0" hidden="1">
      <extLst>
        <ext xmlns:x15="http://schemas.microsoft.com/office/spreadsheetml/2010/11/main" uri="{B97F6D7D-B522-45F9-BDA1-12C45D357490}">
          <x15:cacheHierarchy aggregatedColumn="12"/>
        </ext>
      </extLst>
    </cacheHierarchy>
    <cacheHierarchy uniqueName="[Measures].[Average of Cost per km]" caption="Average of Cost per km" measure="1" displayFolder="" measureGroup="LogisticsData" count="0" hidden="1">
      <extLst>
        <ext xmlns:x15="http://schemas.microsoft.com/office/spreadsheetml/2010/11/main" uri="{B97F6D7D-B522-45F9-BDA1-12C45D357490}">
          <x15:cacheHierarchy aggregatedColumn="12"/>
        </ext>
      </extLst>
    </cacheHierarchy>
  </cacheHierarchies>
  <kpis count="0"/>
  <dimensions count="2">
    <dimension name="LogisticsData" uniqueName="[LogisticsData]" caption="LogisticsData"/>
    <dimension measure="1" name="Measures" uniqueName="[Measures]" caption="Measures"/>
  </dimensions>
  <measureGroups count="1">
    <measureGroup name="LogisticsData" caption="Logistics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4.588115162034" backgroundQuery="1" createdVersion="3" refreshedVersion="8" minRefreshableVersion="3" recordCount="0" supportSubquery="1" supportAdvancedDrill="1" xr:uid="{4BBBC903-2F12-4DA5-AEB0-D62C27F7B82B}">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LogisticsData].[Date]" caption="Date" attribute="1" time="1" defaultMemberUniqueName="[LogisticsData].[Date].[All]" allUniqueName="[LogisticsData].[Date].[All]" dimensionUniqueName="[LogisticsData]" displayFolder="" count="0" memberValueDatatype="7" unbalanced="0"/>
    <cacheHierarchy uniqueName="[LogisticsData].[Month]" caption="Month" attribute="1" defaultMemberUniqueName="[LogisticsData].[Month].[All]" allUniqueName="[LogisticsData].[Month].[All]" dimensionUniqueName="[LogisticsData]" displayFolder="" count="0" memberValueDatatype="130" unbalanced="0"/>
    <cacheHierarchy uniqueName="[LogisticsData].[Region]" caption="Region" attribute="1" defaultMemberUniqueName="[LogisticsData].[Region].[All]" allUniqueName="[LogisticsData].[Region].[All]" dimensionUniqueName="[LogisticsData]" displayFolder="" count="2" memberValueDatatype="130" unbalanced="0"/>
    <cacheHierarchy uniqueName="[LogisticsData].[Transportation Mode]" caption="Transportation Mode" attribute="1" defaultMemberUniqueName="[LogisticsData].[Transportation Mode].[All]" allUniqueName="[LogisticsData].[Transportation Mode].[All]" dimensionUniqueName="[LogisticsData]" displayFolder="" count="2" memberValueDatatype="130" unbalanced="0"/>
    <cacheHierarchy uniqueName="[LogisticsData].[Vendor]" caption="Vendor" attribute="1" defaultMemberUniqueName="[LogisticsData].[Vendor].[All]" allUniqueName="[LogisticsData].[Vendor].[All]" dimensionUniqueName="[LogisticsData]" displayFolder="" count="2" memberValueDatatype="130" unbalanced="0"/>
    <cacheHierarchy uniqueName="[LogisticsData].[Distance (km)]" caption="Distance (km)" attribute="1" defaultMemberUniqueName="[LogisticsData].[Distance (km)].[All]" allUniqueName="[LogisticsData].[Distance (km)].[All]" dimensionUniqueName="[LogisticsData]" displayFolder="" count="0" memberValueDatatype="5" unbalanced="0"/>
    <cacheHierarchy uniqueName="[LogisticsData].[Weight (kg)]" caption="Weight (kg)" attribute="1" defaultMemberUniqueName="[LogisticsData].[Weight (kg)].[All]" allUniqueName="[LogisticsData].[Weight (kg)].[All]" dimensionUniqueName="[LogisticsData]" displayFolder="" count="0" memberValueDatatype="5" unbalanced="0"/>
    <cacheHierarchy uniqueName="[LogisticsData].[Freight Cost]" caption="Freight Cost" attribute="1" defaultMemberUniqueName="[LogisticsData].[Freight Cost].[All]" allUniqueName="[LogisticsData].[Freight Cost].[All]" dimensionUniqueName="[LogisticsData]" displayFolder="" count="0" memberValueDatatype="5" unbalanced="0"/>
    <cacheHierarchy uniqueName="[LogisticsData].[Fuel Cost]" caption="Fuel Cost" attribute="1" defaultMemberUniqueName="[LogisticsData].[Fuel Cost].[All]" allUniqueName="[LogisticsData].[Fuel Cost].[All]" dimensionUniqueName="[LogisticsData]" displayFolder="" count="0" memberValueDatatype="5" unbalanced="0"/>
    <cacheHierarchy uniqueName="[LogisticsData].[Toll Charges]" caption="Toll Charges" attribute="1" defaultMemberUniqueName="[LogisticsData].[Toll Charges].[All]" allUniqueName="[LogisticsData].[Toll Charges].[All]" dimensionUniqueName="[LogisticsData]" displayFolder="" count="0" memberValueDatatype="5" unbalanced="0"/>
    <cacheHierarchy uniqueName="[LogisticsData].[Other Charges]" caption="Other Charges" attribute="1" defaultMemberUniqueName="[LogisticsData].[Other Charges].[All]" allUniqueName="[LogisticsData].[Other Charges].[All]" dimensionUniqueName="[LogisticsData]" displayFolder="" count="0" memberValueDatatype="5" unbalanced="0"/>
    <cacheHierarchy uniqueName="[LogisticsData].[Total Cost]" caption="Total Cost" attribute="1" defaultMemberUniqueName="[LogisticsData].[Total Cost].[All]" allUniqueName="[LogisticsData].[Total Cost].[All]" dimensionUniqueName="[LogisticsData]" displayFolder="" count="0" memberValueDatatype="5" unbalanced="0"/>
    <cacheHierarchy uniqueName="[LogisticsData].[Cost per km]" caption="Cost per km" attribute="1" defaultMemberUniqueName="[LogisticsData].[Cost per km].[All]" allUniqueName="[LogisticsData].[Cost per km].[All]" dimensionUniqueName="[LogisticsData]" displayFolder="" count="0" memberValueDatatype="5" unbalanced="0"/>
    <cacheHierarchy uniqueName="[LogisticsData].[Cost per kg]" caption="Cost per kg" attribute="1" defaultMemberUniqueName="[LogisticsData].[Cost per kg].[All]" allUniqueName="[LogisticsData].[Cost per kg].[All]" dimensionUniqueName="[LogisticsData]" displayFolder="" count="0" memberValueDatatype="5" unbalanced="0"/>
    <cacheHierarchy uniqueName="[Measures].[__XL_Count LogisticsData]" caption="__XL_Count LogisticsData" measure="1" displayFolder="" measureGroup="LogisticsData" count="0" hidden="1"/>
    <cacheHierarchy uniqueName="[Measures].[__No measures defined]" caption="__No measures defined" measure="1" displayFolder="" count="0" hidden="1"/>
    <cacheHierarchy uniqueName="[Measures].[Sum of Total Cost]" caption="Sum of Total Cost" measure="1" displayFolder="" measureGroup="LogisticsData" count="0" hidden="1">
      <extLst>
        <ext xmlns:x15="http://schemas.microsoft.com/office/spreadsheetml/2010/11/main" uri="{B97F6D7D-B522-45F9-BDA1-12C45D357490}">
          <x15:cacheHierarchy aggregatedColumn="11"/>
        </ext>
      </extLst>
    </cacheHierarchy>
    <cacheHierarchy uniqueName="[Measures].[Sum of Cost per km]" caption="Sum of Cost per km" measure="1" displayFolder="" measureGroup="LogisticsData" count="0" hidden="1">
      <extLst>
        <ext xmlns:x15="http://schemas.microsoft.com/office/spreadsheetml/2010/11/main" uri="{B97F6D7D-B522-45F9-BDA1-12C45D357490}">
          <x15:cacheHierarchy aggregatedColumn="12"/>
        </ext>
      </extLst>
    </cacheHierarchy>
    <cacheHierarchy uniqueName="[Measures].[Average of Cost per km]" caption="Average of Cost per km" measure="1" displayFolder="" measureGroup="Logistics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46586593"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24060B-46CA-4DCD-B2F1-C3E263E8A3C7}"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Transportation Mode">
  <location ref="B12:C17"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Cost per km" fld="1" subtotal="average" baseField="0" baseItem="0" numFmtId="2"/>
  </dataFields>
  <formats count="7">
    <format dxfId="53">
      <pivotArea outline="0" collapsedLevelsAreSubtotals="1" fieldPosition="0"/>
    </format>
    <format dxfId="52">
      <pivotArea type="all" dataOnly="0" outline="0" fieldPosition="0"/>
    </format>
    <format dxfId="51">
      <pivotArea outline="0" collapsedLevelsAreSubtotals="1" fieldPosition="0"/>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grandRow="1" outline="0" fieldPosition="0"/>
    </format>
    <format dxfId="47">
      <pivotArea dataOnly="0" labelOnly="1" outline="0" axis="axisValues" fieldPosition="0"/>
    </format>
  </formats>
  <chartFormats count="4">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2"/>
          </reference>
        </references>
      </pivotArea>
    </chartFormat>
    <chartFormat chart="4" format="7">
      <pivotArea type="data" outline="0" fieldPosition="0">
        <references count="2">
          <reference field="4294967294" count="1" selected="0">
            <x v="0"/>
          </reference>
          <reference field="0" count="1" selected="0">
            <x v="3"/>
          </reference>
        </references>
      </pivotArea>
    </chartFormat>
  </chartFormats>
  <pivotHierarchies count="19">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Cost per km"/>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4.Logistics_Cost_Analysis_Project.xlsx!LogisticsData">
        <x15:activeTabTopLevelEntity name="[Logistic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541262-5CC0-4C6D-95CB-41D20409D72A}"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colHeaderCaption="Transportation Mode">
  <location ref="B3:G9"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Fields count="1">
    <field x="1"/>
  </colFields>
  <colItems count="5">
    <i>
      <x/>
    </i>
    <i>
      <x v="1"/>
    </i>
    <i>
      <x v="2"/>
    </i>
    <i>
      <x v="3"/>
    </i>
    <i t="grand">
      <x/>
    </i>
  </colItems>
  <dataFields count="1">
    <dataField name="Sum of Total Cost" fld="2" baseField="0" baseItem="0"/>
  </dataFields>
  <formats count="10">
    <format dxfId="63">
      <pivotArea type="all" dataOnly="0" outline="0" fieldPosition="0"/>
    </format>
    <format dxfId="62">
      <pivotArea outline="0" collapsedLevelsAreSubtotals="1" fieldPosition="0"/>
    </format>
    <format dxfId="61">
      <pivotArea type="origin" dataOnly="0" labelOnly="1" outline="0" fieldPosition="0"/>
    </format>
    <format dxfId="60">
      <pivotArea field="1" type="button" dataOnly="0" labelOnly="1" outline="0" axis="axisCol" fieldPosition="0"/>
    </format>
    <format dxfId="59">
      <pivotArea type="topRight" dataOnly="0" labelOnly="1" outline="0" fieldPosition="0"/>
    </format>
    <format dxfId="58">
      <pivotArea field="0" type="button" dataOnly="0" labelOnly="1" outline="0" axis="axisRow" fieldPosition="0"/>
    </format>
    <format dxfId="57">
      <pivotArea dataOnly="0" labelOnly="1" fieldPosition="0">
        <references count="1">
          <reference field="0" count="0"/>
        </references>
      </pivotArea>
    </format>
    <format dxfId="56">
      <pivotArea dataOnly="0" labelOnly="1" grandRow="1" outline="0" fieldPosition="0"/>
    </format>
    <format dxfId="55">
      <pivotArea dataOnly="0" labelOnly="1" fieldPosition="0">
        <references count="1">
          <reference field="1" count="0"/>
        </references>
      </pivotArea>
    </format>
    <format dxfId="54">
      <pivotArea dataOnly="0" labelOnly="1" grandCol="1" outline="0" fieldPosition="0"/>
    </format>
  </formats>
  <chartFormats count="4">
    <chartFormat chart="4" format="16" series="1">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2"/>
          </reference>
        </references>
      </pivotArea>
    </chartFormat>
    <chartFormat chart="4" format="19" series="1">
      <pivotArea type="data" outline="0" fieldPosition="0">
        <references count="2">
          <reference field="4294967294" count="1" selected="0">
            <x v="0"/>
          </reference>
          <reference field="1" count="1" selected="0">
            <x v="3"/>
          </reference>
        </references>
      </pivotArea>
    </chartFormat>
  </chartFormats>
  <pivotHierarchies count="19">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4.Logistics_Cost_Analysis_Project.xlsx!LogisticsData">
        <x15:activeTabTopLevelEntity name="[Logistic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34085A-DC39-4885-A8BF-A56FC54849B5}"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 colHeaderCaption="Region">
  <location ref="B20:G26"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5">
    <i>
      <x/>
    </i>
    <i>
      <x v="1"/>
    </i>
    <i>
      <x v="2"/>
    </i>
    <i>
      <x v="3"/>
    </i>
    <i t="grand">
      <x/>
    </i>
  </colItems>
  <dataFields count="1">
    <dataField name="Sum of Total Cost" fld="2" baseField="0" baseItem="0"/>
  </dataFields>
  <formats count="10">
    <format dxfId="73">
      <pivotArea type="all" dataOnly="0" outline="0" fieldPosition="0"/>
    </format>
    <format dxfId="72">
      <pivotArea outline="0" collapsedLevelsAreSubtotals="1" fieldPosition="0"/>
    </format>
    <format dxfId="71">
      <pivotArea type="origin" dataOnly="0" labelOnly="1" outline="0" fieldPosition="0"/>
    </format>
    <format dxfId="70">
      <pivotArea field="1" type="button" dataOnly="0" labelOnly="1" outline="0" axis="axisCol" fieldPosition="0"/>
    </format>
    <format dxfId="69">
      <pivotArea type="topRight" dataOnly="0" labelOnly="1" outline="0" fieldPosition="0"/>
    </format>
    <format dxfId="68">
      <pivotArea field="0" type="button" dataOnly="0" labelOnly="1" outline="0" axis="axisRow" fieldPosition="0"/>
    </format>
    <format dxfId="67">
      <pivotArea dataOnly="0" labelOnly="1" fieldPosition="0">
        <references count="1">
          <reference field="0" count="0"/>
        </references>
      </pivotArea>
    </format>
    <format dxfId="66">
      <pivotArea dataOnly="0" labelOnly="1" grandRow="1" outline="0" fieldPosition="0"/>
    </format>
    <format dxfId="65">
      <pivotArea dataOnly="0" labelOnly="1" fieldPosition="0">
        <references count="1">
          <reference field="1" count="0"/>
        </references>
      </pivotArea>
    </format>
    <format dxfId="64">
      <pivotArea dataOnly="0" labelOnly="1" grandCol="1" outline="0" fieldPosition="0"/>
    </format>
  </formats>
  <chartFormats count="4">
    <chartFormat chart="4" format="16" series="1">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2"/>
          </reference>
        </references>
      </pivotArea>
    </chartFormat>
    <chartFormat chart="4" format="19" series="1">
      <pivotArea type="data" outline="0" fieldPosition="0">
        <references count="2">
          <reference field="4294967294" count="1" selected="0">
            <x v="0"/>
          </reference>
          <reference field="1" count="1" selected="0">
            <x v="3"/>
          </reference>
        </references>
      </pivotArea>
    </chartFormat>
  </chartFormats>
  <pivotHierarchies count="19">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4.Logistics_Cost_Analysis_Project.xlsx!LogisticsData">
        <x15:activeTabTopLevelEntity name="[Logistics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ACCBBDF-F9B7-4936-B8FB-6C29EED1A9B7}" sourceName="[LogisticsData].[Region]">
  <pivotTables>
    <pivotTable tabId="2" name="PivotTable1"/>
    <pivotTable tabId="2" name="PivotTable2"/>
    <pivotTable tabId="2" name="PivotTable3"/>
  </pivotTables>
  <data>
    <olap pivotCacheId="1946586593">
      <levels count="2">
        <level uniqueName="[LogisticsData].[Region].[(All)]" sourceCaption="(All)" count="0"/>
        <level uniqueName="[LogisticsData].[Region].[Region]" sourceCaption="Region" count="4">
          <ranges>
            <range startItem="0">
              <i n="[LogisticsData].[Region].&amp;[East]" c="East"/>
              <i n="[LogisticsData].[Region].&amp;[North]" c="North"/>
              <i n="[LogisticsData].[Region].&amp;[South]" c="South"/>
              <i n="[LogisticsData].[Region].&amp;[West]" c="West"/>
            </range>
          </ranges>
        </level>
      </levels>
      <selections count="1">
        <selection n="[LogisticsData].[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1" xr10:uid="{8DA3DB75-3B16-4A9D-9755-347AEE9FF8DF}" sourceName="[LogisticsData].[Vendor]">
  <pivotTables>
    <pivotTable tabId="2" name="PivotTable1"/>
    <pivotTable tabId="2" name="PivotTable2"/>
    <pivotTable tabId="2" name="PivotTable3"/>
  </pivotTables>
  <data>
    <olap pivotCacheId="1946586593">
      <levels count="2">
        <level uniqueName="[LogisticsData].[Vendor].[(All)]" sourceCaption="(All)" count="0"/>
        <level uniqueName="[LogisticsData].[Vendor].[Vendor]" sourceCaption="Vendor" count="4">
          <ranges>
            <range startItem="0">
              <i n="[LogisticsData].[Vendor].&amp;[Vendor A]" c="Vendor A"/>
              <i n="[LogisticsData].[Vendor].&amp;[Vendor B]" c="Vendor B"/>
              <i n="[LogisticsData].[Vendor].&amp;[Vendor C]" c="Vendor C"/>
              <i n="[LogisticsData].[Vendor].&amp;[Vendor D]" c="Vendor D"/>
            </range>
          </ranges>
        </level>
      </levels>
      <selections count="1">
        <selection n="[LogisticsData].[Vendo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portation_Mode1" xr10:uid="{39040692-30F9-4037-9FFE-7F7224C59880}" sourceName="[LogisticsData].[Transportation Mode]">
  <pivotTables>
    <pivotTable tabId="2" name="PivotTable1"/>
    <pivotTable tabId="2" name="PivotTable2"/>
    <pivotTable tabId="2" name="PivotTable3"/>
  </pivotTables>
  <data>
    <olap pivotCacheId="1946586593">
      <levels count="2">
        <level uniqueName="[LogisticsData].[Transportation Mode].[(All)]" sourceCaption="(All)" count="0"/>
        <level uniqueName="[LogisticsData].[Transportation Mode].[Transportation Mode]" sourceCaption="Transportation Mode" count="4">
          <ranges>
            <range startItem="0">
              <i n="[LogisticsData].[Transportation Mode].&amp;[Air]" c="Air"/>
              <i n="[LogisticsData].[Transportation Mode].&amp;[Rail]" c="Rail"/>
              <i n="[LogisticsData].[Transportation Mode].&amp;[Road]" c="Road"/>
              <i n="[LogisticsData].[Transportation Mode].&amp;[Sea]" c="Sea"/>
            </range>
          </ranges>
        </level>
      </levels>
      <selections count="1">
        <selection n="[LogisticsData].[Transportation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77F86BF-08DB-40E7-A0B2-A6C6FC786B75}" cache="Slicer_Region1" caption="Region" level="1" rowHeight="241300"/>
  <slicer name="Vendor 1" xr10:uid="{5B9535E2-7026-45A4-A164-A3736F1600DA}" cache="Slicer_Vendor1" caption="Vendor" level="1" rowHeight="241300"/>
  <slicer name="Transportation Mode 1" xr10:uid="{4724E1EF-2CF6-41CF-8F5E-ED09C90B2B38}" cache="Slicer_Transportation_Mode1" caption="Transportation Mod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53B855-ED2A-47AD-A86F-CB7DAA582A83}" name="LogisticsData" displayName="LogisticsData" ref="A1:N201" totalsRowShown="0" headerRowDxfId="90" headerRowBorderDxfId="89" tableBorderDxfId="88">
  <autoFilter ref="A1:N201" xr:uid="{FE53B855-ED2A-47AD-A86F-CB7DAA582A83}"/>
  <tableColumns count="14">
    <tableColumn id="1" xr3:uid="{2EC7DE3A-1B8F-45E2-AA76-F81CA18DE002}" name="Date" dataDxfId="87"/>
    <tableColumn id="14" xr3:uid="{4D5D6327-8949-4A5A-B0B1-A6479E15A7B7}" name="Month" dataDxfId="86">
      <calculatedColumnFormula>TEXT(LogisticsData[[#This Row],[Date]], "mmm-yyyy")</calculatedColumnFormula>
    </tableColumn>
    <tableColumn id="2" xr3:uid="{38D3EA80-C4E8-4EB7-B139-364657B8800E}" name="Region" dataDxfId="85"/>
    <tableColumn id="3" xr3:uid="{42106C6B-46D4-4C35-971F-FEF6CCB5F04E}" name="Transportation Mode" dataDxfId="84"/>
    <tableColumn id="4" xr3:uid="{4BF052C3-3388-4D26-A0E2-1C0BA6B50295}" name="Vendor" dataDxfId="83"/>
    <tableColumn id="5" xr3:uid="{3777446F-85B7-48ED-94E4-62F9B83F52B9}" name="Distance (km)" dataDxfId="82"/>
    <tableColumn id="6" xr3:uid="{B84E3136-9A7C-4B5D-B02E-EAE7CC4871CB}" name="Weight (kg)" dataDxfId="81"/>
    <tableColumn id="7" xr3:uid="{6D1F98B5-A220-40EA-B073-4872031E874C}" name="Freight Cost" dataDxfId="80"/>
    <tableColumn id="8" xr3:uid="{DC299ABD-78EB-4627-8756-3F45D328BFCB}" name="Fuel Cost" dataDxfId="79"/>
    <tableColumn id="9" xr3:uid="{286F1CEA-458E-4B1D-A17E-DAEF9F80A858}" name="Toll Charges" dataDxfId="78"/>
    <tableColumn id="10" xr3:uid="{0B098AB4-76DE-4F2C-8280-CC23A2A3B25E}" name="Other Charges" dataDxfId="77"/>
    <tableColumn id="11" xr3:uid="{FBE96279-768C-45C5-BA51-EDB7FF5CE4E4}" name="Total Cost" dataDxfId="76">
      <calculatedColumnFormula>LogisticsData[[#This Row],[Freight Cost]]+LogisticsData[[#This Row],[Fuel Cost]]+LogisticsData[[#This Row],[Toll Charges]]+LogisticsData[[#This Row],[Other Charges]]</calculatedColumnFormula>
    </tableColumn>
    <tableColumn id="12" xr3:uid="{50E7BF96-A989-42AC-B2D3-4CFDF2C2B723}" name="Cost per km" dataDxfId="75">
      <calculatedColumnFormula>IF(LogisticsData[[#This Row],[Distance (km)]]=0, 0, LogisticsData[[#This Row],[Total Cost]]/LogisticsData[[#This Row],[Distance (km)]])</calculatedColumnFormula>
    </tableColumn>
    <tableColumn id="13" xr3:uid="{D1B15B96-322A-4849-80F4-D27867FBCFB6}" name="Cost per kg" dataDxfId="74">
      <calculatedColumnFormula>IF(LogisticsData[[#This Row],[Weight (kg)]]=0, 0, LogisticsData[[#This Row],[Total Cost]]/LogisticsData[[#This Row],[Weight (kg)]])</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249977111117893"/>
  </sheetPr>
  <dimension ref="A1:N201"/>
  <sheetViews>
    <sheetView topLeftCell="D1" workbookViewId="0">
      <selection activeCell="O17" sqref="O17"/>
    </sheetView>
  </sheetViews>
  <sheetFormatPr defaultRowHeight="15" x14ac:dyDescent="0.25"/>
  <cols>
    <col min="1" max="1" width="10.42578125" bestFit="1" customWidth="1"/>
    <col min="2" max="2" width="11.7109375" bestFit="1" customWidth="1"/>
    <col min="3" max="3" width="24.5703125" bestFit="1" customWidth="1"/>
    <col min="4" max="4" width="12.140625" bestFit="1" customWidth="1"/>
    <col min="5" max="5" width="17.85546875" bestFit="1" customWidth="1"/>
    <col min="6" max="6" width="16" bestFit="1" customWidth="1"/>
    <col min="7" max="7" width="16.140625" bestFit="1" customWidth="1"/>
    <col min="8" max="8" width="13.7109375" bestFit="1" customWidth="1"/>
    <col min="9" max="9" width="16.28515625" bestFit="1" customWidth="1"/>
    <col min="10" max="10" width="18.28515625" bestFit="1" customWidth="1"/>
    <col min="11" max="11" width="14.28515625" bestFit="1" customWidth="1"/>
    <col min="12" max="12" width="16" bestFit="1" customWidth="1"/>
    <col min="13" max="13" width="15.28515625" bestFit="1" customWidth="1"/>
  </cols>
  <sheetData>
    <row r="1" spans="1:14" x14ac:dyDescent="0.25">
      <c r="A1" s="1" t="s">
        <v>0</v>
      </c>
      <c r="B1" s="1" t="s">
        <v>30</v>
      </c>
      <c r="C1" s="1" t="s">
        <v>1</v>
      </c>
      <c r="D1" s="1" t="s">
        <v>2</v>
      </c>
      <c r="E1" s="1" t="s">
        <v>3</v>
      </c>
      <c r="F1" s="1" t="s">
        <v>4</v>
      </c>
      <c r="G1" s="1" t="s">
        <v>5</v>
      </c>
      <c r="H1" s="1" t="s">
        <v>6</v>
      </c>
      <c r="I1" s="1" t="s">
        <v>7</v>
      </c>
      <c r="J1" s="1" t="s">
        <v>8</v>
      </c>
      <c r="K1" s="1" t="s">
        <v>9</v>
      </c>
      <c r="L1" s="1" t="s">
        <v>10</v>
      </c>
      <c r="M1" s="1" t="s">
        <v>11</v>
      </c>
      <c r="N1" s="1" t="s">
        <v>12</v>
      </c>
    </row>
    <row r="2" spans="1:14" x14ac:dyDescent="0.25">
      <c r="A2" s="2">
        <v>45403</v>
      </c>
      <c r="B2" s="2" t="str">
        <f>TEXT(LogisticsData[[#This Row],[Date]], "mmm-yyyy")</f>
        <v>Apr-2024</v>
      </c>
      <c r="C2" s="3" t="s">
        <v>13</v>
      </c>
      <c r="D2" s="3" t="s">
        <v>17</v>
      </c>
      <c r="E2" s="3" t="s">
        <v>21</v>
      </c>
      <c r="F2" s="3">
        <v>454.6</v>
      </c>
      <c r="G2" s="3">
        <v>7412.99</v>
      </c>
      <c r="H2" s="4">
        <v>1434.13</v>
      </c>
      <c r="I2" s="4">
        <v>353.53</v>
      </c>
      <c r="J2" s="4">
        <v>79.41</v>
      </c>
      <c r="K2" s="4">
        <v>50.68</v>
      </c>
      <c r="L2" s="4">
        <f>LogisticsData[[#This Row],[Freight Cost]]+LogisticsData[[#This Row],[Fuel Cost]]+LogisticsData[[#This Row],[Toll Charges]]+LogisticsData[[#This Row],[Other Charges]]</f>
        <v>1917.7500000000002</v>
      </c>
      <c r="M2" s="4">
        <f>IF(LogisticsData[[#This Row],[Distance (km)]]=0, 0, LogisticsData[[#This Row],[Total Cost]]/LogisticsData[[#This Row],[Distance (km)]])</f>
        <v>4.2185437747470305</v>
      </c>
      <c r="N2" s="4">
        <f>IF(LogisticsData[[#This Row],[Weight (kg)]]=0, 0, LogisticsData[[#This Row],[Total Cost]]/LogisticsData[[#This Row],[Weight (kg)]])</f>
        <v>0.25870127978049345</v>
      </c>
    </row>
    <row r="3" spans="1:14" x14ac:dyDescent="0.25">
      <c r="A3" s="2">
        <v>45370</v>
      </c>
      <c r="B3" s="2" t="str">
        <f>TEXT(LogisticsData[[#This Row],[Date]], "mmm-yyyy")</f>
        <v>Mar-2024</v>
      </c>
      <c r="C3" s="3" t="s">
        <v>14</v>
      </c>
      <c r="D3" s="3" t="s">
        <v>18</v>
      </c>
      <c r="E3" s="3" t="s">
        <v>21</v>
      </c>
      <c r="F3" s="3">
        <v>1189.22</v>
      </c>
      <c r="G3" s="3">
        <v>4973.5600000000004</v>
      </c>
      <c r="H3" s="4">
        <v>2940.54</v>
      </c>
      <c r="I3" s="4">
        <v>643.17999999999995</v>
      </c>
      <c r="J3" s="4">
        <v>30.31</v>
      </c>
      <c r="K3" s="4">
        <v>123.05</v>
      </c>
      <c r="L3" s="4">
        <f>LogisticsData[[#This Row],[Freight Cost]]+LogisticsData[[#This Row],[Fuel Cost]]+LogisticsData[[#This Row],[Toll Charges]]+LogisticsData[[#This Row],[Other Charges]]</f>
        <v>3737.08</v>
      </c>
      <c r="M3" s="4">
        <f>IF(LogisticsData[[#This Row],[Distance (km)]]=0, 0, LogisticsData[[#This Row],[Total Cost]]/LogisticsData[[#This Row],[Distance (km)]])</f>
        <v>3.1424631270917072</v>
      </c>
      <c r="N3" s="4">
        <f>IF(LogisticsData[[#This Row],[Weight (kg)]]=0, 0, LogisticsData[[#This Row],[Total Cost]]/LogisticsData[[#This Row],[Weight (kg)]])</f>
        <v>0.75138934686622849</v>
      </c>
    </row>
    <row r="4" spans="1:14" x14ac:dyDescent="0.25">
      <c r="A4" s="2">
        <v>45322</v>
      </c>
      <c r="B4" s="2" t="str">
        <f>TEXT(LogisticsData[[#This Row],[Date]], "mmm-yyyy")</f>
        <v>Jan-2024</v>
      </c>
      <c r="C4" s="3" t="s">
        <v>14</v>
      </c>
      <c r="D4" s="3" t="s">
        <v>17</v>
      </c>
      <c r="E4" s="3" t="s">
        <v>22</v>
      </c>
      <c r="F4" s="3">
        <v>1404.34</v>
      </c>
      <c r="G4" s="3">
        <v>8111.01</v>
      </c>
      <c r="H4" s="4">
        <v>3586.7</v>
      </c>
      <c r="I4" s="4">
        <v>831.85</v>
      </c>
      <c r="J4" s="4">
        <v>9.02</v>
      </c>
      <c r="K4" s="4">
        <v>0.27</v>
      </c>
      <c r="L4" s="4">
        <f>LogisticsData[[#This Row],[Freight Cost]]+LogisticsData[[#This Row],[Fuel Cost]]+LogisticsData[[#This Row],[Toll Charges]]+LogisticsData[[#This Row],[Other Charges]]</f>
        <v>4427.8400000000011</v>
      </c>
      <c r="M4" s="4">
        <f>IF(LogisticsData[[#This Row],[Distance (km)]]=0, 0, LogisticsData[[#This Row],[Total Cost]]/LogisticsData[[#This Row],[Distance (km)]])</f>
        <v>3.152968654314483</v>
      </c>
      <c r="N4" s="4">
        <f>IF(LogisticsData[[#This Row],[Weight (kg)]]=0, 0, LogisticsData[[#This Row],[Total Cost]]/LogisticsData[[#This Row],[Weight (kg)]])</f>
        <v>0.54590488730749942</v>
      </c>
    </row>
    <row r="5" spans="1:14" x14ac:dyDescent="0.25">
      <c r="A5" s="2">
        <v>45322</v>
      </c>
      <c r="B5" s="2" t="str">
        <f>TEXT(LogisticsData[[#This Row],[Date]], "mmm-yyyy")</f>
        <v>Jan-2024</v>
      </c>
      <c r="C5" s="3" t="s">
        <v>15</v>
      </c>
      <c r="D5" s="3" t="s">
        <v>19</v>
      </c>
      <c r="E5" s="3" t="s">
        <v>22</v>
      </c>
      <c r="F5" s="3">
        <v>1400.1</v>
      </c>
      <c r="G5" s="3">
        <v>5153.12</v>
      </c>
      <c r="H5" s="4">
        <v>3672.39</v>
      </c>
      <c r="I5" s="4">
        <v>1734.88</v>
      </c>
      <c r="J5" s="4">
        <v>64.680000000000007</v>
      </c>
      <c r="K5" s="4">
        <v>93.36</v>
      </c>
      <c r="L5" s="4">
        <f>LogisticsData[[#This Row],[Freight Cost]]+LogisticsData[[#This Row],[Fuel Cost]]+LogisticsData[[#This Row],[Toll Charges]]+LogisticsData[[#This Row],[Other Charges]]</f>
        <v>5565.31</v>
      </c>
      <c r="M5" s="4">
        <f>IF(LogisticsData[[#This Row],[Distance (km)]]=0, 0, LogisticsData[[#This Row],[Total Cost]]/LogisticsData[[#This Row],[Distance (km)]])</f>
        <v>3.9749375044639672</v>
      </c>
      <c r="N5" s="4">
        <f>IF(LogisticsData[[#This Row],[Weight (kg)]]=0, 0, LogisticsData[[#This Row],[Total Cost]]/LogisticsData[[#This Row],[Weight (kg)]])</f>
        <v>1.0799884341913251</v>
      </c>
    </row>
    <row r="6" spans="1:14" x14ac:dyDescent="0.25">
      <c r="A6" s="2">
        <v>45392</v>
      </c>
      <c r="B6" s="2" t="str">
        <f>TEXT(LogisticsData[[#This Row],[Date]], "mmm-yyyy")</f>
        <v>Apr-2024</v>
      </c>
      <c r="C6" s="3" t="s">
        <v>13</v>
      </c>
      <c r="D6" s="3" t="s">
        <v>19</v>
      </c>
      <c r="E6" s="3" t="s">
        <v>21</v>
      </c>
      <c r="F6" s="3">
        <v>161.88</v>
      </c>
      <c r="G6" s="3">
        <v>629.33000000000004</v>
      </c>
      <c r="H6" s="4">
        <v>354.18</v>
      </c>
      <c r="I6" s="4">
        <v>137.88999999999999</v>
      </c>
      <c r="J6" s="4">
        <v>87.28</v>
      </c>
      <c r="K6" s="4">
        <v>67.83</v>
      </c>
      <c r="L6" s="4">
        <f>LogisticsData[[#This Row],[Freight Cost]]+LogisticsData[[#This Row],[Fuel Cost]]+LogisticsData[[#This Row],[Toll Charges]]+LogisticsData[[#This Row],[Other Charges]]</f>
        <v>647.18000000000006</v>
      </c>
      <c r="M6" s="4">
        <f>IF(LogisticsData[[#This Row],[Distance (km)]]=0, 0, LogisticsData[[#This Row],[Total Cost]]/LogisticsData[[#This Row],[Distance (km)]])</f>
        <v>3.9978996787744014</v>
      </c>
      <c r="N6" s="4">
        <f>IF(LogisticsData[[#This Row],[Weight (kg)]]=0, 0, LogisticsData[[#This Row],[Total Cost]]/LogisticsData[[#This Row],[Weight (kg)]])</f>
        <v>1.0283634976880174</v>
      </c>
    </row>
    <row r="7" spans="1:14" x14ac:dyDescent="0.25">
      <c r="A7" s="2">
        <v>45401</v>
      </c>
      <c r="B7" s="2" t="str">
        <f>TEXT(LogisticsData[[#This Row],[Date]], "mmm-yyyy")</f>
        <v>Apr-2024</v>
      </c>
      <c r="C7" s="3" t="s">
        <v>13</v>
      </c>
      <c r="D7" s="3" t="s">
        <v>17</v>
      </c>
      <c r="E7" s="3" t="s">
        <v>23</v>
      </c>
      <c r="F7" s="3">
        <v>215.47</v>
      </c>
      <c r="G7" s="3">
        <v>2023.28</v>
      </c>
      <c r="H7" s="4">
        <v>414.68</v>
      </c>
      <c r="I7" s="4">
        <v>315.8</v>
      </c>
      <c r="J7" s="4">
        <v>96.64</v>
      </c>
      <c r="K7" s="4">
        <v>27.5</v>
      </c>
      <c r="L7" s="4">
        <f>LogisticsData[[#This Row],[Freight Cost]]+LogisticsData[[#This Row],[Fuel Cost]]+LogisticsData[[#This Row],[Toll Charges]]+LogisticsData[[#This Row],[Other Charges]]</f>
        <v>854.62</v>
      </c>
      <c r="M7" s="4">
        <f>IF(LogisticsData[[#This Row],[Distance (km)]]=0, 0, LogisticsData[[#This Row],[Total Cost]]/LogisticsData[[#This Row],[Distance (km)]])</f>
        <v>3.9663062143221794</v>
      </c>
      <c r="N7" s="4">
        <f>IF(LogisticsData[[#This Row],[Weight (kg)]]=0, 0, LogisticsData[[#This Row],[Total Cost]]/LogisticsData[[#This Row],[Weight (kg)]])</f>
        <v>0.42239334150488317</v>
      </c>
    </row>
    <row r="8" spans="1:14" x14ac:dyDescent="0.25">
      <c r="A8" s="2">
        <v>45298</v>
      </c>
      <c r="B8" s="2" t="str">
        <f>TEXT(LogisticsData[[#This Row],[Date]], "mmm-yyyy")</f>
        <v>Jan-2024</v>
      </c>
      <c r="C8" s="3" t="s">
        <v>13</v>
      </c>
      <c r="D8" s="3" t="s">
        <v>18</v>
      </c>
      <c r="E8" s="3" t="s">
        <v>21</v>
      </c>
      <c r="F8" s="3">
        <v>103.95</v>
      </c>
      <c r="G8" s="3">
        <v>345.71</v>
      </c>
      <c r="H8" s="4">
        <v>248.57</v>
      </c>
      <c r="I8" s="4">
        <v>100.24</v>
      </c>
      <c r="J8" s="4">
        <v>54.07</v>
      </c>
      <c r="K8" s="4">
        <v>64.78</v>
      </c>
      <c r="L8" s="4">
        <f>LogisticsData[[#This Row],[Freight Cost]]+LogisticsData[[#This Row],[Fuel Cost]]+LogisticsData[[#This Row],[Toll Charges]]+LogisticsData[[#This Row],[Other Charges]]</f>
        <v>467.65999999999997</v>
      </c>
      <c r="M8" s="4">
        <f>IF(LogisticsData[[#This Row],[Distance (km)]]=0, 0, LogisticsData[[#This Row],[Total Cost]]/LogisticsData[[#This Row],[Distance (km)]])</f>
        <v>4.4988936988936983</v>
      </c>
      <c r="N8" s="4">
        <f>IF(LogisticsData[[#This Row],[Weight (kg)]]=0, 0, LogisticsData[[#This Row],[Total Cost]]/LogisticsData[[#This Row],[Weight (kg)]])</f>
        <v>1.3527523068467791</v>
      </c>
    </row>
    <row r="9" spans="1:14" x14ac:dyDescent="0.25">
      <c r="A9" s="2">
        <v>45364</v>
      </c>
      <c r="B9" s="2" t="str">
        <f>TEXT(LogisticsData[[#This Row],[Date]], "mmm-yyyy")</f>
        <v>Mar-2024</v>
      </c>
      <c r="C9" s="3" t="s">
        <v>16</v>
      </c>
      <c r="D9" s="3" t="s">
        <v>20</v>
      </c>
      <c r="E9" s="3" t="s">
        <v>22</v>
      </c>
      <c r="F9" s="3">
        <v>1201.99</v>
      </c>
      <c r="G9" s="3">
        <v>7795.27</v>
      </c>
      <c r="H9" s="4">
        <v>3145.23</v>
      </c>
      <c r="I9" s="4">
        <v>1027.17</v>
      </c>
      <c r="J9" s="4">
        <v>37.33</v>
      </c>
      <c r="K9" s="4">
        <v>105.6</v>
      </c>
      <c r="L9" s="4">
        <f>LogisticsData[[#This Row],[Freight Cost]]+LogisticsData[[#This Row],[Fuel Cost]]+LogisticsData[[#This Row],[Toll Charges]]+LogisticsData[[#This Row],[Other Charges]]</f>
        <v>4315.33</v>
      </c>
      <c r="M9" s="4">
        <f>IF(LogisticsData[[#This Row],[Distance (km)]]=0, 0, LogisticsData[[#This Row],[Total Cost]]/LogisticsData[[#This Row],[Distance (km)]])</f>
        <v>3.5901546601885208</v>
      </c>
      <c r="N9" s="4">
        <f>IF(LogisticsData[[#This Row],[Weight (kg)]]=0, 0, LogisticsData[[#This Row],[Total Cost]]/LogisticsData[[#This Row],[Weight (kg)]])</f>
        <v>0.55358313438790441</v>
      </c>
    </row>
    <row r="10" spans="1:14" x14ac:dyDescent="0.25">
      <c r="A10" s="2">
        <v>45342</v>
      </c>
      <c r="B10" s="2" t="str">
        <f>TEXT(LogisticsData[[#This Row],[Date]], "mmm-yyyy")</f>
        <v>Feb-2024</v>
      </c>
      <c r="C10" s="3" t="s">
        <v>13</v>
      </c>
      <c r="D10" s="3" t="s">
        <v>18</v>
      </c>
      <c r="E10" s="3" t="s">
        <v>23</v>
      </c>
      <c r="F10" s="3">
        <v>1246.44</v>
      </c>
      <c r="G10" s="3">
        <v>1303.28</v>
      </c>
      <c r="H10" s="4">
        <v>3614.32</v>
      </c>
      <c r="I10" s="4">
        <v>1649.44</v>
      </c>
      <c r="J10" s="4">
        <v>62.32</v>
      </c>
      <c r="K10" s="4">
        <v>163.18</v>
      </c>
      <c r="L10" s="4">
        <f>LogisticsData[[#This Row],[Freight Cost]]+LogisticsData[[#This Row],[Fuel Cost]]+LogisticsData[[#This Row],[Toll Charges]]+LogisticsData[[#This Row],[Other Charges]]</f>
        <v>5489.26</v>
      </c>
      <c r="M10" s="4">
        <f>IF(LogisticsData[[#This Row],[Distance (km)]]=0, 0, LogisticsData[[#This Row],[Total Cost]]/LogisticsData[[#This Row],[Distance (km)]])</f>
        <v>4.4039504508841176</v>
      </c>
      <c r="N10" s="4">
        <f>IF(LogisticsData[[#This Row],[Weight (kg)]]=0, 0, LogisticsData[[#This Row],[Total Cost]]/LogisticsData[[#This Row],[Weight (kg)]])</f>
        <v>4.2118807930759319</v>
      </c>
    </row>
    <row r="11" spans="1:14" x14ac:dyDescent="0.25">
      <c r="A11" s="2">
        <v>45350</v>
      </c>
      <c r="B11" s="2" t="str">
        <f>TEXT(LogisticsData[[#This Row],[Date]], "mmm-yyyy")</f>
        <v>Feb-2024</v>
      </c>
      <c r="C11" s="3" t="s">
        <v>13</v>
      </c>
      <c r="D11" s="3" t="s">
        <v>19</v>
      </c>
      <c r="E11" s="3" t="s">
        <v>24</v>
      </c>
      <c r="F11" s="3">
        <v>791.39</v>
      </c>
      <c r="G11" s="3">
        <v>3353.6</v>
      </c>
      <c r="H11" s="4">
        <v>1209.8</v>
      </c>
      <c r="I11" s="4">
        <v>601.25</v>
      </c>
      <c r="J11" s="4">
        <v>51.56</v>
      </c>
      <c r="K11" s="4">
        <v>27.41</v>
      </c>
      <c r="L11" s="4">
        <f>LogisticsData[[#This Row],[Freight Cost]]+LogisticsData[[#This Row],[Fuel Cost]]+LogisticsData[[#This Row],[Toll Charges]]+LogisticsData[[#This Row],[Other Charges]]</f>
        <v>1890.02</v>
      </c>
      <c r="M11" s="4">
        <f>IF(LogisticsData[[#This Row],[Distance (km)]]=0, 0, LogisticsData[[#This Row],[Total Cost]]/LogisticsData[[#This Row],[Distance (km)]])</f>
        <v>2.3882283071557637</v>
      </c>
      <c r="N11" s="4">
        <f>IF(LogisticsData[[#This Row],[Weight (kg)]]=0, 0, LogisticsData[[#This Row],[Total Cost]]/LogisticsData[[#This Row],[Weight (kg)]])</f>
        <v>0.56357943702290081</v>
      </c>
    </row>
    <row r="12" spans="1:14" x14ac:dyDescent="0.25">
      <c r="A12" s="2">
        <v>45332</v>
      </c>
      <c r="B12" s="2" t="str">
        <f>TEXT(LogisticsData[[#This Row],[Date]], "mmm-yyyy")</f>
        <v>Feb-2024</v>
      </c>
      <c r="C12" s="3" t="s">
        <v>14</v>
      </c>
      <c r="D12" s="3" t="s">
        <v>17</v>
      </c>
      <c r="E12" s="3" t="s">
        <v>23</v>
      </c>
      <c r="F12" s="3">
        <v>734.01</v>
      </c>
      <c r="G12" s="3">
        <v>6855.51</v>
      </c>
      <c r="H12" s="4">
        <v>2475.75</v>
      </c>
      <c r="I12" s="4">
        <v>424.43</v>
      </c>
      <c r="J12" s="4">
        <v>83.3</v>
      </c>
      <c r="K12" s="4">
        <v>167.96</v>
      </c>
      <c r="L12" s="4">
        <f>LogisticsData[[#This Row],[Freight Cost]]+LogisticsData[[#This Row],[Fuel Cost]]+LogisticsData[[#This Row],[Toll Charges]]+LogisticsData[[#This Row],[Other Charges]]</f>
        <v>3151.44</v>
      </c>
      <c r="M12" s="4">
        <f>IF(LogisticsData[[#This Row],[Distance (km)]]=0, 0, LogisticsData[[#This Row],[Total Cost]]/LogisticsData[[#This Row],[Distance (km)]])</f>
        <v>4.2934564924183594</v>
      </c>
      <c r="N12" s="4">
        <f>IF(LogisticsData[[#This Row],[Weight (kg)]]=0, 0, LogisticsData[[#This Row],[Total Cost]]/LogisticsData[[#This Row],[Weight (kg)]])</f>
        <v>0.45969446474441727</v>
      </c>
    </row>
    <row r="13" spans="1:14" x14ac:dyDescent="0.25">
      <c r="A13" s="2">
        <v>45375</v>
      </c>
      <c r="B13" s="2" t="str">
        <f>TEXT(LogisticsData[[#This Row],[Date]], "mmm-yyyy")</f>
        <v>Mar-2024</v>
      </c>
      <c r="C13" s="3" t="s">
        <v>13</v>
      </c>
      <c r="D13" s="3" t="s">
        <v>17</v>
      </c>
      <c r="E13" s="3" t="s">
        <v>23</v>
      </c>
      <c r="F13" s="3">
        <v>1343.15</v>
      </c>
      <c r="G13" s="3">
        <v>4616.1000000000004</v>
      </c>
      <c r="H13" s="4">
        <v>3902.91</v>
      </c>
      <c r="I13" s="4">
        <v>1186.6199999999999</v>
      </c>
      <c r="J13" s="4">
        <v>49.11</v>
      </c>
      <c r="K13" s="4">
        <v>164.43</v>
      </c>
      <c r="L13" s="4">
        <f>LogisticsData[[#This Row],[Freight Cost]]+LogisticsData[[#This Row],[Fuel Cost]]+LogisticsData[[#This Row],[Toll Charges]]+LogisticsData[[#This Row],[Other Charges]]</f>
        <v>5303.07</v>
      </c>
      <c r="M13" s="4">
        <f>IF(LogisticsData[[#This Row],[Distance (km)]]=0, 0, LogisticsData[[#This Row],[Total Cost]]/LogisticsData[[#This Row],[Distance (km)]])</f>
        <v>3.9482336298998617</v>
      </c>
      <c r="N13" s="4">
        <f>IF(LogisticsData[[#This Row],[Weight (kg)]]=0, 0, LogisticsData[[#This Row],[Total Cost]]/LogisticsData[[#This Row],[Weight (kg)]])</f>
        <v>1.1488204328329108</v>
      </c>
    </row>
    <row r="14" spans="1:14" x14ac:dyDescent="0.25">
      <c r="A14" s="2">
        <v>45380</v>
      </c>
      <c r="B14" s="2" t="str">
        <f>TEXT(LogisticsData[[#This Row],[Date]], "mmm-yyyy")</f>
        <v>Mar-2024</v>
      </c>
      <c r="C14" s="3" t="s">
        <v>16</v>
      </c>
      <c r="D14" s="3" t="s">
        <v>19</v>
      </c>
      <c r="E14" s="3" t="s">
        <v>23</v>
      </c>
      <c r="F14" s="3">
        <v>309.38</v>
      </c>
      <c r="G14" s="3">
        <v>4706.3</v>
      </c>
      <c r="H14" s="4">
        <v>920.4</v>
      </c>
      <c r="I14" s="4">
        <v>240.4</v>
      </c>
      <c r="J14" s="4">
        <v>75.92</v>
      </c>
      <c r="K14" s="4">
        <v>104.36</v>
      </c>
      <c r="L14" s="4">
        <f>LogisticsData[[#This Row],[Freight Cost]]+LogisticsData[[#This Row],[Fuel Cost]]+LogisticsData[[#This Row],[Toll Charges]]+LogisticsData[[#This Row],[Other Charges]]</f>
        <v>1341.08</v>
      </c>
      <c r="M14" s="4">
        <f>IF(LogisticsData[[#This Row],[Distance (km)]]=0, 0, LogisticsData[[#This Row],[Total Cost]]/LogisticsData[[#This Row],[Distance (km)]])</f>
        <v>4.3347339840972268</v>
      </c>
      <c r="N14" s="4">
        <f>IF(LogisticsData[[#This Row],[Weight (kg)]]=0, 0, LogisticsData[[#This Row],[Total Cost]]/LogisticsData[[#This Row],[Weight (kg)]])</f>
        <v>0.28495421031383461</v>
      </c>
    </row>
    <row r="15" spans="1:14" x14ac:dyDescent="0.25">
      <c r="A15" s="2">
        <v>45361</v>
      </c>
      <c r="B15" s="2" t="str">
        <f>TEXT(LogisticsData[[#This Row],[Date]], "mmm-yyyy")</f>
        <v>Mar-2024</v>
      </c>
      <c r="C15" s="3" t="s">
        <v>13</v>
      </c>
      <c r="D15" s="3" t="s">
        <v>18</v>
      </c>
      <c r="E15" s="3" t="s">
        <v>22</v>
      </c>
      <c r="F15" s="3">
        <v>951.44</v>
      </c>
      <c r="G15" s="3">
        <v>7993.9</v>
      </c>
      <c r="H15" s="4">
        <v>2509.0300000000002</v>
      </c>
      <c r="I15" s="4">
        <v>1277.8800000000001</v>
      </c>
      <c r="J15" s="4">
        <v>7.24</v>
      </c>
      <c r="K15" s="4">
        <v>43.88</v>
      </c>
      <c r="L15" s="4">
        <f>LogisticsData[[#This Row],[Freight Cost]]+LogisticsData[[#This Row],[Fuel Cost]]+LogisticsData[[#This Row],[Toll Charges]]+LogisticsData[[#This Row],[Other Charges]]</f>
        <v>3838.03</v>
      </c>
      <c r="M15" s="4">
        <f>IF(LogisticsData[[#This Row],[Distance (km)]]=0, 0, LogisticsData[[#This Row],[Total Cost]]/LogisticsData[[#This Row],[Distance (km)]])</f>
        <v>4.0339170100058857</v>
      </c>
      <c r="N15" s="4">
        <f>IF(LogisticsData[[#This Row],[Weight (kg)]]=0, 0, LogisticsData[[#This Row],[Total Cost]]/LogisticsData[[#This Row],[Weight (kg)]])</f>
        <v>0.48011984137905156</v>
      </c>
    </row>
    <row r="16" spans="1:14" x14ac:dyDescent="0.25">
      <c r="A16" s="2">
        <v>45342</v>
      </c>
      <c r="B16" s="2" t="str">
        <f>TEXT(LogisticsData[[#This Row],[Date]], "mmm-yyyy")</f>
        <v>Feb-2024</v>
      </c>
      <c r="C16" s="3" t="s">
        <v>16</v>
      </c>
      <c r="D16" s="3" t="s">
        <v>20</v>
      </c>
      <c r="E16" s="3" t="s">
        <v>21</v>
      </c>
      <c r="F16" s="3">
        <v>549.86</v>
      </c>
      <c r="G16" s="3">
        <v>479.65</v>
      </c>
      <c r="H16" s="4">
        <v>1494.07</v>
      </c>
      <c r="I16" s="4">
        <v>742.85</v>
      </c>
      <c r="J16" s="4">
        <v>0.83</v>
      </c>
      <c r="K16" s="4">
        <v>106.01</v>
      </c>
      <c r="L16" s="4">
        <f>LogisticsData[[#This Row],[Freight Cost]]+LogisticsData[[#This Row],[Fuel Cost]]+LogisticsData[[#This Row],[Toll Charges]]+LogisticsData[[#This Row],[Other Charges]]</f>
        <v>2343.7600000000002</v>
      </c>
      <c r="M16" s="4">
        <f>IF(LogisticsData[[#This Row],[Distance (km)]]=0, 0, LogisticsData[[#This Row],[Total Cost]]/LogisticsData[[#This Row],[Distance (km)]])</f>
        <v>4.2624668097333869</v>
      </c>
      <c r="N16" s="4">
        <f>IF(LogisticsData[[#This Row],[Weight (kg)]]=0, 0, LogisticsData[[#This Row],[Total Cost]]/LogisticsData[[#This Row],[Weight (kg)]])</f>
        <v>4.8863963306577718</v>
      </c>
    </row>
    <row r="17" spans="1:14" x14ac:dyDescent="0.25">
      <c r="A17" s="2">
        <v>45296</v>
      </c>
      <c r="B17" s="2" t="str">
        <f>TEXT(LogisticsData[[#This Row],[Date]], "mmm-yyyy")</f>
        <v>Jan-2024</v>
      </c>
      <c r="C17" s="3" t="s">
        <v>14</v>
      </c>
      <c r="D17" s="3" t="s">
        <v>17</v>
      </c>
      <c r="E17" s="3" t="s">
        <v>22</v>
      </c>
      <c r="F17" s="3">
        <v>1362.8</v>
      </c>
      <c r="G17" s="3">
        <v>736.03</v>
      </c>
      <c r="H17" s="4">
        <v>3886.94</v>
      </c>
      <c r="I17" s="4">
        <v>1492.5</v>
      </c>
      <c r="J17" s="4">
        <v>71.650000000000006</v>
      </c>
      <c r="K17" s="4">
        <v>9.98</v>
      </c>
      <c r="L17" s="4">
        <f>LogisticsData[[#This Row],[Freight Cost]]+LogisticsData[[#This Row],[Fuel Cost]]+LogisticsData[[#This Row],[Toll Charges]]+LogisticsData[[#This Row],[Other Charges]]</f>
        <v>5461.07</v>
      </c>
      <c r="M17" s="4">
        <f>IF(LogisticsData[[#This Row],[Distance (km)]]=0, 0, LogisticsData[[#This Row],[Total Cost]]/LogisticsData[[#This Row],[Distance (km)]])</f>
        <v>4.0072424420311119</v>
      </c>
      <c r="N17" s="4">
        <f>IF(LogisticsData[[#This Row],[Weight (kg)]]=0, 0, LogisticsData[[#This Row],[Total Cost]]/LogisticsData[[#This Row],[Weight (kg)]])</f>
        <v>7.4196296346616304</v>
      </c>
    </row>
    <row r="18" spans="1:14" x14ac:dyDescent="0.25">
      <c r="A18" s="2">
        <v>45292</v>
      </c>
      <c r="B18" s="2" t="str">
        <f>TEXT(LogisticsData[[#This Row],[Date]], "mmm-yyyy")</f>
        <v>Jan-2024</v>
      </c>
      <c r="C18" s="3" t="s">
        <v>13</v>
      </c>
      <c r="D18" s="3" t="s">
        <v>18</v>
      </c>
      <c r="E18" s="3" t="s">
        <v>23</v>
      </c>
      <c r="F18" s="3">
        <v>1786.09</v>
      </c>
      <c r="G18" s="3">
        <v>9719.33</v>
      </c>
      <c r="H18" s="4">
        <v>4030.76</v>
      </c>
      <c r="I18" s="4">
        <v>2596.86</v>
      </c>
      <c r="J18" s="4">
        <v>35.47</v>
      </c>
      <c r="K18" s="4">
        <v>28.98</v>
      </c>
      <c r="L18" s="4">
        <f>LogisticsData[[#This Row],[Freight Cost]]+LogisticsData[[#This Row],[Fuel Cost]]+LogisticsData[[#This Row],[Toll Charges]]+LogisticsData[[#This Row],[Other Charges]]</f>
        <v>6692.0700000000006</v>
      </c>
      <c r="M18" s="4">
        <f>IF(LogisticsData[[#This Row],[Distance (km)]]=0, 0, LogisticsData[[#This Row],[Total Cost]]/LogisticsData[[#This Row],[Distance (km)]])</f>
        <v>3.7467708794069732</v>
      </c>
      <c r="N18" s="4">
        <f>IF(LogisticsData[[#This Row],[Weight (kg)]]=0, 0, LogisticsData[[#This Row],[Total Cost]]/LogisticsData[[#This Row],[Weight (kg)]])</f>
        <v>0.68853202844228978</v>
      </c>
    </row>
    <row r="19" spans="1:14" x14ac:dyDescent="0.25">
      <c r="A19" s="2">
        <v>45344</v>
      </c>
      <c r="B19" s="2" t="str">
        <f>TEXT(LogisticsData[[#This Row],[Date]], "mmm-yyyy")</f>
        <v>Feb-2024</v>
      </c>
      <c r="C19" s="3" t="s">
        <v>14</v>
      </c>
      <c r="D19" s="3" t="s">
        <v>17</v>
      </c>
      <c r="E19" s="3" t="s">
        <v>23</v>
      </c>
      <c r="F19" s="3">
        <v>133.65</v>
      </c>
      <c r="G19" s="3">
        <v>7019.24</v>
      </c>
      <c r="H19" s="4">
        <v>301.05</v>
      </c>
      <c r="I19" s="4">
        <v>90.38</v>
      </c>
      <c r="J19" s="4">
        <v>47.66</v>
      </c>
      <c r="K19" s="4">
        <v>29.03</v>
      </c>
      <c r="L19" s="4">
        <f>LogisticsData[[#This Row],[Freight Cost]]+LogisticsData[[#This Row],[Fuel Cost]]+LogisticsData[[#This Row],[Toll Charges]]+LogisticsData[[#This Row],[Other Charges]]</f>
        <v>468.12</v>
      </c>
      <c r="M19" s="4">
        <f>IF(LogisticsData[[#This Row],[Distance (km)]]=0, 0, LogisticsData[[#This Row],[Total Cost]]/LogisticsData[[#This Row],[Distance (km)]])</f>
        <v>3.5025813692480359</v>
      </c>
      <c r="N19" s="4">
        <f>IF(LogisticsData[[#This Row],[Weight (kg)]]=0, 0, LogisticsData[[#This Row],[Total Cost]]/LogisticsData[[#This Row],[Weight (kg)]])</f>
        <v>6.669098078994308E-2</v>
      </c>
    </row>
    <row r="20" spans="1:14" x14ac:dyDescent="0.25">
      <c r="A20" s="2">
        <v>45363</v>
      </c>
      <c r="B20" s="2" t="str">
        <f>TEXT(LogisticsData[[#This Row],[Date]], "mmm-yyyy")</f>
        <v>Mar-2024</v>
      </c>
      <c r="C20" s="3" t="s">
        <v>15</v>
      </c>
      <c r="D20" s="3" t="s">
        <v>20</v>
      </c>
      <c r="E20" s="3" t="s">
        <v>22</v>
      </c>
      <c r="F20" s="3">
        <v>656.14</v>
      </c>
      <c r="G20" s="3">
        <v>8493.49</v>
      </c>
      <c r="H20" s="4">
        <v>2048.4699999999998</v>
      </c>
      <c r="I20" s="4">
        <v>968.6</v>
      </c>
      <c r="J20" s="4">
        <v>78.73</v>
      </c>
      <c r="K20" s="4">
        <v>85.51</v>
      </c>
      <c r="L20" s="4">
        <f>LogisticsData[[#This Row],[Freight Cost]]+LogisticsData[[#This Row],[Fuel Cost]]+LogisticsData[[#This Row],[Toll Charges]]+LogisticsData[[#This Row],[Other Charges]]</f>
        <v>3181.31</v>
      </c>
      <c r="M20" s="4">
        <f>IF(LogisticsData[[#This Row],[Distance (km)]]=0, 0, LogisticsData[[#This Row],[Total Cost]]/LogisticsData[[#This Row],[Distance (km)]])</f>
        <v>4.8485231810284395</v>
      </c>
      <c r="N20" s="4">
        <f>IF(LogisticsData[[#This Row],[Weight (kg)]]=0, 0, LogisticsData[[#This Row],[Total Cost]]/LogisticsData[[#This Row],[Weight (kg)]])</f>
        <v>0.37455863255269622</v>
      </c>
    </row>
    <row r="21" spans="1:14" x14ac:dyDescent="0.25">
      <c r="A21" s="2">
        <v>45369</v>
      </c>
      <c r="B21" s="2" t="str">
        <f>TEXT(LogisticsData[[#This Row],[Date]], "mmm-yyyy")</f>
        <v>Mar-2024</v>
      </c>
      <c r="C21" s="3" t="s">
        <v>15</v>
      </c>
      <c r="D21" s="3" t="s">
        <v>17</v>
      </c>
      <c r="E21" s="3" t="s">
        <v>24</v>
      </c>
      <c r="F21" s="3">
        <v>1004.25</v>
      </c>
      <c r="G21" s="3">
        <v>8132.13</v>
      </c>
      <c r="H21" s="4">
        <v>1916.45</v>
      </c>
      <c r="I21" s="4">
        <v>1103.4100000000001</v>
      </c>
      <c r="J21" s="4">
        <v>51.89</v>
      </c>
      <c r="K21" s="4">
        <v>134.72</v>
      </c>
      <c r="L21" s="4">
        <f>LogisticsData[[#This Row],[Freight Cost]]+LogisticsData[[#This Row],[Fuel Cost]]+LogisticsData[[#This Row],[Toll Charges]]+LogisticsData[[#This Row],[Other Charges]]</f>
        <v>3206.47</v>
      </c>
      <c r="M21" s="4">
        <f>IF(LogisticsData[[#This Row],[Distance (km)]]=0, 0, LogisticsData[[#This Row],[Total Cost]]/LogisticsData[[#This Row],[Distance (km)]])</f>
        <v>3.1929001742593974</v>
      </c>
      <c r="N21" s="4">
        <f>IF(LogisticsData[[#This Row],[Weight (kg)]]=0, 0, LogisticsData[[#This Row],[Total Cost]]/LogisticsData[[#This Row],[Weight (kg)]])</f>
        <v>0.39429645123725271</v>
      </c>
    </row>
    <row r="22" spans="1:14" x14ac:dyDescent="0.25">
      <c r="A22" s="2">
        <v>45323</v>
      </c>
      <c r="B22" s="2" t="str">
        <f>TEXT(LogisticsData[[#This Row],[Date]], "mmm-yyyy")</f>
        <v>Feb-2024</v>
      </c>
      <c r="C22" s="3" t="s">
        <v>15</v>
      </c>
      <c r="D22" s="3" t="s">
        <v>17</v>
      </c>
      <c r="E22" s="3" t="s">
        <v>23</v>
      </c>
      <c r="F22" s="3">
        <v>417.7</v>
      </c>
      <c r="G22" s="3">
        <v>5941.96</v>
      </c>
      <c r="H22" s="4">
        <v>960.62</v>
      </c>
      <c r="I22" s="4">
        <v>515.71</v>
      </c>
      <c r="J22" s="4">
        <v>17.57</v>
      </c>
      <c r="K22" s="4">
        <v>143.33000000000001</v>
      </c>
      <c r="L22" s="4">
        <f>LogisticsData[[#This Row],[Freight Cost]]+LogisticsData[[#This Row],[Fuel Cost]]+LogisticsData[[#This Row],[Toll Charges]]+LogisticsData[[#This Row],[Other Charges]]</f>
        <v>1637.2299999999998</v>
      </c>
      <c r="M22" s="4">
        <f>IF(LogisticsData[[#This Row],[Distance (km)]]=0, 0, LogisticsData[[#This Row],[Total Cost]]/LogisticsData[[#This Row],[Distance (km)]])</f>
        <v>3.9196313143404353</v>
      </c>
      <c r="N22" s="4">
        <f>IF(LogisticsData[[#This Row],[Weight (kg)]]=0, 0, LogisticsData[[#This Row],[Total Cost]]/LogisticsData[[#This Row],[Weight (kg)]])</f>
        <v>0.27553702818598574</v>
      </c>
    </row>
    <row r="23" spans="1:14" x14ac:dyDescent="0.25">
      <c r="A23" s="2">
        <v>45386</v>
      </c>
      <c r="B23" s="2" t="str">
        <f>TEXT(LogisticsData[[#This Row],[Date]], "mmm-yyyy")</f>
        <v>Apr-2024</v>
      </c>
      <c r="C23" s="3" t="s">
        <v>16</v>
      </c>
      <c r="D23" s="3" t="s">
        <v>20</v>
      </c>
      <c r="E23" s="3" t="s">
        <v>23</v>
      </c>
      <c r="F23" s="3">
        <v>1536.06</v>
      </c>
      <c r="G23" s="3">
        <v>5728.85</v>
      </c>
      <c r="H23" s="4">
        <v>2604.4699999999998</v>
      </c>
      <c r="I23" s="4">
        <v>1899.43</v>
      </c>
      <c r="J23" s="4">
        <v>81.59</v>
      </c>
      <c r="K23" s="4">
        <v>4.09</v>
      </c>
      <c r="L23" s="4">
        <f>LogisticsData[[#This Row],[Freight Cost]]+LogisticsData[[#This Row],[Fuel Cost]]+LogisticsData[[#This Row],[Toll Charges]]+LogisticsData[[#This Row],[Other Charges]]</f>
        <v>4589.58</v>
      </c>
      <c r="M23" s="4">
        <f>IF(LogisticsData[[#This Row],[Distance (km)]]=0, 0, LogisticsData[[#This Row],[Total Cost]]/LogisticsData[[#This Row],[Distance (km)]])</f>
        <v>2.9878910980039843</v>
      </c>
      <c r="N23" s="4">
        <f>IF(LogisticsData[[#This Row],[Weight (kg)]]=0, 0, LogisticsData[[#This Row],[Total Cost]]/LogisticsData[[#This Row],[Weight (kg)]])</f>
        <v>0.8011346081674332</v>
      </c>
    </row>
    <row r="24" spans="1:14" x14ac:dyDescent="0.25">
      <c r="A24" s="2">
        <v>45400</v>
      </c>
      <c r="B24" s="2" t="str">
        <f>TEXT(LogisticsData[[#This Row],[Date]], "mmm-yyyy")</f>
        <v>Apr-2024</v>
      </c>
      <c r="C24" s="3" t="s">
        <v>16</v>
      </c>
      <c r="D24" s="3" t="s">
        <v>20</v>
      </c>
      <c r="E24" s="3" t="s">
        <v>23</v>
      </c>
      <c r="F24" s="3">
        <v>1046.1099999999999</v>
      </c>
      <c r="G24" s="3">
        <v>7013.82</v>
      </c>
      <c r="H24" s="4">
        <v>1781.63</v>
      </c>
      <c r="I24" s="4">
        <v>884.93</v>
      </c>
      <c r="J24" s="4">
        <v>33.64</v>
      </c>
      <c r="K24" s="4">
        <v>5.66</v>
      </c>
      <c r="L24" s="4">
        <f>LogisticsData[[#This Row],[Freight Cost]]+LogisticsData[[#This Row],[Fuel Cost]]+LogisticsData[[#This Row],[Toll Charges]]+LogisticsData[[#This Row],[Other Charges]]</f>
        <v>2705.8599999999997</v>
      </c>
      <c r="M24" s="4">
        <f>IF(LogisticsData[[#This Row],[Distance (km)]]=0, 0, LogisticsData[[#This Row],[Total Cost]]/LogisticsData[[#This Row],[Distance (km)]])</f>
        <v>2.5865922321744366</v>
      </c>
      <c r="N24" s="4">
        <f>IF(LogisticsData[[#This Row],[Weight (kg)]]=0, 0, LogisticsData[[#This Row],[Total Cost]]/LogisticsData[[#This Row],[Weight (kg)]])</f>
        <v>0.38578976934110082</v>
      </c>
    </row>
    <row r="25" spans="1:14" x14ac:dyDescent="0.25">
      <c r="A25" s="2">
        <v>45378</v>
      </c>
      <c r="B25" s="2" t="str">
        <f>TEXT(LogisticsData[[#This Row],[Date]], "mmm-yyyy")</f>
        <v>Mar-2024</v>
      </c>
      <c r="C25" s="3" t="s">
        <v>14</v>
      </c>
      <c r="D25" s="3" t="s">
        <v>18</v>
      </c>
      <c r="E25" s="3" t="s">
        <v>24</v>
      </c>
      <c r="F25" s="3">
        <v>467.16</v>
      </c>
      <c r="G25" s="3">
        <v>8303.2900000000009</v>
      </c>
      <c r="H25" s="4">
        <v>1409.65</v>
      </c>
      <c r="I25" s="4">
        <v>404.06</v>
      </c>
      <c r="J25" s="4">
        <v>60.01</v>
      </c>
      <c r="K25" s="4">
        <v>82.36</v>
      </c>
      <c r="L25" s="4">
        <f>LogisticsData[[#This Row],[Freight Cost]]+LogisticsData[[#This Row],[Fuel Cost]]+LogisticsData[[#This Row],[Toll Charges]]+LogisticsData[[#This Row],[Other Charges]]</f>
        <v>1956.08</v>
      </c>
      <c r="M25" s="4">
        <f>IF(LogisticsData[[#This Row],[Distance (km)]]=0, 0, LogisticsData[[#This Row],[Total Cost]]/LogisticsData[[#This Row],[Distance (km)]])</f>
        <v>4.1871735593800832</v>
      </c>
      <c r="N25" s="4">
        <f>IF(LogisticsData[[#This Row],[Weight (kg)]]=0, 0, LogisticsData[[#This Row],[Total Cost]]/LogisticsData[[#This Row],[Weight (kg)]])</f>
        <v>0.23557890908302609</v>
      </c>
    </row>
    <row r="26" spans="1:14" x14ac:dyDescent="0.25">
      <c r="A26" s="2">
        <v>45356</v>
      </c>
      <c r="B26" s="2" t="str">
        <f>TEXT(LogisticsData[[#This Row],[Date]], "mmm-yyyy")</f>
        <v>Mar-2024</v>
      </c>
      <c r="C26" s="3" t="s">
        <v>14</v>
      </c>
      <c r="D26" s="3" t="s">
        <v>19</v>
      </c>
      <c r="E26" s="3" t="s">
        <v>21</v>
      </c>
      <c r="F26" s="3">
        <v>1879.62</v>
      </c>
      <c r="G26" s="3">
        <v>807.57</v>
      </c>
      <c r="H26" s="4">
        <v>4716.82</v>
      </c>
      <c r="I26" s="4">
        <v>2727.95</v>
      </c>
      <c r="J26" s="4">
        <v>68.09</v>
      </c>
      <c r="K26" s="4">
        <v>153.22</v>
      </c>
      <c r="L26" s="4">
        <f>LogisticsData[[#This Row],[Freight Cost]]+LogisticsData[[#This Row],[Fuel Cost]]+LogisticsData[[#This Row],[Toll Charges]]+LogisticsData[[#This Row],[Other Charges]]</f>
        <v>7666.08</v>
      </c>
      <c r="M26" s="4">
        <f>IF(LogisticsData[[#This Row],[Distance (km)]]=0, 0, LogisticsData[[#This Row],[Total Cost]]/LogisticsData[[#This Row],[Distance (km)]])</f>
        <v>4.0785265106776905</v>
      </c>
      <c r="N26" s="4">
        <f>IF(LogisticsData[[#This Row],[Weight (kg)]]=0, 0, LogisticsData[[#This Row],[Total Cost]]/LogisticsData[[#This Row],[Weight (kg)]])</f>
        <v>9.4927746201567658</v>
      </c>
    </row>
    <row r="27" spans="1:14" x14ac:dyDescent="0.25">
      <c r="A27" s="2">
        <v>45326</v>
      </c>
      <c r="B27" s="2" t="str">
        <f>TEXT(LogisticsData[[#This Row],[Date]], "mmm-yyyy")</f>
        <v>Feb-2024</v>
      </c>
      <c r="C27" s="3" t="s">
        <v>16</v>
      </c>
      <c r="D27" s="3" t="s">
        <v>20</v>
      </c>
      <c r="E27" s="3" t="s">
        <v>22</v>
      </c>
      <c r="F27" s="3">
        <v>395.62</v>
      </c>
      <c r="G27" s="3">
        <v>4372.5200000000004</v>
      </c>
      <c r="H27" s="4">
        <v>1156.6099999999999</v>
      </c>
      <c r="I27" s="4">
        <v>585.45000000000005</v>
      </c>
      <c r="J27" s="4">
        <v>60.7</v>
      </c>
      <c r="K27" s="4">
        <v>184.52</v>
      </c>
      <c r="L27" s="4">
        <f>LogisticsData[[#This Row],[Freight Cost]]+LogisticsData[[#This Row],[Fuel Cost]]+LogisticsData[[#This Row],[Toll Charges]]+LogisticsData[[#This Row],[Other Charges]]</f>
        <v>1987.28</v>
      </c>
      <c r="M27" s="4">
        <f>IF(LogisticsData[[#This Row],[Distance (km)]]=0, 0, LogisticsData[[#This Row],[Total Cost]]/LogisticsData[[#This Row],[Distance (km)]])</f>
        <v>5.0232040847277686</v>
      </c>
      <c r="N27" s="4">
        <f>IF(LogisticsData[[#This Row],[Weight (kg)]]=0, 0, LogisticsData[[#This Row],[Total Cost]]/LogisticsData[[#This Row],[Weight (kg)]])</f>
        <v>0.45449306120955418</v>
      </c>
    </row>
    <row r="28" spans="1:14" x14ac:dyDescent="0.25">
      <c r="A28" s="2">
        <v>45317</v>
      </c>
      <c r="B28" s="2" t="str">
        <f>TEXT(LogisticsData[[#This Row],[Date]], "mmm-yyyy")</f>
        <v>Jan-2024</v>
      </c>
      <c r="C28" s="3" t="s">
        <v>15</v>
      </c>
      <c r="D28" s="3" t="s">
        <v>17</v>
      </c>
      <c r="E28" s="3" t="s">
        <v>24</v>
      </c>
      <c r="F28" s="3">
        <v>1588.55</v>
      </c>
      <c r="G28" s="3">
        <v>7172.53</v>
      </c>
      <c r="H28" s="4">
        <v>3249.48</v>
      </c>
      <c r="I28" s="4">
        <v>1611.1</v>
      </c>
      <c r="J28" s="4">
        <v>43.28</v>
      </c>
      <c r="K28" s="4">
        <v>181.85</v>
      </c>
      <c r="L28" s="4">
        <f>LogisticsData[[#This Row],[Freight Cost]]+LogisticsData[[#This Row],[Fuel Cost]]+LogisticsData[[#This Row],[Toll Charges]]+LogisticsData[[#This Row],[Other Charges]]</f>
        <v>5085.71</v>
      </c>
      <c r="M28" s="4">
        <f>IF(LogisticsData[[#This Row],[Distance (km)]]=0, 0, LogisticsData[[#This Row],[Total Cost]]/LogisticsData[[#This Row],[Distance (km)]])</f>
        <v>3.2014793365018415</v>
      </c>
      <c r="N28" s="4">
        <f>IF(LogisticsData[[#This Row],[Weight (kg)]]=0, 0, LogisticsData[[#This Row],[Total Cost]]/LogisticsData[[#This Row],[Weight (kg)]])</f>
        <v>0.70905384850255071</v>
      </c>
    </row>
    <row r="29" spans="1:14" x14ac:dyDescent="0.25">
      <c r="A29" s="2">
        <v>45369</v>
      </c>
      <c r="B29" s="2" t="str">
        <f>TEXT(LogisticsData[[#This Row],[Date]], "mmm-yyyy")</f>
        <v>Mar-2024</v>
      </c>
      <c r="C29" s="3" t="s">
        <v>14</v>
      </c>
      <c r="D29" s="3" t="s">
        <v>18</v>
      </c>
      <c r="E29" s="3" t="s">
        <v>24</v>
      </c>
      <c r="F29" s="3">
        <v>838.15</v>
      </c>
      <c r="G29" s="3">
        <v>5668.83</v>
      </c>
      <c r="H29" s="4">
        <v>2732.2</v>
      </c>
      <c r="I29" s="4">
        <v>941.8</v>
      </c>
      <c r="J29" s="4">
        <v>42.42</v>
      </c>
      <c r="K29" s="4">
        <v>63.7</v>
      </c>
      <c r="L29" s="4">
        <f>LogisticsData[[#This Row],[Freight Cost]]+LogisticsData[[#This Row],[Fuel Cost]]+LogisticsData[[#This Row],[Toll Charges]]+LogisticsData[[#This Row],[Other Charges]]</f>
        <v>3780.12</v>
      </c>
      <c r="M29" s="4">
        <f>IF(LogisticsData[[#This Row],[Distance (km)]]=0, 0, LogisticsData[[#This Row],[Total Cost]]/LogisticsData[[#This Row],[Distance (km)]])</f>
        <v>4.5100757620950906</v>
      </c>
      <c r="N29" s="4">
        <f>IF(LogisticsData[[#This Row],[Weight (kg)]]=0, 0, LogisticsData[[#This Row],[Total Cost]]/LogisticsData[[#This Row],[Weight (kg)]])</f>
        <v>0.66682542958599922</v>
      </c>
    </row>
    <row r="30" spans="1:14" x14ac:dyDescent="0.25">
      <c r="A30" s="2">
        <v>45304</v>
      </c>
      <c r="B30" s="2" t="str">
        <f>TEXT(LogisticsData[[#This Row],[Date]], "mmm-yyyy")</f>
        <v>Jan-2024</v>
      </c>
      <c r="C30" s="3" t="s">
        <v>14</v>
      </c>
      <c r="D30" s="3" t="s">
        <v>17</v>
      </c>
      <c r="E30" s="3" t="s">
        <v>23</v>
      </c>
      <c r="F30" s="3">
        <v>324.98</v>
      </c>
      <c r="G30" s="3">
        <v>2768.01</v>
      </c>
      <c r="H30" s="4">
        <v>992.28</v>
      </c>
      <c r="I30" s="4">
        <v>356.11</v>
      </c>
      <c r="J30" s="4">
        <v>20.12</v>
      </c>
      <c r="K30" s="4">
        <v>98.85</v>
      </c>
      <c r="L30" s="4">
        <f>LogisticsData[[#This Row],[Freight Cost]]+LogisticsData[[#This Row],[Fuel Cost]]+LogisticsData[[#This Row],[Toll Charges]]+LogisticsData[[#This Row],[Other Charges]]</f>
        <v>1467.3599999999997</v>
      </c>
      <c r="M30" s="4">
        <f>IF(LogisticsData[[#This Row],[Distance (km)]]=0, 0, LogisticsData[[#This Row],[Total Cost]]/LogisticsData[[#This Row],[Distance (km)]])</f>
        <v>4.5152317065665564</v>
      </c>
      <c r="N30" s="4">
        <f>IF(LogisticsData[[#This Row],[Weight (kg)]]=0, 0, LogisticsData[[#This Row],[Total Cost]]/LogisticsData[[#This Row],[Weight (kg)]])</f>
        <v>0.53011369178579537</v>
      </c>
    </row>
    <row r="31" spans="1:14" x14ac:dyDescent="0.25">
      <c r="A31" s="2">
        <v>45327</v>
      </c>
      <c r="B31" s="2" t="str">
        <f>TEXT(LogisticsData[[#This Row],[Date]], "mmm-yyyy")</f>
        <v>Feb-2024</v>
      </c>
      <c r="C31" s="3" t="s">
        <v>13</v>
      </c>
      <c r="D31" s="3" t="s">
        <v>17</v>
      </c>
      <c r="E31" s="3" t="s">
        <v>24</v>
      </c>
      <c r="F31" s="3">
        <v>373.18</v>
      </c>
      <c r="G31" s="3">
        <v>9406.4599999999991</v>
      </c>
      <c r="H31" s="4">
        <v>1168.54</v>
      </c>
      <c r="I31" s="4">
        <v>288.38</v>
      </c>
      <c r="J31" s="4">
        <v>38.840000000000003</v>
      </c>
      <c r="K31" s="4">
        <v>64.849999999999994</v>
      </c>
      <c r="L31" s="4">
        <f>LogisticsData[[#This Row],[Freight Cost]]+LogisticsData[[#This Row],[Fuel Cost]]+LogisticsData[[#This Row],[Toll Charges]]+LogisticsData[[#This Row],[Other Charges]]</f>
        <v>1560.61</v>
      </c>
      <c r="M31" s="4">
        <f>IF(LogisticsData[[#This Row],[Distance (km)]]=0, 0, LogisticsData[[#This Row],[Total Cost]]/LogisticsData[[#This Row],[Distance (km)]])</f>
        <v>4.1819229326330456</v>
      </c>
      <c r="N31" s="4">
        <f>IF(LogisticsData[[#This Row],[Weight (kg)]]=0, 0, LogisticsData[[#This Row],[Total Cost]]/LogisticsData[[#This Row],[Weight (kg)]])</f>
        <v>0.1659083225783132</v>
      </c>
    </row>
    <row r="32" spans="1:14" x14ac:dyDescent="0.25">
      <c r="A32" s="2">
        <v>45401</v>
      </c>
      <c r="B32" s="2" t="str">
        <f>TEXT(LogisticsData[[#This Row],[Date]], "mmm-yyyy")</f>
        <v>Apr-2024</v>
      </c>
      <c r="C32" s="3" t="s">
        <v>16</v>
      </c>
      <c r="D32" s="3" t="s">
        <v>20</v>
      </c>
      <c r="E32" s="3" t="s">
        <v>21</v>
      </c>
      <c r="F32" s="3">
        <v>243.93</v>
      </c>
      <c r="G32" s="3">
        <v>1674.94</v>
      </c>
      <c r="H32" s="4">
        <v>470.59</v>
      </c>
      <c r="I32" s="4">
        <v>355.74</v>
      </c>
      <c r="J32" s="4">
        <v>4.29</v>
      </c>
      <c r="K32" s="4">
        <v>162.77000000000001</v>
      </c>
      <c r="L32" s="4">
        <f>LogisticsData[[#This Row],[Freight Cost]]+LogisticsData[[#This Row],[Fuel Cost]]+LogisticsData[[#This Row],[Toll Charges]]+LogisticsData[[#This Row],[Other Charges]]</f>
        <v>993.38999999999987</v>
      </c>
      <c r="M32" s="4">
        <f>IF(LogisticsData[[#This Row],[Distance (km)]]=0, 0, LogisticsData[[#This Row],[Total Cost]]/LogisticsData[[#This Row],[Distance (km)]])</f>
        <v>4.0724388144139709</v>
      </c>
      <c r="N32" s="4">
        <f>IF(LogisticsData[[#This Row],[Weight (kg)]]=0, 0, LogisticsData[[#This Row],[Total Cost]]/LogisticsData[[#This Row],[Weight (kg)]])</f>
        <v>0.59308990172782294</v>
      </c>
    </row>
    <row r="33" spans="1:14" x14ac:dyDescent="0.25">
      <c r="A33" s="2">
        <v>45382</v>
      </c>
      <c r="B33" s="2" t="str">
        <f>TEXT(LogisticsData[[#This Row],[Date]], "mmm-yyyy")</f>
        <v>Mar-2024</v>
      </c>
      <c r="C33" s="3" t="s">
        <v>15</v>
      </c>
      <c r="D33" s="3" t="s">
        <v>20</v>
      </c>
      <c r="E33" s="3" t="s">
        <v>24</v>
      </c>
      <c r="F33" s="3">
        <v>65.650000000000006</v>
      </c>
      <c r="G33" s="3">
        <v>7187.67</v>
      </c>
      <c r="H33" s="4">
        <v>131.66</v>
      </c>
      <c r="I33" s="4">
        <v>46.69</v>
      </c>
      <c r="J33" s="4">
        <v>57.88</v>
      </c>
      <c r="K33" s="4">
        <v>189.14</v>
      </c>
      <c r="L33" s="4">
        <f>LogisticsData[[#This Row],[Freight Cost]]+LogisticsData[[#This Row],[Fuel Cost]]+LogisticsData[[#This Row],[Toll Charges]]+LogisticsData[[#This Row],[Other Charges]]</f>
        <v>425.37</v>
      </c>
      <c r="M33" s="4">
        <f>IF(LogisticsData[[#This Row],[Distance (km)]]=0, 0, LogisticsData[[#This Row],[Total Cost]]/LogisticsData[[#This Row],[Distance (km)]])</f>
        <v>6.4793602437166786</v>
      </c>
      <c r="N33" s="4">
        <f>IF(LogisticsData[[#This Row],[Weight (kg)]]=0, 0, LogisticsData[[#This Row],[Total Cost]]/LogisticsData[[#This Row],[Weight (kg)]])</f>
        <v>5.9180513295685529E-2</v>
      </c>
    </row>
    <row r="34" spans="1:14" x14ac:dyDescent="0.25">
      <c r="A34" s="2">
        <v>45312</v>
      </c>
      <c r="B34" s="2" t="str">
        <f>TEXT(LogisticsData[[#This Row],[Date]], "mmm-yyyy")</f>
        <v>Jan-2024</v>
      </c>
      <c r="C34" s="3" t="s">
        <v>13</v>
      </c>
      <c r="D34" s="3" t="s">
        <v>20</v>
      </c>
      <c r="E34" s="3" t="s">
        <v>23</v>
      </c>
      <c r="F34" s="3">
        <v>1549.4</v>
      </c>
      <c r="G34" s="3">
        <v>1267.28</v>
      </c>
      <c r="H34" s="4">
        <v>5279.13</v>
      </c>
      <c r="I34" s="4">
        <v>1786.96</v>
      </c>
      <c r="J34" s="4">
        <v>23.62</v>
      </c>
      <c r="K34" s="4">
        <v>199.36</v>
      </c>
      <c r="L34" s="4">
        <f>LogisticsData[[#This Row],[Freight Cost]]+LogisticsData[[#This Row],[Fuel Cost]]+LogisticsData[[#This Row],[Toll Charges]]+LogisticsData[[#This Row],[Other Charges]]</f>
        <v>7289.07</v>
      </c>
      <c r="M34" s="4">
        <f>IF(LogisticsData[[#This Row],[Distance (km)]]=0, 0, LogisticsData[[#This Row],[Total Cost]]/LogisticsData[[#This Row],[Distance (km)]])</f>
        <v>4.7044468826642563</v>
      </c>
      <c r="N34" s="4">
        <f>IF(LogisticsData[[#This Row],[Weight (kg)]]=0, 0, LogisticsData[[#This Row],[Total Cost]]/LogisticsData[[#This Row],[Weight (kg)]])</f>
        <v>5.7517438924310333</v>
      </c>
    </row>
    <row r="35" spans="1:14" x14ac:dyDescent="0.25">
      <c r="A35" s="2">
        <v>45310</v>
      </c>
      <c r="B35" s="2" t="str">
        <f>TEXT(LogisticsData[[#This Row],[Date]], "mmm-yyyy")</f>
        <v>Jan-2024</v>
      </c>
      <c r="C35" s="3" t="s">
        <v>13</v>
      </c>
      <c r="D35" s="3" t="s">
        <v>18</v>
      </c>
      <c r="E35" s="3" t="s">
        <v>21</v>
      </c>
      <c r="F35" s="3">
        <v>1059.44</v>
      </c>
      <c r="G35" s="3">
        <v>8366.74</v>
      </c>
      <c r="H35" s="4">
        <v>2183.64</v>
      </c>
      <c r="I35" s="4">
        <v>1579.01</v>
      </c>
      <c r="J35" s="4">
        <v>80.75</v>
      </c>
      <c r="K35" s="4">
        <v>71.22</v>
      </c>
      <c r="L35" s="4">
        <f>LogisticsData[[#This Row],[Freight Cost]]+LogisticsData[[#This Row],[Fuel Cost]]+LogisticsData[[#This Row],[Toll Charges]]+LogisticsData[[#This Row],[Other Charges]]</f>
        <v>3914.6199999999994</v>
      </c>
      <c r="M35" s="4">
        <f>IF(LogisticsData[[#This Row],[Distance (km)]]=0, 0, LogisticsData[[#This Row],[Total Cost]]/LogisticsData[[#This Row],[Distance (km)]])</f>
        <v>3.6949898059352102</v>
      </c>
      <c r="N35" s="4">
        <f>IF(LogisticsData[[#This Row],[Weight (kg)]]=0, 0, LogisticsData[[#This Row],[Total Cost]]/LogisticsData[[#This Row],[Weight (kg)]])</f>
        <v>0.46787876759645924</v>
      </c>
    </row>
    <row r="36" spans="1:14" x14ac:dyDescent="0.25">
      <c r="A36" s="2">
        <v>45326</v>
      </c>
      <c r="B36" s="2" t="str">
        <f>TEXT(LogisticsData[[#This Row],[Date]], "mmm-yyyy")</f>
        <v>Feb-2024</v>
      </c>
      <c r="C36" s="3" t="s">
        <v>16</v>
      </c>
      <c r="D36" s="3" t="s">
        <v>19</v>
      </c>
      <c r="E36" s="3" t="s">
        <v>23</v>
      </c>
      <c r="F36" s="3">
        <v>1570.66</v>
      </c>
      <c r="G36" s="3">
        <v>1050.51</v>
      </c>
      <c r="H36" s="4">
        <v>4883.87</v>
      </c>
      <c r="I36" s="4">
        <v>1312.75</v>
      </c>
      <c r="J36" s="4">
        <v>20.87</v>
      </c>
      <c r="K36" s="4">
        <v>86.12</v>
      </c>
      <c r="L36" s="4">
        <f>LogisticsData[[#This Row],[Freight Cost]]+LogisticsData[[#This Row],[Fuel Cost]]+LogisticsData[[#This Row],[Toll Charges]]+LogisticsData[[#This Row],[Other Charges]]</f>
        <v>6303.61</v>
      </c>
      <c r="M36" s="4">
        <f>IF(LogisticsData[[#This Row],[Distance (km)]]=0, 0, LogisticsData[[#This Row],[Total Cost]]/LogisticsData[[#This Row],[Distance (km)]])</f>
        <v>4.0133510753441222</v>
      </c>
      <c r="N36" s="4">
        <f>IF(LogisticsData[[#This Row],[Weight (kg)]]=0, 0, LogisticsData[[#This Row],[Total Cost]]/LogisticsData[[#This Row],[Weight (kg)]])</f>
        <v>6.0005235552255565</v>
      </c>
    </row>
    <row r="37" spans="1:14" x14ac:dyDescent="0.25">
      <c r="A37" s="2">
        <v>45343</v>
      </c>
      <c r="B37" s="2" t="str">
        <f>TEXT(LogisticsData[[#This Row],[Date]], "mmm-yyyy")</f>
        <v>Feb-2024</v>
      </c>
      <c r="C37" s="3" t="s">
        <v>14</v>
      </c>
      <c r="D37" s="3" t="s">
        <v>20</v>
      </c>
      <c r="E37" s="3" t="s">
        <v>24</v>
      </c>
      <c r="F37" s="3">
        <v>401.17</v>
      </c>
      <c r="G37" s="3">
        <v>1311.81</v>
      </c>
      <c r="H37" s="4">
        <v>906.05</v>
      </c>
      <c r="I37" s="4">
        <v>521.85</v>
      </c>
      <c r="J37" s="4">
        <v>6.15</v>
      </c>
      <c r="K37" s="4">
        <v>148.46</v>
      </c>
      <c r="L37" s="4">
        <f>LogisticsData[[#This Row],[Freight Cost]]+LogisticsData[[#This Row],[Fuel Cost]]+LogisticsData[[#This Row],[Toll Charges]]+LogisticsData[[#This Row],[Other Charges]]</f>
        <v>1582.5100000000002</v>
      </c>
      <c r="M37" s="4">
        <f>IF(LogisticsData[[#This Row],[Distance (km)]]=0, 0, LogisticsData[[#This Row],[Total Cost]]/LogisticsData[[#This Row],[Distance (km)]])</f>
        <v>3.9447366453124615</v>
      </c>
      <c r="N37" s="4">
        <f>IF(LogisticsData[[#This Row],[Weight (kg)]]=0, 0, LogisticsData[[#This Row],[Total Cost]]/LogisticsData[[#This Row],[Weight (kg)]])</f>
        <v>1.2063561033991206</v>
      </c>
    </row>
    <row r="38" spans="1:14" x14ac:dyDescent="0.25">
      <c r="A38" s="2">
        <v>45371</v>
      </c>
      <c r="B38" s="2" t="str">
        <f>TEXT(LogisticsData[[#This Row],[Date]], "mmm-yyyy")</f>
        <v>Mar-2024</v>
      </c>
      <c r="C38" s="3" t="s">
        <v>14</v>
      </c>
      <c r="D38" s="3" t="s">
        <v>17</v>
      </c>
      <c r="E38" s="3" t="s">
        <v>24</v>
      </c>
      <c r="F38" s="3">
        <v>273.82</v>
      </c>
      <c r="G38" s="3">
        <v>7300.86</v>
      </c>
      <c r="H38" s="4">
        <v>642.73</v>
      </c>
      <c r="I38" s="4">
        <v>255.33</v>
      </c>
      <c r="J38" s="4">
        <v>66.97</v>
      </c>
      <c r="K38" s="4">
        <v>116.26</v>
      </c>
      <c r="L38" s="4">
        <f>LogisticsData[[#This Row],[Freight Cost]]+LogisticsData[[#This Row],[Fuel Cost]]+LogisticsData[[#This Row],[Toll Charges]]+LogisticsData[[#This Row],[Other Charges]]</f>
        <v>1081.2900000000002</v>
      </c>
      <c r="M38" s="4">
        <f>IF(LogisticsData[[#This Row],[Distance (km)]]=0, 0, LogisticsData[[#This Row],[Total Cost]]/LogisticsData[[#This Row],[Distance (km)]])</f>
        <v>3.9489080417792719</v>
      </c>
      <c r="N38" s="4">
        <f>IF(LogisticsData[[#This Row],[Weight (kg)]]=0, 0, LogisticsData[[#This Row],[Total Cost]]/LogisticsData[[#This Row],[Weight (kg)]])</f>
        <v>0.14810446988436982</v>
      </c>
    </row>
    <row r="39" spans="1:14" x14ac:dyDescent="0.25">
      <c r="A39" s="2">
        <v>45300</v>
      </c>
      <c r="B39" s="2" t="str">
        <f>TEXT(LogisticsData[[#This Row],[Date]], "mmm-yyyy")</f>
        <v>Jan-2024</v>
      </c>
      <c r="C39" s="3" t="s">
        <v>14</v>
      </c>
      <c r="D39" s="3" t="s">
        <v>20</v>
      </c>
      <c r="E39" s="3" t="s">
        <v>22</v>
      </c>
      <c r="F39" s="3">
        <v>619.03</v>
      </c>
      <c r="G39" s="3">
        <v>8298.8700000000008</v>
      </c>
      <c r="H39" s="4">
        <v>2083.17</v>
      </c>
      <c r="I39" s="4">
        <v>493.18</v>
      </c>
      <c r="J39" s="4">
        <v>4.12</v>
      </c>
      <c r="K39" s="4">
        <v>126.47</v>
      </c>
      <c r="L39" s="4">
        <f>LogisticsData[[#This Row],[Freight Cost]]+LogisticsData[[#This Row],[Fuel Cost]]+LogisticsData[[#This Row],[Toll Charges]]+LogisticsData[[#This Row],[Other Charges]]</f>
        <v>2706.9399999999996</v>
      </c>
      <c r="M39" s="4">
        <f>IF(LogisticsData[[#This Row],[Distance (km)]]=0, 0, LogisticsData[[#This Row],[Total Cost]]/LogisticsData[[#This Row],[Distance (km)]])</f>
        <v>4.3728736894819313</v>
      </c>
      <c r="N39" s="4">
        <f>IF(LogisticsData[[#This Row],[Weight (kg)]]=0, 0, LogisticsData[[#This Row],[Total Cost]]/LogisticsData[[#This Row],[Weight (kg)]])</f>
        <v>0.32618175727538801</v>
      </c>
    </row>
    <row r="40" spans="1:14" x14ac:dyDescent="0.25">
      <c r="A40" s="2">
        <v>45406</v>
      </c>
      <c r="B40" s="2" t="str">
        <f>TEXT(LogisticsData[[#This Row],[Date]], "mmm-yyyy")</f>
        <v>Apr-2024</v>
      </c>
      <c r="C40" s="3" t="s">
        <v>13</v>
      </c>
      <c r="D40" s="3" t="s">
        <v>20</v>
      </c>
      <c r="E40" s="3" t="s">
        <v>22</v>
      </c>
      <c r="F40" s="3">
        <v>1046.8</v>
      </c>
      <c r="G40" s="3">
        <v>6957.46</v>
      </c>
      <c r="H40" s="4">
        <v>2990.4</v>
      </c>
      <c r="I40" s="4">
        <v>1100.04</v>
      </c>
      <c r="J40" s="4">
        <v>50.2</v>
      </c>
      <c r="K40" s="4">
        <v>178.67</v>
      </c>
      <c r="L40" s="4">
        <f>LogisticsData[[#This Row],[Freight Cost]]+LogisticsData[[#This Row],[Fuel Cost]]+LogisticsData[[#This Row],[Toll Charges]]+LogisticsData[[#This Row],[Other Charges]]</f>
        <v>4319.3100000000004</v>
      </c>
      <c r="M40" s="4">
        <f>IF(LogisticsData[[#This Row],[Distance (km)]]=0, 0, LogisticsData[[#This Row],[Total Cost]]/LogisticsData[[#This Row],[Distance (km)]])</f>
        <v>4.126203668322507</v>
      </c>
      <c r="N40" s="4">
        <f>IF(LogisticsData[[#This Row],[Weight (kg)]]=0, 0, LogisticsData[[#This Row],[Total Cost]]/LogisticsData[[#This Row],[Weight (kg)]])</f>
        <v>0.62081707979636247</v>
      </c>
    </row>
    <row r="41" spans="1:14" x14ac:dyDescent="0.25">
      <c r="A41" s="2">
        <v>45406</v>
      </c>
      <c r="B41" s="2" t="str">
        <f>TEXT(LogisticsData[[#This Row],[Date]], "mmm-yyyy")</f>
        <v>Apr-2024</v>
      </c>
      <c r="C41" s="3" t="s">
        <v>14</v>
      </c>
      <c r="D41" s="3" t="s">
        <v>19</v>
      </c>
      <c r="E41" s="3" t="s">
        <v>22</v>
      </c>
      <c r="F41" s="3">
        <v>1781.47</v>
      </c>
      <c r="G41" s="3">
        <v>9252.01</v>
      </c>
      <c r="H41" s="4">
        <v>4954.8999999999996</v>
      </c>
      <c r="I41" s="4">
        <v>1582.41</v>
      </c>
      <c r="J41" s="4">
        <v>77.69</v>
      </c>
      <c r="K41" s="4">
        <v>107.63</v>
      </c>
      <c r="L41" s="4">
        <f>LogisticsData[[#This Row],[Freight Cost]]+LogisticsData[[#This Row],[Fuel Cost]]+LogisticsData[[#This Row],[Toll Charges]]+LogisticsData[[#This Row],[Other Charges]]</f>
        <v>6722.6299999999992</v>
      </c>
      <c r="M41" s="4">
        <f>IF(LogisticsData[[#This Row],[Distance (km)]]=0, 0, LogisticsData[[#This Row],[Total Cost]]/LogisticsData[[#This Row],[Distance (km)]])</f>
        <v>3.7736419922872679</v>
      </c>
      <c r="N41" s="4">
        <f>IF(LogisticsData[[#This Row],[Weight (kg)]]=0, 0, LogisticsData[[#This Row],[Total Cost]]/LogisticsData[[#This Row],[Weight (kg)]])</f>
        <v>0.72661291978715969</v>
      </c>
    </row>
    <row r="42" spans="1:14" x14ac:dyDescent="0.25">
      <c r="A42" s="2">
        <v>45407</v>
      </c>
      <c r="B42" s="2" t="str">
        <f>TEXT(LogisticsData[[#This Row],[Date]], "mmm-yyyy")</f>
        <v>Apr-2024</v>
      </c>
      <c r="C42" s="3" t="s">
        <v>13</v>
      </c>
      <c r="D42" s="3" t="s">
        <v>18</v>
      </c>
      <c r="E42" s="3" t="s">
        <v>23</v>
      </c>
      <c r="F42" s="3">
        <v>1662.32</v>
      </c>
      <c r="G42" s="3">
        <v>3459.59</v>
      </c>
      <c r="H42" s="4">
        <v>2645.83</v>
      </c>
      <c r="I42" s="4">
        <v>1997.12</v>
      </c>
      <c r="J42" s="4">
        <v>70.87</v>
      </c>
      <c r="K42" s="4">
        <v>23.14</v>
      </c>
      <c r="L42" s="4">
        <f>LogisticsData[[#This Row],[Freight Cost]]+LogisticsData[[#This Row],[Fuel Cost]]+LogisticsData[[#This Row],[Toll Charges]]+LogisticsData[[#This Row],[Other Charges]]</f>
        <v>4736.96</v>
      </c>
      <c r="M42" s="4">
        <f>IF(LogisticsData[[#This Row],[Distance (km)]]=0, 0, LogisticsData[[#This Row],[Total Cost]]/LogisticsData[[#This Row],[Distance (km)]])</f>
        <v>2.8496077770826318</v>
      </c>
      <c r="N42" s="4">
        <f>IF(LogisticsData[[#This Row],[Weight (kg)]]=0, 0, LogisticsData[[#This Row],[Total Cost]]/LogisticsData[[#This Row],[Weight (kg)]])</f>
        <v>1.3692258331189533</v>
      </c>
    </row>
    <row r="43" spans="1:14" x14ac:dyDescent="0.25">
      <c r="A43" s="2">
        <v>45307</v>
      </c>
      <c r="B43" s="2" t="str">
        <f>TEXT(LogisticsData[[#This Row],[Date]], "mmm-yyyy")</f>
        <v>Jan-2024</v>
      </c>
      <c r="C43" s="3" t="s">
        <v>14</v>
      </c>
      <c r="D43" s="3" t="s">
        <v>17</v>
      </c>
      <c r="E43" s="3" t="s">
        <v>23</v>
      </c>
      <c r="F43" s="3">
        <v>1795.26</v>
      </c>
      <c r="G43" s="3">
        <v>4877.03</v>
      </c>
      <c r="H43" s="4">
        <v>4394.29</v>
      </c>
      <c r="I43" s="4">
        <v>1284.17</v>
      </c>
      <c r="J43" s="4">
        <v>15.54</v>
      </c>
      <c r="K43" s="4">
        <v>139.84</v>
      </c>
      <c r="L43" s="4">
        <f>LogisticsData[[#This Row],[Freight Cost]]+LogisticsData[[#This Row],[Fuel Cost]]+LogisticsData[[#This Row],[Toll Charges]]+LogisticsData[[#This Row],[Other Charges]]</f>
        <v>5833.84</v>
      </c>
      <c r="M43" s="4">
        <f>IF(LogisticsData[[#This Row],[Distance (km)]]=0, 0, LogisticsData[[#This Row],[Total Cost]]/LogisticsData[[#This Row],[Distance (km)]])</f>
        <v>3.2495794481022249</v>
      </c>
      <c r="N43" s="4">
        <f>IF(LogisticsData[[#This Row],[Weight (kg)]]=0, 0, LogisticsData[[#This Row],[Total Cost]]/LogisticsData[[#This Row],[Weight (kg)]])</f>
        <v>1.1961870236598915</v>
      </c>
    </row>
    <row r="44" spans="1:14" x14ac:dyDescent="0.25">
      <c r="A44" s="2">
        <v>45373</v>
      </c>
      <c r="B44" s="2" t="str">
        <f>TEXT(LogisticsData[[#This Row],[Date]], "mmm-yyyy")</f>
        <v>Mar-2024</v>
      </c>
      <c r="C44" s="3" t="s">
        <v>13</v>
      </c>
      <c r="D44" s="3" t="s">
        <v>20</v>
      </c>
      <c r="E44" s="3" t="s">
        <v>24</v>
      </c>
      <c r="F44" s="3">
        <v>474.34</v>
      </c>
      <c r="G44" s="3">
        <v>7838.05</v>
      </c>
      <c r="H44" s="4">
        <v>1275.28</v>
      </c>
      <c r="I44" s="4">
        <v>337.85</v>
      </c>
      <c r="J44" s="4">
        <v>39.61</v>
      </c>
      <c r="K44" s="4">
        <v>179.45</v>
      </c>
      <c r="L44" s="4">
        <f>LogisticsData[[#This Row],[Freight Cost]]+LogisticsData[[#This Row],[Fuel Cost]]+LogisticsData[[#This Row],[Toll Charges]]+LogisticsData[[#This Row],[Other Charges]]</f>
        <v>1832.19</v>
      </c>
      <c r="M44" s="4">
        <f>IF(LogisticsData[[#This Row],[Distance (km)]]=0, 0, LogisticsData[[#This Row],[Total Cost]]/LogisticsData[[#This Row],[Distance (km)]])</f>
        <v>3.8626090989585533</v>
      </c>
      <c r="N44" s="4">
        <f>IF(LogisticsData[[#This Row],[Weight (kg)]]=0, 0, LogisticsData[[#This Row],[Total Cost]]/LogisticsData[[#This Row],[Weight (kg)]])</f>
        <v>0.23375584488488846</v>
      </c>
    </row>
    <row r="45" spans="1:14" x14ac:dyDescent="0.25">
      <c r="A45" s="2">
        <v>45396</v>
      </c>
      <c r="B45" s="2" t="str">
        <f>TEXT(LogisticsData[[#This Row],[Date]], "mmm-yyyy")</f>
        <v>Apr-2024</v>
      </c>
      <c r="C45" s="3" t="s">
        <v>13</v>
      </c>
      <c r="D45" s="3" t="s">
        <v>20</v>
      </c>
      <c r="E45" s="3" t="s">
        <v>24</v>
      </c>
      <c r="F45" s="3">
        <v>1863.61</v>
      </c>
      <c r="G45" s="3">
        <v>2264.6799999999998</v>
      </c>
      <c r="H45" s="4">
        <v>3811.09</v>
      </c>
      <c r="I45" s="4">
        <v>2104.0500000000002</v>
      </c>
      <c r="J45" s="4">
        <v>85.21</v>
      </c>
      <c r="K45" s="4">
        <v>127.04</v>
      </c>
      <c r="L45" s="4">
        <f>LogisticsData[[#This Row],[Freight Cost]]+LogisticsData[[#This Row],[Fuel Cost]]+LogisticsData[[#This Row],[Toll Charges]]+LogisticsData[[#This Row],[Other Charges]]</f>
        <v>6127.39</v>
      </c>
      <c r="M45" s="4">
        <f>IF(LogisticsData[[#This Row],[Distance (km)]]=0, 0, LogisticsData[[#This Row],[Total Cost]]/LogisticsData[[#This Row],[Distance (km)]])</f>
        <v>3.2879143168366776</v>
      </c>
      <c r="N45" s="4">
        <f>IF(LogisticsData[[#This Row],[Weight (kg)]]=0, 0, LogisticsData[[#This Row],[Total Cost]]/LogisticsData[[#This Row],[Weight (kg)]])</f>
        <v>2.7056317007259305</v>
      </c>
    </row>
    <row r="46" spans="1:14" x14ac:dyDescent="0.25">
      <c r="A46" s="2">
        <v>45342</v>
      </c>
      <c r="B46" s="2" t="str">
        <f>TEXT(LogisticsData[[#This Row],[Date]], "mmm-yyyy")</f>
        <v>Feb-2024</v>
      </c>
      <c r="C46" s="3" t="s">
        <v>16</v>
      </c>
      <c r="D46" s="3" t="s">
        <v>20</v>
      </c>
      <c r="E46" s="3" t="s">
        <v>24</v>
      </c>
      <c r="F46" s="3">
        <v>1275.28</v>
      </c>
      <c r="G46" s="3">
        <v>3627.15</v>
      </c>
      <c r="H46" s="4">
        <v>3752.67</v>
      </c>
      <c r="I46" s="4">
        <v>1709.05</v>
      </c>
      <c r="J46" s="4">
        <v>57.4</v>
      </c>
      <c r="K46" s="4">
        <v>85.42</v>
      </c>
      <c r="L46" s="4">
        <f>LogisticsData[[#This Row],[Freight Cost]]+LogisticsData[[#This Row],[Fuel Cost]]+LogisticsData[[#This Row],[Toll Charges]]+LogisticsData[[#This Row],[Other Charges]]</f>
        <v>5604.54</v>
      </c>
      <c r="M46" s="4">
        <f>IF(LogisticsData[[#This Row],[Distance (km)]]=0, 0, LogisticsData[[#This Row],[Total Cost]]/LogisticsData[[#This Row],[Distance (km)]])</f>
        <v>4.3947525249357007</v>
      </c>
      <c r="N46" s="4">
        <f>IF(LogisticsData[[#This Row],[Weight (kg)]]=0, 0, LogisticsData[[#This Row],[Total Cost]]/LogisticsData[[#This Row],[Weight (kg)]])</f>
        <v>1.5451635581655019</v>
      </c>
    </row>
    <row r="47" spans="1:14" x14ac:dyDescent="0.25">
      <c r="A47" s="2">
        <v>45328</v>
      </c>
      <c r="B47" s="2" t="str">
        <f>TEXT(LogisticsData[[#This Row],[Date]], "mmm-yyyy")</f>
        <v>Feb-2024</v>
      </c>
      <c r="C47" s="3" t="s">
        <v>13</v>
      </c>
      <c r="D47" s="3" t="s">
        <v>17</v>
      </c>
      <c r="E47" s="3" t="s">
        <v>23</v>
      </c>
      <c r="F47" s="3">
        <v>723.9</v>
      </c>
      <c r="G47" s="3">
        <v>6317.71</v>
      </c>
      <c r="H47" s="4">
        <v>1094.3699999999999</v>
      </c>
      <c r="I47" s="4">
        <v>688.7</v>
      </c>
      <c r="J47" s="4">
        <v>81.180000000000007</v>
      </c>
      <c r="K47" s="4">
        <v>76.84</v>
      </c>
      <c r="L47" s="4">
        <f>LogisticsData[[#This Row],[Freight Cost]]+LogisticsData[[#This Row],[Fuel Cost]]+LogisticsData[[#This Row],[Toll Charges]]+LogisticsData[[#This Row],[Other Charges]]</f>
        <v>1941.09</v>
      </c>
      <c r="M47" s="4">
        <f>IF(LogisticsData[[#This Row],[Distance (km)]]=0, 0, LogisticsData[[#This Row],[Total Cost]]/LogisticsData[[#This Row],[Distance (km)]])</f>
        <v>2.6814338997099045</v>
      </c>
      <c r="N47" s="4">
        <f>IF(LogisticsData[[#This Row],[Weight (kg)]]=0, 0, LogisticsData[[#This Row],[Total Cost]]/LogisticsData[[#This Row],[Weight (kg)]])</f>
        <v>0.30724582166639491</v>
      </c>
    </row>
    <row r="48" spans="1:14" x14ac:dyDescent="0.25">
      <c r="A48" s="2">
        <v>45310</v>
      </c>
      <c r="B48" s="2" t="str">
        <f>TEXT(LogisticsData[[#This Row],[Date]], "mmm-yyyy")</f>
        <v>Jan-2024</v>
      </c>
      <c r="C48" s="3" t="s">
        <v>13</v>
      </c>
      <c r="D48" s="3" t="s">
        <v>20</v>
      </c>
      <c r="E48" s="3" t="s">
        <v>21</v>
      </c>
      <c r="F48" s="3">
        <v>1915.85</v>
      </c>
      <c r="G48" s="3">
        <v>1036.4000000000001</v>
      </c>
      <c r="H48" s="4">
        <v>5934.18</v>
      </c>
      <c r="I48" s="4">
        <v>1593.06</v>
      </c>
      <c r="J48" s="4">
        <v>81.319999999999993</v>
      </c>
      <c r="K48" s="4">
        <v>34.26</v>
      </c>
      <c r="L48" s="4">
        <f>LogisticsData[[#This Row],[Freight Cost]]+LogisticsData[[#This Row],[Fuel Cost]]+LogisticsData[[#This Row],[Toll Charges]]+LogisticsData[[#This Row],[Other Charges]]</f>
        <v>7642.82</v>
      </c>
      <c r="M48" s="4">
        <f>IF(LogisticsData[[#This Row],[Distance (km)]]=0, 0, LogisticsData[[#This Row],[Total Cost]]/LogisticsData[[#This Row],[Distance (km)]])</f>
        <v>3.989258031683065</v>
      </c>
      <c r="N48" s="4">
        <f>IF(LogisticsData[[#This Row],[Weight (kg)]]=0, 0, LogisticsData[[#This Row],[Total Cost]]/LogisticsData[[#This Row],[Weight (kg)]])</f>
        <v>7.3743921265920482</v>
      </c>
    </row>
    <row r="49" spans="1:14" x14ac:dyDescent="0.25">
      <c r="A49" s="2">
        <v>45398</v>
      </c>
      <c r="B49" s="2" t="str">
        <f>TEXT(LogisticsData[[#This Row],[Date]], "mmm-yyyy")</f>
        <v>Apr-2024</v>
      </c>
      <c r="C49" s="3" t="s">
        <v>16</v>
      </c>
      <c r="D49" s="3" t="s">
        <v>18</v>
      </c>
      <c r="E49" s="3" t="s">
        <v>24</v>
      </c>
      <c r="F49" s="3">
        <v>1413.81</v>
      </c>
      <c r="G49" s="3">
        <v>1346.9</v>
      </c>
      <c r="H49" s="4">
        <v>4900.78</v>
      </c>
      <c r="I49" s="4">
        <v>818.94</v>
      </c>
      <c r="J49" s="4">
        <v>72.430000000000007</v>
      </c>
      <c r="K49" s="4">
        <v>29.03</v>
      </c>
      <c r="L49" s="4">
        <f>LogisticsData[[#This Row],[Freight Cost]]+LogisticsData[[#This Row],[Fuel Cost]]+LogisticsData[[#This Row],[Toll Charges]]+LogisticsData[[#This Row],[Other Charges]]</f>
        <v>5821.1799999999994</v>
      </c>
      <c r="M49" s="4">
        <f>IF(LogisticsData[[#This Row],[Distance (km)]]=0, 0, LogisticsData[[#This Row],[Total Cost]]/LogisticsData[[#This Row],[Distance (km)]])</f>
        <v>4.1173707923978471</v>
      </c>
      <c r="N49" s="4">
        <f>IF(LogisticsData[[#This Row],[Weight (kg)]]=0, 0, LogisticsData[[#This Row],[Total Cost]]/LogisticsData[[#This Row],[Weight (kg)]])</f>
        <v>4.3219095701239878</v>
      </c>
    </row>
    <row r="50" spans="1:14" x14ac:dyDescent="0.25">
      <c r="A50" s="2">
        <v>45313</v>
      </c>
      <c r="B50" s="2" t="str">
        <f>TEXT(LogisticsData[[#This Row],[Date]], "mmm-yyyy")</f>
        <v>Jan-2024</v>
      </c>
      <c r="C50" s="3" t="s">
        <v>14</v>
      </c>
      <c r="D50" s="3" t="s">
        <v>20</v>
      </c>
      <c r="E50" s="3" t="s">
        <v>21</v>
      </c>
      <c r="F50" s="3">
        <v>1904.76</v>
      </c>
      <c r="G50" s="3">
        <v>3054.02</v>
      </c>
      <c r="H50" s="4">
        <v>6439.8</v>
      </c>
      <c r="I50" s="4">
        <v>2745.2</v>
      </c>
      <c r="J50" s="4">
        <v>60.89</v>
      </c>
      <c r="K50" s="4">
        <v>111.98</v>
      </c>
      <c r="L50" s="4">
        <f>LogisticsData[[#This Row],[Freight Cost]]+LogisticsData[[#This Row],[Fuel Cost]]+LogisticsData[[#This Row],[Toll Charges]]+LogisticsData[[#This Row],[Other Charges]]</f>
        <v>9357.869999999999</v>
      </c>
      <c r="M50" s="4">
        <f>IF(LogisticsData[[#This Row],[Distance (km)]]=0, 0, LogisticsData[[#This Row],[Total Cost]]/LogisticsData[[#This Row],[Distance (km)]])</f>
        <v>4.9128866628866623</v>
      </c>
      <c r="N50" s="4">
        <f>IF(LogisticsData[[#This Row],[Weight (kg)]]=0, 0, LogisticsData[[#This Row],[Total Cost]]/LogisticsData[[#This Row],[Weight (kg)]])</f>
        <v>3.0641154936771859</v>
      </c>
    </row>
    <row r="51" spans="1:14" x14ac:dyDescent="0.25">
      <c r="A51" s="2">
        <v>45395</v>
      </c>
      <c r="B51" s="2" t="str">
        <f>TEXT(LogisticsData[[#This Row],[Date]], "mmm-yyyy")</f>
        <v>Apr-2024</v>
      </c>
      <c r="C51" s="3" t="s">
        <v>14</v>
      </c>
      <c r="D51" s="3" t="s">
        <v>19</v>
      </c>
      <c r="E51" s="3" t="s">
        <v>24</v>
      </c>
      <c r="F51" s="3">
        <v>1147.01</v>
      </c>
      <c r="G51" s="3">
        <v>1204.01</v>
      </c>
      <c r="H51" s="4">
        <v>3400.51</v>
      </c>
      <c r="I51" s="4">
        <v>1149.77</v>
      </c>
      <c r="J51" s="4">
        <v>90.54</v>
      </c>
      <c r="K51" s="4">
        <v>90.48</v>
      </c>
      <c r="L51" s="4">
        <f>LogisticsData[[#This Row],[Freight Cost]]+LogisticsData[[#This Row],[Fuel Cost]]+LogisticsData[[#This Row],[Toll Charges]]+LogisticsData[[#This Row],[Other Charges]]</f>
        <v>4731.3</v>
      </c>
      <c r="M51" s="4">
        <f>IF(LogisticsData[[#This Row],[Distance (km)]]=0, 0, LogisticsData[[#This Row],[Total Cost]]/LogisticsData[[#This Row],[Distance (km)]])</f>
        <v>4.1248986495322626</v>
      </c>
      <c r="N51" s="4">
        <f>IF(LogisticsData[[#This Row],[Weight (kg)]]=0, 0, LogisticsData[[#This Row],[Total Cost]]/LogisticsData[[#This Row],[Weight (kg)]])</f>
        <v>3.9296185247630837</v>
      </c>
    </row>
    <row r="52" spans="1:14" x14ac:dyDescent="0.25">
      <c r="A52" s="2">
        <v>45397</v>
      </c>
      <c r="B52" s="2" t="str">
        <f>TEXT(LogisticsData[[#This Row],[Date]], "mmm-yyyy")</f>
        <v>Apr-2024</v>
      </c>
      <c r="C52" s="3" t="s">
        <v>15</v>
      </c>
      <c r="D52" s="3" t="s">
        <v>17</v>
      </c>
      <c r="E52" s="3" t="s">
        <v>23</v>
      </c>
      <c r="F52" s="3">
        <v>1690.21</v>
      </c>
      <c r="G52" s="3">
        <v>6745.34</v>
      </c>
      <c r="H52" s="4">
        <v>5604.16</v>
      </c>
      <c r="I52" s="4">
        <v>1374.94</v>
      </c>
      <c r="J52" s="4">
        <v>48.13</v>
      </c>
      <c r="K52" s="4">
        <v>194.64</v>
      </c>
      <c r="L52" s="4">
        <f>LogisticsData[[#This Row],[Freight Cost]]+LogisticsData[[#This Row],[Fuel Cost]]+LogisticsData[[#This Row],[Toll Charges]]+LogisticsData[[#This Row],[Other Charges]]</f>
        <v>7221.8700000000008</v>
      </c>
      <c r="M52" s="4">
        <f>IF(LogisticsData[[#This Row],[Distance (km)]]=0, 0, LogisticsData[[#This Row],[Total Cost]]/LogisticsData[[#This Row],[Distance (km)]])</f>
        <v>4.2727649227019135</v>
      </c>
      <c r="N52" s="4">
        <f>IF(LogisticsData[[#This Row],[Weight (kg)]]=0, 0, LogisticsData[[#This Row],[Total Cost]]/LogisticsData[[#This Row],[Weight (kg)]])</f>
        <v>1.0706458088102306</v>
      </c>
    </row>
    <row r="53" spans="1:14" x14ac:dyDescent="0.25">
      <c r="A53" s="2">
        <v>45382</v>
      </c>
      <c r="B53" s="2" t="str">
        <f>TEXT(LogisticsData[[#This Row],[Date]], "mmm-yyyy")</f>
        <v>Mar-2024</v>
      </c>
      <c r="C53" s="3" t="s">
        <v>16</v>
      </c>
      <c r="D53" s="3" t="s">
        <v>19</v>
      </c>
      <c r="E53" s="3" t="s">
        <v>23</v>
      </c>
      <c r="F53" s="3">
        <v>1701.62</v>
      </c>
      <c r="G53" s="3">
        <v>8719.44</v>
      </c>
      <c r="H53" s="4">
        <v>2909.8</v>
      </c>
      <c r="I53" s="4">
        <v>2020.88</v>
      </c>
      <c r="J53" s="4">
        <v>20.23</v>
      </c>
      <c r="K53" s="4">
        <v>120.4</v>
      </c>
      <c r="L53" s="4">
        <f>LogisticsData[[#This Row],[Freight Cost]]+LogisticsData[[#This Row],[Fuel Cost]]+LogisticsData[[#This Row],[Toll Charges]]+LogisticsData[[#This Row],[Other Charges]]</f>
        <v>5071.3099999999995</v>
      </c>
      <c r="M53" s="4">
        <f>IF(LogisticsData[[#This Row],[Distance (km)]]=0, 0, LogisticsData[[#This Row],[Total Cost]]/LogisticsData[[#This Row],[Distance (km)]])</f>
        <v>2.9802834945522503</v>
      </c>
      <c r="N53" s="4">
        <f>IF(LogisticsData[[#This Row],[Weight (kg)]]=0, 0, LogisticsData[[#This Row],[Total Cost]]/LogisticsData[[#This Row],[Weight (kg)]])</f>
        <v>0.58160959878157303</v>
      </c>
    </row>
    <row r="54" spans="1:14" x14ac:dyDescent="0.25">
      <c r="A54" s="2">
        <v>45369</v>
      </c>
      <c r="B54" s="2" t="str">
        <f>TEXT(LogisticsData[[#This Row],[Date]], "mmm-yyyy")</f>
        <v>Mar-2024</v>
      </c>
      <c r="C54" s="3" t="s">
        <v>13</v>
      </c>
      <c r="D54" s="3" t="s">
        <v>20</v>
      </c>
      <c r="E54" s="3" t="s">
        <v>21</v>
      </c>
      <c r="F54" s="3">
        <v>532.62</v>
      </c>
      <c r="G54" s="3">
        <v>2733.55</v>
      </c>
      <c r="H54" s="4">
        <v>1806.1</v>
      </c>
      <c r="I54" s="4">
        <v>670.31</v>
      </c>
      <c r="J54" s="4">
        <v>57.87</v>
      </c>
      <c r="K54" s="4">
        <v>35.68</v>
      </c>
      <c r="L54" s="4">
        <f>LogisticsData[[#This Row],[Freight Cost]]+LogisticsData[[#This Row],[Fuel Cost]]+LogisticsData[[#This Row],[Toll Charges]]+LogisticsData[[#This Row],[Other Charges]]</f>
        <v>2569.9599999999996</v>
      </c>
      <c r="M54" s="4">
        <f>IF(LogisticsData[[#This Row],[Distance (km)]]=0, 0, LogisticsData[[#This Row],[Total Cost]]/LogisticsData[[#This Row],[Distance (km)]])</f>
        <v>4.8251286095152262</v>
      </c>
      <c r="N54" s="4">
        <f>IF(LogisticsData[[#This Row],[Weight (kg)]]=0, 0, LogisticsData[[#This Row],[Total Cost]]/LogisticsData[[#This Row],[Weight (kg)]])</f>
        <v>0.9401547438312815</v>
      </c>
    </row>
    <row r="55" spans="1:14" x14ac:dyDescent="0.25">
      <c r="A55" s="2">
        <v>45343</v>
      </c>
      <c r="B55" s="2" t="str">
        <f>TEXT(LogisticsData[[#This Row],[Date]], "mmm-yyyy")</f>
        <v>Feb-2024</v>
      </c>
      <c r="C55" s="3" t="s">
        <v>14</v>
      </c>
      <c r="D55" s="3" t="s">
        <v>18</v>
      </c>
      <c r="E55" s="3" t="s">
        <v>22</v>
      </c>
      <c r="F55" s="3">
        <v>145.84</v>
      </c>
      <c r="G55" s="3">
        <v>4082.21</v>
      </c>
      <c r="H55" s="4">
        <v>327.14999999999998</v>
      </c>
      <c r="I55" s="4">
        <v>198.86</v>
      </c>
      <c r="J55" s="4">
        <v>15.6</v>
      </c>
      <c r="K55" s="4">
        <v>160.51</v>
      </c>
      <c r="L55" s="4">
        <f>LogisticsData[[#This Row],[Freight Cost]]+LogisticsData[[#This Row],[Fuel Cost]]+LogisticsData[[#This Row],[Toll Charges]]+LogisticsData[[#This Row],[Other Charges]]</f>
        <v>702.12</v>
      </c>
      <c r="M55" s="4">
        <f>IF(LogisticsData[[#This Row],[Distance (km)]]=0, 0, LogisticsData[[#This Row],[Total Cost]]/LogisticsData[[#This Row],[Distance (km)]])</f>
        <v>4.8143170597915521</v>
      </c>
      <c r="N55" s="4">
        <f>IF(LogisticsData[[#This Row],[Weight (kg)]]=0, 0, LogisticsData[[#This Row],[Total Cost]]/LogisticsData[[#This Row],[Weight (kg)]])</f>
        <v>0.17199507129716501</v>
      </c>
    </row>
    <row r="56" spans="1:14" x14ac:dyDescent="0.25">
      <c r="A56" s="2">
        <v>45370</v>
      </c>
      <c r="B56" s="2" t="str">
        <f>TEXT(LogisticsData[[#This Row],[Date]], "mmm-yyyy")</f>
        <v>Mar-2024</v>
      </c>
      <c r="C56" s="3" t="s">
        <v>16</v>
      </c>
      <c r="D56" s="3" t="s">
        <v>17</v>
      </c>
      <c r="E56" s="3" t="s">
        <v>24</v>
      </c>
      <c r="F56" s="3">
        <v>332.68</v>
      </c>
      <c r="G56" s="3">
        <v>4686.43</v>
      </c>
      <c r="H56" s="4">
        <v>837.65</v>
      </c>
      <c r="I56" s="4">
        <v>439.79</v>
      </c>
      <c r="J56" s="4">
        <v>79.930000000000007</v>
      </c>
      <c r="K56" s="4">
        <v>89.06</v>
      </c>
      <c r="L56" s="4">
        <f>LogisticsData[[#This Row],[Freight Cost]]+LogisticsData[[#This Row],[Fuel Cost]]+LogisticsData[[#This Row],[Toll Charges]]+LogisticsData[[#This Row],[Other Charges]]</f>
        <v>1446.43</v>
      </c>
      <c r="M56" s="4">
        <f>IF(LogisticsData[[#This Row],[Distance (km)]]=0, 0, LogisticsData[[#This Row],[Total Cost]]/LogisticsData[[#This Row],[Distance (km)]])</f>
        <v>4.3478117109534686</v>
      </c>
      <c r="N56" s="4">
        <f>IF(LogisticsData[[#This Row],[Weight (kg)]]=0, 0, LogisticsData[[#This Row],[Total Cost]]/LogisticsData[[#This Row],[Weight (kg)]])</f>
        <v>0.30864218605633714</v>
      </c>
    </row>
    <row r="57" spans="1:14" x14ac:dyDescent="0.25">
      <c r="A57" s="2">
        <v>45345</v>
      </c>
      <c r="B57" s="2" t="str">
        <f>TEXT(LogisticsData[[#This Row],[Date]], "mmm-yyyy")</f>
        <v>Feb-2024</v>
      </c>
      <c r="C57" s="3" t="s">
        <v>16</v>
      </c>
      <c r="D57" s="3" t="s">
        <v>20</v>
      </c>
      <c r="E57" s="3" t="s">
        <v>22</v>
      </c>
      <c r="F57" s="3">
        <v>1098.8499999999999</v>
      </c>
      <c r="G57" s="3">
        <v>4223.3999999999996</v>
      </c>
      <c r="H57" s="4">
        <v>2779.48</v>
      </c>
      <c r="I57" s="4">
        <v>683.69</v>
      </c>
      <c r="J57" s="4">
        <v>49.33</v>
      </c>
      <c r="K57" s="4">
        <v>102.71</v>
      </c>
      <c r="L57" s="4">
        <f>LogisticsData[[#This Row],[Freight Cost]]+LogisticsData[[#This Row],[Fuel Cost]]+LogisticsData[[#This Row],[Toll Charges]]+LogisticsData[[#This Row],[Other Charges]]</f>
        <v>3615.21</v>
      </c>
      <c r="M57" s="4">
        <f>IF(LogisticsData[[#This Row],[Distance (km)]]=0, 0, LogisticsData[[#This Row],[Total Cost]]/LogisticsData[[#This Row],[Distance (km)]])</f>
        <v>3.28999408472494</v>
      </c>
      <c r="N57" s="4">
        <f>IF(LogisticsData[[#This Row],[Weight (kg)]]=0, 0, LogisticsData[[#This Row],[Total Cost]]/LogisticsData[[#This Row],[Weight (kg)]])</f>
        <v>0.85599516976843315</v>
      </c>
    </row>
    <row r="58" spans="1:14" x14ac:dyDescent="0.25">
      <c r="A58" s="2">
        <v>45318</v>
      </c>
      <c r="B58" s="2" t="str">
        <f>TEXT(LogisticsData[[#This Row],[Date]], "mmm-yyyy")</f>
        <v>Jan-2024</v>
      </c>
      <c r="C58" s="3" t="s">
        <v>15</v>
      </c>
      <c r="D58" s="3" t="s">
        <v>19</v>
      </c>
      <c r="E58" s="3" t="s">
        <v>24</v>
      </c>
      <c r="F58" s="3">
        <v>463.45</v>
      </c>
      <c r="G58" s="3">
        <v>2940.59</v>
      </c>
      <c r="H58" s="4">
        <v>813.49</v>
      </c>
      <c r="I58" s="4">
        <v>308.70999999999998</v>
      </c>
      <c r="J58" s="4">
        <v>42.65</v>
      </c>
      <c r="K58" s="4">
        <v>60.26</v>
      </c>
      <c r="L58" s="4">
        <f>LogisticsData[[#This Row],[Freight Cost]]+LogisticsData[[#This Row],[Fuel Cost]]+LogisticsData[[#This Row],[Toll Charges]]+LogisticsData[[#This Row],[Other Charges]]</f>
        <v>1225.1100000000001</v>
      </c>
      <c r="M58" s="4">
        <f>IF(LogisticsData[[#This Row],[Distance (km)]]=0, 0, LogisticsData[[#This Row],[Total Cost]]/LogisticsData[[#This Row],[Distance (km)]])</f>
        <v>2.643456683568886</v>
      </c>
      <c r="N58" s="4">
        <f>IF(LogisticsData[[#This Row],[Weight (kg)]]=0, 0, LogisticsData[[#This Row],[Total Cost]]/LogisticsData[[#This Row],[Weight (kg)]])</f>
        <v>0.41662047412254005</v>
      </c>
    </row>
    <row r="59" spans="1:14" x14ac:dyDescent="0.25">
      <c r="A59" s="2">
        <v>45366</v>
      </c>
      <c r="B59" s="2" t="str">
        <f>TEXT(LogisticsData[[#This Row],[Date]], "mmm-yyyy")</f>
        <v>Mar-2024</v>
      </c>
      <c r="C59" s="3" t="s">
        <v>15</v>
      </c>
      <c r="D59" s="3" t="s">
        <v>18</v>
      </c>
      <c r="E59" s="3" t="s">
        <v>21</v>
      </c>
      <c r="F59" s="3">
        <v>184.5</v>
      </c>
      <c r="G59" s="3">
        <v>8052.54</v>
      </c>
      <c r="H59" s="4">
        <v>493.57</v>
      </c>
      <c r="I59" s="4">
        <v>263.73</v>
      </c>
      <c r="J59" s="4">
        <v>77.23</v>
      </c>
      <c r="K59" s="4">
        <v>126.47</v>
      </c>
      <c r="L59" s="4">
        <f>LogisticsData[[#This Row],[Freight Cost]]+LogisticsData[[#This Row],[Fuel Cost]]+LogisticsData[[#This Row],[Toll Charges]]+LogisticsData[[#This Row],[Other Charges]]</f>
        <v>961</v>
      </c>
      <c r="M59" s="4">
        <f>IF(LogisticsData[[#This Row],[Distance (km)]]=0, 0, LogisticsData[[#This Row],[Total Cost]]/LogisticsData[[#This Row],[Distance (km)]])</f>
        <v>5.2086720867208669</v>
      </c>
      <c r="N59" s="4">
        <f>IF(LogisticsData[[#This Row],[Weight (kg)]]=0, 0, LogisticsData[[#This Row],[Total Cost]]/LogisticsData[[#This Row],[Weight (kg)]])</f>
        <v>0.11934122649499412</v>
      </c>
    </row>
    <row r="60" spans="1:14" x14ac:dyDescent="0.25">
      <c r="A60" s="2">
        <v>45401</v>
      </c>
      <c r="B60" s="2" t="str">
        <f>TEXT(LogisticsData[[#This Row],[Date]], "mmm-yyyy")</f>
        <v>Apr-2024</v>
      </c>
      <c r="C60" s="3" t="s">
        <v>14</v>
      </c>
      <c r="D60" s="3" t="s">
        <v>17</v>
      </c>
      <c r="E60" s="3" t="s">
        <v>23</v>
      </c>
      <c r="F60" s="3">
        <v>1385.39</v>
      </c>
      <c r="G60" s="3">
        <v>7097.54</v>
      </c>
      <c r="H60" s="4">
        <v>3517.27</v>
      </c>
      <c r="I60" s="4">
        <v>1863.12</v>
      </c>
      <c r="J60" s="4">
        <v>8.66</v>
      </c>
      <c r="K60" s="4">
        <v>41.85</v>
      </c>
      <c r="L60" s="4">
        <f>LogisticsData[[#This Row],[Freight Cost]]+LogisticsData[[#This Row],[Fuel Cost]]+LogisticsData[[#This Row],[Toll Charges]]+LogisticsData[[#This Row],[Other Charges]]</f>
        <v>5430.9</v>
      </c>
      <c r="M60" s="4">
        <f>IF(LogisticsData[[#This Row],[Distance (km)]]=0, 0, LogisticsData[[#This Row],[Total Cost]]/LogisticsData[[#This Row],[Distance (km)]])</f>
        <v>3.9201235753109227</v>
      </c>
      <c r="N60" s="4">
        <f>IF(LogisticsData[[#This Row],[Weight (kg)]]=0, 0, LogisticsData[[#This Row],[Total Cost]]/LogisticsData[[#This Row],[Weight (kg)]])</f>
        <v>0.76518061187397324</v>
      </c>
    </row>
    <row r="61" spans="1:14" x14ac:dyDescent="0.25">
      <c r="A61" s="2">
        <v>45410</v>
      </c>
      <c r="B61" s="2" t="str">
        <f>TEXT(LogisticsData[[#This Row],[Date]], "mmm-yyyy")</f>
        <v>Apr-2024</v>
      </c>
      <c r="C61" s="3" t="s">
        <v>15</v>
      </c>
      <c r="D61" s="3" t="s">
        <v>20</v>
      </c>
      <c r="E61" s="3" t="s">
        <v>23</v>
      </c>
      <c r="F61" s="3">
        <v>854.34</v>
      </c>
      <c r="G61" s="3">
        <v>1510.68</v>
      </c>
      <c r="H61" s="4">
        <v>1718.67</v>
      </c>
      <c r="I61" s="4">
        <v>649.74</v>
      </c>
      <c r="J61" s="4">
        <v>12.55</v>
      </c>
      <c r="K61" s="4">
        <v>111.61</v>
      </c>
      <c r="L61" s="4">
        <f>LogisticsData[[#This Row],[Freight Cost]]+LogisticsData[[#This Row],[Fuel Cost]]+LogisticsData[[#This Row],[Toll Charges]]+LogisticsData[[#This Row],[Other Charges]]</f>
        <v>2492.5700000000002</v>
      </c>
      <c r="M61" s="4">
        <f>IF(LogisticsData[[#This Row],[Distance (km)]]=0, 0, LogisticsData[[#This Row],[Total Cost]]/LogisticsData[[#This Row],[Distance (km)]])</f>
        <v>2.9175386848327363</v>
      </c>
      <c r="N61" s="4">
        <f>IF(LogisticsData[[#This Row],[Weight (kg)]]=0, 0, LogisticsData[[#This Row],[Total Cost]]/LogisticsData[[#This Row],[Weight (kg)]])</f>
        <v>1.6499655784150185</v>
      </c>
    </row>
    <row r="62" spans="1:14" x14ac:dyDescent="0.25">
      <c r="A62" s="2">
        <v>45368</v>
      </c>
      <c r="B62" s="2" t="str">
        <f>TEXT(LogisticsData[[#This Row],[Date]], "mmm-yyyy")</f>
        <v>Mar-2024</v>
      </c>
      <c r="C62" s="3" t="s">
        <v>14</v>
      </c>
      <c r="D62" s="3" t="s">
        <v>19</v>
      </c>
      <c r="E62" s="3" t="s">
        <v>22</v>
      </c>
      <c r="F62" s="3">
        <v>1112.83</v>
      </c>
      <c r="G62" s="3">
        <v>3480.42</v>
      </c>
      <c r="H62" s="4">
        <v>2009.23</v>
      </c>
      <c r="I62" s="4">
        <v>1068.48</v>
      </c>
      <c r="J62" s="4">
        <v>81.05</v>
      </c>
      <c r="K62" s="4">
        <v>16.73</v>
      </c>
      <c r="L62" s="4">
        <f>LogisticsData[[#This Row],[Freight Cost]]+LogisticsData[[#This Row],[Fuel Cost]]+LogisticsData[[#This Row],[Toll Charges]]+LogisticsData[[#This Row],[Other Charges]]</f>
        <v>3175.4900000000002</v>
      </c>
      <c r="M62" s="4">
        <f>IF(LogisticsData[[#This Row],[Distance (km)]]=0, 0, LogisticsData[[#This Row],[Total Cost]]/LogisticsData[[#This Row],[Distance (km)]])</f>
        <v>2.8535265943585277</v>
      </c>
      <c r="N62" s="4">
        <f>IF(LogisticsData[[#This Row],[Weight (kg)]]=0, 0, LogisticsData[[#This Row],[Total Cost]]/LogisticsData[[#This Row],[Weight (kg)]])</f>
        <v>0.91238701076306883</v>
      </c>
    </row>
    <row r="63" spans="1:14" x14ac:dyDescent="0.25">
      <c r="A63" s="2">
        <v>45340</v>
      </c>
      <c r="B63" s="2" t="str">
        <f>TEXT(LogisticsData[[#This Row],[Date]], "mmm-yyyy")</f>
        <v>Feb-2024</v>
      </c>
      <c r="C63" s="3" t="s">
        <v>15</v>
      </c>
      <c r="D63" s="3" t="s">
        <v>17</v>
      </c>
      <c r="E63" s="3" t="s">
        <v>22</v>
      </c>
      <c r="F63" s="3">
        <v>1722.01</v>
      </c>
      <c r="G63" s="3">
        <v>946.83</v>
      </c>
      <c r="H63" s="4">
        <v>4290.8900000000003</v>
      </c>
      <c r="I63" s="4">
        <v>1123.83</v>
      </c>
      <c r="J63" s="4">
        <v>50.68</v>
      </c>
      <c r="K63" s="4">
        <v>167.74</v>
      </c>
      <c r="L63" s="4">
        <f>LogisticsData[[#This Row],[Freight Cost]]+LogisticsData[[#This Row],[Fuel Cost]]+LogisticsData[[#This Row],[Toll Charges]]+LogisticsData[[#This Row],[Other Charges]]</f>
        <v>5633.14</v>
      </c>
      <c r="M63" s="4">
        <f>IF(LogisticsData[[#This Row],[Distance (km)]]=0, 0, LogisticsData[[#This Row],[Total Cost]]/LogisticsData[[#This Row],[Distance (km)]])</f>
        <v>3.2712585873485058</v>
      </c>
      <c r="N63" s="4">
        <f>IF(LogisticsData[[#This Row],[Weight (kg)]]=0, 0, LogisticsData[[#This Row],[Total Cost]]/LogisticsData[[#This Row],[Weight (kg)]])</f>
        <v>5.9494735063316542</v>
      </c>
    </row>
    <row r="64" spans="1:14" x14ac:dyDescent="0.25">
      <c r="A64" s="2">
        <v>45320</v>
      </c>
      <c r="B64" s="2" t="str">
        <f>TEXT(LogisticsData[[#This Row],[Date]], "mmm-yyyy")</f>
        <v>Jan-2024</v>
      </c>
      <c r="C64" s="3" t="s">
        <v>14</v>
      </c>
      <c r="D64" s="3" t="s">
        <v>19</v>
      </c>
      <c r="E64" s="3" t="s">
        <v>21</v>
      </c>
      <c r="F64" s="3">
        <v>1723.13</v>
      </c>
      <c r="G64" s="3">
        <v>4208.68</v>
      </c>
      <c r="H64" s="4">
        <v>5170.09</v>
      </c>
      <c r="I64" s="4">
        <v>1151.5999999999999</v>
      </c>
      <c r="J64" s="4">
        <v>10.95</v>
      </c>
      <c r="K64" s="4">
        <v>170</v>
      </c>
      <c r="L64" s="4">
        <f>LogisticsData[[#This Row],[Freight Cost]]+LogisticsData[[#This Row],[Fuel Cost]]+LogisticsData[[#This Row],[Toll Charges]]+LogisticsData[[#This Row],[Other Charges]]</f>
        <v>6502.64</v>
      </c>
      <c r="M64" s="4">
        <f>IF(LogisticsData[[#This Row],[Distance (km)]]=0, 0, LogisticsData[[#This Row],[Total Cost]]/LogisticsData[[#This Row],[Distance (km)]])</f>
        <v>3.7737373268412715</v>
      </c>
      <c r="N64" s="4">
        <f>IF(LogisticsData[[#This Row],[Weight (kg)]]=0, 0, LogisticsData[[#This Row],[Total Cost]]/LogisticsData[[#This Row],[Weight (kg)]])</f>
        <v>1.5450545064010568</v>
      </c>
    </row>
    <row r="65" spans="1:14" x14ac:dyDescent="0.25">
      <c r="A65" s="2">
        <v>45303</v>
      </c>
      <c r="B65" s="2" t="str">
        <f>TEXT(LogisticsData[[#This Row],[Date]], "mmm-yyyy")</f>
        <v>Jan-2024</v>
      </c>
      <c r="C65" s="3" t="s">
        <v>16</v>
      </c>
      <c r="D65" s="3" t="s">
        <v>19</v>
      </c>
      <c r="E65" s="3" t="s">
        <v>22</v>
      </c>
      <c r="F65" s="3">
        <v>762.5</v>
      </c>
      <c r="G65" s="3">
        <v>587.34</v>
      </c>
      <c r="H65" s="4">
        <v>2172.54</v>
      </c>
      <c r="I65" s="4">
        <v>780.73</v>
      </c>
      <c r="J65" s="4">
        <v>2.12</v>
      </c>
      <c r="K65" s="4">
        <v>152.1</v>
      </c>
      <c r="L65" s="4">
        <f>LogisticsData[[#This Row],[Freight Cost]]+LogisticsData[[#This Row],[Fuel Cost]]+LogisticsData[[#This Row],[Toll Charges]]+LogisticsData[[#This Row],[Other Charges]]</f>
        <v>3107.49</v>
      </c>
      <c r="M65" s="4">
        <f>IF(LogisticsData[[#This Row],[Distance (km)]]=0, 0, LogisticsData[[#This Row],[Total Cost]]/LogisticsData[[#This Row],[Distance (km)]])</f>
        <v>4.075396721311475</v>
      </c>
      <c r="N65" s="4">
        <f>IF(LogisticsData[[#This Row],[Weight (kg)]]=0, 0, LogisticsData[[#This Row],[Total Cost]]/LogisticsData[[#This Row],[Weight (kg)]])</f>
        <v>5.2907855756461331</v>
      </c>
    </row>
    <row r="66" spans="1:14" x14ac:dyDescent="0.25">
      <c r="A66" s="2">
        <v>45297</v>
      </c>
      <c r="B66" s="2" t="str">
        <f>TEXT(LogisticsData[[#This Row],[Date]], "mmm-yyyy")</f>
        <v>Jan-2024</v>
      </c>
      <c r="C66" s="3" t="s">
        <v>13</v>
      </c>
      <c r="D66" s="3" t="s">
        <v>20</v>
      </c>
      <c r="E66" s="3" t="s">
        <v>23</v>
      </c>
      <c r="F66" s="3">
        <v>324.95999999999998</v>
      </c>
      <c r="G66" s="3">
        <v>2284.77</v>
      </c>
      <c r="H66" s="4">
        <v>1052.81</v>
      </c>
      <c r="I66" s="4">
        <v>455.37</v>
      </c>
      <c r="J66" s="4">
        <v>83.65</v>
      </c>
      <c r="K66" s="4">
        <v>173.97</v>
      </c>
      <c r="L66" s="4">
        <f>LogisticsData[[#This Row],[Freight Cost]]+LogisticsData[[#This Row],[Fuel Cost]]+LogisticsData[[#This Row],[Toll Charges]]+LogisticsData[[#This Row],[Other Charges]]</f>
        <v>1765.8</v>
      </c>
      <c r="M66" s="4">
        <f>IF(LogisticsData[[#This Row],[Distance (km)]]=0, 0, LogisticsData[[#This Row],[Total Cost]]/LogisticsData[[#This Row],[Distance (km)]])</f>
        <v>5.4338995568685382</v>
      </c>
      <c r="N66" s="4">
        <f>IF(LogisticsData[[#This Row],[Weight (kg)]]=0, 0, LogisticsData[[#This Row],[Total Cost]]/LogisticsData[[#This Row],[Weight (kg)]])</f>
        <v>0.77285678645990619</v>
      </c>
    </row>
    <row r="67" spans="1:14" x14ac:dyDescent="0.25">
      <c r="A67" s="2">
        <v>45358</v>
      </c>
      <c r="B67" s="2" t="str">
        <f>TEXT(LogisticsData[[#This Row],[Date]], "mmm-yyyy")</f>
        <v>Mar-2024</v>
      </c>
      <c r="C67" s="3" t="s">
        <v>14</v>
      </c>
      <c r="D67" s="3" t="s">
        <v>18</v>
      </c>
      <c r="E67" s="3" t="s">
        <v>22</v>
      </c>
      <c r="F67" s="3">
        <v>808.33</v>
      </c>
      <c r="G67" s="3">
        <v>1562.92</v>
      </c>
      <c r="H67" s="4">
        <v>2538.42</v>
      </c>
      <c r="I67" s="4">
        <v>619</v>
      </c>
      <c r="J67" s="4">
        <v>42.17</v>
      </c>
      <c r="K67" s="4">
        <v>130.74</v>
      </c>
      <c r="L67" s="4">
        <f>LogisticsData[[#This Row],[Freight Cost]]+LogisticsData[[#This Row],[Fuel Cost]]+LogisticsData[[#This Row],[Toll Charges]]+LogisticsData[[#This Row],[Other Charges]]</f>
        <v>3330.33</v>
      </c>
      <c r="M67" s="4">
        <f>IF(LogisticsData[[#This Row],[Distance (km)]]=0, 0, LogisticsData[[#This Row],[Total Cost]]/LogisticsData[[#This Row],[Distance (km)]])</f>
        <v>4.1200128660324369</v>
      </c>
      <c r="N67" s="4">
        <f>IF(LogisticsData[[#This Row],[Weight (kg)]]=0, 0, LogisticsData[[#This Row],[Total Cost]]/LogisticsData[[#This Row],[Weight (kg)]])</f>
        <v>2.1308384306298467</v>
      </c>
    </row>
    <row r="68" spans="1:14" x14ac:dyDescent="0.25">
      <c r="A68" s="2">
        <v>45302</v>
      </c>
      <c r="B68" s="2" t="str">
        <f>TEXT(LogisticsData[[#This Row],[Date]], "mmm-yyyy")</f>
        <v>Jan-2024</v>
      </c>
      <c r="C68" s="3" t="s">
        <v>16</v>
      </c>
      <c r="D68" s="3" t="s">
        <v>18</v>
      </c>
      <c r="E68" s="3" t="s">
        <v>22</v>
      </c>
      <c r="F68" s="3">
        <v>954.26</v>
      </c>
      <c r="G68" s="3">
        <v>1952.42</v>
      </c>
      <c r="H68" s="4">
        <v>2453.87</v>
      </c>
      <c r="I68" s="4">
        <v>922.65</v>
      </c>
      <c r="J68" s="4">
        <v>10.94</v>
      </c>
      <c r="K68" s="4">
        <v>120.02</v>
      </c>
      <c r="L68" s="4">
        <f>LogisticsData[[#This Row],[Freight Cost]]+LogisticsData[[#This Row],[Fuel Cost]]+LogisticsData[[#This Row],[Toll Charges]]+LogisticsData[[#This Row],[Other Charges]]</f>
        <v>3507.48</v>
      </c>
      <c r="M68" s="4">
        <f>IF(LogisticsData[[#This Row],[Distance (km)]]=0, 0, LogisticsData[[#This Row],[Total Cost]]/LogisticsData[[#This Row],[Distance (km)]])</f>
        <v>3.6756020371806426</v>
      </c>
      <c r="N68" s="4">
        <f>IF(LogisticsData[[#This Row],[Weight (kg)]]=0, 0, LogisticsData[[#This Row],[Total Cost]]/LogisticsData[[#This Row],[Weight (kg)]])</f>
        <v>1.7964782167771278</v>
      </c>
    </row>
    <row r="69" spans="1:14" x14ac:dyDescent="0.25">
      <c r="A69" s="2">
        <v>45381</v>
      </c>
      <c r="B69" s="2" t="str">
        <f>TEXT(LogisticsData[[#This Row],[Date]], "mmm-yyyy")</f>
        <v>Mar-2024</v>
      </c>
      <c r="C69" s="3" t="s">
        <v>15</v>
      </c>
      <c r="D69" s="3" t="s">
        <v>19</v>
      </c>
      <c r="E69" s="3" t="s">
        <v>23</v>
      </c>
      <c r="F69" s="3">
        <v>1780.69</v>
      </c>
      <c r="G69" s="3">
        <v>3191.48</v>
      </c>
      <c r="H69" s="4">
        <v>3336.87</v>
      </c>
      <c r="I69" s="4">
        <v>2517.56</v>
      </c>
      <c r="J69" s="4">
        <v>49.31</v>
      </c>
      <c r="K69" s="4">
        <v>183.57</v>
      </c>
      <c r="L69" s="4">
        <f>LogisticsData[[#This Row],[Freight Cost]]+LogisticsData[[#This Row],[Fuel Cost]]+LogisticsData[[#This Row],[Toll Charges]]+LogisticsData[[#This Row],[Other Charges]]</f>
        <v>6087.31</v>
      </c>
      <c r="M69" s="4">
        <f>IF(LogisticsData[[#This Row],[Distance (km)]]=0, 0, LogisticsData[[#This Row],[Total Cost]]/LogisticsData[[#This Row],[Distance (km)]])</f>
        <v>3.4185119251526097</v>
      </c>
      <c r="N69" s="4">
        <f>IF(LogisticsData[[#This Row],[Weight (kg)]]=0, 0, LogisticsData[[#This Row],[Total Cost]]/LogisticsData[[#This Row],[Weight (kg)]])</f>
        <v>1.9073627282640031</v>
      </c>
    </row>
    <row r="70" spans="1:14" x14ac:dyDescent="0.25">
      <c r="A70" s="2">
        <v>45398</v>
      </c>
      <c r="B70" s="2" t="str">
        <f>TEXT(LogisticsData[[#This Row],[Date]], "mmm-yyyy")</f>
        <v>Apr-2024</v>
      </c>
      <c r="C70" s="3" t="s">
        <v>15</v>
      </c>
      <c r="D70" s="3" t="s">
        <v>20</v>
      </c>
      <c r="E70" s="3" t="s">
        <v>22</v>
      </c>
      <c r="F70" s="3">
        <v>1862.53</v>
      </c>
      <c r="G70" s="3">
        <v>5829.61</v>
      </c>
      <c r="H70" s="4">
        <v>5263.55</v>
      </c>
      <c r="I70" s="4">
        <v>2344.7399999999998</v>
      </c>
      <c r="J70" s="4">
        <v>45.3</v>
      </c>
      <c r="K70" s="4">
        <v>62.56</v>
      </c>
      <c r="L70" s="4">
        <f>LogisticsData[[#This Row],[Freight Cost]]+LogisticsData[[#This Row],[Fuel Cost]]+LogisticsData[[#This Row],[Toll Charges]]+LogisticsData[[#This Row],[Other Charges]]</f>
        <v>7716.1500000000005</v>
      </c>
      <c r="M70" s="4">
        <f>IF(LogisticsData[[#This Row],[Distance (km)]]=0, 0, LogisticsData[[#This Row],[Total Cost]]/LogisticsData[[#This Row],[Distance (km)]])</f>
        <v>4.1428325986695516</v>
      </c>
      <c r="N70" s="4">
        <f>IF(LogisticsData[[#This Row],[Weight (kg)]]=0, 0, LogisticsData[[#This Row],[Total Cost]]/LogisticsData[[#This Row],[Weight (kg)]])</f>
        <v>1.3236134149625791</v>
      </c>
    </row>
    <row r="71" spans="1:14" x14ac:dyDescent="0.25">
      <c r="A71" s="2">
        <v>45366</v>
      </c>
      <c r="B71" s="2" t="str">
        <f>TEXT(LogisticsData[[#This Row],[Date]], "mmm-yyyy")</f>
        <v>Mar-2024</v>
      </c>
      <c r="C71" s="3" t="s">
        <v>13</v>
      </c>
      <c r="D71" s="3" t="s">
        <v>19</v>
      </c>
      <c r="E71" s="3" t="s">
        <v>24</v>
      </c>
      <c r="F71" s="3">
        <v>76.13</v>
      </c>
      <c r="G71" s="3">
        <v>9402.74</v>
      </c>
      <c r="H71" s="4">
        <v>215.09</v>
      </c>
      <c r="I71" s="4">
        <v>79.34</v>
      </c>
      <c r="J71" s="4">
        <v>76.239999999999995</v>
      </c>
      <c r="K71" s="4">
        <v>168.36</v>
      </c>
      <c r="L71" s="4">
        <f>LogisticsData[[#This Row],[Freight Cost]]+LogisticsData[[#This Row],[Fuel Cost]]+LogisticsData[[#This Row],[Toll Charges]]+LogisticsData[[#This Row],[Other Charges]]</f>
        <v>539.03</v>
      </c>
      <c r="M71" s="4">
        <f>IF(LogisticsData[[#This Row],[Distance (km)]]=0, 0, LogisticsData[[#This Row],[Total Cost]]/LogisticsData[[#This Row],[Distance (km)]])</f>
        <v>7.0803888086168394</v>
      </c>
      <c r="N71" s="4">
        <f>IF(LogisticsData[[#This Row],[Weight (kg)]]=0, 0, LogisticsData[[#This Row],[Total Cost]]/LogisticsData[[#This Row],[Weight (kg)]])</f>
        <v>5.7326906837794088E-2</v>
      </c>
    </row>
    <row r="72" spans="1:14" x14ac:dyDescent="0.25">
      <c r="A72" s="2">
        <v>45353</v>
      </c>
      <c r="B72" s="2" t="str">
        <f>TEXT(LogisticsData[[#This Row],[Date]], "mmm-yyyy")</f>
        <v>Mar-2024</v>
      </c>
      <c r="C72" s="3" t="s">
        <v>16</v>
      </c>
      <c r="D72" s="3" t="s">
        <v>19</v>
      </c>
      <c r="E72" s="3" t="s">
        <v>22</v>
      </c>
      <c r="F72" s="3">
        <v>1760.21</v>
      </c>
      <c r="G72" s="3">
        <v>6997.76</v>
      </c>
      <c r="H72" s="4">
        <v>3436.74</v>
      </c>
      <c r="I72" s="4">
        <v>2286.34</v>
      </c>
      <c r="J72" s="4">
        <v>33.93</v>
      </c>
      <c r="K72" s="4">
        <v>195.51</v>
      </c>
      <c r="L72" s="4">
        <f>LogisticsData[[#This Row],[Freight Cost]]+LogisticsData[[#This Row],[Fuel Cost]]+LogisticsData[[#This Row],[Toll Charges]]+LogisticsData[[#This Row],[Other Charges]]</f>
        <v>5952.52</v>
      </c>
      <c r="M72" s="4">
        <f>IF(LogisticsData[[#This Row],[Distance (km)]]=0, 0, LogisticsData[[#This Row],[Total Cost]]/LogisticsData[[#This Row],[Distance (km)]])</f>
        <v>3.3817101368586706</v>
      </c>
      <c r="N72" s="4">
        <f>IF(LogisticsData[[#This Row],[Weight (kg)]]=0, 0, LogisticsData[[#This Row],[Total Cost]]/LogisticsData[[#This Row],[Weight (kg)]])</f>
        <v>0.85063220230473757</v>
      </c>
    </row>
    <row r="73" spans="1:14" x14ac:dyDescent="0.25">
      <c r="A73" s="2">
        <v>45406</v>
      </c>
      <c r="B73" s="2" t="str">
        <f>TEXT(LogisticsData[[#This Row],[Date]], "mmm-yyyy")</f>
        <v>Apr-2024</v>
      </c>
      <c r="C73" s="3" t="s">
        <v>16</v>
      </c>
      <c r="D73" s="3" t="s">
        <v>19</v>
      </c>
      <c r="E73" s="3" t="s">
        <v>23</v>
      </c>
      <c r="F73" s="3">
        <v>1103.77</v>
      </c>
      <c r="G73" s="3">
        <v>695.49</v>
      </c>
      <c r="H73" s="4">
        <v>2432.16</v>
      </c>
      <c r="I73" s="4">
        <v>1254.58</v>
      </c>
      <c r="J73" s="4">
        <v>40.49</v>
      </c>
      <c r="K73" s="4">
        <v>124.16</v>
      </c>
      <c r="L73" s="4">
        <f>LogisticsData[[#This Row],[Freight Cost]]+LogisticsData[[#This Row],[Fuel Cost]]+LogisticsData[[#This Row],[Toll Charges]]+LogisticsData[[#This Row],[Other Charges]]</f>
        <v>3851.3899999999994</v>
      </c>
      <c r="M73" s="4">
        <f>IF(LogisticsData[[#This Row],[Distance (km)]]=0, 0, LogisticsData[[#This Row],[Total Cost]]/LogisticsData[[#This Row],[Distance (km)]])</f>
        <v>3.4893048370584445</v>
      </c>
      <c r="N73" s="4">
        <f>IF(LogisticsData[[#This Row],[Weight (kg)]]=0, 0, LogisticsData[[#This Row],[Total Cost]]/LogisticsData[[#This Row],[Weight (kg)]])</f>
        <v>5.5376640929416663</v>
      </c>
    </row>
    <row r="74" spans="1:14" x14ac:dyDescent="0.25">
      <c r="A74" s="2">
        <v>45304</v>
      </c>
      <c r="B74" s="2" t="str">
        <f>TEXT(LogisticsData[[#This Row],[Date]], "mmm-yyyy")</f>
        <v>Jan-2024</v>
      </c>
      <c r="C74" s="3" t="s">
        <v>13</v>
      </c>
      <c r="D74" s="3" t="s">
        <v>20</v>
      </c>
      <c r="E74" s="3" t="s">
        <v>21</v>
      </c>
      <c r="F74" s="3">
        <v>1677.51</v>
      </c>
      <c r="G74" s="3">
        <v>6750.59</v>
      </c>
      <c r="H74" s="4">
        <v>3541.74</v>
      </c>
      <c r="I74" s="4">
        <v>1632.09</v>
      </c>
      <c r="J74" s="4">
        <v>43.51</v>
      </c>
      <c r="K74" s="4">
        <v>162.80000000000001</v>
      </c>
      <c r="L74" s="4">
        <f>LogisticsData[[#This Row],[Freight Cost]]+LogisticsData[[#This Row],[Fuel Cost]]+LogisticsData[[#This Row],[Toll Charges]]+LogisticsData[[#This Row],[Other Charges]]</f>
        <v>5380.14</v>
      </c>
      <c r="M74" s="4">
        <f>IF(LogisticsData[[#This Row],[Distance (km)]]=0, 0, LogisticsData[[#This Row],[Total Cost]]/LogisticsData[[#This Row],[Distance (km)]])</f>
        <v>3.2072178407282226</v>
      </c>
      <c r="N74" s="4">
        <f>IF(LogisticsData[[#This Row],[Weight (kg)]]=0, 0, LogisticsData[[#This Row],[Total Cost]]/LogisticsData[[#This Row],[Weight (kg)]])</f>
        <v>0.79698811511290124</v>
      </c>
    </row>
    <row r="75" spans="1:14" x14ac:dyDescent="0.25">
      <c r="A75" s="2">
        <v>45382</v>
      </c>
      <c r="B75" s="2" t="str">
        <f>TEXT(LogisticsData[[#This Row],[Date]], "mmm-yyyy")</f>
        <v>Mar-2024</v>
      </c>
      <c r="C75" s="3" t="s">
        <v>13</v>
      </c>
      <c r="D75" s="3" t="s">
        <v>18</v>
      </c>
      <c r="E75" s="3" t="s">
        <v>23</v>
      </c>
      <c r="F75" s="3">
        <v>772.65</v>
      </c>
      <c r="G75" s="3">
        <v>6480.21</v>
      </c>
      <c r="H75" s="4">
        <v>2136.7199999999998</v>
      </c>
      <c r="I75" s="4">
        <v>639.70000000000005</v>
      </c>
      <c r="J75" s="4">
        <v>31.71</v>
      </c>
      <c r="K75" s="4">
        <v>42.48</v>
      </c>
      <c r="L75" s="4">
        <f>LogisticsData[[#This Row],[Freight Cost]]+LogisticsData[[#This Row],[Fuel Cost]]+LogisticsData[[#This Row],[Toll Charges]]+LogisticsData[[#This Row],[Other Charges]]</f>
        <v>2850.61</v>
      </c>
      <c r="M75" s="4">
        <f>IF(LogisticsData[[#This Row],[Distance (km)]]=0, 0, LogisticsData[[#This Row],[Total Cost]]/LogisticsData[[#This Row],[Distance (km)]])</f>
        <v>3.6893936452468781</v>
      </c>
      <c r="N75" s="4">
        <f>IF(LogisticsData[[#This Row],[Weight (kg)]]=0, 0, LogisticsData[[#This Row],[Total Cost]]/LogisticsData[[#This Row],[Weight (kg)]])</f>
        <v>0.43989469477069415</v>
      </c>
    </row>
    <row r="76" spans="1:14" x14ac:dyDescent="0.25">
      <c r="A76" s="2">
        <v>45391</v>
      </c>
      <c r="B76" s="2" t="str">
        <f>TEXT(LogisticsData[[#This Row],[Date]], "mmm-yyyy")</f>
        <v>Apr-2024</v>
      </c>
      <c r="C76" s="3" t="s">
        <v>13</v>
      </c>
      <c r="D76" s="3" t="s">
        <v>18</v>
      </c>
      <c r="E76" s="3" t="s">
        <v>22</v>
      </c>
      <c r="F76" s="3">
        <v>964.51</v>
      </c>
      <c r="G76" s="3">
        <v>5865.23</v>
      </c>
      <c r="H76" s="4">
        <v>1820.43</v>
      </c>
      <c r="I76" s="4">
        <v>1345.76</v>
      </c>
      <c r="J76" s="4">
        <v>61.6</v>
      </c>
      <c r="K76" s="4">
        <v>169.17</v>
      </c>
      <c r="L76" s="4">
        <f>LogisticsData[[#This Row],[Freight Cost]]+LogisticsData[[#This Row],[Fuel Cost]]+LogisticsData[[#This Row],[Toll Charges]]+LogisticsData[[#This Row],[Other Charges]]</f>
        <v>3396.96</v>
      </c>
      <c r="M76" s="4">
        <f>IF(LogisticsData[[#This Row],[Distance (km)]]=0, 0, LogisticsData[[#This Row],[Total Cost]]/LogisticsData[[#This Row],[Distance (km)]])</f>
        <v>3.5219541528859213</v>
      </c>
      <c r="N76" s="4">
        <f>IF(LogisticsData[[#This Row],[Weight (kg)]]=0, 0, LogisticsData[[#This Row],[Total Cost]]/LogisticsData[[#This Row],[Weight (kg)]])</f>
        <v>0.57916910334292093</v>
      </c>
    </row>
    <row r="77" spans="1:14" x14ac:dyDescent="0.25">
      <c r="A77" s="2">
        <v>45353</v>
      </c>
      <c r="B77" s="2" t="str">
        <f>TEXT(LogisticsData[[#This Row],[Date]], "mmm-yyyy")</f>
        <v>Mar-2024</v>
      </c>
      <c r="C77" s="3" t="s">
        <v>14</v>
      </c>
      <c r="D77" s="3" t="s">
        <v>17</v>
      </c>
      <c r="E77" s="3" t="s">
        <v>21</v>
      </c>
      <c r="F77" s="3">
        <v>1053.1600000000001</v>
      </c>
      <c r="G77" s="3">
        <v>6301.62</v>
      </c>
      <c r="H77" s="4">
        <v>2507.16</v>
      </c>
      <c r="I77" s="4">
        <v>1572.44</v>
      </c>
      <c r="J77" s="4">
        <v>95.32</v>
      </c>
      <c r="K77" s="4">
        <v>108.04</v>
      </c>
      <c r="L77" s="4">
        <f>LogisticsData[[#This Row],[Freight Cost]]+LogisticsData[[#This Row],[Fuel Cost]]+LogisticsData[[#This Row],[Toll Charges]]+LogisticsData[[#This Row],[Other Charges]]</f>
        <v>4282.96</v>
      </c>
      <c r="M77" s="4">
        <f>IF(LogisticsData[[#This Row],[Distance (km)]]=0, 0, LogisticsData[[#This Row],[Total Cost]]/LogisticsData[[#This Row],[Distance (km)]])</f>
        <v>4.0667704812184278</v>
      </c>
      <c r="N77" s="4">
        <f>IF(LogisticsData[[#This Row],[Weight (kg)]]=0, 0, LogisticsData[[#This Row],[Total Cost]]/LogisticsData[[#This Row],[Weight (kg)]])</f>
        <v>0.67966015088183673</v>
      </c>
    </row>
    <row r="78" spans="1:14" x14ac:dyDescent="0.25">
      <c r="A78" s="2">
        <v>45399</v>
      </c>
      <c r="B78" s="2" t="str">
        <f>TEXT(LogisticsData[[#This Row],[Date]], "mmm-yyyy")</f>
        <v>Apr-2024</v>
      </c>
      <c r="C78" s="3" t="s">
        <v>16</v>
      </c>
      <c r="D78" s="3" t="s">
        <v>18</v>
      </c>
      <c r="E78" s="3" t="s">
        <v>23</v>
      </c>
      <c r="F78" s="3">
        <v>153.11000000000001</v>
      </c>
      <c r="G78" s="3">
        <v>2206.48</v>
      </c>
      <c r="H78" s="4">
        <v>472.76</v>
      </c>
      <c r="I78" s="4">
        <v>124.14</v>
      </c>
      <c r="J78" s="4">
        <v>75.959999999999994</v>
      </c>
      <c r="K78" s="4">
        <v>175.91</v>
      </c>
      <c r="L78" s="4">
        <f>LogisticsData[[#This Row],[Freight Cost]]+LogisticsData[[#This Row],[Fuel Cost]]+LogisticsData[[#This Row],[Toll Charges]]+LogisticsData[[#This Row],[Other Charges]]</f>
        <v>848.77</v>
      </c>
      <c r="M78" s="4">
        <f>IF(LogisticsData[[#This Row],[Distance (km)]]=0, 0, LogisticsData[[#This Row],[Total Cost]]/LogisticsData[[#This Row],[Distance (km)]])</f>
        <v>5.543530794853373</v>
      </c>
      <c r="N78" s="4">
        <f>IF(LogisticsData[[#This Row],[Weight (kg)]]=0, 0, LogisticsData[[#This Row],[Total Cost]]/LogisticsData[[#This Row],[Weight (kg)]])</f>
        <v>0.38467151299807839</v>
      </c>
    </row>
    <row r="79" spans="1:14" x14ac:dyDescent="0.25">
      <c r="A79" s="2">
        <v>45308</v>
      </c>
      <c r="B79" s="2" t="str">
        <f>TEXT(LogisticsData[[#This Row],[Date]], "mmm-yyyy")</f>
        <v>Jan-2024</v>
      </c>
      <c r="C79" s="3" t="s">
        <v>13</v>
      </c>
      <c r="D79" s="3" t="s">
        <v>19</v>
      </c>
      <c r="E79" s="3" t="s">
        <v>22</v>
      </c>
      <c r="F79" s="3">
        <v>347.63</v>
      </c>
      <c r="G79" s="3">
        <v>3021.69</v>
      </c>
      <c r="H79" s="4">
        <v>1102.8</v>
      </c>
      <c r="I79" s="4">
        <v>448.1</v>
      </c>
      <c r="J79" s="4">
        <v>39.5</v>
      </c>
      <c r="K79" s="4">
        <v>3.2</v>
      </c>
      <c r="L79" s="4">
        <f>LogisticsData[[#This Row],[Freight Cost]]+LogisticsData[[#This Row],[Fuel Cost]]+LogisticsData[[#This Row],[Toll Charges]]+LogisticsData[[#This Row],[Other Charges]]</f>
        <v>1593.6000000000001</v>
      </c>
      <c r="M79" s="4">
        <f>IF(LogisticsData[[#This Row],[Distance (km)]]=0, 0, LogisticsData[[#This Row],[Total Cost]]/LogisticsData[[#This Row],[Distance (km)]])</f>
        <v>4.5841843339182464</v>
      </c>
      <c r="N79" s="4">
        <f>IF(LogisticsData[[#This Row],[Weight (kg)]]=0, 0, LogisticsData[[#This Row],[Total Cost]]/LogisticsData[[#This Row],[Weight (kg)]])</f>
        <v>0.52738699204749662</v>
      </c>
    </row>
    <row r="80" spans="1:14" x14ac:dyDescent="0.25">
      <c r="A80" s="2">
        <v>45310</v>
      </c>
      <c r="B80" s="2" t="str">
        <f>TEXT(LogisticsData[[#This Row],[Date]], "mmm-yyyy")</f>
        <v>Jan-2024</v>
      </c>
      <c r="C80" s="3" t="s">
        <v>14</v>
      </c>
      <c r="D80" s="3" t="s">
        <v>20</v>
      </c>
      <c r="E80" s="3" t="s">
        <v>24</v>
      </c>
      <c r="F80" s="3">
        <v>1952.57</v>
      </c>
      <c r="G80" s="3">
        <v>3196.71</v>
      </c>
      <c r="H80" s="4">
        <v>5690.2</v>
      </c>
      <c r="I80" s="4">
        <v>2473.62</v>
      </c>
      <c r="J80" s="4">
        <v>58</v>
      </c>
      <c r="K80" s="4">
        <v>86.67</v>
      </c>
      <c r="L80" s="4">
        <f>LogisticsData[[#This Row],[Freight Cost]]+LogisticsData[[#This Row],[Fuel Cost]]+LogisticsData[[#This Row],[Toll Charges]]+LogisticsData[[#This Row],[Other Charges]]</f>
        <v>8308.49</v>
      </c>
      <c r="M80" s="4">
        <f>IF(LogisticsData[[#This Row],[Distance (km)]]=0, 0, LogisticsData[[#This Row],[Total Cost]]/LogisticsData[[#This Row],[Distance (km)]])</f>
        <v>4.2551560251361025</v>
      </c>
      <c r="N80" s="4">
        <f>IF(LogisticsData[[#This Row],[Weight (kg)]]=0, 0, LogisticsData[[#This Row],[Total Cost]]/LogisticsData[[#This Row],[Weight (kg)]])</f>
        <v>2.5990752992920845</v>
      </c>
    </row>
    <row r="81" spans="1:14" x14ac:dyDescent="0.25">
      <c r="A81" s="2">
        <v>45293</v>
      </c>
      <c r="B81" s="2" t="str">
        <f>TEXT(LogisticsData[[#This Row],[Date]], "mmm-yyyy")</f>
        <v>Jan-2024</v>
      </c>
      <c r="C81" s="3" t="s">
        <v>14</v>
      </c>
      <c r="D81" s="3" t="s">
        <v>20</v>
      </c>
      <c r="E81" s="3" t="s">
        <v>23</v>
      </c>
      <c r="F81" s="3">
        <v>1286.8800000000001</v>
      </c>
      <c r="G81" s="3">
        <v>3260.6</v>
      </c>
      <c r="H81" s="4">
        <v>3251.61</v>
      </c>
      <c r="I81" s="4">
        <v>1628.93</v>
      </c>
      <c r="J81" s="4">
        <v>79.989999999999995</v>
      </c>
      <c r="K81" s="4">
        <v>60.93</v>
      </c>
      <c r="L81" s="4">
        <f>LogisticsData[[#This Row],[Freight Cost]]+LogisticsData[[#This Row],[Fuel Cost]]+LogisticsData[[#This Row],[Toll Charges]]+LogisticsData[[#This Row],[Other Charges]]</f>
        <v>5021.46</v>
      </c>
      <c r="M81" s="4">
        <f>IF(LogisticsData[[#This Row],[Distance (km)]]=0, 0, LogisticsData[[#This Row],[Total Cost]]/LogisticsData[[#This Row],[Distance (km)]])</f>
        <v>3.90204214845207</v>
      </c>
      <c r="N81" s="4">
        <f>IF(LogisticsData[[#This Row],[Weight (kg)]]=0, 0, LogisticsData[[#This Row],[Total Cost]]/LogisticsData[[#This Row],[Weight (kg)]])</f>
        <v>1.5400417101147028</v>
      </c>
    </row>
    <row r="82" spans="1:14" x14ac:dyDescent="0.25">
      <c r="A82" s="2">
        <v>45335</v>
      </c>
      <c r="B82" s="2" t="str">
        <f>TEXT(LogisticsData[[#This Row],[Date]], "mmm-yyyy")</f>
        <v>Feb-2024</v>
      </c>
      <c r="C82" s="3" t="s">
        <v>15</v>
      </c>
      <c r="D82" s="3" t="s">
        <v>17</v>
      </c>
      <c r="E82" s="3" t="s">
        <v>23</v>
      </c>
      <c r="F82" s="3">
        <v>1472.18</v>
      </c>
      <c r="G82" s="3">
        <v>4677.18</v>
      </c>
      <c r="H82" s="4">
        <v>3315.59</v>
      </c>
      <c r="I82" s="4">
        <v>965.93</v>
      </c>
      <c r="J82" s="4">
        <v>40.47</v>
      </c>
      <c r="K82" s="4">
        <v>67.94</v>
      </c>
      <c r="L82" s="4">
        <f>LogisticsData[[#This Row],[Freight Cost]]+LogisticsData[[#This Row],[Fuel Cost]]+LogisticsData[[#This Row],[Toll Charges]]+LogisticsData[[#This Row],[Other Charges]]</f>
        <v>4389.93</v>
      </c>
      <c r="M82" s="4">
        <f>IF(LogisticsData[[#This Row],[Distance (km)]]=0, 0, LogisticsData[[#This Row],[Total Cost]]/LogisticsData[[#This Row],[Distance (km)]])</f>
        <v>2.9819247646347593</v>
      </c>
      <c r="N82" s="4">
        <f>IF(LogisticsData[[#This Row],[Weight (kg)]]=0, 0, LogisticsData[[#This Row],[Total Cost]]/LogisticsData[[#This Row],[Weight (kg)]])</f>
        <v>0.93858478826985492</v>
      </c>
    </row>
    <row r="83" spans="1:14" x14ac:dyDescent="0.25">
      <c r="A83" s="2">
        <v>45349</v>
      </c>
      <c r="B83" s="2" t="str">
        <f>TEXT(LogisticsData[[#This Row],[Date]], "mmm-yyyy")</f>
        <v>Feb-2024</v>
      </c>
      <c r="C83" s="3" t="s">
        <v>13</v>
      </c>
      <c r="D83" s="3" t="s">
        <v>19</v>
      </c>
      <c r="E83" s="3" t="s">
        <v>24</v>
      </c>
      <c r="F83" s="3">
        <v>1069.4100000000001</v>
      </c>
      <c r="G83" s="3">
        <v>6056.73</v>
      </c>
      <c r="H83" s="4">
        <v>2144.33</v>
      </c>
      <c r="I83" s="4">
        <v>775.08</v>
      </c>
      <c r="J83" s="4">
        <v>86.66</v>
      </c>
      <c r="K83" s="4">
        <v>62.91</v>
      </c>
      <c r="L83" s="4">
        <f>LogisticsData[[#This Row],[Freight Cost]]+LogisticsData[[#This Row],[Fuel Cost]]+LogisticsData[[#This Row],[Toll Charges]]+LogisticsData[[#This Row],[Other Charges]]</f>
        <v>3068.9799999999996</v>
      </c>
      <c r="M83" s="4">
        <f>IF(LogisticsData[[#This Row],[Distance (km)]]=0, 0, LogisticsData[[#This Row],[Total Cost]]/LogisticsData[[#This Row],[Distance (km)]])</f>
        <v>2.8697880139516174</v>
      </c>
      <c r="N83" s="4">
        <f>IF(LogisticsData[[#This Row],[Weight (kg)]]=0, 0, LogisticsData[[#This Row],[Total Cost]]/LogisticsData[[#This Row],[Weight (kg)]])</f>
        <v>0.50670576367115583</v>
      </c>
    </row>
    <row r="84" spans="1:14" x14ac:dyDescent="0.25">
      <c r="A84" s="2">
        <v>45347</v>
      </c>
      <c r="B84" s="2" t="str">
        <f>TEXT(LogisticsData[[#This Row],[Date]], "mmm-yyyy")</f>
        <v>Feb-2024</v>
      </c>
      <c r="C84" s="3" t="s">
        <v>14</v>
      </c>
      <c r="D84" s="3" t="s">
        <v>19</v>
      </c>
      <c r="E84" s="3" t="s">
        <v>24</v>
      </c>
      <c r="F84" s="3">
        <v>163.85</v>
      </c>
      <c r="G84" s="3">
        <v>8933.9599999999991</v>
      </c>
      <c r="H84" s="4">
        <v>553.70000000000005</v>
      </c>
      <c r="I84" s="4">
        <v>211.54</v>
      </c>
      <c r="J84" s="4">
        <v>49.66</v>
      </c>
      <c r="K84" s="4">
        <v>109.65</v>
      </c>
      <c r="L84" s="4">
        <f>LogisticsData[[#This Row],[Freight Cost]]+LogisticsData[[#This Row],[Fuel Cost]]+LogisticsData[[#This Row],[Toll Charges]]+LogisticsData[[#This Row],[Other Charges]]</f>
        <v>924.55</v>
      </c>
      <c r="M84" s="4">
        <f>IF(LogisticsData[[#This Row],[Distance (km)]]=0, 0, LogisticsData[[#This Row],[Total Cost]]/LogisticsData[[#This Row],[Distance (km)]])</f>
        <v>5.6426609703997554</v>
      </c>
      <c r="N84" s="4">
        <f>IF(LogisticsData[[#This Row],[Weight (kg)]]=0, 0, LogisticsData[[#This Row],[Total Cost]]/LogisticsData[[#This Row],[Weight (kg)]])</f>
        <v>0.10348714343919159</v>
      </c>
    </row>
    <row r="85" spans="1:14" x14ac:dyDescent="0.25">
      <c r="A85" s="2">
        <v>45317</v>
      </c>
      <c r="B85" s="2" t="str">
        <f>TEXT(LogisticsData[[#This Row],[Date]], "mmm-yyyy")</f>
        <v>Jan-2024</v>
      </c>
      <c r="C85" s="3" t="s">
        <v>13</v>
      </c>
      <c r="D85" s="3" t="s">
        <v>20</v>
      </c>
      <c r="E85" s="3" t="s">
        <v>23</v>
      </c>
      <c r="F85" s="3">
        <v>1547.32</v>
      </c>
      <c r="G85" s="3">
        <v>9668.7999999999993</v>
      </c>
      <c r="H85" s="4">
        <v>4124.7299999999996</v>
      </c>
      <c r="I85" s="4">
        <v>1944.78</v>
      </c>
      <c r="J85" s="4">
        <v>31.15</v>
      </c>
      <c r="K85" s="4">
        <v>50.25</v>
      </c>
      <c r="L85" s="4">
        <f>LogisticsData[[#This Row],[Freight Cost]]+LogisticsData[[#This Row],[Fuel Cost]]+LogisticsData[[#This Row],[Toll Charges]]+LogisticsData[[#This Row],[Other Charges]]</f>
        <v>6150.9099999999989</v>
      </c>
      <c r="M85" s="4">
        <f>IF(LogisticsData[[#This Row],[Distance (km)]]=0, 0, LogisticsData[[#This Row],[Total Cost]]/LogisticsData[[#This Row],[Distance (km)]])</f>
        <v>3.9752022852415783</v>
      </c>
      <c r="N85" s="4">
        <f>IF(LogisticsData[[#This Row],[Weight (kg)]]=0, 0, LogisticsData[[#This Row],[Total Cost]]/LogisticsData[[#This Row],[Weight (kg)]])</f>
        <v>0.63616064041039211</v>
      </c>
    </row>
    <row r="86" spans="1:14" x14ac:dyDescent="0.25">
      <c r="A86" s="2">
        <v>45369</v>
      </c>
      <c r="B86" s="2" t="str">
        <f>TEXT(LogisticsData[[#This Row],[Date]], "mmm-yyyy")</f>
        <v>Mar-2024</v>
      </c>
      <c r="C86" s="3" t="s">
        <v>14</v>
      </c>
      <c r="D86" s="3" t="s">
        <v>17</v>
      </c>
      <c r="E86" s="3" t="s">
        <v>22</v>
      </c>
      <c r="F86" s="3">
        <v>813.69</v>
      </c>
      <c r="G86" s="3">
        <v>4803.53</v>
      </c>
      <c r="H86" s="4">
        <v>1622.27</v>
      </c>
      <c r="I86" s="4">
        <v>883.32</v>
      </c>
      <c r="J86" s="4">
        <v>8.67</v>
      </c>
      <c r="K86" s="4">
        <v>140.6</v>
      </c>
      <c r="L86" s="4">
        <f>LogisticsData[[#This Row],[Freight Cost]]+LogisticsData[[#This Row],[Fuel Cost]]+LogisticsData[[#This Row],[Toll Charges]]+LogisticsData[[#This Row],[Other Charges]]</f>
        <v>2654.86</v>
      </c>
      <c r="M86" s="4">
        <f>IF(LogisticsData[[#This Row],[Distance (km)]]=0, 0, LogisticsData[[#This Row],[Total Cost]]/LogisticsData[[#This Row],[Distance (km)]])</f>
        <v>3.2627413388391155</v>
      </c>
      <c r="N86" s="4">
        <f>IF(LogisticsData[[#This Row],[Weight (kg)]]=0, 0, LogisticsData[[#This Row],[Total Cost]]/LogisticsData[[#This Row],[Weight (kg)]])</f>
        <v>0.55268937635447268</v>
      </c>
    </row>
    <row r="87" spans="1:14" x14ac:dyDescent="0.25">
      <c r="A87" s="2">
        <v>45374</v>
      </c>
      <c r="B87" s="2" t="str">
        <f>TEXT(LogisticsData[[#This Row],[Date]], "mmm-yyyy")</f>
        <v>Mar-2024</v>
      </c>
      <c r="C87" s="3" t="s">
        <v>14</v>
      </c>
      <c r="D87" s="3" t="s">
        <v>17</v>
      </c>
      <c r="E87" s="3" t="s">
        <v>22</v>
      </c>
      <c r="F87" s="3">
        <v>771.77</v>
      </c>
      <c r="G87" s="3">
        <v>9277.27</v>
      </c>
      <c r="H87" s="4">
        <v>1354.31</v>
      </c>
      <c r="I87" s="4">
        <v>971.45</v>
      </c>
      <c r="J87" s="4">
        <v>2.87</v>
      </c>
      <c r="K87" s="4">
        <v>124.47</v>
      </c>
      <c r="L87" s="4">
        <f>LogisticsData[[#This Row],[Freight Cost]]+LogisticsData[[#This Row],[Fuel Cost]]+LogisticsData[[#This Row],[Toll Charges]]+LogisticsData[[#This Row],[Other Charges]]</f>
        <v>2453.1</v>
      </c>
      <c r="M87" s="4">
        <f>IF(LogisticsData[[#This Row],[Distance (km)]]=0, 0, LogisticsData[[#This Row],[Total Cost]]/LogisticsData[[#This Row],[Distance (km)]])</f>
        <v>3.1785376472265052</v>
      </c>
      <c r="N87" s="4">
        <f>IF(LogisticsData[[#This Row],[Weight (kg)]]=0, 0, LogisticsData[[#This Row],[Total Cost]]/LogisticsData[[#This Row],[Weight (kg)]])</f>
        <v>0.26442045989822432</v>
      </c>
    </row>
    <row r="88" spans="1:14" x14ac:dyDescent="0.25">
      <c r="A88" s="2">
        <v>45294</v>
      </c>
      <c r="B88" s="2" t="str">
        <f>TEXT(LogisticsData[[#This Row],[Date]], "mmm-yyyy")</f>
        <v>Jan-2024</v>
      </c>
      <c r="C88" s="3" t="s">
        <v>14</v>
      </c>
      <c r="D88" s="3" t="s">
        <v>20</v>
      </c>
      <c r="E88" s="3" t="s">
        <v>21</v>
      </c>
      <c r="F88" s="3">
        <v>864.69</v>
      </c>
      <c r="G88" s="3">
        <v>1498.8</v>
      </c>
      <c r="H88" s="4">
        <v>1812.24</v>
      </c>
      <c r="I88" s="4">
        <v>706.19</v>
      </c>
      <c r="J88" s="4">
        <v>37.57</v>
      </c>
      <c r="K88" s="4">
        <v>96.75</v>
      </c>
      <c r="L88" s="4">
        <f>LogisticsData[[#This Row],[Freight Cost]]+LogisticsData[[#This Row],[Fuel Cost]]+LogisticsData[[#This Row],[Toll Charges]]+LogisticsData[[#This Row],[Other Charges]]</f>
        <v>2652.7500000000005</v>
      </c>
      <c r="M88" s="4">
        <f>IF(LogisticsData[[#This Row],[Distance (km)]]=0, 0, LogisticsData[[#This Row],[Total Cost]]/LogisticsData[[#This Row],[Distance (km)]])</f>
        <v>3.0678624709433442</v>
      </c>
      <c r="N88" s="4">
        <f>IF(LogisticsData[[#This Row],[Weight (kg)]]=0, 0, LogisticsData[[#This Row],[Total Cost]]/LogisticsData[[#This Row],[Weight (kg)]])</f>
        <v>1.7699159327461973</v>
      </c>
    </row>
    <row r="89" spans="1:14" x14ac:dyDescent="0.25">
      <c r="A89" s="2">
        <v>45333</v>
      </c>
      <c r="B89" s="2" t="str">
        <f>TEXT(LogisticsData[[#This Row],[Date]], "mmm-yyyy")</f>
        <v>Feb-2024</v>
      </c>
      <c r="C89" s="3" t="s">
        <v>15</v>
      </c>
      <c r="D89" s="3" t="s">
        <v>18</v>
      </c>
      <c r="E89" s="3" t="s">
        <v>23</v>
      </c>
      <c r="F89" s="3">
        <v>1539.85</v>
      </c>
      <c r="G89" s="3">
        <v>5729.09</v>
      </c>
      <c r="H89" s="4">
        <v>4360.38</v>
      </c>
      <c r="I89" s="4">
        <v>837.2</v>
      </c>
      <c r="J89" s="4">
        <v>43.27</v>
      </c>
      <c r="K89" s="4">
        <v>73.56</v>
      </c>
      <c r="L89" s="4">
        <f>LogisticsData[[#This Row],[Freight Cost]]+LogisticsData[[#This Row],[Fuel Cost]]+LogisticsData[[#This Row],[Toll Charges]]+LogisticsData[[#This Row],[Other Charges]]</f>
        <v>5314.4100000000008</v>
      </c>
      <c r="M89" s="4">
        <f>IF(LogisticsData[[#This Row],[Distance (km)]]=0, 0, LogisticsData[[#This Row],[Total Cost]]/LogisticsData[[#This Row],[Distance (km)]])</f>
        <v>3.4512517452998677</v>
      </c>
      <c r="N89" s="4">
        <f>IF(LogisticsData[[#This Row],[Weight (kg)]]=0, 0, LogisticsData[[#This Row],[Total Cost]]/LogisticsData[[#This Row],[Weight (kg)]])</f>
        <v>0.92761852231331687</v>
      </c>
    </row>
    <row r="90" spans="1:14" x14ac:dyDescent="0.25">
      <c r="A90" s="2">
        <v>45334</v>
      </c>
      <c r="B90" s="2" t="str">
        <f>TEXT(LogisticsData[[#This Row],[Date]], "mmm-yyyy")</f>
        <v>Feb-2024</v>
      </c>
      <c r="C90" s="3" t="s">
        <v>13</v>
      </c>
      <c r="D90" s="3" t="s">
        <v>19</v>
      </c>
      <c r="E90" s="3" t="s">
        <v>24</v>
      </c>
      <c r="F90" s="3">
        <v>1764.75</v>
      </c>
      <c r="G90" s="3">
        <v>3139.27</v>
      </c>
      <c r="H90" s="4">
        <v>4884.05</v>
      </c>
      <c r="I90" s="4">
        <v>2509.0700000000002</v>
      </c>
      <c r="J90" s="4">
        <v>72.19</v>
      </c>
      <c r="K90" s="4">
        <v>65.459999999999994</v>
      </c>
      <c r="L90" s="4">
        <f>LogisticsData[[#This Row],[Freight Cost]]+LogisticsData[[#This Row],[Fuel Cost]]+LogisticsData[[#This Row],[Toll Charges]]+LogisticsData[[#This Row],[Other Charges]]</f>
        <v>7530.77</v>
      </c>
      <c r="M90" s="4">
        <f>IF(LogisticsData[[#This Row],[Distance (km)]]=0, 0, LogisticsData[[#This Row],[Total Cost]]/LogisticsData[[#This Row],[Distance (km)]])</f>
        <v>4.2673296500920816</v>
      </c>
      <c r="N90" s="4">
        <f>IF(LogisticsData[[#This Row],[Weight (kg)]]=0, 0, LogisticsData[[#This Row],[Total Cost]]/LogisticsData[[#This Row],[Weight (kg)]])</f>
        <v>2.3988920991185849</v>
      </c>
    </row>
    <row r="91" spans="1:14" x14ac:dyDescent="0.25">
      <c r="A91" s="2">
        <v>45408</v>
      </c>
      <c r="B91" s="2" t="str">
        <f>TEXT(LogisticsData[[#This Row],[Date]], "mmm-yyyy")</f>
        <v>Apr-2024</v>
      </c>
      <c r="C91" s="3" t="s">
        <v>14</v>
      </c>
      <c r="D91" s="3" t="s">
        <v>20</v>
      </c>
      <c r="E91" s="3" t="s">
        <v>22</v>
      </c>
      <c r="F91" s="3">
        <v>1561.26</v>
      </c>
      <c r="G91" s="3">
        <v>3132.66</v>
      </c>
      <c r="H91" s="4">
        <v>3864.22</v>
      </c>
      <c r="I91" s="4">
        <v>2280.87</v>
      </c>
      <c r="J91" s="4">
        <v>42.06</v>
      </c>
      <c r="K91" s="4">
        <v>194.91</v>
      </c>
      <c r="L91" s="4">
        <f>LogisticsData[[#This Row],[Freight Cost]]+LogisticsData[[#This Row],[Fuel Cost]]+LogisticsData[[#This Row],[Toll Charges]]+LogisticsData[[#This Row],[Other Charges]]</f>
        <v>6382.06</v>
      </c>
      <c r="M91" s="4">
        <f>IF(LogisticsData[[#This Row],[Distance (km)]]=0, 0, LogisticsData[[#This Row],[Total Cost]]/LogisticsData[[#This Row],[Distance (km)]])</f>
        <v>4.0877624482789541</v>
      </c>
      <c r="N91" s="4">
        <f>IF(LogisticsData[[#This Row],[Weight (kg)]]=0, 0, LogisticsData[[#This Row],[Total Cost]]/LogisticsData[[#This Row],[Weight (kg)]])</f>
        <v>2.0372654549169078</v>
      </c>
    </row>
    <row r="92" spans="1:14" x14ac:dyDescent="0.25">
      <c r="A92" s="2">
        <v>45391</v>
      </c>
      <c r="B92" s="2" t="str">
        <f>TEXT(LogisticsData[[#This Row],[Date]], "mmm-yyyy")</f>
        <v>Apr-2024</v>
      </c>
      <c r="C92" s="3" t="s">
        <v>16</v>
      </c>
      <c r="D92" s="3" t="s">
        <v>19</v>
      </c>
      <c r="E92" s="3" t="s">
        <v>21</v>
      </c>
      <c r="F92" s="3">
        <v>1104.24</v>
      </c>
      <c r="G92" s="3">
        <v>3516.05</v>
      </c>
      <c r="H92" s="4">
        <v>3026.54</v>
      </c>
      <c r="I92" s="4">
        <v>1284.4000000000001</v>
      </c>
      <c r="J92" s="4">
        <v>40.69</v>
      </c>
      <c r="K92" s="4">
        <v>59.45</v>
      </c>
      <c r="L92" s="4">
        <f>LogisticsData[[#This Row],[Freight Cost]]+LogisticsData[[#This Row],[Fuel Cost]]+LogisticsData[[#This Row],[Toll Charges]]+LogisticsData[[#This Row],[Other Charges]]</f>
        <v>4411.08</v>
      </c>
      <c r="M92" s="4">
        <f>IF(LogisticsData[[#This Row],[Distance (km)]]=0, 0, LogisticsData[[#This Row],[Total Cost]]/LogisticsData[[#This Row],[Distance (km)]])</f>
        <v>3.9946750706368181</v>
      </c>
      <c r="N92" s="4">
        <f>IF(LogisticsData[[#This Row],[Weight (kg)]]=0, 0, LogisticsData[[#This Row],[Total Cost]]/LogisticsData[[#This Row],[Weight (kg)]])</f>
        <v>1.2545555381749405</v>
      </c>
    </row>
    <row r="93" spans="1:14" x14ac:dyDescent="0.25">
      <c r="A93" s="2">
        <v>45314</v>
      </c>
      <c r="B93" s="2" t="str">
        <f>TEXT(LogisticsData[[#This Row],[Date]], "mmm-yyyy")</f>
        <v>Jan-2024</v>
      </c>
      <c r="C93" s="3" t="s">
        <v>14</v>
      </c>
      <c r="D93" s="3" t="s">
        <v>17</v>
      </c>
      <c r="E93" s="3" t="s">
        <v>21</v>
      </c>
      <c r="F93" s="3">
        <v>897.17</v>
      </c>
      <c r="G93" s="3">
        <v>9024.85</v>
      </c>
      <c r="H93" s="4">
        <v>2057.3000000000002</v>
      </c>
      <c r="I93" s="4">
        <v>460.28</v>
      </c>
      <c r="J93" s="4">
        <v>53.69</v>
      </c>
      <c r="K93" s="4">
        <v>137.02000000000001</v>
      </c>
      <c r="L93" s="4">
        <f>LogisticsData[[#This Row],[Freight Cost]]+LogisticsData[[#This Row],[Fuel Cost]]+LogisticsData[[#This Row],[Toll Charges]]+LogisticsData[[#This Row],[Other Charges]]</f>
        <v>2708.29</v>
      </c>
      <c r="M93" s="4">
        <f>IF(LogisticsData[[#This Row],[Distance (km)]]=0, 0, LogisticsData[[#This Row],[Total Cost]]/LogisticsData[[#This Row],[Distance (km)]])</f>
        <v>3.0187032557932167</v>
      </c>
      <c r="N93" s="4">
        <f>IF(LogisticsData[[#This Row],[Weight (kg)]]=0, 0, LogisticsData[[#This Row],[Total Cost]]/LogisticsData[[#This Row],[Weight (kg)]])</f>
        <v>0.30009252231339023</v>
      </c>
    </row>
    <row r="94" spans="1:14" x14ac:dyDescent="0.25">
      <c r="A94" s="2">
        <v>45334</v>
      </c>
      <c r="B94" s="2" t="str">
        <f>TEXT(LogisticsData[[#This Row],[Date]], "mmm-yyyy")</f>
        <v>Feb-2024</v>
      </c>
      <c r="C94" s="3" t="s">
        <v>14</v>
      </c>
      <c r="D94" s="3" t="s">
        <v>18</v>
      </c>
      <c r="E94" s="3" t="s">
        <v>24</v>
      </c>
      <c r="F94" s="3">
        <v>1365.03</v>
      </c>
      <c r="G94" s="3">
        <v>8097.94</v>
      </c>
      <c r="H94" s="4">
        <v>3920.21</v>
      </c>
      <c r="I94" s="4">
        <v>1997.31</v>
      </c>
      <c r="J94" s="4">
        <v>61.02</v>
      </c>
      <c r="K94" s="4">
        <v>199.28</v>
      </c>
      <c r="L94" s="4">
        <f>LogisticsData[[#This Row],[Freight Cost]]+LogisticsData[[#This Row],[Fuel Cost]]+LogisticsData[[#This Row],[Toll Charges]]+LogisticsData[[#This Row],[Other Charges]]</f>
        <v>6177.8200000000006</v>
      </c>
      <c r="M94" s="4">
        <f>IF(LogisticsData[[#This Row],[Distance (km)]]=0, 0, LogisticsData[[#This Row],[Total Cost]]/LogisticsData[[#This Row],[Distance (km)]])</f>
        <v>4.5257759902712769</v>
      </c>
      <c r="N94" s="4">
        <f>IF(LogisticsData[[#This Row],[Weight (kg)]]=0, 0, LogisticsData[[#This Row],[Total Cost]]/LogisticsData[[#This Row],[Weight (kg)]])</f>
        <v>0.76288784555084388</v>
      </c>
    </row>
    <row r="95" spans="1:14" x14ac:dyDescent="0.25">
      <c r="A95" s="2">
        <v>45396</v>
      </c>
      <c r="B95" s="2" t="str">
        <f>TEXT(LogisticsData[[#This Row],[Date]], "mmm-yyyy")</f>
        <v>Apr-2024</v>
      </c>
      <c r="C95" s="3" t="s">
        <v>14</v>
      </c>
      <c r="D95" s="3" t="s">
        <v>19</v>
      </c>
      <c r="E95" s="3" t="s">
        <v>24</v>
      </c>
      <c r="F95" s="3">
        <v>1849.57</v>
      </c>
      <c r="G95" s="3">
        <v>4687.3</v>
      </c>
      <c r="H95" s="4">
        <v>6321.78</v>
      </c>
      <c r="I95" s="4">
        <v>1253.58</v>
      </c>
      <c r="J95" s="4">
        <v>22.77</v>
      </c>
      <c r="K95" s="4">
        <v>28.23</v>
      </c>
      <c r="L95" s="4">
        <f>LogisticsData[[#This Row],[Freight Cost]]+LogisticsData[[#This Row],[Fuel Cost]]+LogisticsData[[#This Row],[Toll Charges]]+LogisticsData[[#This Row],[Other Charges]]</f>
        <v>7626.36</v>
      </c>
      <c r="M95" s="4">
        <f>IF(LogisticsData[[#This Row],[Distance (km)]]=0, 0, LogisticsData[[#This Row],[Total Cost]]/LogisticsData[[#This Row],[Distance (km)]])</f>
        <v>4.1233151489265074</v>
      </c>
      <c r="N95" s="4">
        <f>IF(LogisticsData[[#This Row],[Weight (kg)]]=0, 0, LogisticsData[[#This Row],[Total Cost]]/LogisticsData[[#This Row],[Weight (kg)]])</f>
        <v>1.6270262197853773</v>
      </c>
    </row>
    <row r="96" spans="1:14" x14ac:dyDescent="0.25">
      <c r="A96" s="2">
        <v>45365</v>
      </c>
      <c r="B96" s="2" t="str">
        <f>TEXT(LogisticsData[[#This Row],[Date]], "mmm-yyyy")</f>
        <v>Mar-2024</v>
      </c>
      <c r="C96" s="3" t="s">
        <v>14</v>
      </c>
      <c r="D96" s="3" t="s">
        <v>19</v>
      </c>
      <c r="E96" s="3" t="s">
        <v>24</v>
      </c>
      <c r="F96" s="3">
        <v>1914.95</v>
      </c>
      <c r="G96" s="3">
        <v>775.24</v>
      </c>
      <c r="H96" s="4">
        <v>3657.26</v>
      </c>
      <c r="I96" s="4">
        <v>2739.48</v>
      </c>
      <c r="J96" s="4">
        <v>66.89</v>
      </c>
      <c r="K96" s="4">
        <v>195.01</v>
      </c>
      <c r="L96" s="4">
        <f>LogisticsData[[#This Row],[Freight Cost]]+LogisticsData[[#This Row],[Fuel Cost]]+LogisticsData[[#This Row],[Toll Charges]]+LogisticsData[[#This Row],[Other Charges]]</f>
        <v>6658.64</v>
      </c>
      <c r="M96" s="4">
        <f>IF(LogisticsData[[#This Row],[Distance (km)]]=0, 0, LogisticsData[[#This Row],[Total Cost]]/LogisticsData[[#This Row],[Distance (km)]])</f>
        <v>3.4771873939267346</v>
      </c>
      <c r="N96" s="4">
        <f>IF(LogisticsData[[#This Row],[Weight (kg)]]=0, 0, LogisticsData[[#This Row],[Total Cost]]/LogisticsData[[#This Row],[Weight (kg)]])</f>
        <v>8.5891336876322182</v>
      </c>
    </row>
    <row r="97" spans="1:14" x14ac:dyDescent="0.25">
      <c r="A97" s="2">
        <v>45373</v>
      </c>
      <c r="B97" s="2" t="str">
        <f>TEXT(LogisticsData[[#This Row],[Date]], "mmm-yyyy")</f>
        <v>Mar-2024</v>
      </c>
      <c r="C97" s="3" t="s">
        <v>16</v>
      </c>
      <c r="D97" s="3" t="s">
        <v>17</v>
      </c>
      <c r="E97" s="3" t="s">
        <v>21</v>
      </c>
      <c r="F97" s="3">
        <v>100.9</v>
      </c>
      <c r="G97" s="3">
        <v>1339.56</v>
      </c>
      <c r="H97" s="4">
        <v>307.58</v>
      </c>
      <c r="I97" s="4">
        <v>103.73</v>
      </c>
      <c r="J97" s="4">
        <v>67.67</v>
      </c>
      <c r="K97" s="4">
        <v>53.1</v>
      </c>
      <c r="L97" s="4">
        <f>LogisticsData[[#This Row],[Freight Cost]]+LogisticsData[[#This Row],[Fuel Cost]]+LogisticsData[[#This Row],[Toll Charges]]+LogisticsData[[#This Row],[Other Charges]]</f>
        <v>532.08000000000004</v>
      </c>
      <c r="M97" s="4">
        <f>IF(LogisticsData[[#This Row],[Distance (km)]]=0, 0, LogisticsData[[#This Row],[Total Cost]]/LogisticsData[[#This Row],[Distance (km)]])</f>
        <v>5.2733399405351831</v>
      </c>
      <c r="N97" s="4">
        <f>IF(LogisticsData[[#This Row],[Weight (kg)]]=0, 0, LogisticsData[[#This Row],[Total Cost]]/LogisticsData[[#This Row],[Weight (kg)]])</f>
        <v>0.39720505240526743</v>
      </c>
    </row>
    <row r="98" spans="1:14" x14ac:dyDescent="0.25">
      <c r="A98" s="2">
        <v>45323</v>
      </c>
      <c r="B98" s="2" t="str">
        <f>TEXT(LogisticsData[[#This Row],[Date]], "mmm-yyyy")</f>
        <v>Feb-2024</v>
      </c>
      <c r="C98" s="3" t="s">
        <v>16</v>
      </c>
      <c r="D98" s="3" t="s">
        <v>20</v>
      </c>
      <c r="E98" s="3" t="s">
        <v>22</v>
      </c>
      <c r="F98" s="3">
        <v>1100.54</v>
      </c>
      <c r="G98" s="3">
        <v>1963.65</v>
      </c>
      <c r="H98" s="4">
        <v>2503.15</v>
      </c>
      <c r="I98" s="4">
        <v>857.13</v>
      </c>
      <c r="J98" s="4">
        <v>98.2</v>
      </c>
      <c r="K98" s="4">
        <v>15.92</v>
      </c>
      <c r="L98" s="4">
        <f>LogisticsData[[#This Row],[Freight Cost]]+LogisticsData[[#This Row],[Fuel Cost]]+LogisticsData[[#This Row],[Toll Charges]]+LogisticsData[[#This Row],[Other Charges]]</f>
        <v>3474.4</v>
      </c>
      <c r="M98" s="4">
        <f>IF(LogisticsData[[#This Row],[Distance (km)]]=0, 0, LogisticsData[[#This Row],[Total Cost]]/LogisticsData[[#This Row],[Distance (km)]])</f>
        <v>3.1569956566776312</v>
      </c>
      <c r="N98" s="4">
        <f>IF(LogisticsData[[#This Row],[Weight (kg)]]=0, 0, LogisticsData[[#This Row],[Total Cost]]/LogisticsData[[#This Row],[Weight (kg)]])</f>
        <v>1.7693580831614595</v>
      </c>
    </row>
    <row r="99" spans="1:14" x14ac:dyDescent="0.25">
      <c r="A99" s="2">
        <v>45325</v>
      </c>
      <c r="B99" s="2" t="str">
        <f>TEXT(LogisticsData[[#This Row],[Date]], "mmm-yyyy")</f>
        <v>Feb-2024</v>
      </c>
      <c r="C99" s="3" t="s">
        <v>16</v>
      </c>
      <c r="D99" s="3" t="s">
        <v>17</v>
      </c>
      <c r="E99" s="3" t="s">
        <v>21</v>
      </c>
      <c r="F99" s="3">
        <v>591.29</v>
      </c>
      <c r="G99" s="3">
        <v>487.09</v>
      </c>
      <c r="H99" s="4">
        <v>1272.71</v>
      </c>
      <c r="I99" s="4">
        <v>675.84</v>
      </c>
      <c r="J99" s="4">
        <v>20.95</v>
      </c>
      <c r="K99" s="4">
        <v>180.14</v>
      </c>
      <c r="L99" s="4">
        <f>LogisticsData[[#This Row],[Freight Cost]]+LogisticsData[[#This Row],[Fuel Cost]]+LogisticsData[[#This Row],[Toll Charges]]+LogisticsData[[#This Row],[Other Charges]]</f>
        <v>2149.6400000000003</v>
      </c>
      <c r="M99" s="4">
        <f>IF(LogisticsData[[#This Row],[Distance (km)]]=0, 0, LogisticsData[[#This Row],[Total Cost]]/LogisticsData[[#This Row],[Distance (km)]])</f>
        <v>3.6355088027871272</v>
      </c>
      <c r="N99" s="4">
        <f>IF(LogisticsData[[#This Row],[Weight (kg)]]=0, 0, LogisticsData[[#This Row],[Total Cost]]/LogisticsData[[#This Row],[Weight (kg)]])</f>
        <v>4.4132295879611583</v>
      </c>
    </row>
    <row r="100" spans="1:14" x14ac:dyDescent="0.25">
      <c r="A100" s="2">
        <v>45395</v>
      </c>
      <c r="B100" s="2" t="str">
        <f>TEXT(LogisticsData[[#This Row],[Date]], "mmm-yyyy")</f>
        <v>Apr-2024</v>
      </c>
      <c r="C100" s="3" t="s">
        <v>16</v>
      </c>
      <c r="D100" s="3" t="s">
        <v>19</v>
      </c>
      <c r="E100" s="3" t="s">
        <v>21</v>
      </c>
      <c r="F100" s="3">
        <v>1431.01</v>
      </c>
      <c r="G100" s="3">
        <v>4656.3599999999997</v>
      </c>
      <c r="H100" s="4">
        <v>2949.41</v>
      </c>
      <c r="I100" s="4">
        <v>1798.17</v>
      </c>
      <c r="J100" s="4">
        <v>27.16</v>
      </c>
      <c r="K100" s="4">
        <v>99.47</v>
      </c>
      <c r="L100" s="4">
        <f>LogisticsData[[#This Row],[Freight Cost]]+LogisticsData[[#This Row],[Fuel Cost]]+LogisticsData[[#This Row],[Toll Charges]]+LogisticsData[[#This Row],[Other Charges]]</f>
        <v>4874.21</v>
      </c>
      <c r="M100" s="4">
        <f>IF(LogisticsData[[#This Row],[Distance (km)]]=0, 0, LogisticsData[[#This Row],[Total Cost]]/LogisticsData[[#This Row],[Distance (km)]])</f>
        <v>3.4061327314274532</v>
      </c>
      <c r="N100" s="4">
        <f>IF(LogisticsData[[#This Row],[Weight (kg)]]=0, 0, LogisticsData[[#This Row],[Total Cost]]/LogisticsData[[#This Row],[Weight (kg)]])</f>
        <v>1.0467854719136838</v>
      </c>
    </row>
    <row r="101" spans="1:14" x14ac:dyDescent="0.25">
      <c r="A101" s="2">
        <v>45351</v>
      </c>
      <c r="B101" s="2" t="str">
        <f>TEXT(LogisticsData[[#This Row],[Date]], "mmm-yyyy")</f>
        <v>Feb-2024</v>
      </c>
      <c r="C101" s="3" t="s">
        <v>14</v>
      </c>
      <c r="D101" s="3" t="s">
        <v>17</v>
      </c>
      <c r="E101" s="3" t="s">
        <v>22</v>
      </c>
      <c r="F101" s="3">
        <v>1781.83</v>
      </c>
      <c r="G101" s="3">
        <v>1999.19</v>
      </c>
      <c r="H101" s="4">
        <v>5698.84</v>
      </c>
      <c r="I101" s="4">
        <v>1731.52</v>
      </c>
      <c r="J101" s="4">
        <v>51.72</v>
      </c>
      <c r="K101" s="4">
        <v>12.32</v>
      </c>
      <c r="L101" s="4">
        <f>LogisticsData[[#This Row],[Freight Cost]]+LogisticsData[[#This Row],[Fuel Cost]]+LogisticsData[[#This Row],[Toll Charges]]+LogisticsData[[#This Row],[Other Charges]]</f>
        <v>7494.4000000000005</v>
      </c>
      <c r="M101" s="4">
        <f>IF(LogisticsData[[#This Row],[Distance (km)]]=0, 0, LogisticsData[[#This Row],[Total Cost]]/LogisticsData[[#This Row],[Distance (km)]])</f>
        <v>4.2060129193020659</v>
      </c>
      <c r="N101" s="4">
        <f>IF(LogisticsData[[#This Row],[Weight (kg)]]=0, 0, LogisticsData[[#This Row],[Total Cost]]/LogisticsData[[#This Row],[Weight (kg)]])</f>
        <v>3.7487182308835081</v>
      </c>
    </row>
    <row r="102" spans="1:14" x14ac:dyDescent="0.25">
      <c r="A102" s="2">
        <v>45393</v>
      </c>
      <c r="B102" s="2" t="str">
        <f>TEXT(LogisticsData[[#This Row],[Date]], "mmm-yyyy")</f>
        <v>Apr-2024</v>
      </c>
      <c r="C102" s="3" t="s">
        <v>13</v>
      </c>
      <c r="D102" s="3" t="s">
        <v>19</v>
      </c>
      <c r="E102" s="3" t="s">
        <v>24</v>
      </c>
      <c r="F102" s="3">
        <v>957.53</v>
      </c>
      <c r="G102" s="3">
        <v>4483.58</v>
      </c>
      <c r="H102" s="4">
        <v>2674.55</v>
      </c>
      <c r="I102" s="4">
        <v>1222.45</v>
      </c>
      <c r="J102" s="4">
        <v>61.72</v>
      </c>
      <c r="K102" s="4">
        <v>32.4</v>
      </c>
      <c r="L102" s="4">
        <f>LogisticsData[[#This Row],[Freight Cost]]+LogisticsData[[#This Row],[Fuel Cost]]+LogisticsData[[#This Row],[Toll Charges]]+LogisticsData[[#This Row],[Other Charges]]</f>
        <v>3991.12</v>
      </c>
      <c r="M102" s="4">
        <f>IF(LogisticsData[[#This Row],[Distance (km)]]=0, 0, LogisticsData[[#This Row],[Total Cost]]/LogisticsData[[#This Row],[Distance (km)]])</f>
        <v>4.1681409459755834</v>
      </c>
      <c r="N102" s="4">
        <f>IF(LogisticsData[[#This Row],[Weight (kg)]]=0, 0, LogisticsData[[#This Row],[Total Cost]]/LogisticsData[[#This Row],[Weight (kg)]])</f>
        <v>0.89016366385789925</v>
      </c>
    </row>
    <row r="103" spans="1:14" x14ac:dyDescent="0.25">
      <c r="A103" s="2">
        <v>45296</v>
      </c>
      <c r="B103" s="2" t="str">
        <f>TEXT(LogisticsData[[#This Row],[Date]], "mmm-yyyy")</f>
        <v>Jan-2024</v>
      </c>
      <c r="C103" s="3" t="s">
        <v>15</v>
      </c>
      <c r="D103" s="3" t="s">
        <v>18</v>
      </c>
      <c r="E103" s="3" t="s">
        <v>21</v>
      </c>
      <c r="F103" s="3">
        <v>1957.88</v>
      </c>
      <c r="G103" s="3">
        <v>2838.69</v>
      </c>
      <c r="H103" s="4">
        <v>3866.22</v>
      </c>
      <c r="I103" s="4">
        <v>1641.55</v>
      </c>
      <c r="J103" s="4">
        <v>9.4499999999999993</v>
      </c>
      <c r="K103" s="4">
        <v>165.57</v>
      </c>
      <c r="L103" s="4">
        <f>LogisticsData[[#This Row],[Freight Cost]]+LogisticsData[[#This Row],[Fuel Cost]]+LogisticsData[[#This Row],[Toll Charges]]+LogisticsData[[#This Row],[Other Charges]]</f>
        <v>5682.7899999999991</v>
      </c>
      <c r="M103" s="4">
        <f>IF(LogisticsData[[#This Row],[Distance (km)]]=0, 0, LogisticsData[[#This Row],[Total Cost]]/LogisticsData[[#This Row],[Distance (km)]])</f>
        <v>2.90252211575786</v>
      </c>
      <c r="N103" s="4">
        <f>IF(LogisticsData[[#This Row],[Weight (kg)]]=0, 0, LogisticsData[[#This Row],[Total Cost]]/LogisticsData[[#This Row],[Weight (kg)]])</f>
        <v>2.0019058086652644</v>
      </c>
    </row>
    <row r="104" spans="1:14" x14ac:dyDescent="0.25">
      <c r="A104" s="2">
        <v>45307</v>
      </c>
      <c r="B104" s="2" t="str">
        <f>TEXT(LogisticsData[[#This Row],[Date]], "mmm-yyyy")</f>
        <v>Jan-2024</v>
      </c>
      <c r="C104" s="3" t="s">
        <v>15</v>
      </c>
      <c r="D104" s="3" t="s">
        <v>19</v>
      </c>
      <c r="E104" s="3" t="s">
        <v>21</v>
      </c>
      <c r="F104" s="3">
        <v>218.8</v>
      </c>
      <c r="G104" s="3">
        <v>7395.53</v>
      </c>
      <c r="H104" s="4">
        <v>664.06</v>
      </c>
      <c r="I104" s="4">
        <v>190.14</v>
      </c>
      <c r="J104" s="4">
        <v>92.4</v>
      </c>
      <c r="K104" s="4">
        <v>140.65</v>
      </c>
      <c r="L104" s="4">
        <f>LogisticsData[[#This Row],[Freight Cost]]+LogisticsData[[#This Row],[Fuel Cost]]+LogisticsData[[#This Row],[Toll Charges]]+LogisticsData[[#This Row],[Other Charges]]</f>
        <v>1087.25</v>
      </c>
      <c r="M104" s="4">
        <f>IF(LogisticsData[[#This Row],[Distance (km)]]=0, 0, LogisticsData[[#This Row],[Total Cost]]/LogisticsData[[#This Row],[Distance (km)]])</f>
        <v>4.9691499085923212</v>
      </c>
      <c r="N104" s="4">
        <f>IF(LogisticsData[[#This Row],[Weight (kg)]]=0, 0, LogisticsData[[#This Row],[Total Cost]]/LogisticsData[[#This Row],[Weight (kg)]])</f>
        <v>0.14701448036854695</v>
      </c>
    </row>
    <row r="105" spans="1:14" x14ac:dyDescent="0.25">
      <c r="A105" s="2">
        <v>45358</v>
      </c>
      <c r="B105" s="2" t="str">
        <f>TEXT(LogisticsData[[#This Row],[Date]], "mmm-yyyy")</f>
        <v>Mar-2024</v>
      </c>
      <c r="C105" s="3" t="s">
        <v>16</v>
      </c>
      <c r="D105" s="3" t="s">
        <v>19</v>
      </c>
      <c r="E105" s="3" t="s">
        <v>23</v>
      </c>
      <c r="F105" s="3">
        <v>1567.76</v>
      </c>
      <c r="G105" s="3">
        <v>9920.09</v>
      </c>
      <c r="H105" s="4">
        <v>2833.53</v>
      </c>
      <c r="I105" s="4">
        <v>2290.09</v>
      </c>
      <c r="J105" s="4">
        <v>87.92</v>
      </c>
      <c r="K105" s="4">
        <v>6.14</v>
      </c>
      <c r="L105" s="4">
        <f>LogisticsData[[#This Row],[Freight Cost]]+LogisticsData[[#This Row],[Fuel Cost]]+LogisticsData[[#This Row],[Toll Charges]]+LogisticsData[[#This Row],[Other Charges]]</f>
        <v>5217.6800000000012</v>
      </c>
      <c r="M105" s="4">
        <f>IF(LogisticsData[[#This Row],[Distance (km)]]=0, 0, LogisticsData[[#This Row],[Total Cost]]/LogisticsData[[#This Row],[Distance (km)]])</f>
        <v>3.3281114456294341</v>
      </c>
      <c r="N105" s="4">
        <f>IF(LogisticsData[[#This Row],[Weight (kg)]]=0, 0, LogisticsData[[#This Row],[Total Cost]]/LogisticsData[[#This Row],[Weight (kg)]])</f>
        <v>0.52597103453698513</v>
      </c>
    </row>
    <row r="106" spans="1:14" x14ac:dyDescent="0.25">
      <c r="A106" s="2">
        <v>45347</v>
      </c>
      <c r="B106" s="2" t="str">
        <f>TEXT(LogisticsData[[#This Row],[Date]], "mmm-yyyy")</f>
        <v>Feb-2024</v>
      </c>
      <c r="C106" s="3" t="s">
        <v>16</v>
      </c>
      <c r="D106" s="3" t="s">
        <v>20</v>
      </c>
      <c r="E106" s="3" t="s">
        <v>21</v>
      </c>
      <c r="F106" s="3">
        <v>505.4</v>
      </c>
      <c r="G106" s="3">
        <v>1656.93</v>
      </c>
      <c r="H106" s="4">
        <v>1268.55</v>
      </c>
      <c r="I106" s="4">
        <v>703.97</v>
      </c>
      <c r="J106" s="4">
        <v>80.569999999999993</v>
      </c>
      <c r="K106" s="4">
        <v>126.5</v>
      </c>
      <c r="L106" s="4">
        <f>LogisticsData[[#This Row],[Freight Cost]]+LogisticsData[[#This Row],[Fuel Cost]]+LogisticsData[[#This Row],[Toll Charges]]+LogisticsData[[#This Row],[Other Charges]]</f>
        <v>2179.59</v>
      </c>
      <c r="M106" s="4">
        <f>IF(LogisticsData[[#This Row],[Distance (km)]]=0, 0, LogisticsData[[#This Row],[Total Cost]]/LogisticsData[[#This Row],[Distance (km)]])</f>
        <v>4.3126038781163443</v>
      </c>
      <c r="N106" s="4">
        <f>IF(LogisticsData[[#This Row],[Weight (kg)]]=0, 0, LogisticsData[[#This Row],[Total Cost]]/LogisticsData[[#This Row],[Weight (kg)]])</f>
        <v>1.3154387934312253</v>
      </c>
    </row>
    <row r="107" spans="1:14" x14ac:dyDescent="0.25">
      <c r="A107" s="2">
        <v>45373</v>
      </c>
      <c r="B107" s="2" t="str">
        <f>TEXT(LogisticsData[[#This Row],[Date]], "mmm-yyyy")</f>
        <v>Mar-2024</v>
      </c>
      <c r="C107" s="3" t="s">
        <v>13</v>
      </c>
      <c r="D107" s="3" t="s">
        <v>20</v>
      </c>
      <c r="E107" s="3" t="s">
        <v>21</v>
      </c>
      <c r="F107" s="3">
        <v>814.35</v>
      </c>
      <c r="G107" s="3">
        <v>9457.81</v>
      </c>
      <c r="H107" s="4">
        <v>2644.45</v>
      </c>
      <c r="I107" s="4">
        <v>1021.38</v>
      </c>
      <c r="J107" s="4">
        <v>56.73</v>
      </c>
      <c r="K107" s="4">
        <v>140.13999999999999</v>
      </c>
      <c r="L107" s="4">
        <f>LogisticsData[[#This Row],[Freight Cost]]+LogisticsData[[#This Row],[Fuel Cost]]+LogisticsData[[#This Row],[Toll Charges]]+LogisticsData[[#This Row],[Other Charges]]</f>
        <v>3862.7</v>
      </c>
      <c r="M107" s="4">
        <f>IF(LogisticsData[[#This Row],[Distance (km)]]=0, 0, LogisticsData[[#This Row],[Total Cost]]/LogisticsData[[#This Row],[Distance (km)]])</f>
        <v>4.7432921962301222</v>
      </c>
      <c r="N107" s="4">
        <f>IF(LogisticsData[[#This Row],[Weight (kg)]]=0, 0, LogisticsData[[#This Row],[Total Cost]]/LogisticsData[[#This Row],[Weight (kg)]])</f>
        <v>0.40841378712408055</v>
      </c>
    </row>
    <row r="108" spans="1:14" x14ac:dyDescent="0.25">
      <c r="A108" s="2">
        <v>45398</v>
      </c>
      <c r="B108" s="2" t="str">
        <f>TEXT(LogisticsData[[#This Row],[Date]], "mmm-yyyy")</f>
        <v>Apr-2024</v>
      </c>
      <c r="C108" s="3" t="s">
        <v>13</v>
      </c>
      <c r="D108" s="3" t="s">
        <v>18</v>
      </c>
      <c r="E108" s="3" t="s">
        <v>24</v>
      </c>
      <c r="F108" s="3">
        <v>1382.18</v>
      </c>
      <c r="G108" s="3">
        <v>3184.58</v>
      </c>
      <c r="H108" s="4">
        <v>2445.06</v>
      </c>
      <c r="I108" s="4">
        <v>996.23</v>
      </c>
      <c r="J108" s="4">
        <v>75.260000000000005</v>
      </c>
      <c r="K108" s="4">
        <v>162.13</v>
      </c>
      <c r="L108" s="4">
        <f>LogisticsData[[#This Row],[Freight Cost]]+LogisticsData[[#This Row],[Fuel Cost]]+LogisticsData[[#This Row],[Toll Charges]]+LogisticsData[[#This Row],[Other Charges]]</f>
        <v>3678.6800000000003</v>
      </c>
      <c r="M108" s="4">
        <f>IF(LogisticsData[[#This Row],[Distance (km)]]=0, 0, LogisticsData[[#This Row],[Total Cost]]/LogisticsData[[#This Row],[Distance (km)]])</f>
        <v>2.6615057373135191</v>
      </c>
      <c r="N108" s="4">
        <f>IF(LogisticsData[[#This Row],[Weight (kg)]]=0, 0, LogisticsData[[#This Row],[Total Cost]]/LogisticsData[[#This Row],[Weight (kg)]])</f>
        <v>1.1551538978452418</v>
      </c>
    </row>
    <row r="109" spans="1:14" x14ac:dyDescent="0.25">
      <c r="A109" s="2">
        <v>45294</v>
      </c>
      <c r="B109" s="2" t="str">
        <f>TEXT(LogisticsData[[#This Row],[Date]], "mmm-yyyy")</f>
        <v>Jan-2024</v>
      </c>
      <c r="C109" s="3" t="s">
        <v>15</v>
      </c>
      <c r="D109" s="3" t="s">
        <v>20</v>
      </c>
      <c r="E109" s="3" t="s">
        <v>21</v>
      </c>
      <c r="F109" s="3">
        <v>298.89999999999998</v>
      </c>
      <c r="G109" s="3">
        <v>1434.89</v>
      </c>
      <c r="H109" s="4">
        <v>761.02</v>
      </c>
      <c r="I109" s="4">
        <v>333.48</v>
      </c>
      <c r="J109" s="4">
        <v>82.04</v>
      </c>
      <c r="K109" s="4">
        <v>105.39</v>
      </c>
      <c r="L109" s="4">
        <f>LogisticsData[[#This Row],[Freight Cost]]+LogisticsData[[#This Row],[Fuel Cost]]+LogisticsData[[#This Row],[Toll Charges]]+LogisticsData[[#This Row],[Other Charges]]</f>
        <v>1281.93</v>
      </c>
      <c r="M109" s="4">
        <f>IF(LogisticsData[[#This Row],[Distance (km)]]=0, 0, LogisticsData[[#This Row],[Total Cost]]/LogisticsData[[#This Row],[Distance (km)]])</f>
        <v>4.2888256942121119</v>
      </c>
      <c r="N109" s="4">
        <f>IF(LogisticsData[[#This Row],[Weight (kg)]]=0, 0, LogisticsData[[#This Row],[Total Cost]]/LogisticsData[[#This Row],[Weight (kg)]])</f>
        <v>0.89339949403787045</v>
      </c>
    </row>
    <row r="110" spans="1:14" x14ac:dyDescent="0.25">
      <c r="A110" s="2">
        <v>45399</v>
      </c>
      <c r="B110" s="2" t="str">
        <f>TEXT(LogisticsData[[#This Row],[Date]], "mmm-yyyy")</f>
        <v>Apr-2024</v>
      </c>
      <c r="C110" s="3" t="s">
        <v>13</v>
      </c>
      <c r="D110" s="3" t="s">
        <v>19</v>
      </c>
      <c r="E110" s="3" t="s">
        <v>24</v>
      </c>
      <c r="F110" s="3">
        <v>179.44</v>
      </c>
      <c r="G110" s="3">
        <v>9797.7800000000007</v>
      </c>
      <c r="H110" s="4">
        <v>434.21</v>
      </c>
      <c r="I110" s="4">
        <v>240.23</v>
      </c>
      <c r="J110" s="4">
        <v>80.28</v>
      </c>
      <c r="K110" s="4">
        <v>46.26</v>
      </c>
      <c r="L110" s="4">
        <f>LogisticsData[[#This Row],[Freight Cost]]+LogisticsData[[#This Row],[Fuel Cost]]+LogisticsData[[#This Row],[Toll Charges]]+LogisticsData[[#This Row],[Other Charges]]</f>
        <v>800.9799999999999</v>
      </c>
      <c r="M110" s="4">
        <f>IF(LogisticsData[[#This Row],[Distance (km)]]=0, 0, LogisticsData[[#This Row],[Total Cost]]/LogisticsData[[#This Row],[Distance (km)]])</f>
        <v>4.4637761925991972</v>
      </c>
      <c r="N110" s="4">
        <f>IF(LogisticsData[[#This Row],[Weight (kg)]]=0, 0, LogisticsData[[#This Row],[Total Cost]]/LogisticsData[[#This Row],[Weight (kg)]])</f>
        <v>8.1751172204315659E-2</v>
      </c>
    </row>
    <row r="111" spans="1:14" x14ac:dyDescent="0.25">
      <c r="A111" s="2">
        <v>45393</v>
      </c>
      <c r="B111" s="2" t="str">
        <f>TEXT(LogisticsData[[#This Row],[Date]], "mmm-yyyy")</f>
        <v>Apr-2024</v>
      </c>
      <c r="C111" s="3" t="s">
        <v>13</v>
      </c>
      <c r="D111" s="3" t="s">
        <v>18</v>
      </c>
      <c r="E111" s="3" t="s">
        <v>24</v>
      </c>
      <c r="F111" s="3">
        <v>340.52</v>
      </c>
      <c r="G111" s="3">
        <v>6158.24</v>
      </c>
      <c r="H111" s="4">
        <v>640.19000000000005</v>
      </c>
      <c r="I111" s="4">
        <v>195.62</v>
      </c>
      <c r="J111" s="4">
        <v>37.42</v>
      </c>
      <c r="K111" s="4">
        <v>93.24</v>
      </c>
      <c r="L111" s="4">
        <f>LogisticsData[[#This Row],[Freight Cost]]+LogisticsData[[#This Row],[Fuel Cost]]+LogisticsData[[#This Row],[Toll Charges]]+LogisticsData[[#This Row],[Other Charges]]</f>
        <v>966.47</v>
      </c>
      <c r="M111" s="4">
        <f>IF(LogisticsData[[#This Row],[Distance (km)]]=0, 0, LogisticsData[[#This Row],[Total Cost]]/LogisticsData[[#This Row],[Distance (km)]])</f>
        <v>2.838218019499589</v>
      </c>
      <c r="N111" s="4">
        <f>IF(LogisticsData[[#This Row],[Weight (kg)]]=0, 0, LogisticsData[[#This Row],[Total Cost]]/LogisticsData[[#This Row],[Weight (kg)]])</f>
        <v>0.15693932032528776</v>
      </c>
    </row>
    <row r="112" spans="1:14" x14ac:dyDescent="0.25">
      <c r="A112" s="2">
        <v>45356</v>
      </c>
      <c r="B112" s="2" t="str">
        <f>TEXT(LogisticsData[[#This Row],[Date]], "mmm-yyyy")</f>
        <v>Mar-2024</v>
      </c>
      <c r="C112" s="3" t="s">
        <v>16</v>
      </c>
      <c r="D112" s="3" t="s">
        <v>18</v>
      </c>
      <c r="E112" s="3" t="s">
        <v>24</v>
      </c>
      <c r="F112" s="3">
        <v>542.75</v>
      </c>
      <c r="G112" s="3">
        <v>8395.4599999999991</v>
      </c>
      <c r="H112" s="4">
        <v>1869.95</v>
      </c>
      <c r="I112" s="4">
        <v>647.39</v>
      </c>
      <c r="J112" s="4">
        <v>89.78</v>
      </c>
      <c r="K112" s="4">
        <v>159.63999999999999</v>
      </c>
      <c r="L112" s="4">
        <f>LogisticsData[[#This Row],[Freight Cost]]+LogisticsData[[#This Row],[Fuel Cost]]+LogisticsData[[#This Row],[Toll Charges]]+LogisticsData[[#This Row],[Other Charges]]</f>
        <v>2766.76</v>
      </c>
      <c r="M112" s="4">
        <f>IF(LogisticsData[[#This Row],[Distance (km)]]=0, 0, LogisticsData[[#This Row],[Total Cost]]/LogisticsData[[#This Row],[Distance (km)]])</f>
        <v>5.0976692768309535</v>
      </c>
      <c r="N112" s="4">
        <f>IF(LogisticsData[[#This Row],[Weight (kg)]]=0, 0, LogisticsData[[#This Row],[Total Cost]]/LogisticsData[[#This Row],[Weight (kg)]])</f>
        <v>0.32955430673244829</v>
      </c>
    </row>
    <row r="113" spans="1:14" x14ac:dyDescent="0.25">
      <c r="A113" s="2">
        <v>45341</v>
      </c>
      <c r="B113" s="2" t="str">
        <f>TEXT(LogisticsData[[#This Row],[Date]], "mmm-yyyy")</f>
        <v>Feb-2024</v>
      </c>
      <c r="C113" s="3" t="s">
        <v>15</v>
      </c>
      <c r="D113" s="3" t="s">
        <v>20</v>
      </c>
      <c r="E113" s="3" t="s">
        <v>22</v>
      </c>
      <c r="F113" s="3">
        <v>1822.64</v>
      </c>
      <c r="G113" s="3">
        <v>583.83000000000004</v>
      </c>
      <c r="H113" s="4">
        <v>5799.44</v>
      </c>
      <c r="I113" s="4">
        <v>1941.81</v>
      </c>
      <c r="J113" s="4">
        <v>33.090000000000003</v>
      </c>
      <c r="K113" s="4">
        <v>159.62</v>
      </c>
      <c r="L113" s="4">
        <f>LogisticsData[[#This Row],[Freight Cost]]+LogisticsData[[#This Row],[Fuel Cost]]+LogisticsData[[#This Row],[Toll Charges]]+LogisticsData[[#This Row],[Other Charges]]</f>
        <v>7933.96</v>
      </c>
      <c r="M113" s="4">
        <f>IF(LogisticsData[[#This Row],[Distance (km)]]=0, 0, LogisticsData[[#This Row],[Total Cost]]/LogisticsData[[#This Row],[Distance (km)]])</f>
        <v>4.3530044331299651</v>
      </c>
      <c r="N113" s="4">
        <f>IF(LogisticsData[[#This Row],[Weight (kg)]]=0, 0, LogisticsData[[#This Row],[Total Cost]]/LogisticsData[[#This Row],[Weight (kg)]])</f>
        <v>13.589503793912611</v>
      </c>
    </row>
    <row r="114" spans="1:14" x14ac:dyDescent="0.25">
      <c r="A114" s="2">
        <v>45373</v>
      </c>
      <c r="B114" s="2" t="str">
        <f>TEXT(LogisticsData[[#This Row],[Date]], "mmm-yyyy")</f>
        <v>Mar-2024</v>
      </c>
      <c r="C114" s="3" t="s">
        <v>15</v>
      </c>
      <c r="D114" s="3" t="s">
        <v>17</v>
      </c>
      <c r="E114" s="3" t="s">
        <v>24</v>
      </c>
      <c r="F114" s="3">
        <v>1717.54</v>
      </c>
      <c r="G114" s="3">
        <v>3885.37</v>
      </c>
      <c r="H114" s="4">
        <v>4608.76</v>
      </c>
      <c r="I114" s="4">
        <v>1997.94</v>
      </c>
      <c r="J114" s="4">
        <v>30.46</v>
      </c>
      <c r="K114" s="4">
        <v>56.28</v>
      </c>
      <c r="L114" s="4">
        <f>LogisticsData[[#This Row],[Freight Cost]]+LogisticsData[[#This Row],[Fuel Cost]]+LogisticsData[[#This Row],[Toll Charges]]+LogisticsData[[#This Row],[Other Charges]]</f>
        <v>6693.4400000000005</v>
      </c>
      <c r="M114" s="4">
        <f>IF(LogisticsData[[#This Row],[Distance (km)]]=0, 0, LogisticsData[[#This Row],[Total Cost]]/LogisticsData[[#This Row],[Distance (km)]])</f>
        <v>3.8971086554024947</v>
      </c>
      <c r="N114" s="4">
        <f>IF(LogisticsData[[#This Row],[Weight (kg)]]=0, 0, LogisticsData[[#This Row],[Total Cost]]/LogisticsData[[#This Row],[Weight (kg)]])</f>
        <v>1.7227291094541834</v>
      </c>
    </row>
    <row r="115" spans="1:14" x14ac:dyDescent="0.25">
      <c r="A115" s="2">
        <v>45292</v>
      </c>
      <c r="B115" s="2" t="str">
        <f>TEXT(LogisticsData[[#This Row],[Date]], "mmm-yyyy")</f>
        <v>Jan-2024</v>
      </c>
      <c r="C115" s="3" t="s">
        <v>13</v>
      </c>
      <c r="D115" s="3" t="s">
        <v>17</v>
      </c>
      <c r="E115" s="3" t="s">
        <v>22</v>
      </c>
      <c r="F115" s="3">
        <v>616.85</v>
      </c>
      <c r="G115" s="3">
        <v>3847.71</v>
      </c>
      <c r="H115" s="4">
        <v>1193.2</v>
      </c>
      <c r="I115" s="4">
        <v>444.03</v>
      </c>
      <c r="J115" s="4">
        <v>67</v>
      </c>
      <c r="K115" s="4">
        <v>24.45</v>
      </c>
      <c r="L115" s="4">
        <f>LogisticsData[[#This Row],[Freight Cost]]+LogisticsData[[#This Row],[Fuel Cost]]+LogisticsData[[#This Row],[Toll Charges]]+LogisticsData[[#This Row],[Other Charges]]</f>
        <v>1728.68</v>
      </c>
      <c r="M115" s="4">
        <f>IF(LogisticsData[[#This Row],[Distance (km)]]=0, 0, LogisticsData[[#This Row],[Total Cost]]/LogisticsData[[#This Row],[Distance (km)]])</f>
        <v>2.8024317094917728</v>
      </c>
      <c r="N115" s="4">
        <f>IF(LogisticsData[[#This Row],[Weight (kg)]]=0, 0, LogisticsData[[#This Row],[Total Cost]]/LogisticsData[[#This Row],[Weight (kg)]])</f>
        <v>0.44927502332556252</v>
      </c>
    </row>
    <row r="116" spans="1:14" x14ac:dyDescent="0.25">
      <c r="A116" s="2">
        <v>45344</v>
      </c>
      <c r="B116" s="2" t="str">
        <f>TEXT(LogisticsData[[#This Row],[Date]], "mmm-yyyy")</f>
        <v>Feb-2024</v>
      </c>
      <c r="C116" s="3" t="s">
        <v>13</v>
      </c>
      <c r="D116" s="3" t="s">
        <v>18</v>
      </c>
      <c r="E116" s="3" t="s">
        <v>22</v>
      </c>
      <c r="F116" s="3">
        <v>1210.28</v>
      </c>
      <c r="G116" s="3">
        <v>2038.42</v>
      </c>
      <c r="H116" s="4">
        <v>3177.59</v>
      </c>
      <c r="I116" s="4">
        <v>1473.68</v>
      </c>
      <c r="J116" s="4">
        <v>58.23</v>
      </c>
      <c r="K116" s="4">
        <v>142.79</v>
      </c>
      <c r="L116" s="4">
        <f>LogisticsData[[#This Row],[Freight Cost]]+LogisticsData[[#This Row],[Fuel Cost]]+LogisticsData[[#This Row],[Toll Charges]]+LogisticsData[[#This Row],[Other Charges]]</f>
        <v>4852.29</v>
      </c>
      <c r="M116" s="4">
        <f>IF(LogisticsData[[#This Row],[Distance (km)]]=0, 0, LogisticsData[[#This Row],[Total Cost]]/LogisticsData[[#This Row],[Distance (km)]])</f>
        <v>4.0092292692600058</v>
      </c>
      <c r="N116" s="4">
        <f>IF(LogisticsData[[#This Row],[Weight (kg)]]=0, 0, LogisticsData[[#This Row],[Total Cost]]/LogisticsData[[#This Row],[Weight (kg)]])</f>
        <v>2.3804171858596361</v>
      </c>
    </row>
    <row r="117" spans="1:14" x14ac:dyDescent="0.25">
      <c r="A117" s="2">
        <v>45331</v>
      </c>
      <c r="B117" s="2" t="str">
        <f>TEXT(LogisticsData[[#This Row],[Date]], "mmm-yyyy")</f>
        <v>Feb-2024</v>
      </c>
      <c r="C117" s="3" t="s">
        <v>13</v>
      </c>
      <c r="D117" s="3" t="s">
        <v>19</v>
      </c>
      <c r="E117" s="3" t="s">
        <v>24</v>
      </c>
      <c r="F117" s="3">
        <v>761.99</v>
      </c>
      <c r="G117" s="3">
        <v>3795.96</v>
      </c>
      <c r="H117" s="4">
        <v>1517.05</v>
      </c>
      <c r="I117" s="4">
        <v>582.66999999999996</v>
      </c>
      <c r="J117" s="4">
        <v>49.09</v>
      </c>
      <c r="K117" s="4">
        <v>111.06</v>
      </c>
      <c r="L117" s="4">
        <f>LogisticsData[[#This Row],[Freight Cost]]+LogisticsData[[#This Row],[Fuel Cost]]+LogisticsData[[#This Row],[Toll Charges]]+LogisticsData[[#This Row],[Other Charges]]</f>
        <v>2259.87</v>
      </c>
      <c r="M117" s="4">
        <f>IF(LogisticsData[[#This Row],[Distance (km)]]=0, 0, LogisticsData[[#This Row],[Total Cost]]/LogisticsData[[#This Row],[Distance (km)]])</f>
        <v>2.9657475819892647</v>
      </c>
      <c r="N117" s="4">
        <f>IF(LogisticsData[[#This Row],[Weight (kg)]]=0, 0, LogisticsData[[#This Row],[Total Cost]]/LogisticsData[[#This Row],[Weight (kg)]])</f>
        <v>0.59533556728732651</v>
      </c>
    </row>
    <row r="118" spans="1:14" x14ac:dyDescent="0.25">
      <c r="A118" s="2">
        <v>45313</v>
      </c>
      <c r="B118" s="2" t="str">
        <f>TEXT(LogisticsData[[#This Row],[Date]], "mmm-yyyy")</f>
        <v>Jan-2024</v>
      </c>
      <c r="C118" s="3" t="s">
        <v>13</v>
      </c>
      <c r="D118" s="3" t="s">
        <v>18</v>
      </c>
      <c r="E118" s="3" t="s">
        <v>23</v>
      </c>
      <c r="F118" s="3">
        <v>166.7</v>
      </c>
      <c r="G118" s="3">
        <v>2939.33</v>
      </c>
      <c r="H118" s="4">
        <v>277.52999999999997</v>
      </c>
      <c r="I118" s="4">
        <v>187.21</v>
      </c>
      <c r="J118" s="4">
        <v>3.97</v>
      </c>
      <c r="K118" s="4">
        <v>38.950000000000003</v>
      </c>
      <c r="L118" s="4">
        <f>LogisticsData[[#This Row],[Freight Cost]]+LogisticsData[[#This Row],[Fuel Cost]]+LogisticsData[[#This Row],[Toll Charges]]+LogisticsData[[#This Row],[Other Charges]]</f>
        <v>507.66</v>
      </c>
      <c r="M118" s="4">
        <f>IF(LogisticsData[[#This Row],[Distance (km)]]=0, 0, LogisticsData[[#This Row],[Total Cost]]/LogisticsData[[#This Row],[Distance (km)]])</f>
        <v>3.0453509298140378</v>
      </c>
      <c r="N118" s="4">
        <f>IF(LogisticsData[[#This Row],[Weight (kg)]]=0, 0, LogisticsData[[#This Row],[Total Cost]]/LogisticsData[[#This Row],[Weight (kg)]])</f>
        <v>0.17271282911411787</v>
      </c>
    </row>
    <row r="119" spans="1:14" x14ac:dyDescent="0.25">
      <c r="A119" s="2">
        <v>45330</v>
      </c>
      <c r="B119" s="2" t="str">
        <f>TEXT(LogisticsData[[#This Row],[Date]], "mmm-yyyy")</f>
        <v>Feb-2024</v>
      </c>
      <c r="C119" s="3" t="s">
        <v>15</v>
      </c>
      <c r="D119" s="3" t="s">
        <v>17</v>
      </c>
      <c r="E119" s="3" t="s">
        <v>22</v>
      </c>
      <c r="F119" s="3">
        <v>814.49</v>
      </c>
      <c r="G119" s="3">
        <v>7550.61</v>
      </c>
      <c r="H119" s="4">
        <v>2818.12</v>
      </c>
      <c r="I119" s="4">
        <v>731.77</v>
      </c>
      <c r="J119" s="4">
        <v>25.99</v>
      </c>
      <c r="K119" s="4">
        <v>81.42</v>
      </c>
      <c r="L119" s="4">
        <f>LogisticsData[[#This Row],[Freight Cost]]+LogisticsData[[#This Row],[Fuel Cost]]+LogisticsData[[#This Row],[Toll Charges]]+LogisticsData[[#This Row],[Other Charges]]</f>
        <v>3657.2999999999997</v>
      </c>
      <c r="M119" s="4">
        <f>IF(LogisticsData[[#This Row],[Distance (km)]]=0, 0, LogisticsData[[#This Row],[Total Cost]]/LogisticsData[[#This Row],[Distance (km)]])</f>
        <v>4.4902945401416829</v>
      </c>
      <c r="N119" s="4">
        <f>IF(LogisticsData[[#This Row],[Weight (kg)]]=0, 0, LogisticsData[[#This Row],[Total Cost]]/LogisticsData[[#This Row],[Weight (kg)]])</f>
        <v>0.48437146137861709</v>
      </c>
    </row>
    <row r="120" spans="1:14" x14ac:dyDescent="0.25">
      <c r="A120" s="2">
        <v>45390</v>
      </c>
      <c r="B120" s="2" t="str">
        <f>TEXT(LogisticsData[[#This Row],[Date]], "mmm-yyyy")</f>
        <v>Apr-2024</v>
      </c>
      <c r="C120" s="3" t="s">
        <v>14</v>
      </c>
      <c r="D120" s="3" t="s">
        <v>18</v>
      </c>
      <c r="E120" s="3" t="s">
        <v>23</v>
      </c>
      <c r="F120" s="3">
        <v>1651.54</v>
      </c>
      <c r="G120" s="3">
        <v>5814.89</v>
      </c>
      <c r="H120" s="4">
        <v>3537.03</v>
      </c>
      <c r="I120" s="4">
        <v>1668.49</v>
      </c>
      <c r="J120" s="4">
        <v>27.58</v>
      </c>
      <c r="K120" s="4">
        <v>120.09</v>
      </c>
      <c r="L120" s="4">
        <f>LogisticsData[[#This Row],[Freight Cost]]+LogisticsData[[#This Row],[Fuel Cost]]+LogisticsData[[#This Row],[Toll Charges]]+LogisticsData[[#This Row],[Other Charges]]</f>
        <v>5353.1900000000005</v>
      </c>
      <c r="M120" s="4">
        <f>IF(LogisticsData[[#This Row],[Distance (km)]]=0, 0, LogisticsData[[#This Row],[Total Cost]]/LogisticsData[[#This Row],[Distance (km)]])</f>
        <v>3.2413323322474783</v>
      </c>
      <c r="N120" s="4">
        <f>IF(LogisticsData[[#This Row],[Weight (kg)]]=0, 0, LogisticsData[[#This Row],[Total Cost]]/LogisticsData[[#This Row],[Weight (kg)]])</f>
        <v>0.92060038968922886</v>
      </c>
    </row>
    <row r="121" spans="1:14" x14ac:dyDescent="0.25">
      <c r="A121" s="2">
        <v>45306</v>
      </c>
      <c r="B121" s="2" t="str">
        <f>TEXT(LogisticsData[[#This Row],[Date]], "mmm-yyyy")</f>
        <v>Jan-2024</v>
      </c>
      <c r="C121" s="3" t="s">
        <v>16</v>
      </c>
      <c r="D121" s="3" t="s">
        <v>18</v>
      </c>
      <c r="E121" s="3" t="s">
        <v>24</v>
      </c>
      <c r="F121" s="3">
        <v>274.07</v>
      </c>
      <c r="G121" s="3">
        <v>7908</v>
      </c>
      <c r="H121" s="4">
        <v>700.3</v>
      </c>
      <c r="I121" s="4">
        <v>232.21</v>
      </c>
      <c r="J121" s="4">
        <v>63.4</v>
      </c>
      <c r="K121" s="4">
        <v>76.8</v>
      </c>
      <c r="L121" s="4">
        <f>LogisticsData[[#This Row],[Freight Cost]]+LogisticsData[[#This Row],[Fuel Cost]]+LogisticsData[[#This Row],[Toll Charges]]+LogisticsData[[#This Row],[Other Charges]]</f>
        <v>1072.71</v>
      </c>
      <c r="M121" s="4">
        <f>IF(LogisticsData[[#This Row],[Distance (km)]]=0, 0, LogisticsData[[#This Row],[Total Cost]]/LogisticsData[[#This Row],[Distance (km)]])</f>
        <v>3.9140000729740581</v>
      </c>
      <c r="N121" s="4">
        <f>IF(LogisticsData[[#This Row],[Weight (kg)]]=0, 0, LogisticsData[[#This Row],[Total Cost]]/LogisticsData[[#This Row],[Weight (kg)]])</f>
        <v>0.13564871016691957</v>
      </c>
    </row>
    <row r="122" spans="1:14" x14ac:dyDescent="0.25">
      <c r="A122" s="2">
        <v>45327</v>
      </c>
      <c r="B122" s="2" t="str">
        <f>TEXT(LogisticsData[[#This Row],[Date]], "mmm-yyyy")</f>
        <v>Feb-2024</v>
      </c>
      <c r="C122" s="3" t="s">
        <v>15</v>
      </c>
      <c r="D122" s="3" t="s">
        <v>18</v>
      </c>
      <c r="E122" s="3" t="s">
        <v>22</v>
      </c>
      <c r="F122" s="3">
        <v>1618.52</v>
      </c>
      <c r="G122" s="3">
        <v>5249.97</v>
      </c>
      <c r="H122" s="4">
        <v>3056.3</v>
      </c>
      <c r="I122" s="4">
        <v>2295.6999999999998</v>
      </c>
      <c r="J122" s="4">
        <v>83.72</v>
      </c>
      <c r="K122" s="4">
        <v>47.81</v>
      </c>
      <c r="L122" s="4">
        <f>LogisticsData[[#This Row],[Freight Cost]]+LogisticsData[[#This Row],[Fuel Cost]]+LogisticsData[[#This Row],[Toll Charges]]+LogisticsData[[#This Row],[Other Charges]]</f>
        <v>5483.5300000000007</v>
      </c>
      <c r="M122" s="4">
        <f>IF(LogisticsData[[#This Row],[Distance (km)]]=0, 0, LogisticsData[[#This Row],[Total Cost]]/LogisticsData[[#This Row],[Distance (km)]])</f>
        <v>3.3879902627091423</v>
      </c>
      <c r="N122" s="4">
        <f>IF(LogisticsData[[#This Row],[Weight (kg)]]=0, 0, LogisticsData[[#This Row],[Total Cost]]/LogisticsData[[#This Row],[Weight (kg)]])</f>
        <v>1.0444878732640377</v>
      </c>
    </row>
    <row r="123" spans="1:14" x14ac:dyDescent="0.25">
      <c r="A123" s="2">
        <v>45315</v>
      </c>
      <c r="B123" s="2" t="str">
        <f>TEXT(LogisticsData[[#This Row],[Date]], "mmm-yyyy")</f>
        <v>Jan-2024</v>
      </c>
      <c r="C123" s="3" t="s">
        <v>13</v>
      </c>
      <c r="D123" s="3" t="s">
        <v>17</v>
      </c>
      <c r="E123" s="3" t="s">
        <v>23</v>
      </c>
      <c r="F123" s="3">
        <v>903.4</v>
      </c>
      <c r="G123" s="3">
        <v>6643.86</v>
      </c>
      <c r="H123" s="4">
        <v>2528.2800000000002</v>
      </c>
      <c r="I123" s="4">
        <v>695.69</v>
      </c>
      <c r="J123" s="4">
        <v>46.8</v>
      </c>
      <c r="K123" s="4">
        <v>23.94</v>
      </c>
      <c r="L123" s="4">
        <f>LogisticsData[[#This Row],[Freight Cost]]+LogisticsData[[#This Row],[Fuel Cost]]+LogisticsData[[#This Row],[Toll Charges]]+LogisticsData[[#This Row],[Other Charges]]</f>
        <v>3294.7100000000005</v>
      </c>
      <c r="M123" s="4">
        <f>IF(LogisticsData[[#This Row],[Distance (km)]]=0, 0, LogisticsData[[#This Row],[Total Cost]]/LogisticsData[[#This Row],[Distance (km)]])</f>
        <v>3.6470112906796555</v>
      </c>
      <c r="N123" s="4">
        <f>IF(LogisticsData[[#This Row],[Weight (kg)]]=0, 0, LogisticsData[[#This Row],[Total Cost]]/LogisticsData[[#This Row],[Weight (kg)]])</f>
        <v>0.49590298410863576</v>
      </c>
    </row>
    <row r="124" spans="1:14" x14ac:dyDescent="0.25">
      <c r="A124" s="2">
        <v>45326</v>
      </c>
      <c r="B124" s="2" t="str">
        <f>TEXT(LogisticsData[[#This Row],[Date]], "mmm-yyyy")</f>
        <v>Feb-2024</v>
      </c>
      <c r="C124" s="3" t="s">
        <v>14</v>
      </c>
      <c r="D124" s="3" t="s">
        <v>17</v>
      </c>
      <c r="E124" s="3" t="s">
        <v>22</v>
      </c>
      <c r="F124" s="3">
        <v>146.56</v>
      </c>
      <c r="G124" s="3">
        <v>6456.28</v>
      </c>
      <c r="H124" s="4">
        <v>228.91</v>
      </c>
      <c r="I124" s="4">
        <v>86.93</v>
      </c>
      <c r="J124" s="4">
        <v>79.95</v>
      </c>
      <c r="K124" s="4">
        <v>142.41999999999999</v>
      </c>
      <c r="L124" s="4">
        <f>LogisticsData[[#This Row],[Freight Cost]]+LogisticsData[[#This Row],[Fuel Cost]]+LogisticsData[[#This Row],[Toll Charges]]+LogisticsData[[#This Row],[Other Charges]]</f>
        <v>538.21</v>
      </c>
      <c r="M124" s="4">
        <f>IF(LogisticsData[[#This Row],[Distance (km)]]=0, 0, LogisticsData[[#This Row],[Total Cost]]/LogisticsData[[#This Row],[Distance (km)]])</f>
        <v>3.6722843886462884</v>
      </c>
      <c r="N124" s="4">
        <f>IF(LogisticsData[[#This Row],[Weight (kg)]]=0, 0, LogisticsData[[#This Row],[Total Cost]]/LogisticsData[[#This Row],[Weight (kg)]])</f>
        <v>8.3362245751423425E-2</v>
      </c>
    </row>
    <row r="125" spans="1:14" x14ac:dyDescent="0.25">
      <c r="A125" s="2">
        <v>45350</v>
      </c>
      <c r="B125" s="2" t="str">
        <f>TEXT(LogisticsData[[#This Row],[Date]], "mmm-yyyy")</f>
        <v>Feb-2024</v>
      </c>
      <c r="C125" s="3" t="s">
        <v>14</v>
      </c>
      <c r="D125" s="3" t="s">
        <v>18</v>
      </c>
      <c r="E125" s="3" t="s">
        <v>21</v>
      </c>
      <c r="F125" s="3">
        <v>1897.58</v>
      </c>
      <c r="G125" s="3">
        <v>3489.15</v>
      </c>
      <c r="H125" s="4">
        <v>3371.72</v>
      </c>
      <c r="I125" s="4">
        <v>2253.0100000000002</v>
      </c>
      <c r="J125" s="4">
        <v>1.94</v>
      </c>
      <c r="K125" s="4">
        <v>121.6</v>
      </c>
      <c r="L125" s="4">
        <f>LogisticsData[[#This Row],[Freight Cost]]+LogisticsData[[#This Row],[Fuel Cost]]+LogisticsData[[#This Row],[Toll Charges]]+LogisticsData[[#This Row],[Other Charges]]</f>
        <v>5748.2699999999995</v>
      </c>
      <c r="M125" s="4">
        <f>IF(LogisticsData[[#This Row],[Distance (km)]]=0, 0, LogisticsData[[#This Row],[Total Cost]]/LogisticsData[[#This Row],[Distance (km)]])</f>
        <v>3.0292635883599108</v>
      </c>
      <c r="N125" s="4">
        <f>IF(LogisticsData[[#This Row],[Weight (kg)]]=0, 0, LogisticsData[[#This Row],[Total Cost]]/LogisticsData[[#This Row],[Weight (kg)]])</f>
        <v>1.6474700141868361</v>
      </c>
    </row>
    <row r="126" spans="1:14" x14ac:dyDescent="0.25">
      <c r="A126" s="2">
        <v>45380</v>
      </c>
      <c r="B126" s="2" t="str">
        <f>TEXT(LogisticsData[[#This Row],[Date]], "mmm-yyyy")</f>
        <v>Mar-2024</v>
      </c>
      <c r="C126" s="3" t="s">
        <v>15</v>
      </c>
      <c r="D126" s="3" t="s">
        <v>18</v>
      </c>
      <c r="E126" s="3" t="s">
        <v>22</v>
      </c>
      <c r="F126" s="3">
        <v>1755.22</v>
      </c>
      <c r="G126" s="3">
        <v>9009.15</v>
      </c>
      <c r="H126" s="4">
        <v>4024.48</v>
      </c>
      <c r="I126" s="4">
        <v>1737.89</v>
      </c>
      <c r="J126" s="4">
        <v>67.48</v>
      </c>
      <c r="K126" s="4">
        <v>92.72</v>
      </c>
      <c r="L126" s="4">
        <f>LogisticsData[[#This Row],[Freight Cost]]+LogisticsData[[#This Row],[Fuel Cost]]+LogisticsData[[#This Row],[Toll Charges]]+LogisticsData[[#This Row],[Other Charges]]</f>
        <v>5922.57</v>
      </c>
      <c r="M126" s="4">
        <f>IF(LogisticsData[[#This Row],[Distance (km)]]=0, 0, LogisticsData[[#This Row],[Total Cost]]/LogisticsData[[#This Row],[Distance (km)]])</f>
        <v>3.3742607764268864</v>
      </c>
      <c r="N126" s="4">
        <f>IF(LogisticsData[[#This Row],[Weight (kg)]]=0, 0, LogisticsData[[#This Row],[Total Cost]]/LogisticsData[[#This Row],[Weight (kg)]])</f>
        <v>0.65739498176853528</v>
      </c>
    </row>
    <row r="127" spans="1:14" x14ac:dyDescent="0.25">
      <c r="A127" s="2">
        <v>45347</v>
      </c>
      <c r="B127" s="2" t="str">
        <f>TEXT(LogisticsData[[#This Row],[Date]], "mmm-yyyy")</f>
        <v>Feb-2024</v>
      </c>
      <c r="C127" s="3" t="s">
        <v>16</v>
      </c>
      <c r="D127" s="3" t="s">
        <v>17</v>
      </c>
      <c r="E127" s="3" t="s">
        <v>22</v>
      </c>
      <c r="F127" s="3">
        <v>1877.91</v>
      </c>
      <c r="G127" s="3">
        <v>5604.87</v>
      </c>
      <c r="H127" s="4">
        <v>6116.73</v>
      </c>
      <c r="I127" s="4">
        <v>1977.32</v>
      </c>
      <c r="J127" s="4">
        <v>51.29</v>
      </c>
      <c r="K127" s="4">
        <v>78.23</v>
      </c>
      <c r="L127" s="4">
        <f>LogisticsData[[#This Row],[Freight Cost]]+LogisticsData[[#This Row],[Fuel Cost]]+LogisticsData[[#This Row],[Toll Charges]]+LogisticsData[[#This Row],[Other Charges]]</f>
        <v>8223.57</v>
      </c>
      <c r="M127" s="4">
        <f>IF(LogisticsData[[#This Row],[Distance (km)]]=0, 0, LogisticsData[[#This Row],[Total Cost]]/LogisticsData[[#This Row],[Distance (km)]])</f>
        <v>4.3791076249660525</v>
      </c>
      <c r="N127" s="4">
        <f>IF(LogisticsData[[#This Row],[Weight (kg)]]=0, 0, LogisticsData[[#This Row],[Total Cost]]/LogisticsData[[#This Row],[Weight (kg)]])</f>
        <v>1.4672186866064689</v>
      </c>
    </row>
    <row r="128" spans="1:14" x14ac:dyDescent="0.25">
      <c r="A128" s="2">
        <v>45321</v>
      </c>
      <c r="B128" s="2" t="str">
        <f>TEXT(LogisticsData[[#This Row],[Date]], "mmm-yyyy")</f>
        <v>Jan-2024</v>
      </c>
      <c r="C128" s="3" t="s">
        <v>15</v>
      </c>
      <c r="D128" s="3" t="s">
        <v>20</v>
      </c>
      <c r="E128" s="3" t="s">
        <v>22</v>
      </c>
      <c r="F128" s="3">
        <v>208.32</v>
      </c>
      <c r="G128" s="3">
        <v>8479.4500000000007</v>
      </c>
      <c r="H128" s="4">
        <v>596.54</v>
      </c>
      <c r="I128" s="4">
        <v>224.84</v>
      </c>
      <c r="J128" s="4">
        <v>49.41</v>
      </c>
      <c r="K128" s="4">
        <v>159.77000000000001</v>
      </c>
      <c r="L128" s="4">
        <f>LogisticsData[[#This Row],[Freight Cost]]+LogisticsData[[#This Row],[Fuel Cost]]+LogisticsData[[#This Row],[Toll Charges]]+LogisticsData[[#This Row],[Other Charges]]</f>
        <v>1030.56</v>
      </c>
      <c r="M128" s="4">
        <f>IF(LogisticsData[[#This Row],[Distance (km)]]=0, 0, LogisticsData[[#This Row],[Total Cost]]/LogisticsData[[#This Row],[Distance (km)]])</f>
        <v>4.9470046082949306</v>
      </c>
      <c r="N128" s="4">
        <f>IF(LogisticsData[[#This Row],[Weight (kg)]]=0, 0, LogisticsData[[#This Row],[Total Cost]]/LogisticsData[[#This Row],[Weight (kg)]])</f>
        <v>0.12153618454027088</v>
      </c>
    </row>
    <row r="129" spans="1:14" x14ac:dyDescent="0.25">
      <c r="A129" s="2">
        <v>45390</v>
      </c>
      <c r="B129" s="2" t="str">
        <f>TEXT(LogisticsData[[#This Row],[Date]], "mmm-yyyy")</f>
        <v>Apr-2024</v>
      </c>
      <c r="C129" s="3" t="s">
        <v>15</v>
      </c>
      <c r="D129" s="3" t="s">
        <v>18</v>
      </c>
      <c r="E129" s="3" t="s">
        <v>24</v>
      </c>
      <c r="F129" s="3">
        <v>244.09</v>
      </c>
      <c r="G129" s="3">
        <v>6365.23</v>
      </c>
      <c r="H129" s="4">
        <v>538.76</v>
      </c>
      <c r="I129" s="4">
        <v>324.95</v>
      </c>
      <c r="J129" s="4">
        <v>10.210000000000001</v>
      </c>
      <c r="K129" s="4">
        <v>75.42</v>
      </c>
      <c r="L129" s="4">
        <f>LogisticsData[[#This Row],[Freight Cost]]+LogisticsData[[#This Row],[Fuel Cost]]+LogisticsData[[#This Row],[Toll Charges]]+LogisticsData[[#This Row],[Other Charges]]</f>
        <v>949.34</v>
      </c>
      <c r="M129" s="4">
        <f>IF(LogisticsData[[#This Row],[Distance (km)]]=0, 0, LogisticsData[[#This Row],[Total Cost]]/LogisticsData[[#This Row],[Distance (km)]])</f>
        <v>3.8893031258961859</v>
      </c>
      <c r="N129" s="4">
        <f>IF(LogisticsData[[#This Row],[Weight (kg)]]=0, 0, LogisticsData[[#This Row],[Total Cost]]/LogisticsData[[#This Row],[Weight (kg)]])</f>
        <v>0.14914464991838475</v>
      </c>
    </row>
    <row r="130" spans="1:14" x14ac:dyDescent="0.25">
      <c r="A130" s="2">
        <v>45384</v>
      </c>
      <c r="B130" s="2" t="str">
        <f>TEXT(LogisticsData[[#This Row],[Date]], "mmm-yyyy")</f>
        <v>Apr-2024</v>
      </c>
      <c r="C130" s="3" t="s">
        <v>14</v>
      </c>
      <c r="D130" s="3" t="s">
        <v>17</v>
      </c>
      <c r="E130" s="3" t="s">
        <v>21</v>
      </c>
      <c r="F130" s="3">
        <v>1082.81</v>
      </c>
      <c r="G130" s="3">
        <v>2542.15</v>
      </c>
      <c r="H130" s="4">
        <v>3293.74</v>
      </c>
      <c r="I130" s="4">
        <v>1376.05</v>
      </c>
      <c r="J130" s="4">
        <v>27.28</v>
      </c>
      <c r="K130" s="4">
        <v>6.4</v>
      </c>
      <c r="L130" s="4">
        <f>LogisticsData[[#This Row],[Freight Cost]]+LogisticsData[[#This Row],[Fuel Cost]]+LogisticsData[[#This Row],[Toll Charges]]+LogisticsData[[#This Row],[Other Charges]]</f>
        <v>4703.4699999999993</v>
      </c>
      <c r="M130" s="4">
        <f>IF(LogisticsData[[#This Row],[Distance (km)]]=0, 0, LogisticsData[[#This Row],[Total Cost]]/LogisticsData[[#This Row],[Distance (km)]])</f>
        <v>4.3437629870429708</v>
      </c>
      <c r="N130" s="4">
        <f>IF(LogisticsData[[#This Row],[Weight (kg)]]=0, 0, LogisticsData[[#This Row],[Total Cost]]/LogisticsData[[#This Row],[Weight (kg)]])</f>
        <v>1.8501937336506498</v>
      </c>
    </row>
    <row r="131" spans="1:14" x14ac:dyDescent="0.25">
      <c r="A131" s="2">
        <v>45337</v>
      </c>
      <c r="B131" s="2" t="str">
        <f>TEXT(LogisticsData[[#This Row],[Date]], "mmm-yyyy")</f>
        <v>Feb-2024</v>
      </c>
      <c r="C131" s="3" t="s">
        <v>13</v>
      </c>
      <c r="D131" s="3" t="s">
        <v>20</v>
      </c>
      <c r="E131" s="3" t="s">
        <v>22</v>
      </c>
      <c r="F131" s="3">
        <v>1698.48</v>
      </c>
      <c r="G131" s="3">
        <v>2520.84</v>
      </c>
      <c r="H131" s="4">
        <v>3541.17</v>
      </c>
      <c r="I131" s="4">
        <v>888.31</v>
      </c>
      <c r="J131" s="4">
        <v>74.92</v>
      </c>
      <c r="K131" s="4">
        <v>67.56</v>
      </c>
      <c r="L131" s="4">
        <f>LogisticsData[[#This Row],[Freight Cost]]+LogisticsData[[#This Row],[Fuel Cost]]+LogisticsData[[#This Row],[Toll Charges]]+LogisticsData[[#This Row],[Other Charges]]</f>
        <v>4571.96</v>
      </c>
      <c r="M131" s="4">
        <f>IF(LogisticsData[[#This Row],[Distance (km)]]=0, 0, LogisticsData[[#This Row],[Total Cost]]/LogisticsData[[#This Row],[Distance (km)]])</f>
        <v>2.6917950167208327</v>
      </c>
      <c r="N131" s="4">
        <f>IF(LogisticsData[[#This Row],[Weight (kg)]]=0, 0, LogisticsData[[#This Row],[Total Cost]]/LogisticsData[[#This Row],[Weight (kg)]])</f>
        <v>1.8136652861744498</v>
      </c>
    </row>
    <row r="132" spans="1:14" x14ac:dyDescent="0.25">
      <c r="A132" s="2">
        <v>45332</v>
      </c>
      <c r="B132" s="2" t="str">
        <f>TEXT(LogisticsData[[#This Row],[Date]], "mmm-yyyy")</f>
        <v>Feb-2024</v>
      </c>
      <c r="C132" s="3" t="s">
        <v>15</v>
      </c>
      <c r="D132" s="3" t="s">
        <v>19</v>
      </c>
      <c r="E132" s="3" t="s">
        <v>23</v>
      </c>
      <c r="F132" s="3">
        <v>774.65</v>
      </c>
      <c r="G132" s="3">
        <v>1499.23</v>
      </c>
      <c r="H132" s="4">
        <v>2209.15</v>
      </c>
      <c r="I132" s="4">
        <v>1013.76</v>
      </c>
      <c r="J132" s="4">
        <v>74.62</v>
      </c>
      <c r="K132" s="4">
        <v>80.38</v>
      </c>
      <c r="L132" s="4">
        <f>LogisticsData[[#This Row],[Freight Cost]]+LogisticsData[[#This Row],[Fuel Cost]]+LogisticsData[[#This Row],[Toll Charges]]+LogisticsData[[#This Row],[Other Charges]]</f>
        <v>3377.91</v>
      </c>
      <c r="M132" s="4">
        <f>IF(LogisticsData[[#This Row],[Distance (km)]]=0, 0, LogisticsData[[#This Row],[Total Cost]]/LogisticsData[[#This Row],[Distance (km)]])</f>
        <v>4.3605628348286318</v>
      </c>
      <c r="N132" s="4">
        <f>IF(LogisticsData[[#This Row],[Weight (kg)]]=0, 0, LogisticsData[[#This Row],[Total Cost]]/LogisticsData[[#This Row],[Weight (kg)]])</f>
        <v>2.2530965895826522</v>
      </c>
    </row>
    <row r="133" spans="1:14" x14ac:dyDescent="0.25">
      <c r="A133" s="2">
        <v>45309</v>
      </c>
      <c r="B133" s="2" t="str">
        <f>TEXT(LogisticsData[[#This Row],[Date]], "mmm-yyyy")</f>
        <v>Jan-2024</v>
      </c>
      <c r="C133" s="3" t="s">
        <v>16</v>
      </c>
      <c r="D133" s="3" t="s">
        <v>17</v>
      </c>
      <c r="E133" s="3" t="s">
        <v>22</v>
      </c>
      <c r="F133" s="3">
        <v>1299.82</v>
      </c>
      <c r="G133" s="3">
        <v>6916.73</v>
      </c>
      <c r="H133" s="4">
        <v>2222.84</v>
      </c>
      <c r="I133" s="4">
        <v>1112.76</v>
      </c>
      <c r="J133" s="4">
        <v>86.4</v>
      </c>
      <c r="K133" s="4">
        <v>0.85</v>
      </c>
      <c r="L133" s="4">
        <f>LogisticsData[[#This Row],[Freight Cost]]+LogisticsData[[#This Row],[Fuel Cost]]+LogisticsData[[#This Row],[Toll Charges]]+LogisticsData[[#This Row],[Other Charges]]</f>
        <v>3422.8500000000004</v>
      </c>
      <c r="M133" s="4">
        <f>IF(LogisticsData[[#This Row],[Distance (km)]]=0, 0, LogisticsData[[#This Row],[Total Cost]]/LogisticsData[[#This Row],[Distance (km)]])</f>
        <v>2.6333261528519336</v>
      </c>
      <c r="N133" s="4">
        <f>IF(LogisticsData[[#This Row],[Weight (kg)]]=0, 0, LogisticsData[[#This Row],[Total Cost]]/LogisticsData[[#This Row],[Weight (kg)]])</f>
        <v>0.49486534822090794</v>
      </c>
    </row>
    <row r="134" spans="1:14" x14ac:dyDescent="0.25">
      <c r="A134" s="2">
        <v>45374</v>
      </c>
      <c r="B134" s="2" t="str">
        <f>TEXT(LogisticsData[[#This Row],[Date]], "mmm-yyyy")</f>
        <v>Mar-2024</v>
      </c>
      <c r="C134" s="3" t="s">
        <v>15</v>
      </c>
      <c r="D134" s="3" t="s">
        <v>18</v>
      </c>
      <c r="E134" s="3" t="s">
        <v>23</v>
      </c>
      <c r="F134" s="3">
        <v>77.709999999999994</v>
      </c>
      <c r="G134" s="3">
        <v>1561.36</v>
      </c>
      <c r="H134" s="4">
        <v>180.97</v>
      </c>
      <c r="I134" s="4">
        <v>79.63</v>
      </c>
      <c r="J134" s="4">
        <v>67.61</v>
      </c>
      <c r="K134" s="4">
        <v>37.979999999999997</v>
      </c>
      <c r="L134" s="4">
        <f>LogisticsData[[#This Row],[Freight Cost]]+LogisticsData[[#This Row],[Fuel Cost]]+LogisticsData[[#This Row],[Toll Charges]]+LogisticsData[[#This Row],[Other Charges]]</f>
        <v>366.19000000000005</v>
      </c>
      <c r="M134" s="4">
        <f>IF(LogisticsData[[#This Row],[Distance (km)]]=0, 0, LogisticsData[[#This Row],[Total Cost]]/LogisticsData[[#This Row],[Distance (km)]])</f>
        <v>4.712263543945439</v>
      </c>
      <c r="N134" s="4">
        <f>IF(LogisticsData[[#This Row],[Weight (kg)]]=0, 0, LogisticsData[[#This Row],[Total Cost]]/LogisticsData[[#This Row],[Weight (kg)]])</f>
        <v>0.23453271506891432</v>
      </c>
    </row>
    <row r="135" spans="1:14" x14ac:dyDescent="0.25">
      <c r="A135" s="2">
        <v>45369</v>
      </c>
      <c r="B135" s="2" t="str">
        <f>TEXT(LogisticsData[[#This Row],[Date]], "mmm-yyyy")</f>
        <v>Mar-2024</v>
      </c>
      <c r="C135" s="3" t="s">
        <v>14</v>
      </c>
      <c r="D135" s="3" t="s">
        <v>19</v>
      </c>
      <c r="E135" s="3" t="s">
        <v>22</v>
      </c>
      <c r="F135" s="3">
        <v>954.78</v>
      </c>
      <c r="G135" s="3">
        <v>7370.23</v>
      </c>
      <c r="H135" s="4">
        <v>2510.6799999999998</v>
      </c>
      <c r="I135" s="4">
        <v>886.52</v>
      </c>
      <c r="J135" s="4">
        <v>54.3</v>
      </c>
      <c r="K135" s="4">
        <v>191.36</v>
      </c>
      <c r="L135" s="4">
        <f>LogisticsData[[#This Row],[Freight Cost]]+LogisticsData[[#This Row],[Fuel Cost]]+LogisticsData[[#This Row],[Toll Charges]]+LogisticsData[[#This Row],[Other Charges]]</f>
        <v>3642.86</v>
      </c>
      <c r="M135" s="4">
        <f>IF(LogisticsData[[#This Row],[Distance (km)]]=0, 0, LogisticsData[[#This Row],[Total Cost]]/LogisticsData[[#This Row],[Distance (km)]])</f>
        <v>3.8153920274827713</v>
      </c>
      <c r="N135" s="4">
        <f>IF(LogisticsData[[#This Row],[Weight (kg)]]=0, 0, LogisticsData[[#This Row],[Total Cost]]/LogisticsData[[#This Row],[Weight (kg)]])</f>
        <v>0.49426680035765508</v>
      </c>
    </row>
    <row r="136" spans="1:14" x14ac:dyDescent="0.25">
      <c r="A136" s="2">
        <v>45348</v>
      </c>
      <c r="B136" s="2" t="str">
        <f>TEXT(LogisticsData[[#This Row],[Date]], "mmm-yyyy")</f>
        <v>Feb-2024</v>
      </c>
      <c r="C136" s="3" t="s">
        <v>14</v>
      </c>
      <c r="D136" s="3" t="s">
        <v>19</v>
      </c>
      <c r="E136" s="3" t="s">
        <v>24</v>
      </c>
      <c r="F136" s="3">
        <v>1449.05</v>
      </c>
      <c r="G136" s="3">
        <v>4309.34</v>
      </c>
      <c r="H136" s="4">
        <v>3794.69</v>
      </c>
      <c r="I136" s="4">
        <v>1138.46</v>
      </c>
      <c r="J136" s="4">
        <v>5.05</v>
      </c>
      <c r="K136" s="4">
        <v>118.72</v>
      </c>
      <c r="L136" s="4">
        <f>LogisticsData[[#This Row],[Freight Cost]]+LogisticsData[[#This Row],[Fuel Cost]]+LogisticsData[[#This Row],[Toll Charges]]+LogisticsData[[#This Row],[Other Charges]]</f>
        <v>5056.92</v>
      </c>
      <c r="M136" s="4">
        <f>IF(LogisticsData[[#This Row],[Distance (km)]]=0, 0, LogisticsData[[#This Row],[Total Cost]]/LogisticsData[[#This Row],[Distance (km)]])</f>
        <v>3.4898174666160591</v>
      </c>
      <c r="N136" s="4">
        <f>IF(LogisticsData[[#This Row],[Weight (kg)]]=0, 0, LogisticsData[[#This Row],[Total Cost]]/LogisticsData[[#This Row],[Weight (kg)]])</f>
        <v>1.1734790014248122</v>
      </c>
    </row>
    <row r="137" spans="1:14" x14ac:dyDescent="0.25">
      <c r="A137" s="2">
        <v>45373</v>
      </c>
      <c r="B137" s="2" t="str">
        <f>TEXT(LogisticsData[[#This Row],[Date]], "mmm-yyyy")</f>
        <v>Mar-2024</v>
      </c>
      <c r="C137" s="3" t="s">
        <v>15</v>
      </c>
      <c r="D137" s="3" t="s">
        <v>19</v>
      </c>
      <c r="E137" s="3" t="s">
        <v>22</v>
      </c>
      <c r="F137" s="3">
        <v>219.01</v>
      </c>
      <c r="G137" s="3">
        <v>9806.6299999999992</v>
      </c>
      <c r="H137" s="4">
        <v>682.46</v>
      </c>
      <c r="I137" s="4">
        <v>121.9</v>
      </c>
      <c r="J137" s="4">
        <v>10.75</v>
      </c>
      <c r="K137" s="4">
        <v>139.26</v>
      </c>
      <c r="L137" s="4">
        <f>LogisticsData[[#This Row],[Freight Cost]]+LogisticsData[[#This Row],[Fuel Cost]]+LogisticsData[[#This Row],[Toll Charges]]+LogisticsData[[#This Row],[Other Charges]]</f>
        <v>954.37</v>
      </c>
      <c r="M137" s="4">
        <f>IF(LogisticsData[[#This Row],[Distance (km)]]=0, 0, LogisticsData[[#This Row],[Total Cost]]/LogisticsData[[#This Row],[Distance (km)]])</f>
        <v>4.3576549016026664</v>
      </c>
      <c r="N137" s="4">
        <f>IF(LogisticsData[[#This Row],[Weight (kg)]]=0, 0, LogisticsData[[#This Row],[Total Cost]]/LogisticsData[[#This Row],[Weight (kg)]])</f>
        <v>9.7318854693202464E-2</v>
      </c>
    </row>
    <row r="138" spans="1:14" x14ac:dyDescent="0.25">
      <c r="A138" s="2">
        <v>45340</v>
      </c>
      <c r="B138" s="2" t="str">
        <f>TEXT(LogisticsData[[#This Row],[Date]], "mmm-yyyy")</f>
        <v>Feb-2024</v>
      </c>
      <c r="C138" s="3" t="s">
        <v>15</v>
      </c>
      <c r="D138" s="3" t="s">
        <v>20</v>
      </c>
      <c r="E138" s="3" t="s">
        <v>24</v>
      </c>
      <c r="F138" s="3">
        <v>881.24</v>
      </c>
      <c r="G138" s="3">
        <v>4525.63</v>
      </c>
      <c r="H138" s="4">
        <v>1644.54</v>
      </c>
      <c r="I138" s="4">
        <v>978.86</v>
      </c>
      <c r="J138" s="4">
        <v>19.02</v>
      </c>
      <c r="K138" s="4">
        <v>189.92</v>
      </c>
      <c r="L138" s="4">
        <f>LogisticsData[[#This Row],[Freight Cost]]+LogisticsData[[#This Row],[Fuel Cost]]+LogisticsData[[#This Row],[Toll Charges]]+LogisticsData[[#This Row],[Other Charges]]</f>
        <v>2832.34</v>
      </c>
      <c r="M138" s="4">
        <f>IF(LogisticsData[[#This Row],[Distance (km)]]=0, 0, LogisticsData[[#This Row],[Total Cost]]/LogisticsData[[#This Row],[Distance (km)]])</f>
        <v>3.2140393082474694</v>
      </c>
      <c r="N138" s="4">
        <f>IF(LogisticsData[[#This Row],[Weight (kg)]]=0, 0, LogisticsData[[#This Row],[Total Cost]]/LogisticsData[[#This Row],[Weight (kg)]])</f>
        <v>0.62584435758115442</v>
      </c>
    </row>
    <row r="139" spans="1:14" x14ac:dyDescent="0.25">
      <c r="A139" s="2">
        <v>45319</v>
      </c>
      <c r="B139" s="2" t="str">
        <f>TEXT(LogisticsData[[#This Row],[Date]], "mmm-yyyy")</f>
        <v>Jan-2024</v>
      </c>
      <c r="C139" s="3" t="s">
        <v>16</v>
      </c>
      <c r="D139" s="3" t="s">
        <v>19</v>
      </c>
      <c r="E139" s="3" t="s">
        <v>24</v>
      </c>
      <c r="F139" s="3">
        <v>334.31</v>
      </c>
      <c r="G139" s="3">
        <v>942.7</v>
      </c>
      <c r="H139" s="4">
        <v>702.33</v>
      </c>
      <c r="I139" s="4">
        <v>497.3</v>
      </c>
      <c r="J139" s="4">
        <v>92.81</v>
      </c>
      <c r="K139" s="4">
        <v>57.14</v>
      </c>
      <c r="L139" s="4">
        <f>LogisticsData[[#This Row],[Freight Cost]]+LogisticsData[[#This Row],[Fuel Cost]]+LogisticsData[[#This Row],[Toll Charges]]+LogisticsData[[#This Row],[Other Charges]]</f>
        <v>1349.5800000000002</v>
      </c>
      <c r="M139" s="4">
        <f>IF(LogisticsData[[#This Row],[Distance (km)]]=0, 0, LogisticsData[[#This Row],[Total Cost]]/LogisticsData[[#This Row],[Distance (km)]])</f>
        <v>4.036911848284527</v>
      </c>
      <c r="N139" s="4">
        <f>IF(LogisticsData[[#This Row],[Weight (kg)]]=0, 0, LogisticsData[[#This Row],[Total Cost]]/LogisticsData[[#This Row],[Weight (kg)]])</f>
        <v>1.4316113291609209</v>
      </c>
    </row>
    <row r="140" spans="1:14" x14ac:dyDescent="0.25">
      <c r="A140" s="2">
        <v>45371</v>
      </c>
      <c r="B140" s="2" t="str">
        <f>TEXT(LogisticsData[[#This Row],[Date]], "mmm-yyyy")</f>
        <v>Mar-2024</v>
      </c>
      <c r="C140" s="3" t="s">
        <v>16</v>
      </c>
      <c r="D140" s="3" t="s">
        <v>19</v>
      </c>
      <c r="E140" s="3" t="s">
        <v>23</v>
      </c>
      <c r="F140" s="3">
        <v>382.28</v>
      </c>
      <c r="G140" s="3">
        <v>2233.9</v>
      </c>
      <c r="H140" s="4">
        <v>652.21</v>
      </c>
      <c r="I140" s="4">
        <v>429.86</v>
      </c>
      <c r="J140" s="4">
        <v>83.85</v>
      </c>
      <c r="K140" s="4">
        <v>196.24</v>
      </c>
      <c r="L140" s="4">
        <f>LogisticsData[[#This Row],[Freight Cost]]+LogisticsData[[#This Row],[Fuel Cost]]+LogisticsData[[#This Row],[Toll Charges]]+LogisticsData[[#This Row],[Other Charges]]</f>
        <v>1362.16</v>
      </c>
      <c r="M140" s="4">
        <f>IF(LogisticsData[[#This Row],[Distance (km)]]=0, 0, LogisticsData[[#This Row],[Total Cost]]/LogisticsData[[#This Row],[Distance (km)]])</f>
        <v>3.5632520665480802</v>
      </c>
      <c r="N140" s="4">
        <f>IF(LogisticsData[[#This Row],[Weight (kg)]]=0, 0, LogisticsData[[#This Row],[Total Cost]]/LogisticsData[[#This Row],[Weight (kg)]])</f>
        <v>0.60976767088947581</v>
      </c>
    </row>
    <row r="141" spans="1:14" x14ac:dyDescent="0.25">
      <c r="A141" s="2">
        <v>45400</v>
      </c>
      <c r="B141" s="2" t="str">
        <f>TEXT(LogisticsData[[#This Row],[Date]], "mmm-yyyy")</f>
        <v>Apr-2024</v>
      </c>
      <c r="C141" s="3" t="s">
        <v>15</v>
      </c>
      <c r="D141" s="3" t="s">
        <v>18</v>
      </c>
      <c r="E141" s="3" t="s">
        <v>22</v>
      </c>
      <c r="F141" s="3">
        <v>123.32</v>
      </c>
      <c r="G141" s="3">
        <v>3487.52</v>
      </c>
      <c r="H141" s="4">
        <v>347</v>
      </c>
      <c r="I141" s="4">
        <v>162.94999999999999</v>
      </c>
      <c r="J141" s="4">
        <v>6.51</v>
      </c>
      <c r="K141" s="4">
        <v>34.229999999999997</v>
      </c>
      <c r="L141" s="4">
        <f>LogisticsData[[#This Row],[Freight Cost]]+LogisticsData[[#This Row],[Fuel Cost]]+LogisticsData[[#This Row],[Toll Charges]]+LogisticsData[[#This Row],[Other Charges]]</f>
        <v>550.69000000000005</v>
      </c>
      <c r="M141" s="4">
        <f>IF(LogisticsData[[#This Row],[Distance (km)]]=0, 0, LogisticsData[[#This Row],[Total Cost]]/LogisticsData[[#This Row],[Distance (km)]])</f>
        <v>4.4655368147907888</v>
      </c>
      <c r="N141" s="4">
        <f>IF(LogisticsData[[#This Row],[Weight (kg)]]=0, 0, LogisticsData[[#This Row],[Total Cost]]/LogisticsData[[#This Row],[Weight (kg)]])</f>
        <v>0.15790303711519935</v>
      </c>
    </row>
    <row r="142" spans="1:14" x14ac:dyDescent="0.25">
      <c r="A142" s="2">
        <v>45368</v>
      </c>
      <c r="B142" s="2" t="str">
        <f>TEXT(LogisticsData[[#This Row],[Date]], "mmm-yyyy")</f>
        <v>Mar-2024</v>
      </c>
      <c r="C142" s="3" t="s">
        <v>16</v>
      </c>
      <c r="D142" s="3" t="s">
        <v>18</v>
      </c>
      <c r="E142" s="3" t="s">
        <v>24</v>
      </c>
      <c r="F142" s="3">
        <v>698.59</v>
      </c>
      <c r="G142" s="3">
        <v>741.54</v>
      </c>
      <c r="H142" s="4">
        <v>1813.81</v>
      </c>
      <c r="I142" s="4">
        <v>684.08</v>
      </c>
      <c r="J142" s="4">
        <v>57.41</v>
      </c>
      <c r="K142" s="4">
        <v>166.29</v>
      </c>
      <c r="L142" s="4">
        <f>LogisticsData[[#This Row],[Freight Cost]]+LogisticsData[[#This Row],[Fuel Cost]]+LogisticsData[[#This Row],[Toll Charges]]+LogisticsData[[#This Row],[Other Charges]]</f>
        <v>2721.5899999999997</v>
      </c>
      <c r="M142" s="4">
        <f>IF(LogisticsData[[#This Row],[Distance (km)]]=0, 0, LogisticsData[[#This Row],[Total Cost]]/LogisticsData[[#This Row],[Distance (km)]])</f>
        <v>3.8958330351135855</v>
      </c>
      <c r="N142" s="4">
        <f>IF(LogisticsData[[#This Row],[Weight (kg)]]=0, 0, LogisticsData[[#This Row],[Total Cost]]/LogisticsData[[#This Row],[Weight (kg)]])</f>
        <v>3.6701863689079479</v>
      </c>
    </row>
    <row r="143" spans="1:14" x14ac:dyDescent="0.25">
      <c r="A143" s="2">
        <v>45371</v>
      </c>
      <c r="B143" s="2" t="str">
        <f>TEXT(LogisticsData[[#This Row],[Date]], "mmm-yyyy")</f>
        <v>Mar-2024</v>
      </c>
      <c r="C143" s="3" t="s">
        <v>14</v>
      </c>
      <c r="D143" s="3" t="s">
        <v>20</v>
      </c>
      <c r="E143" s="3" t="s">
        <v>21</v>
      </c>
      <c r="F143" s="3">
        <v>410.96</v>
      </c>
      <c r="G143" s="3">
        <v>1933.61</v>
      </c>
      <c r="H143" s="4">
        <v>934.7</v>
      </c>
      <c r="I143" s="4">
        <v>571.97</v>
      </c>
      <c r="J143" s="4">
        <v>24.21</v>
      </c>
      <c r="K143" s="4">
        <v>92.23</v>
      </c>
      <c r="L143" s="4">
        <f>LogisticsData[[#This Row],[Freight Cost]]+LogisticsData[[#This Row],[Fuel Cost]]+LogisticsData[[#This Row],[Toll Charges]]+LogisticsData[[#This Row],[Other Charges]]</f>
        <v>1623.1100000000001</v>
      </c>
      <c r="M143" s="4">
        <f>IF(LogisticsData[[#This Row],[Distance (km)]]=0, 0, LogisticsData[[#This Row],[Total Cost]]/LogisticsData[[#This Row],[Distance (km)]])</f>
        <v>3.9495571345143086</v>
      </c>
      <c r="N143" s="4">
        <f>IF(LogisticsData[[#This Row],[Weight (kg)]]=0, 0, LogisticsData[[#This Row],[Total Cost]]/LogisticsData[[#This Row],[Weight (kg)]])</f>
        <v>0.83941953134292857</v>
      </c>
    </row>
    <row r="144" spans="1:14" x14ac:dyDescent="0.25">
      <c r="A144" s="2">
        <v>45335</v>
      </c>
      <c r="B144" s="2" t="str">
        <f>TEXT(LogisticsData[[#This Row],[Date]], "mmm-yyyy")</f>
        <v>Feb-2024</v>
      </c>
      <c r="C144" s="3" t="s">
        <v>14</v>
      </c>
      <c r="D144" s="3" t="s">
        <v>19</v>
      </c>
      <c r="E144" s="3" t="s">
        <v>24</v>
      </c>
      <c r="F144" s="3">
        <v>1101.32</v>
      </c>
      <c r="G144" s="3">
        <v>6513.74</v>
      </c>
      <c r="H144" s="4">
        <v>1787.39</v>
      </c>
      <c r="I144" s="4">
        <v>1015.11</v>
      </c>
      <c r="J144" s="4">
        <v>78.150000000000006</v>
      </c>
      <c r="K144" s="4">
        <v>63.89</v>
      </c>
      <c r="L144" s="4">
        <f>LogisticsData[[#This Row],[Freight Cost]]+LogisticsData[[#This Row],[Fuel Cost]]+LogisticsData[[#This Row],[Toll Charges]]+LogisticsData[[#This Row],[Other Charges]]</f>
        <v>2944.54</v>
      </c>
      <c r="M144" s="4">
        <f>IF(LogisticsData[[#This Row],[Distance (km)]]=0, 0, LogisticsData[[#This Row],[Total Cost]]/LogisticsData[[#This Row],[Distance (km)]])</f>
        <v>2.673646170050485</v>
      </c>
      <c r="N144" s="4">
        <f>IF(LogisticsData[[#This Row],[Weight (kg)]]=0, 0, LogisticsData[[#This Row],[Total Cost]]/LogisticsData[[#This Row],[Weight (kg)]])</f>
        <v>0.45205058844841828</v>
      </c>
    </row>
    <row r="145" spans="1:14" x14ac:dyDescent="0.25">
      <c r="A145" s="2">
        <v>45340</v>
      </c>
      <c r="B145" s="2" t="str">
        <f>TEXT(LogisticsData[[#This Row],[Date]], "mmm-yyyy")</f>
        <v>Feb-2024</v>
      </c>
      <c r="C145" s="3" t="s">
        <v>13</v>
      </c>
      <c r="D145" s="3" t="s">
        <v>17</v>
      </c>
      <c r="E145" s="3" t="s">
        <v>21</v>
      </c>
      <c r="F145" s="3">
        <v>1530.03</v>
      </c>
      <c r="G145" s="3">
        <v>6631.65</v>
      </c>
      <c r="H145" s="4">
        <v>5183.71</v>
      </c>
      <c r="I145" s="4">
        <v>1511.49</v>
      </c>
      <c r="J145" s="4">
        <v>96.5</v>
      </c>
      <c r="K145" s="4">
        <v>132.97</v>
      </c>
      <c r="L145" s="4">
        <f>LogisticsData[[#This Row],[Freight Cost]]+LogisticsData[[#This Row],[Fuel Cost]]+LogisticsData[[#This Row],[Toll Charges]]+LogisticsData[[#This Row],[Other Charges]]</f>
        <v>6924.67</v>
      </c>
      <c r="M145" s="4">
        <f>IF(LogisticsData[[#This Row],[Distance (km)]]=0, 0, LogisticsData[[#This Row],[Total Cost]]/LogisticsData[[#This Row],[Distance (km)]])</f>
        <v>4.5258393626268765</v>
      </c>
      <c r="N145" s="4">
        <f>IF(LogisticsData[[#This Row],[Weight (kg)]]=0, 0, LogisticsData[[#This Row],[Total Cost]]/LogisticsData[[#This Row],[Weight (kg)]])</f>
        <v>1.0441850821439613</v>
      </c>
    </row>
    <row r="146" spans="1:14" x14ac:dyDescent="0.25">
      <c r="A146" s="2">
        <v>45332</v>
      </c>
      <c r="B146" s="2" t="str">
        <f>TEXT(LogisticsData[[#This Row],[Date]], "mmm-yyyy")</f>
        <v>Feb-2024</v>
      </c>
      <c r="C146" s="3" t="s">
        <v>13</v>
      </c>
      <c r="D146" s="3" t="s">
        <v>17</v>
      </c>
      <c r="E146" s="3" t="s">
        <v>21</v>
      </c>
      <c r="F146" s="3">
        <v>1015.14</v>
      </c>
      <c r="G146" s="3">
        <v>8596.69</v>
      </c>
      <c r="H146" s="4">
        <v>2820.39</v>
      </c>
      <c r="I146" s="4">
        <v>571.16999999999996</v>
      </c>
      <c r="J146" s="4">
        <v>64.37</v>
      </c>
      <c r="K146" s="4">
        <v>29.52</v>
      </c>
      <c r="L146" s="4">
        <f>LogisticsData[[#This Row],[Freight Cost]]+LogisticsData[[#This Row],[Fuel Cost]]+LogisticsData[[#This Row],[Toll Charges]]+LogisticsData[[#This Row],[Other Charges]]</f>
        <v>3485.45</v>
      </c>
      <c r="M146" s="4">
        <f>IF(LogisticsData[[#This Row],[Distance (km)]]=0, 0, LogisticsData[[#This Row],[Total Cost]]/LogisticsData[[#This Row],[Distance (km)]])</f>
        <v>3.4334673050022655</v>
      </c>
      <c r="N146" s="4">
        <f>IF(LogisticsData[[#This Row],[Weight (kg)]]=0, 0, LogisticsData[[#This Row],[Total Cost]]/LogisticsData[[#This Row],[Weight (kg)]])</f>
        <v>0.40544093133519987</v>
      </c>
    </row>
    <row r="147" spans="1:14" x14ac:dyDescent="0.25">
      <c r="A147" s="2">
        <v>45311</v>
      </c>
      <c r="B147" s="2" t="str">
        <f>TEXT(LogisticsData[[#This Row],[Date]], "mmm-yyyy")</f>
        <v>Jan-2024</v>
      </c>
      <c r="C147" s="3" t="s">
        <v>14</v>
      </c>
      <c r="D147" s="3" t="s">
        <v>20</v>
      </c>
      <c r="E147" s="3" t="s">
        <v>22</v>
      </c>
      <c r="F147" s="3">
        <v>666.93</v>
      </c>
      <c r="G147" s="3">
        <v>6402.2</v>
      </c>
      <c r="H147" s="4">
        <v>2071.88</v>
      </c>
      <c r="I147" s="4">
        <v>517.98</v>
      </c>
      <c r="J147" s="4">
        <v>23.82</v>
      </c>
      <c r="K147" s="4">
        <v>173.46</v>
      </c>
      <c r="L147" s="4">
        <f>LogisticsData[[#This Row],[Freight Cost]]+LogisticsData[[#This Row],[Fuel Cost]]+LogisticsData[[#This Row],[Toll Charges]]+LogisticsData[[#This Row],[Other Charges]]</f>
        <v>2787.1400000000003</v>
      </c>
      <c r="M147" s="4">
        <f>IF(LogisticsData[[#This Row],[Distance (km)]]=0, 0, LogisticsData[[#This Row],[Total Cost]]/LogisticsData[[#This Row],[Distance (km)]])</f>
        <v>4.1790592715877235</v>
      </c>
      <c r="N147" s="4">
        <f>IF(LogisticsData[[#This Row],[Weight (kg)]]=0, 0, LogisticsData[[#This Row],[Total Cost]]/LogisticsData[[#This Row],[Weight (kg)]])</f>
        <v>0.43534097653931469</v>
      </c>
    </row>
    <row r="148" spans="1:14" x14ac:dyDescent="0.25">
      <c r="A148" s="2">
        <v>45333</v>
      </c>
      <c r="B148" s="2" t="str">
        <f>TEXT(LogisticsData[[#This Row],[Date]], "mmm-yyyy")</f>
        <v>Feb-2024</v>
      </c>
      <c r="C148" s="3" t="s">
        <v>15</v>
      </c>
      <c r="D148" s="3" t="s">
        <v>18</v>
      </c>
      <c r="E148" s="3" t="s">
        <v>22</v>
      </c>
      <c r="F148" s="3">
        <v>1534.17</v>
      </c>
      <c r="G148" s="3">
        <v>6122.67</v>
      </c>
      <c r="H148" s="4">
        <v>3457.46</v>
      </c>
      <c r="I148" s="4">
        <v>989.87</v>
      </c>
      <c r="J148" s="4">
        <v>5.78</v>
      </c>
      <c r="K148" s="4">
        <v>54.27</v>
      </c>
      <c r="L148" s="4">
        <f>LogisticsData[[#This Row],[Freight Cost]]+LogisticsData[[#This Row],[Fuel Cost]]+LogisticsData[[#This Row],[Toll Charges]]+LogisticsData[[#This Row],[Other Charges]]</f>
        <v>4507.38</v>
      </c>
      <c r="M148" s="4">
        <f>IF(LogisticsData[[#This Row],[Distance (km)]]=0, 0, LogisticsData[[#This Row],[Total Cost]]/LogisticsData[[#This Row],[Distance (km)]])</f>
        <v>2.9379925301628895</v>
      </c>
      <c r="N148" s="4">
        <f>IF(LogisticsData[[#This Row],[Weight (kg)]]=0, 0, LogisticsData[[#This Row],[Total Cost]]/LogisticsData[[#This Row],[Weight (kg)]])</f>
        <v>0.73617882394445566</v>
      </c>
    </row>
    <row r="149" spans="1:14" x14ac:dyDescent="0.25">
      <c r="A149" s="2">
        <v>45346</v>
      </c>
      <c r="B149" s="2" t="str">
        <f>TEXT(LogisticsData[[#This Row],[Date]], "mmm-yyyy")</f>
        <v>Feb-2024</v>
      </c>
      <c r="C149" s="3" t="s">
        <v>15</v>
      </c>
      <c r="D149" s="3" t="s">
        <v>17</v>
      </c>
      <c r="E149" s="3" t="s">
        <v>23</v>
      </c>
      <c r="F149" s="3">
        <v>779.46</v>
      </c>
      <c r="G149" s="3">
        <v>1853.47</v>
      </c>
      <c r="H149" s="4">
        <v>2090.86</v>
      </c>
      <c r="I149" s="4">
        <v>1087.1300000000001</v>
      </c>
      <c r="J149" s="4">
        <v>23.31</v>
      </c>
      <c r="K149" s="4">
        <v>123.3</v>
      </c>
      <c r="L149" s="4">
        <f>LogisticsData[[#This Row],[Freight Cost]]+LogisticsData[[#This Row],[Fuel Cost]]+LogisticsData[[#This Row],[Toll Charges]]+LogisticsData[[#This Row],[Other Charges]]</f>
        <v>3324.6000000000004</v>
      </c>
      <c r="M149" s="4">
        <f>IF(LogisticsData[[#This Row],[Distance (km)]]=0, 0, LogisticsData[[#This Row],[Total Cost]]/LogisticsData[[#This Row],[Distance (km)]])</f>
        <v>4.2652605650065434</v>
      </c>
      <c r="N149" s="4">
        <f>IF(LogisticsData[[#This Row],[Weight (kg)]]=0, 0, LogisticsData[[#This Row],[Total Cost]]/LogisticsData[[#This Row],[Weight (kg)]])</f>
        <v>1.7937166503908886</v>
      </c>
    </row>
    <row r="150" spans="1:14" x14ac:dyDescent="0.25">
      <c r="A150" s="2">
        <v>45336</v>
      </c>
      <c r="B150" s="2" t="str">
        <f>TEXT(LogisticsData[[#This Row],[Date]], "mmm-yyyy")</f>
        <v>Feb-2024</v>
      </c>
      <c r="C150" s="3" t="s">
        <v>13</v>
      </c>
      <c r="D150" s="3" t="s">
        <v>18</v>
      </c>
      <c r="E150" s="3" t="s">
        <v>24</v>
      </c>
      <c r="F150" s="3">
        <v>898.6</v>
      </c>
      <c r="G150" s="3">
        <v>1485.09</v>
      </c>
      <c r="H150" s="4">
        <v>1522.16</v>
      </c>
      <c r="I150" s="4">
        <v>1285.82</v>
      </c>
      <c r="J150" s="4">
        <v>1.38</v>
      </c>
      <c r="K150" s="4">
        <v>90.77</v>
      </c>
      <c r="L150" s="4">
        <f>LogisticsData[[#This Row],[Freight Cost]]+LogisticsData[[#This Row],[Fuel Cost]]+LogisticsData[[#This Row],[Toll Charges]]+LogisticsData[[#This Row],[Other Charges]]</f>
        <v>2900.13</v>
      </c>
      <c r="M150" s="4">
        <f>IF(LogisticsData[[#This Row],[Distance (km)]]=0, 0, LogisticsData[[#This Row],[Total Cost]]/LogisticsData[[#This Row],[Distance (km)]])</f>
        <v>3.227387046516804</v>
      </c>
      <c r="N150" s="4">
        <f>IF(LogisticsData[[#This Row],[Weight (kg)]]=0, 0, LogisticsData[[#This Row],[Total Cost]]/LogisticsData[[#This Row],[Weight (kg)]])</f>
        <v>1.9528311415469772</v>
      </c>
    </row>
    <row r="151" spans="1:14" x14ac:dyDescent="0.25">
      <c r="A151" s="2">
        <v>45331</v>
      </c>
      <c r="B151" s="2" t="str">
        <f>TEXT(LogisticsData[[#This Row],[Date]], "mmm-yyyy")</f>
        <v>Feb-2024</v>
      </c>
      <c r="C151" s="3" t="s">
        <v>13</v>
      </c>
      <c r="D151" s="3" t="s">
        <v>20</v>
      </c>
      <c r="E151" s="3" t="s">
        <v>23</v>
      </c>
      <c r="F151" s="3">
        <v>402.3</v>
      </c>
      <c r="G151" s="3">
        <v>8176.67</v>
      </c>
      <c r="H151" s="4">
        <v>755.23</v>
      </c>
      <c r="I151" s="4">
        <v>258.81</v>
      </c>
      <c r="J151" s="4">
        <v>28.52</v>
      </c>
      <c r="K151" s="4">
        <v>40.57</v>
      </c>
      <c r="L151" s="4">
        <f>LogisticsData[[#This Row],[Freight Cost]]+LogisticsData[[#This Row],[Fuel Cost]]+LogisticsData[[#This Row],[Toll Charges]]+LogisticsData[[#This Row],[Other Charges]]</f>
        <v>1083.1299999999999</v>
      </c>
      <c r="M151" s="4">
        <f>IF(LogisticsData[[#This Row],[Distance (km)]]=0, 0, LogisticsData[[#This Row],[Total Cost]]/LogisticsData[[#This Row],[Distance (km)]])</f>
        <v>2.6923440218742227</v>
      </c>
      <c r="N151" s="4">
        <f>IF(LogisticsData[[#This Row],[Weight (kg)]]=0, 0, LogisticsData[[#This Row],[Total Cost]]/LogisticsData[[#This Row],[Weight (kg)]])</f>
        <v>0.13246590604732733</v>
      </c>
    </row>
    <row r="152" spans="1:14" x14ac:dyDescent="0.25">
      <c r="A152" s="2">
        <v>45328</v>
      </c>
      <c r="B152" s="2" t="str">
        <f>TEXT(LogisticsData[[#This Row],[Date]], "mmm-yyyy")</f>
        <v>Feb-2024</v>
      </c>
      <c r="C152" s="3" t="s">
        <v>13</v>
      </c>
      <c r="D152" s="3" t="s">
        <v>19</v>
      </c>
      <c r="E152" s="3" t="s">
        <v>21</v>
      </c>
      <c r="F152" s="3">
        <v>1720.9</v>
      </c>
      <c r="G152" s="3">
        <v>7757.04</v>
      </c>
      <c r="H152" s="4">
        <v>3789.35</v>
      </c>
      <c r="I152" s="4">
        <v>983.85</v>
      </c>
      <c r="J152" s="4">
        <v>38.47</v>
      </c>
      <c r="K152" s="4">
        <v>174.66</v>
      </c>
      <c r="L152" s="4">
        <f>LogisticsData[[#This Row],[Freight Cost]]+LogisticsData[[#This Row],[Fuel Cost]]+LogisticsData[[#This Row],[Toll Charges]]+LogisticsData[[#This Row],[Other Charges]]</f>
        <v>4986.33</v>
      </c>
      <c r="M152" s="4">
        <f>IF(LogisticsData[[#This Row],[Distance (km)]]=0, 0, LogisticsData[[#This Row],[Total Cost]]/LogisticsData[[#This Row],[Distance (km)]])</f>
        <v>2.8975129292811901</v>
      </c>
      <c r="N152" s="4">
        <f>IF(LogisticsData[[#This Row],[Weight (kg)]]=0, 0, LogisticsData[[#This Row],[Total Cost]]/LogisticsData[[#This Row],[Weight (kg)]])</f>
        <v>0.64281349586955849</v>
      </c>
    </row>
    <row r="153" spans="1:14" x14ac:dyDescent="0.25">
      <c r="A153" s="2">
        <v>45378</v>
      </c>
      <c r="B153" s="2" t="str">
        <f>TEXT(LogisticsData[[#This Row],[Date]], "mmm-yyyy")</f>
        <v>Mar-2024</v>
      </c>
      <c r="C153" s="3" t="s">
        <v>13</v>
      </c>
      <c r="D153" s="3" t="s">
        <v>18</v>
      </c>
      <c r="E153" s="3" t="s">
        <v>24</v>
      </c>
      <c r="F153" s="3">
        <v>1318.86</v>
      </c>
      <c r="G153" s="3">
        <v>9788.6200000000008</v>
      </c>
      <c r="H153" s="4">
        <v>3466.03</v>
      </c>
      <c r="I153" s="4">
        <v>1954.17</v>
      </c>
      <c r="J153" s="4">
        <v>47.37</v>
      </c>
      <c r="K153" s="4">
        <v>92.59</v>
      </c>
      <c r="L153" s="4">
        <f>LogisticsData[[#This Row],[Freight Cost]]+LogisticsData[[#This Row],[Fuel Cost]]+LogisticsData[[#This Row],[Toll Charges]]+LogisticsData[[#This Row],[Other Charges]]</f>
        <v>5560.1600000000008</v>
      </c>
      <c r="M153" s="4">
        <f>IF(LogisticsData[[#This Row],[Distance (km)]]=0, 0, LogisticsData[[#This Row],[Total Cost]]/LogisticsData[[#This Row],[Distance (km)]])</f>
        <v>4.2158834144640078</v>
      </c>
      <c r="N153" s="4">
        <f>IF(LogisticsData[[#This Row],[Weight (kg)]]=0, 0, LogisticsData[[#This Row],[Total Cost]]/LogisticsData[[#This Row],[Weight (kg)]])</f>
        <v>0.56802286737047714</v>
      </c>
    </row>
    <row r="154" spans="1:14" x14ac:dyDescent="0.25">
      <c r="A154" s="2">
        <v>45375</v>
      </c>
      <c r="B154" s="2" t="str">
        <f>TEXT(LogisticsData[[#This Row],[Date]], "mmm-yyyy")</f>
        <v>Mar-2024</v>
      </c>
      <c r="C154" s="3" t="s">
        <v>14</v>
      </c>
      <c r="D154" s="3" t="s">
        <v>20</v>
      </c>
      <c r="E154" s="3" t="s">
        <v>23</v>
      </c>
      <c r="F154" s="3">
        <v>1917.18</v>
      </c>
      <c r="G154" s="3">
        <v>642.84</v>
      </c>
      <c r="H154" s="4">
        <v>4212.57</v>
      </c>
      <c r="I154" s="4">
        <v>2642.4</v>
      </c>
      <c r="J154" s="4">
        <v>56.43</v>
      </c>
      <c r="K154" s="4">
        <v>67.34</v>
      </c>
      <c r="L154" s="4">
        <f>LogisticsData[[#This Row],[Freight Cost]]+LogisticsData[[#This Row],[Fuel Cost]]+LogisticsData[[#This Row],[Toll Charges]]+LogisticsData[[#This Row],[Other Charges]]</f>
        <v>6978.74</v>
      </c>
      <c r="M154" s="4">
        <f>IF(LogisticsData[[#This Row],[Distance (km)]]=0, 0, LogisticsData[[#This Row],[Total Cost]]/LogisticsData[[#This Row],[Distance (km)]])</f>
        <v>3.6401068235637757</v>
      </c>
      <c r="N154" s="4">
        <f>IF(LogisticsData[[#This Row],[Weight (kg)]]=0, 0, LogisticsData[[#This Row],[Total Cost]]/LogisticsData[[#This Row],[Weight (kg)]])</f>
        <v>10.85610727397175</v>
      </c>
    </row>
    <row r="155" spans="1:14" x14ac:dyDescent="0.25">
      <c r="A155" s="2">
        <v>45325</v>
      </c>
      <c r="B155" s="2" t="str">
        <f>TEXT(LogisticsData[[#This Row],[Date]], "mmm-yyyy")</f>
        <v>Feb-2024</v>
      </c>
      <c r="C155" s="3" t="s">
        <v>13</v>
      </c>
      <c r="D155" s="3" t="s">
        <v>17</v>
      </c>
      <c r="E155" s="3" t="s">
        <v>24</v>
      </c>
      <c r="F155" s="3">
        <v>1334.56</v>
      </c>
      <c r="G155" s="3">
        <v>5436.17</v>
      </c>
      <c r="H155" s="4">
        <v>3017.31</v>
      </c>
      <c r="I155" s="4">
        <v>1034.1400000000001</v>
      </c>
      <c r="J155" s="4">
        <v>53.5</v>
      </c>
      <c r="K155" s="4">
        <v>30.85</v>
      </c>
      <c r="L155" s="4">
        <f>LogisticsData[[#This Row],[Freight Cost]]+LogisticsData[[#This Row],[Fuel Cost]]+LogisticsData[[#This Row],[Toll Charges]]+LogisticsData[[#This Row],[Other Charges]]</f>
        <v>4135.8</v>
      </c>
      <c r="M155" s="4">
        <f>IF(LogisticsData[[#This Row],[Distance (km)]]=0, 0, LogisticsData[[#This Row],[Total Cost]]/LogisticsData[[#This Row],[Distance (km)]])</f>
        <v>3.0989989209926869</v>
      </c>
      <c r="N155" s="4">
        <f>IF(LogisticsData[[#This Row],[Weight (kg)]]=0, 0, LogisticsData[[#This Row],[Total Cost]]/LogisticsData[[#This Row],[Weight (kg)]])</f>
        <v>0.76079298476684876</v>
      </c>
    </row>
    <row r="156" spans="1:14" x14ac:dyDescent="0.25">
      <c r="A156" s="2">
        <v>45388</v>
      </c>
      <c r="B156" s="2" t="str">
        <f>TEXT(LogisticsData[[#This Row],[Date]], "mmm-yyyy")</f>
        <v>Apr-2024</v>
      </c>
      <c r="C156" s="3" t="s">
        <v>14</v>
      </c>
      <c r="D156" s="3" t="s">
        <v>17</v>
      </c>
      <c r="E156" s="3" t="s">
        <v>23</v>
      </c>
      <c r="F156" s="3">
        <v>1585</v>
      </c>
      <c r="G156" s="3">
        <v>7184.95</v>
      </c>
      <c r="H156" s="4">
        <v>2684.12</v>
      </c>
      <c r="I156" s="4">
        <v>2299.1</v>
      </c>
      <c r="J156" s="4">
        <v>76.790000000000006</v>
      </c>
      <c r="K156" s="4">
        <v>118.63</v>
      </c>
      <c r="L156" s="4">
        <f>LogisticsData[[#This Row],[Freight Cost]]+LogisticsData[[#This Row],[Fuel Cost]]+LogisticsData[[#This Row],[Toll Charges]]+LogisticsData[[#This Row],[Other Charges]]</f>
        <v>5178.6399999999994</v>
      </c>
      <c r="M156" s="4">
        <f>IF(LogisticsData[[#This Row],[Distance (km)]]=0, 0, LogisticsData[[#This Row],[Total Cost]]/LogisticsData[[#This Row],[Distance (km)]])</f>
        <v>3.2672807570977915</v>
      </c>
      <c r="N156" s="4">
        <f>IF(LogisticsData[[#This Row],[Weight (kg)]]=0, 0, LogisticsData[[#This Row],[Total Cost]]/LogisticsData[[#This Row],[Weight (kg)]])</f>
        <v>0.72076214865795862</v>
      </c>
    </row>
    <row r="157" spans="1:14" x14ac:dyDescent="0.25">
      <c r="A157" s="2">
        <v>45350</v>
      </c>
      <c r="B157" s="2" t="str">
        <f>TEXT(LogisticsData[[#This Row],[Date]], "mmm-yyyy")</f>
        <v>Feb-2024</v>
      </c>
      <c r="C157" s="3" t="s">
        <v>16</v>
      </c>
      <c r="D157" s="3" t="s">
        <v>17</v>
      </c>
      <c r="E157" s="3" t="s">
        <v>22</v>
      </c>
      <c r="F157" s="3">
        <v>1988.14</v>
      </c>
      <c r="G157" s="3">
        <v>3326.72</v>
      </c>
      <c r="H157" s="4">
        <v>3679.61</v>
      </c>
      <c r="I157" s="4">
        <v>1168.5</v>
      </c>
      <c r="J157" s="4">
        <v>89.38</v>
      </c>
      <c r="K157" s="4">
        <v>158.75</v>
      </c>
      <c r="L157" s="4">
        <f>LogisticsData[[#This Row],[Freight Cost]]+LogisticsData[[#This Row],[Fuel Cost]]+LogisticsData[[#This Row],[Toll Charges]]+LogisticsData[[#This Row],[Other Charges]]</f>
        <v>5096.2400000000007</v>
      </c>
      <c r="M157" s="4">
        <f>IF(LogisticsData[[#This Row],[Distance (km)]]=0, 0, LogisticsData[[#This Row],[Total Cost]]/LogisticsData[[#This Row],[Distance (km)]])</f>
        <v>2.5633204905087168</v>
      </c>
      <c r="N157" s="4">
        <f>IF(LogisticsData[[#This Row],[Weight (kg)]]=0, 0, LogisticsData[[#This Row],[Total Cost]]/LogisticsData[[#This Row],[Weight (kg)]])</f>
        <v>1.5319113120430938</v>
      </c>
    </row>
    <row r="158" spans="1:14" x14ac:dyDescent="0.25">
      <c r="A158" s="2">
        <v>45406</v>
      </c>
      <c r="B158" s="2" t="str">
        <f>TEXT(LogisticsData[[#This Row],[Date]], "mmm-yyyy")</f>
        <v>Apr-2024</v>
      </c>
      <c r="C158" s="3" t="s">
        <v>16</v>
      </c>
      <c r="D158" s="3" t="s">
        <v>18</v>
      </c>
      <c r="E158" s="3" t="s">
        <v>23</v>
      </c>
      <c r="F158" s="3">
        <v>61.27</v>
      </c>
      <c r="G158" s="3">
        <v>9927.59</v>
      </c>
      <c r="H158" s="4">
        <v>152.08000000000001</v>
      </c>
      <c r="I158" s="4">
        <v>59.06</v>
      </c>
      <c r="J158" s="4">
        <v>75.989999999999995</v>
      </c>
      <c r="K158" s="4">
        <v>185.78</v>
      </c>
      <c r="L158" s="4">
        <f>LogisticsData[[#This Row],[Freight Cost]]+LogisticsData[[#This Row],[Fuel Cost]]+LogisticsData[[#This Row],[Toll Charges]]+LogisticsData[[#This Row],[Other Charges]]</f>
        <v>472.90999999999997</v>
      </c>
      <c r="M158" s="4">
        <f>IF(LogisticsData[[#This Row],[Distance (km)]]=0, 0, LogisticsData[[#This Row],[Total Cost]]/LogisticsData[[#This Row],[Distance (km)]])</f>
        <v>7.7184592786029045</v>
      </c>
      <c r="N158" s="4">
        <f>IF(LogisticsData[[#This Row],[Weight (kg)]]=0, 0, LogisticsData[[#This Row],[Total Cost]]/LogisticsData[[#This Row],[Weight (kg)]])</f>
        <v>4.7635931782033701E-2</v>
      </c>
    </row>
    <row r="159" spans="1:14" x14ac:dyDescent="0.25">
      <c r="A159" s="2">
        <v>45312</v>
      </c>
      <c r="B159" s="2" t="str">
        <f>TEXT(LogisticsData[[#This Row],[Date]], "mmm-yyyy")</f>
        <v>Jan-2024</v>
      </c>
      <c r="C159" s="3" t="s">
        <v>16</v>
      </c>
      <c r="D159" s="3" t="s">
        <v>20</v>
      </c>
      <c r="E159" s="3" t="s">
        <v>23</v>
      </c>
      <c r="F159" s="3">
        <v>904.56</v>
      </c>
      <c r="G159" s="3">
        <v>3137.59</v>
      </c>
      <c r="H159" s="4">
        <v>2578.09</v>
      </c>
      <c r="I159" s="4">
        <v>1310.99</v>
      </c>
      <c r="J159" s="4">
        <v>37.99</v>
      </c>
      <c r="K159" s="4">
        <v>73.06</v>
      </c>
      <c r="L159" s="4">
        <f>LogisticsData[[#This Row],[Freight Cost]]+LogisticsData[[#This Row],[Fuel Cost]]+LogisticsData[[#This Row],[Toll Charges]]+LogisticsData[[#This Row],[Other Charges]]</f>
        <v>4000.1299999999997</v>
      </c>
      <c r="M159" s="4">
        <f>IF(LogisticsData[[#This Row],[Distance (km)]]=0, 0, LogisticsData[[#This Row],[Total Cost]]/LogisticsData[[#This Row],[Distance (km)]])</f>
        <v>4.4221831608737947</v>
      </c>
      <c r="N159" s="4">
        <f>IF(LogisticsData[[#This Row],[Weight (kg)]]=0, 0, LogisticsData[[#This Row],[Total Cost]]/LogisticsData[[#This Row],[Weight (kg)]])</f>
        <v>1.2749052616817365</v>
      </c>
    </row>
    <row r="160" spans="1:14" x14ac:dyDescent="0.25">
      <c r="A160" s="2">
        <v>45313</v>
      </c>
      <c r="B160" s="2" t="str">
        <f>TEXT(LogisticsData[[#This Row],[Date]], "mmm-yyyy")</f>
        <v>Jan-2024</v>
      </c>
      <c r="C160" s="3" t="s">
        <v>13</v>
      </c>
      <c r="D160" s="3" t="s">
        <v>20</v>
      </c>
      <c r="E160" s="3" t="s">
        <v>22</v>
      </c>
      <c r="F160" s="3">
        <v>1541.16</v>
      </c>
      <c r="G160" s="3">
        <v>9009.98</v>
      </c>
      <c r="H160" s="4">
        <v>5179.21</v>
      </c>
      <c r="I160" s="4">
        <v>2215.64</v>
      </c>
      <c r="J160" s="4">
        <v>83.23</v>
      </c>
      <c r="K160" s="4">
        <v>51.21</v>
      </c>
      <c r="L160" s="4">
        <f>LogisticsData[[#This Row],[Freight Cost]]+LogisticsData[[#This Row],[Fuel Cost]]+LogisticsData[[#This Row],[Toll Charges]]+LogisticsData[[#This Row],[Other Charges]]</f>
        <v>7529.29</v>
      </c>
      <c r="M160" s="4">
        <f>IF(LogisticsData[[#This Row],[Distance (km)]]=0, 0, LogisticsData[[#This Row],[Total Cost]]/LogisticsData[[#This Row],[Distance (km)]])</f>
        <v>4.8854693866957355</v>
      </c>
      <c r="N160" s="4">
        <f>IF(LogisticsData[[#This Row],[Weight (kg)]]=0, 0, LogisticsData[[#This Row],[Total Cost]]/LogisticsData[[#This Row],[Weight (kg)]])</f>
        <v>0.83566112244422297</v>
      </c>
    </row>
    <row r="161" spans="1:14" x14ac:dyDescent="0.25">
      <c r="A161" s="2">
        <v>45336</v>
      </c>
      <c r="B161" s="2" t="str">
        <f>TEXT(LogisticsData[[#This Row],[Date]], "mmm-yyyy")</f>
        <v>Feb-2024</v>
      </c>
      <c r="C161" s="3" t="s">
        <v>16</v>
      </c>
      <c r="D161" s="3" t="s">
        <v>17</v>
      </c>
      <c r="E161" s="3" t="s">
        <v>24</v>
      </c>
      <c r="F161" s="3">
        <v>1255.5</v>
      </c>
      <c r="G161" s="3">
        <v>306.18</v>
      </c>
      <c r="H161" s="4">
        <v>4013.68</v>
      </c>
      <c r="I161" s="4">
        <v>828.54</v>
      </c>
      <c r="J161" s="4">
        <v>59.71</v>
      </c>
      <c r="K161" s="4">
        <v>78.52</v>
      </c>
      <c r="L161" s="4">
        <f>LogisticsData[[#This Row],[Freight Cost]]+LogisticsData[[#This Row],[Fuel Cost]]+LogisticsData[[#This Row],[Toll Charges]]+LogisticsData[[#This Row],[Other Charges]]</f>
        <v>4980.45</v>
      </c>
      <c r="M161" s="4">
        <f>IF(LogisticsData[[#This Row],[Distance (km)]]=0, 0, LogisticsData[[#This Row],[Total Cost]]/LogisticsData[[#This Row],[Distance (km)]])</f>
        <v>3.966905615292712</v>
      </c>
      <c r="N161" s="4">
        <f>IF(LogisticsData[[#This Row],[Weight (kg)]]=0, 0, LogisticsData[[#This Row],[Total Cost]]/LogisticsData[[#This Row],[Weight (kg)]])</f>
        <v>16.266411914560063</v>
      </c>
    </row>
    <row r="162" spans="1:14" x14ac:dyDescent="0.25">
      <c r="A162" s="2">
        <v>45323</v>
      </c>
      <c r="B162" s="2" t="str">
        <f>TEXT(LogisticsData[[#This Row],[Date]], "mmm-yyyy")</f>
        <v>Feb-2024</v>
      </c>
      <c r="C162" s="3" t="s">
        <v>15</v>
      </c>
      <c r="D162" s="3" t="s">
        <v>17</v>
      </c>
      <c r="E162" s="3" t="s">
        <v>24</v>
      </c>
      <c r="F162" s="3">
        <v>1931.65</v>
      </c>
      <c r="G162" s="3">
        <v>2425.9899999999998</v>
      </c>
      <c r="H162" s="4">
        <v>4239.92</v>
      </c>
      <c r="I162" s="4">
        <v>1134.74</v>
      </c>
      <c r="J162" s="4">
        <v>40.520000000000003</v>
      </c>
      <c r="K162" s="4">
        <v>93.3</v>
      </c>
      <c r="L162" s="4">
        <f>LogisticsData[[#This Row],[Freight Cost]]+LogisticsData[[#This Row],[Fuel Cost]]+LogisticsData[[#This Row],[Toll Charges]]+LogisticsData[[#This Row],[Other Charges]]</f>
        <v>5508.4800000000005</v>
      </c>
      <c r="M162" s="4">
        <f>IF(LogisticsData[[#This Row],[Distance (km)]]=0, 0, LogisticsData[[#This Row],[Total Cost]]/LogisticsData[[#This Row],[Distance (km)]])</f>
        <v>2.8516967359511298</v>
      </c>
      <c r="N162" s="4">
        <f>IF(LogisticsData[[#This Row],[Weight (kg)]]=0, 0, LogisticsData[[#This Row],[Total Cost]]/LogisticsData[[#This Row],[Weight (kg)]])</f>
        <v>2.2706111731705412</v>
      </c>
    </row>
    <row r="163" spans="1:14" x14ac:dyDescent="0.25">
      <c r="A163" s="2">
        <v>45349</v>
      </c>
      <c r="B163" s="2" t="str">
        <f>TEXT(LogisticsData[[#This Row],[Date]], "mmm-yyyy")</f>
        <v>Feb-2024</v>
      </c>
      <c r="C163" s="3" t="s">
        <v>14</v>
      </c>
      <c r="D163" s="3" t="s">
        <v>19</v>
      </c>
      <c r="E163" s="3" t="s">
        <v>24</v>
      </c>
      <c r="F163" s="3">
        <v>432.84</v>
      </c>
      <c r="G163" s="3">
        <v>2816.44</v>
      </c>
      <c r="H163" s="4">
        <v>1260.48</v>
      </c>
      <c r="I163" s="4">
        <v>220.09</v>
      </c>
      <c r="J163" s="4">
        <v>44.39</v>
      </c>
      <c r="K163" s="4">
        <v>38.119999999999997</v>
      </c>
      <c r="L163" s="4">
        <f>LogisticsData[[#This Row],[Freight Cost]]+LogisticsData[[#This Row],[Fuel Cost]]+LogisticsData[[#This Row],[Toll Charges]]+LogisticsData[[#This Row],[Other Charges]]</f>
        <v>1563.08</v>
      </c>
      <c r="M163" s="4">
        <f>IF(LogisticsData[[#This Row],[Distance (km)]]=0, 0, LogisticsData[[#This Row],[Total Cost]]/LogisticsData[[#This Row],[Distance (km)]])</f>
        <v>3.6112189261620924</v>
      </c>
      <c r="N163" s="4">
        <f>IF(LogisticsData[[#This Row],[Weight (kg)]]=0, 0, LogisticsData[[#This Row],[Total Cost]]/LogisticsData[[#This Row],[Weight (kg)]])</f>
        <v>0.55498430642939311</v>
      </c>
    </row>
    <row r="164" spans="1:14" x14ac:dyDescent="0.25">
      <c r="A164" s="2">
        <v>45412</v>
      </c>
      <c r="B164" s="2" t="str">
        <f>TEXT(LogisticsData[[#This Row],[Date]], "mmm-yyyy")</f>
        <v>Apr-2024</v>
      </c>
      <c r="C164" s="3" t="s">
        <v>15</v>
      </c>
      <c r="D164" s="3" t="s">
        <v>18</v>
      </c>
      <c r="E164" s="3" t="s">
        <v>22</v>
      </c>
      <c r="F164" s="3">
        <v>1172.49</v>
      </c>
      <c r="G164" s="3">
        <v>5441.29</v>
      </c>
      <c r="H164" s="4">
        <v>3755.82</v>
      </c>
      <c r="I164" s="4">
        <v>757.13</v>
      </c>
      <c r="J164" s="4">
        <v>84.62</v>
      </c>
      <c r="K164" s="4">
        <v>106.76</v>
      </c>
      <c r="L164" s="4">
        <f>LogisticsData[[#This Row],[Freight Cost]]+LogisticsData[[#This Row],[Fuel Cost]]+LogisticsData[[#This Row],[Toll Charges]]+LogisticsData[[#This Row],[Other Charges]]</f>
        <v>4704.33</v>
      </c>
      <c r="M164" s="4">
        <f>IF(LogisticsData[[#This Row],[Distance (km)]]=0, 0, LogisticsData[[#This Row],[Total Cost]]/LogisticsData[[#This Row],[Distance (km)]])</f>
        <v>4.0122559680679579</v>
      </c>
      <c r="N164" s="4">
        <f>IF(LogisticsData[[#This Row],[Weight (kg)]]=0, 0, LogisticsData[[#This Row],[Total Cost]]/LogisticsData[[#This Row],[Weight (kg)]])</f>
        <v>0.86456152860810576</v>
      </c>
    </row>
    <row r="165" spans="1:14" x14ac:dyDescent="0.25">
      <c r="A165" s="2">
        <v>45345</v>
      </c>
      <c r="B165" s="2" t="str">
        <f>TEXT(LogisticsData[[#This Row],[Date]], "mmm-yyyy")</f>
        <v>Feb-2024</v>
      </c>
      <c r="C165" s="3" t="s">
        <v>16</v>
      </c>
      <c r="D165" s="3" t="s">
        <v>17</v>
      </c>
      <c r="E165" s="3" t="s">
        <v>22</v>
      </c>
      <c r="F165" s="3">
        <v>1109.46</v>
      </c>
      <c r="G165" s="3">
        <v>8517.1200000000008</v>
      </c>
      <c r="H165" s="4">
        <v>2869.99</v>
      </c>
      <c r="I165" s="4">
        <v>694.35</v>
      </c>
      <c r="J165" s="4">
        <v>50.75</v>
      </c>
      <c r="K165" s="4">
        <v>144.46</v>
      </c>
      <c r="L165" s="4">
        <f>LogisticsData[[#This Row],[Freight Cost]]+LogisticsData[[#This Row],[Fuel Cost]]+LogisticsData[[#This Row],[Toll Charges]]+LogisticsData[[#This Row],[Other Charges]]</f>
        <v>3759.5499999999997</v>
      </c>
      <c r="M165" s="4">
        <f>IF(LogisticsData[[#This Row],[Distance (km)]]=0, 0, LogisticsData[[#This Row],[Total Cost]]/LogisticsData[[#This Row],[Distance (km)]])</f>
        <v>3.388630504930326</v>
      </c>
      <c r="N165" s="4">
        <f>IF(LogisticsData[[#This Row],[Weight (kg)]]=0, 0, LogisticsData[[#This Row],[Total Cost]]/LogisticsData[[#This Row],[Weight (kg)]])</f>
        <v>0.441410946423204</v>
      </c>
    </row>
    <row r="166" spans="1:14" x14ac:dyDescent="0.25">
      <c r="A166" s="2">
        <v>45352</v>
      </c>
      <c r="B166" s="2" t="str">
        <f>TEXT(LogisticsData[[#This Row],[Date]], "mmm-yyyy")</f>
        <v>Mar-2024</v>
      </c>
      <c r="C166" s="3" t="s">
        <v>16</v>
      </c>
      <c r="D166" s="3" t="s">
        <v>17</v>
      </c>
      <c r="E166" s="3" t="s">
        <v>21</v>
      </c>
      <c r="F166" s="3">
        <v>1323.8</v>
      </c>
      <c r="G166" s="3">
        <v>6282.78</v>
      </c>
      <c r="H166" s="4">
        <v>2694.09</v>
      </c>
      <c r="I166" s="4">
        <v>1581.42</v>
      </c>
      <c r="J166" s="4">
        <v>91.12</v>
      </c>
      <c r="K166" s="4">
        <v>178.41</v>
      </c>
      <c r="L166" s="4">
        <f>LogisticsData[[#This Row],[Freight Cost]]+LogisticsData[[#This Row],[Fuel Cost]]+LogisticsData[[#This Row],[Toll Charges]]+LogisticsData[[#This Row],[Other Charges]]</f>
        <v>4545.04</v>
      </c>
      <c r="M166" s="4">
        <f>IF(LogisticsData[[#This Row],[Distance (km)]]=0, 0, LogisticsData[[#This Row],[Total Cost]]/LogisticsData[[#This Row],[Distance (km)]])</f>
        <v>3.4333282973258803</v>
      </c>
      <c r="N166" s="4">
        <f>IF(LogisticsData[[#This Row],[Weight (kg)]]=0, 0, LogisticsData[[#This Row],[Total Cost]]/LogisticsData[[#This Row],[Weight (kg)]])</f>
        <v>0.72341224744460253</v>
      </c>
    </row>
    <row r="167" spans="1:14" x14ac:dyDescent="0.25">
      <c r="A167" s="2">
        <v>45324</v>
      </c>
      <c r="B167" s="2" t="str">
        <f>TEXT(LogisticsData[[#This Row],[Date]], "mmm-yyyy")</f>
        <v>Feb-2024</v>
      </c>
      <c r="C167" s="3" t="s">
        <v>15</v>
      </c>
      <c r="D167" s="3" t="s">
        <v>20</v>
      </c>
      <c r="E167" s="3" t="s">
        <v>22</v>
      </c>
      <c r="F167" s="3">
        <v>1641.35</v>
      </c>
      <c r="G167" s="3">
        <v>2700.73</v>
      </c>
      <c r="H167" s="4">
        <v>4550.46</v>
      </c>
      <c r="I167" s="4">
        <v>1738.8</v>
      </c>
      <c r="J167" s="4">
        <v>5.46</v>
      </c>
      <c r="K167" s="4">
        <v>6.73</v>
      </c>
      <c r="L167" s="4">
        <f>LogisticsData[[#This Row],[Freight Cost]]+LogisticsData[[#This Row],[Fuel Cost]]+LogisticsData[[#This Row],[Toll Charges]]+LogisticsData[[#This Row],[Other Charges]]</f>
        <v>6301.45</v>
      </c>
      <c r="M167" s="4">
        <f>IF(LogisticsData[[#This Row],[Distance (km)]]=0, 0, LogisticsData[[#This Row],[Total Cost]]/LogisticsData[[#This Row],[Distance (km)]])</f>
        <v>3.8391872543942487</v>
      </c>
      <c r="N167" s="4">
        <f>IF(LogisticsData[[#This Row],[Weight (kg)]]=0, 0, LogisticsData[[#This Row],[Total Cost]]/LogisticsData[[#This Row],[Weight (kg)]])</f>
        <v>2.3332395315340668</v>
      </c>
    </row>
    <row r="168" spans="1:14" x14ac:dyDescent="0.25">
      <c r="A168" s="2">
        <v>45332</v>
      </c>
      <c r="B168" s="2" t="str">
        <f>TEXT(LogisticsData[[#This Row],[Date]], "mmm-yyyy")</f>
        <v>Feb-2024</v>
      </c>
      <c r="C168" s="3" t="s">
        <v>13</v>
      </c>
      <c r="D168" s="3" t="s">
        <v>20</v>
      </c>
      <c r="E168" s="3" t="s">
        <v>23</v>
      </c>
      <c r="F168" s="3">
        <v>1124.1199999999999</v>
      </c>
      <c r="G168" s="3">
        <v>1277.29</v>
      </c>
      <c r="H168" s="4">
        <v>2937.76</v>
      </c>
      <c r="I168" s="4">
        <v>1241.71</v>
      </c>
      <c r="J168" s="4">
        <v>89.88</v>
      </c>
      <c r="K168" s="4">
        <v>93.61</v>
      </c>
      <c r="L168" s="4">
        <f>LogisticsData[[#This Row],[Freight Cost]]+LogisticsData[[#This Row],[Fuel Cost]]+LogisticsData[[#This Row],[Toll Charges]]+LogisticsData[[#This Row],[Other Charges]]</f>
        <v>4362.96</v>
      </c>
      <c r="M168" s="4">
        <f>IF(LogisticsData[[#This Row],[Distance (km)]]=0, 0, LogisticsData[[#This Row],[Total Cost]]/LogisticsData[[#This Row],[Distance (km)]])</f>
        <v>3.8812226452691889</v>
      </c>
      <c r="N168" s="4">
        <f>IF(LogisticsData[[#This Row],[Weight (kg)]]=0, 0, LogisticsData[[#This Row],[Total Cost]]/LogisticsData[[#This Row],[Weight (kg)]])</f>
        <v>3.4157943771578889</v>
      </c>
    </row>
    <row r="169" spans="1:14" x14ac:dyDescent="0.25">
      <c r="A169" s="2">
        <v>45304</v>
      </c>
      <c r="B169" s="2" t="str">
        <f>TEXT(LogisticsData[[#This Row],[Date]], "mmm-yyyy")</f>
        <v>Jan-2024</v>
      </c>
      <c r="C169" s="3" t="s">
        <v>13</v>
      </c>
      <c r="D169" s="3" t="s">
        <v>19</v>
      </c>
      <c r="E169" s="3" t="s">
        <v>24</v>
      </c>
      <c r="F169" s="3">
        <v>1585.47</v>
      </c>
      <c r="G169" s="3">
        <v>1381.65</v>
      </c>
      <c r="H169" s="4">
        <v>3382.97</v>
      </c>
      <c r="I169" s="4">
        <v>1467.17</v>
      </c>
      <c r="J169" s="4">
        <v>58.52</v>
      </c>
      <c r="K169" s="4">
        <v>137.11000000000001</v>
      </c>
      <c r="L169" s="4">
        <f>LogisticsData[[#This Row],[Freight Cost]]+LogisticsData[[#This Row],[Fuel Cost]]+LogisticsData[[#This Row],[Toll Charges]]+LogisticsData[[#This Row],[Other Charges]]</f>
        <v>5045.7699999999995</v>
      </c>
      <c r="M169" s="4">
        <f>IF(LogisticsData[[#This Row],[Distance (km)]]=0, 0, LogisticsData[[#This Row],[Total Cost]]/LogisticsData[[#This Row],[Distance (km)]])</f>
        <v>3.1825073952834173</v>
      </c>
      <c r="N169" s="4">
        <f>IF(LogisticsData[[#This Row],[Weight (kg)]]=0, 0, LogisticsData[[#This Row],[Total Cost]]/LogisticsData[[#This Row],[Weight (kg)]])</f>
        <v>3.65198856439764</v>
      </c>
    </row>
    <row r="170" spans="1:14" x14ac:dyDescent="0.25">
      <c r="A170" s="2">
        <v>45311</v>
      </c>
      <c r="B170" s="2" t="str">
        <f>TEXT(LogisticsData[[#This Row],[Date]], "mmm-yyyy")</f>
        <v>Jan-2024</v>
      </c>
      <c r="C170" s="3" t="s">
        <v>14</v>
      </c>
      <c r="D170" s="3" t="s">
        <v>20</v>
      </c>
      <c r="E170" s="3" t="s">
        <v>24</v>
      </c>
      <c r="F170" s="3">
        <v>1545</v>
      </c>
      <c r="G170" s="3">
        <v>3687.83</v>
      </c>
      <c r="H170" s="4">
        <v>2338.8200000000002</v>
      </c>
      <c r="I170" s="4">
        <v>2262.4499999999998</v>
      </c>
      <c r="J170" s="4">
        <v>53.54</v>
      </c>
      <c r="K170" s="4">
        <v>49.33</v>
      </c>
      <c r="L170" s="4">
        <f>LogisticsData[[#This Row],[Freight Cost]]+LogisticsData[[#This Row],[Fuel Cost]]+LogisticsData[[#This Row],[Toll Charges]]+LogisticsData[[#This Row],[Other Charges]]</f>
        <v>4704.1400000000003</v>
      </c>
      <c r="M170" s="4">
        <f>IF(LogisticsData[[#This Row],[Distance (km)]]=0, 0, LogisticsData[[#This Row],[Total Cost]]/LogisticsData[[#This Row],[Distance (km)]])</f>
        <v>3.044750809061489</v>
      </c>
      <c r="N170" s="4">
        <f>IF(LogisticsData[[#This Row],[Weight (kg)]]=0, 0, LogisticsData[[#This Row],[Total Cost]]/LogisticsData[[#This Row],[Weight (kg)]])</f>
        <v>1.2755848290186913</v>
      </c>
    </row>
    <row r="171" spans="1:14" x14ac:dyDescent="0.25">
      <c r="A171" s="2">
        <v>45380</v>
      </c>
      <c r="B171" s="2" t="str">
        <f>TEXT(LogisticsData[[#This Row],[Date]], "mmm-yyyy")</f>
        <v>Mar-2024</v>
      </c>
      <c r="C171" s="3" t="s">
        <v>14</v>
      </c>
      <c r="D171" s="3" t="s">
        <v>18</v>
      </c>
      <c r="E171" s="3" t="s">
        <v>23</v>
      </c>
      <c r="F171" s="3">
        <v>1586.81</v>
      </c>
      <c r="G171" s="3">
        <v>7354.36</v>
      </c>
      <c r="H171" s="4">
        <v>5405.35</v>
      </c>
      <c r="I171" s="4">
        <v>1273.5899999999999</v>
      </c>
      <c r="J171" s="4">
        <v>52.96</v>
      </c>
      <c r="K171" s="4">
        <v>96.48</v>
      </c>
      <c r="L171" s="4">
        <f>LogisticsData[[#This Row],[Freight Cost]]+LogisticsData[[#This Row],[Fuel Cost]]+LogisticsData[[#This Row],[Toll Charges]]+LogisticsData[[#This Row],[Other Charges]]</f>
        <v>6828.38</v>
      </c>
      <c r="M171" s="4">
        <f>IF(LogisticsData[[#This Row],[Distance (km)]]=0, 0, LogisticsData[[#This Row],[Total Cost]]/LogisticsData[[#This Row],[Distance (km)]])</f>
        <v>4.3032121047888534</v>
      </c>
      <c r="N171" s="4">
        <f>IF(LogisticsData[[#This Row],[Weight (kg)]]=0, 0, LogisticsData[[#This Row],[Total Cost]]/LogisticsData[[#This Row],[Weight (kg)]])</f>
        <v>0.92848052039878393</v>
      </c>
    </row>
    <row r="172" spans="1:14" x14ac:dyDescent="0.25">
      <c r="A172" s="2">
        <v>45299</v>
      </c>
      <c r="B172" s="2" t="str">
        <f>TEXT(LogisticsData[[#This Row],[Date]], "mmm-yyyy")</f>
        <v>Jan-2024</v>
      </c>
      <c r="C172" s="3" t="s">
        <v>16</v>
      </c>
      <c r="D172" s="3" t="s">
        <v>17</v>
      </c>
      <c r="E172" s="3" t="s">
        <v>22</v>
      </c>
      <c r="F172" s="3">
        <v>754.51</v>
      </c>
      <c r="G172" s="3">
        <v>901.4</v>
      </c>
      <c r="H172" s="4">
        <v>2523.8000000000002</v>
      </c>
      <c r="I172" s="4">
        <v>1017.29</v>
      </c>
      <c r="J172" s="4">
        <v>43.16</v>
      </c>
      <c r="K172" s="4">
        <v>104.35</v>
      </c>
      <c r="L172" s="4">
        <f>LogisticsData[[#This Row],[Freight Cost]]+LogisticsData[[#This Row],[Fuel Cost]]+LogisticsData[[#This Row],[Toll Charges]]+LogisticsData[[#This Row],[Other Charges]]</f>
        <v>3688.6</v>
      </c>
      <c r="M172" s="4">
        <f>IF(LogisticsData[[#This Row],[Distance (km)]]=0, 0, LogisticsData[[#This Row],[Total Cost]]/LogisticsData[[#This Row],[Distance (km)]])</f>
        <v>4.8887357357755361</v>
      </c>
      <c r="N172" s="4">
        <f>IF(LogisticsData[[#This Row],[Weight (kg)]]=0, 0, LogisticsData[[#This Row],[Total Cost]]/LogisticsData[[#This Row],[Weight (kg)]])</f>
        <v>4.0920789882405151</v>
      </c>
    </row>
    <row r="173" spans="1:14" x14ac:dyDescent="0.25">
      <c r="A173" s="2">
        <v>45349</v>
      </c>
      <c r="B173" s="2" t="str">
        <f>TEXT(LogisticsData[[#This Row],[Date]], "mmm-yyyy")</f>
        <v>Feb-2024</v>
      </c>
      <c r="C173" s="3" t="s">
        <v>15</v>
      </c>
      <c r="D173" s="3" t="s">
        <v>19</v>
      </c>
      <c r="E173" s="3" t="s">
        <v>21</v>
      </c>
      <c r="F173" s="3">
        <v>1612.26</v>
      </c>
      <c r="G173" s="3">
        <v>979.12</v>
      </c>
      <c r="H173" s="4">
        <v>3159.34</v>
      </c>
      <c r="I173" s="4">
        <v>2115.0500000000002</v>
      </c>
      <c r="J173" s="4">
        <v>60.31</v>
      </c>
      <c r="K173" s="4">
        <v>198.3</v>
      </c>
      <c r="L173" s="4">
        <f>LogisticsData[[#This Row],[Freight Cost]]+LogisticsData[[#This Row],[Fuel Cost]]+LogisticsData[[#This Row],[Toll Charges]]+LogisticsData[[#This Row],[Other Charges]]</f>
        <v>5533.0000000000009</v>
      </c>
      <c r="M173" s="4">
        <f>IF(LogisticsData[[#This Row],[Distance (km)]]=0, 0, LogisticsData[[#This Row],[Total Cost]]/LogisticsData[[#This Row],[Distance (km)]])</f>
        <v>3.431828613250965</v>
      </c>
      <c r="N173" s="4">
        <f>IF(LogisticsData[[#This Row],[Weight (kg)]]=0, 0, LogisticsData[[#This Row],[Total Cost]]/LogisticsData[[#This Row],[Weight (kg)]])</f>
        <v>5.6509927281640664</v>
      </c>
    </row>
    <row r="174" spans="1:14" x14ac:dyDescent="0.25">
      <c r="A174" s="2">
        <v>45375</v>
      </c>
      <c r="B174" s="2" t="str">
        <f>TEXT(LogisticsData[[#This Row],[Date]], "mmm-yyyy")</f>
        <v>Mar-2024</v>
      </c>
      <c r="C174" s="3" t="s">
        <v>13</v>
      </c>
      <c r="D174" s="3" t="s">
        <v>20</v>
      </c>
      <c r="E174" s="3" t="s">
        <v>21</v>
      </c>
      <c r="F174" s="3">
        <v>280.35000000000002</v>
      </c>
      <c r="G174" s="3">
        <v>6074.71</v>
      </c>
      <c r="H174" s="4">
        <v>925.63</v>
      </c>
      <c r="I174" s="4">
        <v>292.83999999999997</v>
      </c>
      <c r="J174" s="4">
        <v>27.98</v>
      </c>
      <c r="K174" s="4">
        <v>11.91</v>
      </c>
      <c r="L174" s="4">
        <f>LogisticsData[[#This Row],[Freight Cost]]+LogisticsData[[#This Row],[Fuel Cost]]+LogisticsData[[#This Row],[Toll Charges]]+LogisticsData[[#This Row],[Other Charges]]</f>
        <v>1258.3600000000001</v>
      </c>
      <c r="M174" s="4">
        <f>IF(LogisticsData[[#This Row],[Distance (km)]]=0, 0, LogisticsData[[#This Row],[Total Cost]]/LogisticsData[[#This Row],[Distance (km)]])</f>
        <v>4.4885321919029781</v>
      </c>
      <c r="N174" s="4">
        <f>IF(LogisticsData[[#This Row],[Weight (kg)]]=0, 0, LogisticsData[[#This Row],[Total Cost]]/LogisticsData[[#This Row],[Weight (kg)]])</f>
        <v>0.20714733707452704</v>
      </c>
    </row>
    <row r="175" spans="1:14" x14ac:dyDescent="0.25">
      <c r="A175" s="2">
        <v>45352</v>
      </c>
      <c r="B175" s="2" t="str">
        <f>TEXT(LogisticsData[[#This Row],[Date]], "mmm-yyyy")</f>
        <v>Mar-2024</v>
      </c>
      <c r="C175" s="3" t="s">
        <v>16</v>
      </c>
      <c r="D175" s="3" t="s">
        <v>17</v>
      </c>
      <c r="E175" s="3" t="s">
        <v>22</v>
      </c>
      <c r="F175" s="3">
        <v>379.29</v>
      </c>
      <c r="G175" s="3">
        <v>5480.48</v>
      </c>
      <c r="H175" s="4">
        <v>672.56</v>
      </c>
      <c r="I175" s="4">
        <v>323.44</v>
      </c>
      <c r="J175" s="4">
        <v>48.91</v>
      </c>
      <c r="K175" s="4">
        <v>28.57</v>
      </c>
      <c r="L175" s="4">
        <f>LogisticsData[[#This Row],[Freight Cost]]+LogisticsData[[#This Row],[Fuel Cost]]+LogisticsData[[#This Row],[Toll Charges]]+LogisticsData[[#This Row],[Other Charges]]</f>
        <v>1073.48</v>
      </c>
      <c r="M175" s="4">
        <f>IF(LogisticsData[[#This Row],[Distance (km)]]=0, 0, LogisticsData[[#This Row],[Total Cost]]/LogisticsData[[#This Row],[Distance (km)]])</f>
        <v>2.8302354399008673</v>
      </c>
      <c r="N175" s="4">
        <f>IF(LogisticsData[[#This Row],[Weight (kg)]]=0, 0, LogisticsData[[#This Row],[Total Cost]]/LogisticsData[[#This Row],[Weight (kg)]])</f>
        <v>0.19587335415875984</v>
      </c>
    </row>
    <row r="176" spans="1:14" x14ac:dyDescent="0.25">
      <c r="A176" s="2">
        <v>45297</v>
      </c>
      <c r="B176" s="2" t="str">
        <f>TEXT(LogisticsData[[#This Row],[Date]], "mmm-yyyy")</f>
        <v>Jan-2024</v>
      </c>
      <c r="C176" s="3" t="s">
        <v>14</v>
      </c>
      <c r="D176" s="3" t="s">
        <v>17</v>
      </c>
      <c r="E176" s="3" t="s">
        <v>23</v>
      </c>
      <c r="F176" s="3">
        <v>1885.84</v>
      </c>
      <c r="G176" s="3">
        <v>5903.31</v>
      </c>
      <c r="H176" s="4">
        <v>3526.53</v>
      </c>
      <c r="I176" s="4">
        <v>1583.75</v>
      </c>
      <c r="J176" s="4">
        <v>65.83</v>
      </c>
      <c r="K176" s="4">
        <v>112.08</v>
      </c>
      <c r="L176" s="4">
        <f>LogisticsData[[#This Row],[Freight Cost]]+LogisticsData[[#This Row],[Fuel Cost]]+LogisticsData[[#This Row],[Toll Charges]]+LogisticsData[[#This Row],[Other Charges]]</f>
        <v>5288.1900000000005</v>
      </c>
      <c r="M176" s="4">
        <f>IF(LogisticsData[[#This Row],[Distance (km)]]=0, 0, LogisticsData[[#This Row],[Total Cost]]/LogisticsData[[#This Row],[Distance (km)]])</f>
        <v>2.8041562380689777</v>
      </c>
      <c r="N176" s="4">
        <f>IF(LogisticsData[[#This Row],[Weight (kg)]]=0, 0, LogisticsData[[#This Row],[Total Cost]]/LogisticsData[[#This Row],[Weight (kg)]])</f>
        <v>0.89580083038159952</v>
      </c>
    </row>
    <row r="177" spans="1:14" x14ac:dyDescent="0.25">
      <c r="A177" s="2">
        <v>45389</v>
      </c>
      <c r="B177" s="2" t="str">
        <f>TEXT(LogisticsData[[#This Row],[Date]], "mmm-yyyy")</f>
        <v>Apr-2024</v>
      </c>
      <c r="C177" s="3" t="s">
        <v>16</v>
      </c>
      <c r="D177" s="3" t="s">
        <v>20</v>
      </c>
      <c r="E177" s="3" t="s">
        <v>21</v>
      </c>
      <c r="F177" s="3">
        <v>614.33000000000004</v>
      </c>
      <c r="G177" s="3">
        <v>1836.81</v>
      </c>
      <c r="H177" s="4">
        <v>1470.32</v>
      </c>
      <c r="I177" s="4">
        <v>703.29</v>
      </c>
      <c r="J177" s="4">
        <v>38.67</v>
      </c>
      <c r="K177" s="4">
        <v>105.68</v>
      </c>
      <c r="L177" s="4">
        <f>LogisticsData[[#This Row],[Freight Cost]]+LogisticsData[[#This Row],[Fuel Cost]]+LogisticsData[[#This Row],[Toll Charges]]+LogisticsData[[#This Row],[Other Charges]]</f>
        <v>2317.9599999999996</v>
      </c>
      <c r="M177" s="4">
        <f>IF(LogisticsData[[#This Row],[Distance (km)]]=0, 0, LogisticsData[[#This Row],[Total Cost]]/LogisticsData[[#This Row],[Distance (km)]])</f>
        <v>3.7731512379340084</v>
      </c>
      <c r="N177" s="4">
        <f>IF(LogisticsData[[#This Row],[Weight (kg)]]=0, 0, LogisticsData[[#This Row],[Total Cost]]/LogisticsData[[#This Row],[Weight (kg)]])</f>
        <v>1.2619487045475577</v>
      </c>
    </row>
    <row r="178" spans="1:14" x14ac:dyDescent="0.25">
      <c r="A178" s="2">
        <v>45375</v>
      </c>
      <c r="B178" s="2" t="str">
        <f>TEXT(LogisticsData[[#This Row],[Date]], "mmm-yyyy")</f>
        <v>Mar-2024</v>
      </c>
      <c r="C178" s="3" t="s">
        <v>15</v>
      </c>
      <c r="D178" s="3" t="s">
        <v>20</v>
      </c>
      <c r="E178" s="3" t="s">
        <v>24</v>
      </c>
      <c r="F178" s="3">
        <v>1067.9000000000001</v>
      </c>
      <c r="G178" s="3">
        <v>7767.25</v>
      </c>
      <c r="H178" s="4">
        <v>3598.11</v>
      </c>
      <c r="I178" s="4">
        <v>618.91999999999996</v>
      </c>
      <c r="J178" s="4">
        <v>78.180000000000007</v>
      </c>
      <c r="K178" s="4">
        <v>78.55</v>
      </c>
      <c r="L178" s="4">
        <f>LogisticsData[[#This Row],[Freight Cost]]+LogisticsData[[#This Row],[Fuel Cost]]+LogisticsData[[#This Row],[Toll Charges]]+LogisticsData[[#This Row],[Other Charges]]</f>
        <v>4373.76</v>
      </c>
      <c r="M178" s="4">
        <f>IF(LogisticsData[[#This Row],[Distance (km)]]=0, 0, LogisticsData[[#This Row],[Total Cost]]/LogisticsData[[#This Row],[Distance (km)]])</f>
        <v>4.0956643880513157</v>
      </c>
      <c r="N178" s="4">
        <f>IF(LogisticsData[[#This Row],[Weight (kg)]]=0, 0, LogisticsData[[#This Row],[Total Cost]]/LogisticsData[[#This Row],[Weight (kg)]])</f>
        <v>0.56310277125108632</v>
      </c>
    </row>
    <row r="179" spans="1:14" x14ac:dyDescent="0.25">
      <c r="A179" s="2">
        <v>45383</v>
      </c>
      <c r="B179" s="2" t="str">
        <f>TEXT(LogisticsData[[#This Row],[Date]], "mmm-yyyy")</f>
        <v>Apr-2024</v>
      </c>
      <c r="C179" s="3" t="s">
        <v>15</v>
      </c>
      <c r="D179" s="3" t="s">
        <v>19</v>
      </c>
      <c r="E179" s="3" t="s">
        <v>22</v>
      </c>
      <c r="F179" s="3">
        <v>1430.15</v>
      </c>
      <c r="G179" s="3">
        <v>5140.84</v>
      </c>
      <c r="H179" s="4">
        <v>2336.4499999999998</v>
      </c>
      <c r="I179" s="4">
        <v>1199.28</v>
      </c>
      <c r="J179" s="4">
        <v>42.12</v>
      </c>
      <c r="K179" s="4">
        <v>181.43</v>
      </c>
      <c r="L179" s="4">
        <f>LogisticsData[[#This Row],[Freight Cost]]+LogisticsData[[#This Row],[Fuel Cost]]+LogisticsData[[#This Row],[Toll Charges]]+LogisticsData[[#This Row],[Other Charges]]</f>
        <v>3759.2799999999993</v>
      </c>
      <c r="M179" s="4">
        <f>IF(LogisticsData[[#This Row],[Distance (km)]]=0, 0, LogisticsData[[#This Row],[Total Cost]]/LogisticsData[[#This Row],[Distance (km)]])</f>
        <v>2.6285914064958216</v>
      </c>
      <c r="N179" s="4">
        <f>IF(LogisticsData[[#This Row],[Weight (kg)]]=0, 0, LogisticsData[[#This Row],[Total Cost]]/LogisticsData[[#This Row],[Weight (kg)]])</f>
        <v>0.73125792672014678</v>
      </c>
    </row>
    <row r="180" spans="1:14" x14ac:dyDescent="0.25">
      <c r="A180" s="2">
        <v>45409</v>
      </c>
      <c r="B180" s="2" t="str">
        <f>TEXT(LogisticsData[[#This Row],[Date]], "mmm-yyyy")</f>
        <v>Apr-2024</v>
      </c>
      <c r="C180" s="3" t="s">
        <v>16</v>
      </c>
      <c r="D180" s="3" t="s">
        <v>17</v>
      </c>
      <c r="E180" s="3" t="s">
        <v>23</v>
      </c>
      <c r="F180" s="3">
        <v>863.33</v>
      </c>
      <c r="G180" s="3">
        <v>2882.41</v>
      </c>
      <c r="H180" s="4">
        <v>2228.2399999999998</v>
      </c>
      <c r="I180" s="4">
        <v>1087.3</v>
      </c>
      <c r="J180" s="4">
        <v>2.2799999999999998</v>
      </c>
      <c r="K180" s="4">
        <v>67</v>
      </c>
      <c r="L180" s="4">
        <f>LogisticsData[[#This Row],[Freight Cost]]+LogisticsData[[#This Row],[Fuel Cost]]+LogisticsData[[#This Row],[Toll Charges]]+LogisticsData[[#This Row],[Other Charges]]</f>
        <v>3384.82</v>
      </c>
      <c r="M180" s="4">
        <f>IF(LogisticsData[[#This Row],[Distance (km)]]=0, 0, LogisticsData[[#This Row],[Total Cost]]/LogisticsData[[#This Row],[Distance (km)]])</f>
        <v>3.9206560643091288</v>
      </c>
      <c r="N180" s="4">
        <f>IF(LogisticsData[[#This Row],[Weight (kg)]]=0, 0, LogisticsData[[#This Row],[Total Cost]]/LogisticsData[[#This Row],[Weight (kg)]])</f>
        <v>1.174302059734736</v>
      </c>
    </row>
    <row r="181" spans="1:14" x14ac:dyDescent="0.25">
      <c r="A181" s="2">
        <v>45353</v>
      </c>
      <c r="B181" s="2" t="str">
        <f>TEXT(LogisticsData[[#This Row],[Date]], "mmm-yyyy")</f>
        <v>Mar-2024</v>
      </c>
      <c r="C181" s="3" t="s">
        <v>16</v>
      </c>
      <c r="D181" s="3" t="s">
        <v>17</v>
      </c>
      <c r="E181" s="3" t="s">
        <v>21</v>
      </c>
      <c r="F181" s="3">
        <v>110.49</v>
      </c>
      <c r="G181" s="3">
        <v>6279.81</v>
      </c>
      <c r="H181" s="4">
        <v>229.74</v>
      </c>
      <c r="I181" s="4">
        <v>101.03</v>
      </c>
      <c r="J181" s="4">
        <v>72.64</v>
      </c>
      <c r="K181" s="4">
        <v>108.27</v>
      </c>
      <c r="L181" s="4">
        <f>LogisticsData[[#This Row],[Freight Cost]]+LogisticsData[[#This Row],[Fuel Cost]]+LogisticsData[[#This Row],[Toll Charges]]+LogisticsData[[#This Row],[Other Charges]]</f>
        <v>511.67999999999995</v>
      </c>
      <c r="M181" s="4">
        <f>IF(LogisticsData[[#This Row],[Distance (km)]]=0, 0, LogisticsData[[#This Row],[Total Cost]]/LogisticsData[[#This Row],[Distance (km)]])</f>
        <v>4.6310073309801787</v>
      </c>
      <c r="N181" s="4">
        <f>IF(LogisticsData[[#This Row],[Weight (kg)]]=0, 0, LogisticsData[[#This Row],[Total Cost]]/LogisticsData[[#This Row],[Weight (kg)]])</f>
        <v>8.1480172170814075E-2</v>
      </c>
    </row>
    <row r="182" spans="1:14" x14ac:dyDescent="0.25">
      <c r="A182" s="2">
        <v>45381</v>
      </c>
      <c r="B182" s="2" t="str">
        <f>TEXT(LogisticsData[[#This Row],[Date]], "mmm-yyyy")</f>
        <v>Mar-2024</v>
      </c>
      <c r="C182" s="3" t="s">
        <v>13</v>
      </c>
      <c r="D182" s="3" t="s">
        <v>17</v>
      </c>
      <c r="E182" s="3" t="s">
        <v>22</v>
      </c>
      <c r="F182" s="3">
        <v>1192.5899999999999</v>
      </c>
      <c r="G182" s="3">
        <v>1380.64</v>
      </c>
      <c r="H182" s="4">
        <v>2985.97</v>
      </c>
      <c r="I182" s="4">
        <v>1603.72</v>
      </c>
      <c r="J182" s="4">
        <v>81.77</v>
      </c>
      <c r="K182" s="4">
        <v>56.3</v>
      </c>
      <c r="L182" s="4">
        <f>LogisticsData[[#This Row],[Freight Cost]]+LogisticsData[[#This Row],[Fuel Cost]]+LogisticsData[[#This Row],[Toll Charges]]+LogisticsData[[#This Row],[Other Charges]]</f>
        <v>4727.76</v>
      </c>
      <c r="M182" s="4">
        <f>IF(LogisticsData[[#This Row],[Distance (km)]]=0, 0, LogisticsData[[#This Row],[Total Cost]]/LogisticsData[[#This Row],[Distance (km)]])</f>
        <v>3.9642794254521676</v>
      </c>
      <c r="N182" s="4">
        <f>IF(LogisticsData[[#This Row],[Weight (kg)]]=0, 0, LogisticsData[[#This Row],[Total Cost]]/LogisticsData[[#This Row],[Weight (kg)]])</f>
        <v>3.4243249507474793</v>
      </c>
    </row>
    <row r="183" spans="1:14" x14ac:dyDescent="0.25">
      <c r="A183" s="2">
        <v>45408</v>
      </c>
      <c r="B183" s="2" t="str">
        <f>TEXT(LogisticsData[[#This Row],[Date]], "mmm-yyyy")</f>
        <v>Apr-2024</v>
      </c>
      <c r="C183" s="3" t="s">
        <v>16</v>
      </c>
      <c r="D183" s="3" t="s">
        <v>20</v>
      </c>
      <c r="E183" s="3" t="s">
        <v>21</v>
      </c>
      <c r="F183" s="3">
        <v>69.14</v>
      </c>
      <c r="G183" s="3">
        <v>2841.63</v>
      </c>
      <c r="H183" s="4">
        <v>241.62</v>
      </c>
      <c r="I183" s="4">
        <v>80.900000000000006</v>
      </c>
      <c r="J183" s="4">
        <v>89.1</v>
      </c>
      <c r="K183" s="4">
        <v>88.3</v>
      </c>
      <c r="L183" s="4">
        <f>LogisticsData[[#This Row],[Freight Cost]]+LogisticsData[[#This Row],[Fuel Cost]]+LogisticsData[[#This Row],[Toll Charges]]+LogisticsData[[#This Row],[Other Charges]]</f>
        <v>499.92</v>
      </c>
      <c r="M183" s="4">
        <f>IF(LogisticsData[[#This Row],[Distance (km)]]=0, 0, LogisticsData[[#This Row],[Total Cost]]/LogisticsData[[#This Row],[Distance (km)]])</f>
        <v>7.2305467168064794</v>
      </c>
      <c r="N183" s="4">
        <f>IF(LogisticsData[[#This Row],[Weight (kg)]]=0, 0, LogisticsData[[#This Row],[Total Cost]]/LogisticsData[[#This Row],[Weight (kg)]])</f>
        <v>0.17592719671456172</v>
      </c>
    </row>
    <row r="184" spans="1:14" x14ac:dyDescent="0.25">
      <c r="A184" s="2">
        <v>45355</v>
      </c>
      <c r="B184" s="2" t="str">
        <f>TEXT(LogisticsData[[#This Row],[Date]], "mmm-yyyy")</f>
        <v>Mar-2024</v>
      </c>
      <c r="C184" s="3" t="s">
        <v>15</v>
      </c>
      <c r="D184" s="3" t="s">
        <v>19</v>
      </c>
      <c r="E184" s="3" t="s">
        <v>23</v>
      </c>
      <c r="F184" s="3">
        <v>1461.23</v>
      </c>
      <c r="G184" s="3">
        <v>1006.04</v>
      </c>
      <c r="H184" s="4">
        <v>3934.06</v>
      </c>
      <c r="I184" s="4">
        <v>999.9</v>
      </c>
      <c r="J184" s="4">
        <v>98.85</v>
      </c>
      <c r="K184" s="4">
        <v>6.74</v>
      </c>
      <c r="L184" s="4">
        <f>LogisticsData[[#This Row],[Freight Cost]]+LogisticsData[[#This Row],[Fuel Cost]]+LogisticsData[[#This Row],[Toll Charges]]+LogisticsData[[#This Row],[Other Charges]]</f>
        <v>5039.55</v>
      </c>
      <c r="M184" s="4">
        <f>IF(LogisticsData[[#This Row],[Distance (km)]]=0, 0, LogisticsData[[#This Row],[Total Cost]]/LogisticsData[[#This Row],[Distance (km)]])</f>
        <v>3.4488410448731548</v>
      </c>
      <c r="N184" s="4">
        <f>IF(LogisticsData[[#This Row],[Weight (kg)]]=0, 0, LogisticsData[[#This Row],[Total Cost]]/LogisticsData[[#This Row],[Weight (kg)]])</f>
        <v>5.009293865055068</v>
      </c>
    </row>
    <row r="185" spans="1:14" x14ac:dyDescent="0.25">
      <c r="A185" s="2">
        <v>45312</v>
      </c>
      <c r="B185" s="2" t="str">
        <f>TEXT(LogisticsData[[#This Row],[Date]], "mmm-yyyy")</f>
        <v>Jan-2024</v>
      </c>
      <c r="C185" s="3" t="s">
        <v>15</v>
      </c>
      <c r="D185" s="3" t="s">
        <v>18</v>
      </c>
      <c r="E185" s="3" t="s">
        <v>21</v>
      </c>
      <c r="F185" s="3">
        <v>1250.08</v>
      </c>
      <c r="G185" s="3">
        <v>4940.95</v>
      </c>
      <c r="H185" s="4">
        <v>2050.4699999999998</v>
      </c>
      <c r="I185" s="4">
        <v>1572.17</v>
      </c>
      <c r="J185" s="4">
        <v>23.91</v>
      </c>
      <c r="K185" s="4">
        <v>74.58</v>
      </c>
      <c r="L185" s="4">
        <f>LogisticsData[[#This Row],[Freight Cost]]+LogisticsData[[#This Row],[Fuel Cost]]+LogisticsData[[#This Row],[Toll Charges]]+LogisticsData[[#This Row],[Other Charges]]</f>
        <v>3721.1299999999997</v>
      </c>
      <c r="M185" s="4">
        <f>IF(LogisticsData[[#This Row],[Distance (km)]]=0, 0, LogisticsData[[#This Row],[Total Cost]]/LogisticsData[[#This Row],[Distance (km)]])</f>
        <v>2.9767134903366181</v>
      </c>
      <c r="N185" s="4">
        <f>IF(LogisticsData[[#This Row],[Weight (kg)]]=0, 0, LogisticsData[[#This Row],[Total Cost]]/LogisticsData[[#This Row],[Weight (kg)]])</f>
        <v>0.75312035134943678</v>
      </c>
    </row>
    <row r="186" spans="1:14" x14ac:dyDescent="0.25">
      <c r="A186" s="2">
        <v>45404</v>
      </c>
      <c r="B186" s="2" t="str">
        <f>TEXT(LogisticsData[[#This Row],[Date]], "mmm-yyyy")</f>
        <v>Apr-2024</v>
      </c>
      <c r="C186" s="3" t="s">
        <v>15</v>
      </c>
      <c r="D186" s="3" t="s">
        <v>17</v>
      </c>
      <c r="E186" s="3" t="s">
        <v>22</v>
      </c>
      <c r="F186" s="3">
        <v>1179.5999999999999</v>
      </c>
      <c r="G186" s="3">
        <v>818.59</v>
      </c>
      <c r="H186" s="4">
        <v>3861.69</v>
      </c>
      <c r="I186" s="4">
        <v>1233.96</v>
      </c>
      <c r="J186" s="4">
        <v>4</v>
      </c>
      <c r="K186" s="4">
        <v>178.17</v>
      </c>
      <c r="L186" s="4">
        <f>LogisticsData[[#This Row],[Freight Cost]]+LogisticsData[[#This Row],[Fuel Cost]]+LogisticsData[[#This Row],[Toll Charges]]+LogisticsData[[#This Row],[Other Charges]]</f>
        <v>5277.82</v>
      </c>
      <c r="M186" s="4">
        <f>IF(LogisticsData[[#This Row],[Distance (km)]]=0, 0, LogisticsData[[#This Row],[Total Cost]]/LogisticsData[[#This Row],[Distance (km)]])</f>
        <v>4.474245506951509</v>
      </c>
      <c r="N186" s="4">
        <f>IF(LogisticsData[[#This Row],[Weight (kg)]]=0, 0, LogisticsData[[#This Row],[Total Cost]]/LogisticsData[[#This Row],[Weight (kg)]])</f>
        <v>6.4474523265615256</v>
      </c>
    </row>
    <row r="187" spans="1:14" x14ac:dyDescent="0.25">
      <c r="A187" s="2">
        <v>45408</v>
      </c>
      <c r="B187" s="2" t="str">
        <f>TEXT(LogisticsData[[#This Row],[Date]], "mmm-yyyy")</f>
        <v>Apr-2024</v>
      </c>
      <c r="C187" s="3" t="s">
        <v>13</v>
      </c>
      <c r="D187" s="3" t="s">
        <v>18</v>
      </c>
      <c r="E187" s="3" t="s">
        <v>24</v>
      </c>
      <c r="F187" s="3">
        <v>866.17</v>
      </c>
      <c r="G187" s="3">
        <v>3320.95</v>
      </c>
      <c r="H187" s="4">
        <v>2714.72</v>
      </c>
      <c r="I187" s="4">
        <v>958.16</v>
      </c>
      <c r="J187" s="4">
        <v>24.25</v>
      </c>
      <c r="K187" s="4">
        <v>174.45</v>
      </c>
      <c r="L187" s="4">
        <f>LogisticsData[[#This Row],[Freight Cost]]+LogisticsData[[#This Row],[Fuel Cost]]+LogisticsData[[#This Row],[Toll Charges]]+LogisticsData[[#This Row],[Other Charges]]</f>
        <v>3871.5799999999995</v>
      </c>
      <c r="M187" s="4">
        <f>IF(LogisticsData[[#This Row],[Distance (km)]]=0, 0, LogisticsData[[#This Row],[Total Cost]]/LogisticsData[[#This Row],[Distance (km)]])</f>
        <v>4.4697692138956553</v>
      </c>
      <c r="N187" s="4">
        <f>IF(LogisticsData[[#This Row],[Weight (kg)]]=0, 0, LogisticsData[[#This Row],[Total Cost]]/LogisticsData[[#This Row],[Weight (kg)]])</f>
        <v>1.1658049654466343</v>
      </c>
    </row>
    <row r="188" spans="1:14" x14ac:dyDescent="0.25">
      <c r="A188" s="2">
        <v>45308</v>
      </c>
      <c r="B188" s="2" t="str">
        <f>TEXT(LogisticsData[[#This Row],[Date]], "mmm-yyyy")</f>
        <v>Jan-2024</v>
      </c>
      <c r="C188" s="3" t="s">
        <v>14</v>
      </c>
      <c r="D188" s="3" t="s">
        <v>19</v>
      </c>
      <c r="E188" s="3" t="s">
        <v>22</v>
      </c>
      <c r="F188" s="3">
        <v>720.2</v>
      </c>
      <c r="G188" s="3">
        <v>9583.0300000000007</v>
      </c>
      <c r="H188" s="4">
        <v>1319.08</v>
      </c>
      <c r="I188" s="4">
        <v>570.29999999999995</v>
      </c>
      <c r="J188" s="4">
        <v>60.69</v>
      </c>
      <c r="K188" s="4">
        <v>114.24</v>
      </c>
      <c r="L188" s="4">
        <f>LogisticsData[[#This Row],[Freight Cost]]+LogisticsData[[#This Row],[Fuel Cost]]+LogisticsData[[#This Row],[Toll Charges]]+LogisticsData[[#This Row],[Other Charges]]</f>
        <v>2064.31</v>
      </c>
      <c r="M188" s="4">
        <f>IF(LogisticsData[[#This Row],[Distance (km)]]=0, 0, LogisticsData[[#This Row],[Total Cost]]/LogisticsData[[#This Row],[Distance (km)]])</f>
        <v>2.866301027492363</v>
      </c>
      <c r="N188" s="4">
        <f>IF(LogisticsData[[#This Row],[Weight (kg)]]=0, 0, LogisticsData[[#This Row],[Total Cost]]/LogisticsData[[#This Row],[Weight (kg)]])</f>
        <v>0.21541307916180996</v>
      </c>
    </row>
    <row r="189" spans="1:14" x14ac:dyDescent="0.25">
      <c r="A189" s="2">
        <v>45400</v>
      </c>
      <c r="B189" s="2" t="str">
        <f>TEXT(LogisticsData[[#This Row],[Date]], "mmm-yyyy")</f>
        <v>Apr-2024</v>
      </c>
      <c r="C189" s="3" t="s">
        <v>16</v>
      </c>
      <c r="D189" s="3" t="s">
        <v>20</v>
      </c>
      <c r="E189" s="3" t="s">
        <v>23</v>
      </c>
      <c r="F189" s="3">
        <v>226.62</v>
      </c>
      <c r="G189" s="3">
        <v>3608.54</v>
      </c>
      <c r="H189" s="4">
        <v>509.77</v>
      </c>
      <c r="I189" s="4">
        <v>206.13</v>
      </c>
      <c r="J189" s="4">
        <v>47.85</v>
      </c>
      <c r="K189" s="4">
        <v>16.899999999999999</v>
      </c>
      <c r="L189" s="4">
        <f>LogisticsData[[#This Row],[Freight Cost]]+LogisticsData[[#This Row],[Fuel Cost]]+LogisticsData[[#This Row],[Toll Charges]]+LogisticsData[[#This Row],[Other Charges]]</f>
        <v>780.65</v>
      </c>
      <c r="M189" s="4">
        <f>IF(LogisticsData[[#This Row],[Distance (km)]]=0, 0, LogisticsData[[#This Row],[Total Cost]]/LogisticsData[[#This Row],[Distance (km)]])</f>
        <v>3.4447533315682639</v>
      </c>
      <c r="N189" s="4">
        <f>IF(LogisticsData[[#This Row],[Weight (kg)]]=0, 0, LogisticsData[[#This Row],[Total Cost]]/LogisticsData[[#This Row],[Weight (kg)]])</f>
        <v>0.21633402982923841</v>
      </c>
    </row>
    <row r="190" spans="1:14" x14ac:dyDescent="0.25">
      <c r="A190" s="2">
        <v>45378</v>
      </c>
      <c r="B190" s="2" t="str">
        <f>TEXT(LogisticsData[[#This Row],[Date]], "mmm-yyyy")</f>
        <v>Mar-2024</v>
      </c>
      <c r="C190" s="3" t="s">
        <v>15</v>
      </c>
      <c r="D190" s="3" t="s">
        <v>18</v>
      </c>
      <c r="E190" s="3" t="s">
        <v>22</v>
      </c>
      <c r="F190" s="3">
        <v>962.28</v>
      </c>
      <c r="G190" s="3">
        <v>447.23</v>
      </c>
      <c r="H190" s="4">
        <v>2304.5700000000002</v>
      </c>
      <c r="I190" s="4">
        <v>691.34</v>
      </c>
      <c r="J190" s="4">
        <v>73.650000000000006</v>
      </c>
      <c r="K190" s="4">
        <v>153.63</v>
      </c>
      <c r="L190" s="4">
        <f>LogisticsData[[#This Row],[Freight Cost]]+LogisticsData[[#This Row],[Fuel Cost]]+LogisticsData[[#This Row],[Toll Charges]]+LogisticsData[[#This Row],[Other Charges]]</f>
        <v>3223.1900000000005</v>
      </c>
      <c r="M190" s="4">
        <f>IF(LogisticsData[[#This Row],[Distance (km)]]=0, 0, LogisticsData[[#This Row],[Total Cost]]/LogisticsData[[#This Row],[Distance (km)]])</f>
        <v>3.3495344390406125</v>
      </c>
      <c r="N190" s="4">
        <f>IF(LogisticsData[[#This Row],[Weight (kg)]]=0, 0, LogisticsData[[#This Row],[Total Cost]]/LogisticsData[[#This Row],[Weight (kg)]])</f>
        <v>7.207007579992398</v>
      </c>
    </row>
    <row r="191" spans="1:14" x14ac:dyDescent="0.25">
      <c r="A191" s="2">
        <v>45383</v>
      </c>
      <c r="B191" s="2" t="str">
        <f>TEXT(LogisticsData[[#This Row],[Date]], "mmm-yyyy")</f>
        <v>Apr-2024</v>
      </c>
      <c r="C191" s="3" t="s">
        <v>16</v>
      </c>
      <c r="D191" s="3" t="s">
        <v>18</v>
      </c>
      <c r="E191" s="3" t="s">
        <v>24</v>
      </c>
      <c r="F191" s="3">
        <v>1481.35</v>
      </c>
      <c r="G191" s="3">
        <v>4611.71</v>
      </c>
      <c r="H191" s="4">
        <v>2946.2</v>
      </c>
      <c r="I191" s="4">
        <v>2196.8200000000002</v>
      </c>
      <c r="J191" s="4">
        <v>48.52</v>
      </c>
      <c r="K191" s="4">
        <v>18.88</v>
      </c>
      <c r="L191" s="4">
        <f>LogisticsData[[#This Row],[Freight Cost]]+LogisticsData[[#This Row],[Fuel Cost]]+LogisticsData[[#This Row],[Toll Charges]]+LogisticsData[[#This Row],[Other Charges]]</f>
        <v>5210.420000000001</v>
      </c>
      <c r="M191" s="4">
        <f>IF(LogisticsData[[#This Row],[Distance (km)]]=0, 0, LogisticsData[[#This Row],[Total Cost]]/LogisticsData[[#This Row],[Distance (km)]])</f>
        <v>3.5173456644277188</v>
      </c>
      <c r="N191" s="4">
        <f>IF(LogisticsData[[#This Row],[Weight (kg)]]=0, 0, LogisticsData[[#This Row],[Total Cost]]/LogisticsData[[#This Row],[Weight (kg)]])</f>
        <v>1.1298238614310094</v>
      </c>
    </row>
    <row r="192" spans="1:14" x14ac:dyDescent="0.25">
      <c r="A192" s="2">
        <v>45293</v>
      </c>
      <c r="B192" s="2" t="str">
        <f>TEXT(LogisticsData[[#This Row],[Date]], "mmm-yyyy")</f>
        <v>Jan-2024</v>
      </c>
      <c r="C192" s="3" t="s">
        <v>16</v>
      </c>
      <c r="D192" s="3" t="s">
        <v>18</v>
      </c>
      <c r="E192" s="3" t="s">
        <v>24</v>
      </c>
      <c r="F192" s="3">
        <v>1057.43</v>
      </c>
      <c r="G192" s="3">
        <v>8742.18</v>
      </c>
      <c r="H192" s="4">
        <v>2788.31</v>
      </c>
      <c r="I192" s="4">
        <v>553.91</v>
      </c>
      <c r="J192" s="4">
        <v>1.23</v>
      </c>
      <c r="K192" s="4">
        <v>35.1</v>
      </c>
      <c r="L192" s="4">
        <f>LogisticsData[[#This Row],[Freight Cost]]+LogisticsData[[#This Row],[Fuel Cost]]+LogisticsData[[#This Row],[Toll Charges]]+LogisticsData[[#This Row],[Other Charges]]</f>
        <v>3378.5499999999997</v>
      </c>
      <c r="M192" s="4">
        <f>IF(LogisticsData[[#This Row],[Distance (km)]]=0, 0, LogisticsData[[#This Row],[Total Cost]]/LogisticsData[[#This Row],[Distance (km)]])</f>
        <v>3.1950578288870179</v>
      </c>
      <c r="N192" s="4">
        <f>IF(LogisticsData[[#This Row],[Weight (kg)]]=0, 0, LogisticsData[[#This Row],[Total Cost]]/LogisticsData[[#This Row],[Weight (kg)]])</f>
        <v>0.38646538963965504</v>
      </c>
    </row>
    <row r="193" spans="1:14" x14ac:dyDescent="0.25">
      <c r="A193" s="2">
        <v>45330</v>
      </c>
      <c r="B193" s="2" t="str">
        <f>TEXT(LogisticsData[[#This Row],[Date]], "mmm-yyyy")</f>
        <v>Feb-2024</v>
      </c>
      <c r="C193" s="3" t="s">
        <v>14</v>
      </c>
      <c r="D193" s="3" t="s">
        <v>18</v>
      </c>
      <c r="E193" s="3" t="s">
        <v>22</v>
      </c>
      <c r="F193" s="3">
        <v>1618.64</v>
      </c>
      <c r="G193" s="3">
        <v>6123.58</v>
      </c>
      <c r="H193" s="4">
        <v>4509.99</v>
      </c>
      <c r="I193" s="4">
        <v>1442.37</v>
      </c>
      <c r="J193" s="4">
        <v>46.87</v>
      </c>
      <c r="K193" s="4">
        <v>77.86</v>
      </c>
      <c r="L193" s="4">
        <f>LogisticsData[[#This Row],[Freight Cost]]+LogisticsData[[#This Row],[Fuel Cost]]+LogisticsData[[#This Row],[Toll Charges]]+LogisticsData[[#This Row],[Other Charges]]</f>
        <v>6077.0899999999992</v>
      </c>
      <c r="M193" s="4">
        <f>IF(LogisticsData[[#This Row],[Distance (km)]]=0, 0, LogisticsData[[#This Row],[Total Cost]]/LogisticsData[[#This Row],[Distance (km)]])</f>
        <v>3.7544420006919381</v>
      </c>
      <c r="N193" s="4">
        <f>IF(LogisticsData[[#This Row],[Weight (kg)]]=0, 0, LogisticsData[[#This Row],[Total Cost]]/LogisticsData[[#This Row],[Weight (kg)]])</f>
        <v>0.99240803582218229</v>
      </c>
    </row>
    <row r="194" spans="1:14" x14ac:dyDescent="0.25">
      <c r="A194" s="2">
        <v>45335</v>
      </c>
      <c r="B194" s="2" t="str">
        <f>TEXT(LogisticsData[[#This Row],[Date]], "mmm-yyyy")</f>
        <v>Feb-2024</v>
      </c>
      <c r="C194" s="3" t="s">
        <v>14</v>
      </c>
      <c r="D194" s="3" t="s">
        <v>20</v>
      </c>
      <c r="E194" s="3" t="s">
        <v>24</v>
      </c>
      <c r="F194" s="3">
        <v>1411.25</v>
      </c>
      <c r="G194" s="3">
        <v>7759.35</v>
      </c>
      <c r="H194" s="4">
        <v>3842.56</v>
      </c>
      <c r="I194" s="4">
        <v>1879.4</v>
      </c>
      <c r="J194" s="4">
        <v>58.77</v>
      </c>
      <c r="K194" s="4">
        <v>117.08</v>
      </c>
      <c r="L194" s="4">
        <f>LogisticsData[[#This Row],[Freight Cost]]+LogisticsData[[#This Row],[Fuel Cost]]+LogisticsData[[#This Row],[Toll Charges]]+LogisticsData[[#This Row],[Other Charges]]</f>
        <v>5897.81</v>
      </c>
      <c r="M194" s="4">
        <f>IF(LogisticsData[[#This Row],[Distance (km)]]=0, 0, LogisticsData[[#This Row],[Total Cost]]/LogisticsData[[#This Row],[Distance (km)]])</f>
        <v>4.1791390611160324</v>
      </c>
      <c r="N194" s="4">
        <f>IF(LogisticsData[[#This Row],[Weight (kg)]]=0, 0, LogisticsData[[#This Row],[Total Cost]]/LogisticsData[[#This Row],[Weight (kg)]])</f>
        <v>0.76009072924922838</v>
      </c>
    </row>
    <row r="195" spans="1:14" x14ac:dyDescent="0.25">
      <c r="A195" s="2">
        <v>45377</v>
      </c>
      <c r="B195" s="2" t="str">
        <f>TEXT(LogisticsData[[#This Row],[Date]], "mmm-yyyy")</f>
        <v>Mar-2024</v>
      </c>
      <c r="C195" s="3" t="s">
        <v>16</v>
      </c>
      <c r="D195" s="3" t="s">
        <v>19</v>
      </c>
      <c r="E195" s="3" t="s">
        <v>24</v>
      </c>
      <c r="F195" s="3">
        <v>257.41000000000003</v>
      </c>
      <c r="G195" s="3">
        <v>8870.42</v>
      </c>
      <c r="H195" s="4">
        <v>635.88</v>
      </c>
      <c r="I195" s="4">
        <v>364.09</v>
      </c>
      <c r="J195" s="4">
        <v>68.14</v>
      </c>
      <c r="K195" s="4">
        <v>198.63</v>
      </c>
      <c r="L195" s="4">
        <f>LogisticsData[[#This Row],[Freight Cost]]+LogisticsData[[#This Row],[Fuel Cost]]+LogisticsData[[#This Row],[Toll Charges]]+LogisticsData[[#This Row],[Other Charges]]</f>
        <v>1266.7400000000002</v>
      </c>
      <c r="M195" s="4">
        <f>IF(LogisticsData[[#This Row],[Distance (km)]]=0, 0, LogisticsData[[#This Row],[Total Cost]]/LogisticsData[[#This Row],[Distance (km)]])</f>
        <v>4.9210986364166125</v>
      </c>
      <c r="N195" s="4">
        <f>IF(LogisticsData[[#This Row],[Weight (kg)]]=0, 0, LogisticsData[[#This Row],[Total Cost]]/LogisticsData[[#This Row],[Weight (kg)]])</f>
        <v>0.14280496301189799</v>
      </c>
    </row>
    <row r="196" spans="1:14" x14ac:dyDescent="0.25">
      <c r="A196" s="2">
        <v>45409</v>
      </c>
      <c r="B196" s="2" t="str">
        <f>TEXT(LogisticsData[[#This Row],[Date]], "mmm-yyyy")</f>
        <v>Apr-2024</v>
      </c>
      <c r="C196" s="3" t="s">
        <v>13</v>
      </c>
      <c r="D196" s="3" t="s">
        <v>19</v>
      </c>
      <c r="E196" s="3" t="s">
        <v>23</v>
      </c>
      <c r="F196" s="3">
        <v>1098.44</v>
      </c>
      <c r="G196" s="3">
        <v>1278.46</v>
      </c>
      <c r="H196" s="4">
        <v>3291.62</v>
      </c>
      <c r="I196" s="4">
        <v>862.49</v>
      </c>
      <c r="J196" s="4">
        <v>60.84</v>
      </c>
      <c r="K196" s="4">
        <v>7.65</v>
      </c>
      <c r="L196" s="4">
        <f>LogisticsData[[#This Row],[Freight Cost]]+LogisticsData[[#This Row],[Fuel Cost]]+LogisticsData[[#This Row],[Toll Charges]]+LogisticsData[[#This Row],[Other Charges]]</f>
        <v>4222.5999999999995</v>
      </c>
      <c r="M196" s="4">
        <f>IF(LogisticsData[[#This Row],[Distance (km)]]=0, 0, LogisticsData[[#This Row],[Total Cost]]/LogisticsData[[#This Row],[Distance (km)]])</f>
        <v>3.8441790175157489</v>
      </c>
      <c r="N196" s="4">
        <f>IF(LogisticsData[[#This Row],[Weight (kg)]]=0, 0, LogisticsData[[#This Row],[Total Cost]]/LogisticsData[[#This Row],[Weight (kg)]])</f>
        <v>3.3028800275331252</v>
      </c>
    </row>
    <row r="197" spans="1:14" x14ac:dyDescent="0.25">
      <c r="A197" s="2">
        <v>45391</v>
      </c>
      <c r="B197" s="2" t="str">
        <f>TEXT(LogisticsData[[#This Row],[Date]], "mmm-yyyy")</f>
        <v>Apr-2024</v>
      </c>
      <c r="C197" s="3" t="s">
        <v>13</v>
      </c>
      <c r="D197" s="3" t="s">
        <v>19</v>
      </c>
      <c r="E197" s="3" t="s">
        <v>24</v>
      </c>
      <c r="F197" s="3">
        <v>179.9</v>
      </c>
      <c r="G197" s="3">
        <v>8127.61</v>
      </c>
      <c r="H197" s="4">
        <v>359.76</v>
      </c>
      <c r="I197" s="4">
        <v>166.67</v>
      </c>
      <c r="J197" s="4">
        <v>73.59</v>
      </c>
      <c r="K197" s="4">
        <v>67.959999999999994</v>
      </c>
      <c r="L197" s="4">
        <f>LogisticsData[[#This Row],[Freight Cost]]+LogisticsData[[#This Row],[Fuel Cost]]+LogisticsData[[#This Row],[Toll Charges]]+LogisticsData[[#This Row],[Other Charges]]</f>
        <v>667.98</v>
      </c>
      <c r="M197" s="4">
        <f>IF(LogisticsData[[#This Row],[Distance (km)]]=0, 0, LogisticsData[[#This Row],[Total Cost]]/LogisticsData[[#This Row],[Distance (km)]])</f>
        <v>3.7130628126737077</v>
      </c>
      <c r="N197" s="4">
        <f>IF(LogisticsData[[#This Row],[Weight (kg)]]=0, 0, LogisticsData[[#This Row],[Total Cost]]/LogisticsData[[#This Row],[Weight (kg)]])</f>
        <v>8.2186522237164439E-2</v>
      </c>
    </row>
    <row r="198" spans="1:14" x14ac:dyDescent="0.25">
      <c r="A198" s="2">
        <v>45406</v>
      </c>
      <c r="B198" s="2" t="str">
        <f>TEXT(LogisticsData[[#This Row],[Date]], "mmm-yyyy")</f>
        <v>Apr-2024</v>
      </c>
      <c r="C198" s="3" t="s">
        <v>15</v>
      </c>
      <c r="D198" s="3" t="s">
        <v>20</v>
      </c>
      <c r="E198" s="3" t="s">
        <v>23</v>
      </c>
      <c r="F198" s="3">
        <v>1096.83</v>
      </c>
      <c r="G198" s="3">
        <v>3534.58</v>
      </c>
      <c r="H198" s="4">
        <v>3300.38</v>
      </c>
      <c r="I198" s="4">
        <v>1353.7</v>
      </c>
      <c r="J198" s="4">
        <v>3.64</v>
      </c>
      <c r="K198" s="4">
        <v>17.21</v>
      </c>
      <c r="L198" s="4">
        <f>LogisticsData[[#This Row],[Freight Cost]]+LogisticsData[[#This Row],[Fuel Cost]]+LogisticsData[[#This Row],[Toll Charges]]+LogisticsData[[#This Row],[Other Charges]]</f>
        <v>4674.93</v>
      </c>
      <c r="M198" s="4">
        <f>IF(LogisticsData[[#This Row],[Distance (km)]]=0, 0, LogisticsData[[#This Row],[Total Cost]]/LogisticsData[[#This Row],[Distance (km)]])</f>
        <v>4.2622193047236134</v>
      </c>
      <c r="N198" s="4">
        <f>IF(LogisticsData[[#This Row],[Weight (kg)]]=0, 0, LogisticsData[[#This Row],[Total Cost]]/LogisticsData[[#This Row],[Weight (kg)]])</f>
        <v>1.3226267335864517</v>
      </c>
    </row>
    <row r="199" spans="1:14" x14ac:dyDescent="0.25">
      <c r="A199" s="2">
        <v>45352</v>
      </c>
      <c r="B199" s="2" t="str">
        <f>TEXT(LogisticsData[[#This Row],[Date]], "mmm-yyyy")</f>
        <v>Mar-2024</v>
      </c>
      <c r="C199" s="3" t="s">
        <v>14</v>
      </c>
      <c r="D199" s="3" t="s">
        <v>20</v>
      </c>
      <c r="E199" s="3" t="s">
        <v>22</v>
      </c>
      <c r="F199" s="3">
        <v>1823.49</v>
      </c>
      <c r="G199" s="3">
        <v>967.19</v>
      </c>
      <c r="H199" s="4">
        <v>3795.53</v>
      </c>
      <c r="I199" s="4">
        <v>1890.54</v>
      </c>
      <c r="J199" s="4">
        <v>74.400000000000006</v>
      </c>
      <c r="K199" s="4">
        <v>54.27</v>
      </c>
      <c r="L199" s="4">
        <f>LogisticsData[[#This Row],[Freight Cost]]+LogisticsData[[#This Row],[Fuel Cost]]+LogisticsData[[#This Row],[Toll Charges]]+LogisticsData[[#This Row],[Other Charges]]</f>
        <v>5814.74</v>
      </c>
      <c r="M199" s="4">
        <f>IF(LogisticsData[[#This Row],[Distance (km)]]=0, 0, LogisticsData[[#This Row],[Total Cost]]/LogisticsData[[#This Row],[Distance (km)]])</f>
        <v>3.1887973062643611</v>
      </c>
      <c r="N199" s="4">
        <f>IF(LogisticsData[[#This Row],[Weight (kg)]]=0, 0, LogisticsData[[#This Row],[Total Cost]]/LogisticsData[[#This Row],[Weight (kg)]])</f>
        <v>6.0119935069634707</v>
      </c>
    </row>
    <row r="200" spans="1:14" x14ac:dyDescent="0.25">
      <c r="A200" s="2">
        <v>45396</v>
      </c>
      <c r="B200" s="2" t="str">
        <f>TEXT(LogisticsData[[#This Row],[Date]], "mmm-yyyy")</f>
        <v>Apr-2024</v>
      </c>
      <c r="C200" s="3" t="s">
        <v>13</v>
      </c>
      <c r="D200" s="3" t="s">
        <v>17</v>
      </c>
      <c r="E200" s="3" t="s">
        <v>24</v>
      </c>
      <c r="F200" s="3">
        <v>1933.19</v>
      </c>
      <c r="G200" s="3">
        <v>6664.15</v>
      </c>
      <c r="H200" s="4">
        <v>5544.67</v>
      </c>
      <c r="I200" s="4">
        <v>2531.41</v>
      </c>
      <c r="J200" s="4">
        <v>24.25</v>
      </c>
      <c r="K200" s="4">
        <v>32.92</v>
      </c>
      <c r="L200" s="4">
        <f>LogisticsData[[#This Row],[Freight Cost]]+LogisticsData[[#This Row],[Fuel Cost]]+LogisticsData[[#This Row],[Toll Charges]]+LogisticsData[[#This Row],[Other Charges]]</f>
        <v>8133.25</v>
      </c>
      <c r="M200" s="4">
        <f>IF(LogisticsData[[#This Row],[Distance (km)]]=0, 0, LogisticsData[[#This Row],[Total Cost]]/LogisticsData[[#This Row],[Distance (km)]])</f>
        <v>4.2071653588110838</v>
      </c>
      <c r="N200" s="4">
        <f>IF(LogisticsData[[#This Row],[Weight (kg)]]=0, 0, LogisticsData[[#This Row],[Total Cost]]/LogisticsData[[#This Row],[Weight (kg)]])</f>
        <v>1.220448219202749</v>
      </c>
    </row>
    <row r="201" spans="1:14" x14ac:dyDescent="0.25">
      <c r="A201" s="2">
        <v>45384</v>
      </c>
      <c r="B201" s="2" t="str">
        <f>TEXT(LogisticsData[[#This Row],[Date]], "mmm-yyyy")</f>
        <v>Apr-2024</v>
      </c>
      <c r="C201" s="3" t="s">
        <v>14</v>
      </c>
      <c r="D201" s="3" t="s">
        <v>18</v>
      </c>
      <c r="E201" s="3" t="s">
        <v>24</v>
      </c>
      <c r="F201" s="3">
        <v>1877.22</v>
      </c>
      <c r="G201" s="3">
        <v>3577.04</v>
      </c>
      <c r="H201" s="4">
        <v>4850.8500000000004</v>
      </c>
      <c r="I201" s="4">
        <v>2357.62</v>
      </c>
      <c r="J201" s="4">
        <v>52.81</v>
      </c>
      <c r="K201" s="4">
        <v>107.75</v>
      </c>
      <c r="L201" s="4">
        <f>LogisticsData[[#This Row],[Freight Cost]]+LogisticsData[[#This Row],[Fuel Cost]]+LogisticsData[[#This Row],[Toll Charges]]+LogisticsData[[#This Row],[Other Charges]]</f>
        <v>7369.0300000000007</v>
      </c>
      <c r="M201" s="4">
        <f>IF(LogisticsData[[#This Row],[Distance (km)]]=0, 0, LogisticsData[[#This Row],[Total Cost]]/LogisticsData[[#This Row],[Distance (km)]])</f>
        <v>3.9255015395105533</v>
      </c>
      <c r="N201" s="4">
        <f>IF(LogisticsData[[#This Row],[Weight (kg)]]=0, 0, LogisticsData[[#This Row],[Total Cost]]/LogisticsData[[#This Row],[Weight (kg)]])</f>
        <v>2.0600915841030574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6DAA4-1C84-4CCB-90BF-88ECD9E947F4}">
  <sheetPr>
    <tabColor theme="0" tint="-0.499984740745262"/>
  </sheetPr>
  <dimension ref="B1:G26"/>
  <sheetViews>
    <sheetView workbookViewId="0">
      <selection activeCell="B22" sqref="B22"/>
    </sheetView>
  </sheetViews>
  <sheetFormatPr defaultRowHeight="15" x14ac:dyDescent="0.25"/>
  <cols>
    <col min="2" max="2" width="16.42578125" bestFit="1" customWidth="1"/>
    <col min="3" max="3" width="22.28515625" customWidth="1"/>
    <col min="4" max="6" width="10" bestFit="1" customWidth="1"/>
    <col min="7" max="7" width="11.28515625" bestFit="1" customWidth="1"/>
  </cols>
  <sheetData>
    <row r="1" spans="2:7" ht="15.75" thickBot="1" x14ac:dyDescent="0.3"/>
    <row r="2" spans="2:7" ht="15.75" thickBot="1" x14ac:dyDescent="0.3">
      <c r="B2" s="15" t="s">
        <v>27</v>
      </c>
      <c r="C2" s="16"/>
      <c r="D2" s="16"/>
      <c r="E2" s="16"/>
      <c r="F2" s="16"/>
      <c r="G2" s="17"/>
    </row>
    <row r="3" spans="2:7" x14ac:dyDescent="0.25">
      <c r="B3" s="5" t="s">
        <v>26</v>
      </c>
      <c r="C3" s="5" t="s">
        <v>2</v>
      </c>
      <c r="D3" s="3"/>
      <c r="E3" s="3"/>
      <c r="F3" s="3"/>
      <c r="G3" s="3"/>
    </row>
    <row r="4" spans="2:7" x14ac:dyDescent="0.25">
      <c r="B4" s="5" t="s">
        <v>1</v>
      </c>
      <c r="C4" s="3" t="s">
        <v>17</v>
      </c>
      <c r="D4" s="3" t="s">
        <v>18</v>
      </c>
      <c r="E4" s="3" t="s">
        <v>19</v>
      </c>
      <c r="F4" s="3" t="s">
        <v>20</v>
      </c>
      <c r="G4" s="3" t="s">
        <v>25</v>
      </c>
    </row>
    <row r="5" spans="2:7" x14ac:dyDescent="0.25">
      <c r="B5" s="6" t="s">
        <v>13</v>
      </c>
      <c r="C5" s="3">
        <v>44007.460000000006</v>
      </c>
      <c r="D5" s="3">
        <v>53723.140000000007</v>
      </c>
      <c r="E5" s="3">
        <v>37244.230000000003</v>
      </c>
      <c r="F5" s="3">
        <v>65745.989999999991</v>
      </c>
      <c r="G5" s="3">
        <v>200720.82</v>
      </c>
    </row>
    <row r="6" spans="2:7" x14ac:dyDescent="0.25">
      <c r="B6" s="6" t="s">
        <v>16</v>
      </c>
      <c r="C6" s="3">
        <v>42814.43</v>
      </c>
      <c r="D6" s="3">
        <v>25800.370000000003</v>
      </c>
      <c r="E6" s="3">
        <v>44108.850000000006</v>
      </c>
      <c r="F6" s="3">
        <v>39407.599999999999</v>
      </c>
      <c r="G6" s="3">
        <v>152131.25</v>
      </c>
    </row>
    <row r="7" spans="2:7" x14ac:dyDescent="0.25">
      <c r="B7" s="6" t="s">
        <v>14</v>
      </c>
      <c r="C7" s="3">
        <v>62623.98</v>
      </c>
      <c r="D7" s="3">
        <v>51059.509999999995</v>
      </c>
      <c r="E7" s="3">
        <v>59279.399999999994</v>
      </c>
      <c r="F7" s="3">
        <v>63817.759999999987</v>
      </c>
      <c r="G7" s="3">
        <v>236780.65</v>
      </c>
    </row>
    <row r="8" spans="2:7" x14ac:dyDescent="0.25">
      <c r="B8" s="6" t="s">
        <v>15</v>
      </c>
      <c r="C8" s="3">
        <v>51635.990000000005</v>
      </c>
      <c r="D8" s="3">
        <v>41386.550000000003</v>
      </c>
      <c r="E8" s="3">
        <v>32629.089999999997</v>
      </c>
      <c r="F8" s="3">
        <v>42244.33</v>
      </c>
      <c r="G8" s="3">
        <v>167895.96000000002</v>
      </c>
    </row>
    <row r="9" spans="2:7" x14ac:dyDescent="0.25">
      <c r="B9" s="6" t="s">
        <v>25</v>
      </c>
      <c r="C9" s="3">
        <v>201081.86000000004</v>
      </c>
      <c r="D9" s="3">
        <v>171969.57</v>
      </c>
      <c r="E9" s="3">
        <v>173261.56999999995</v>
      </c>
      <c r="F9" s="3">
        <v>211215.68</v>
      </c>
      <c r="G9" s="3">
        <v>757528.67999999993</v>
      </c>
    </row>
    <row r="11" spans="2:7" x14ac:dyDescent="0.25">
      <c r="B11" s="18" t="s">
        <v>29</v>
      </c>
      <c r="C11" s="19"/>
      <c r="D11" s="19"/>
    </row>
    <row r="12" spans="2:7" x14ac:dyDescent="0.25">
      <c r="B12" s="5" t="s">
        <v>2</v>
      </c>
      <c r="C12" s="3" t="s">
        <v>28</v>
      </c>
    </row>
    <row r="13" spans="2:7" x14ac:dyDescent="0.25">
      <c r="B13" s="6" t="s">
        <v>17</v>
      </c>
      <c r="C13" s="7">
        <v>3.7320085732402295</v>
      </c>
    </row>
    <row r="14" spans="2:7" x14ac:dyDescent="0.25">
      <c r="B14" s="6" t="s">
        <v>18</v>
      </c>
      <c r="C14" s="7">
        <v>3.9107139715274264</v>
      </c>
    </row>
    <row r="15" spans="2:7" x14ac:dyDescent="0.25">
      <c r="B15" s="6" t="s">
        <v>19</v>
      </c>
      <c r="C15" s="7">
        <v>3.7762789945441479</v>
      </c>
    </row>
    <row r="16" spans="2:7" x14ac:dyDescent="0.25">
      <c r="B16" s="6" t="s">
        <v>20</v>
      </c>
      <c r="C16" s="7">
        <v>4.0651923440809661</v>
      </c>
    </row>
    <row r="17" spans="2:7" x14ac:dyDescent="0.25">
      <c r="B17" s="6" t="s">
        <v>25</v>
      </c>
      <c r="C17" s="7">
        <v>3.872701590116939</v>
      </c>
    </row>
    <row r="18" spans="2:7" ht="15.75" thickBot="1" x14ac:dyDescent="0.3"/>
    <row r="19" spans="2:7" ht="15.75" thickBot="1" x14ac:dyDescent="0.3">
      <c r="B19" s="15" t="s">
        <v>35</v>
      </c>
      <c r="C19" s="16"/>
      <c r="D19" s="16"/>
      <c r="E19" s="16"/>
      <c r="F19" s="16"/>
      <c r="G19" s="17"/>
    </row>
    <row r="20" spans="2:7" x14ac:dyDescent="0.25">
      <c r="B20" s="5" t="s">
        <v>26</v>
      </c>
      <c r="C20" s="5" t="s">
        <v>1</v>
      </c>
      <c r="D20" s="3"/>
      <c r="E20" s="3"/>
      <c r="F20" s="3"/>
      <c r="G20" s="3"/>
    </row>
    <row r="21" spans="2:7" x14ac:dyDescent="0.25">
      <c r="B21" s="5" t="s">
        <v>30</v>
      </c>
      <c r="C21" s="3" t="s">
        <v>13</v>
      </c>
      <c r="D21" s="3" t="s">
        <v>16</v>
      </c>
      <c r="E21" s="3" t="s">
        <v>14</v>
      </c>
      <c r="F21" s="3" t="s">
        <v>15</v>
      </c>
      <c r="G21" s="3" t="s">
        <v>25</v>
      </c>
    </row>
    <row r="22" spans="2:7" x14ac:dyDescent="0.25">
      <c r="B22" s="6" t="s">
        <v>31</v>
      </c>
      <c r="C22" s="3">
        <v>48332.83</v>
      </c>
      <c r="D22" s="3">
        <v>40762.14</v>
      </c>
      <c r="E22" s="3">
        <v>53497.58</v>
      </c>
      <c r="F22" s="3">
        <v>37346.979999999996</v>
      </c>
      <c r="G22" s="3">
        <v>179939.53000000006</v>
      </c>
    </row>
    <row r="23" spans="2:7" x14ac:dyDescent="0.25">
      <c r="B23" s="6" t="s">
        <v>32</v>
      </c>
      <c r="C23" s="3">
        <v>61043.32</v>
      </c>
      <c r="D23" s="3">
        <v>49717.84</v>
      </c>
      <c r="E23" s="3">
        <v>48326.879999999997</v>
      </c>
      <c r="F23" s="3">
        <v>65434.659999999996</v>
      </c>
      <c r="G23" s="3">
        <v>224522.70000000004</v>
      </c>
    </row>
    <row r="24" spans="2:7" x14ac:dyDescent="0.25">
      <c r="B24" s="6" t="s">
        <v>33</v>
      </c>
      <c r="C24" s="3">
        <v>59002.799999999996</v>
      </c>
      <c r="D24" s="3">
        <v>23527.389999999996</v>
      </c>
      <c r="E24" s="3">
        <v>69292.329999999987</v>
      </c>
      <c r="F24" s="3">
        <v>24679.79</v>
      </c>
      <c r="G24" s="3">
        <v>176502.31000000003</v>
      </c>
    </row>
    <row r="25" spans="2:7" x14ac:dyDescent="0.25">
      <c r="B25" s="6" t="s">
        <v>34</v>
      </c>
      <c r="C25" s="3">
        <v>32341.870000000003</v>
      </c>
      <c r="D25" s="3">
        <v>38123.880000000005</v>
      </c>
      <c r="E25" s="3">
        <v>65663.86</v>
      </c>
      <c r="F25" s="3">
        <v>40434.530000000006</v>
      </c>
      <c r="G25" s="3">
        <v>176564.14</v>
      </c>
    </row>
    <row r="26" spans="2:7" x14ac:dyDescent="0.25">
      <c r="B26" s="6" t="s">
        <v>25</v>
      </c>
      <c r="C26" s="3">
        <v>200720.82</v>
      </c>
      <c r="D26" s="3">
        <v>152131.25</v>
      </c>
      <c r="E26" s="3">
        <v>236780.65</v>
      </c>
      <c r="F26" s="3">
        <v>167895.96000000002</v>
      </c>
      <c r="G26" s="3">
        <v>757528.67999999993</v>
      </c>
    </row>
  </sheetData>
  <mergeCells count="3">
    <mergeCell ref="B2:G2"/>
    <mergeCell ref="B11:D11"/>
    <mergeCell ref="B19:G19"/>
  </mergeCell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B3BCF-8DF8-4A3A-B17D-5BDB5812FD5C}">
  <sheetPr>
    <tabColor theme="4"/>
  </sheetPr>
  <dimension ref="A1:U27"/>
  <sheetViews>
    <sheetView workbookViewId="0">
      <selection activeCell="N17" sqref="N17"/>
    </sheetView>
  </sheetViews>
  <sheetFormatPr defaultRowHeight="15" x14ac:dyDescent="0.25"/>
  <cols>
    <col min="1" max="12" width="9.140625" style="8"/>
    <col min="13" max="13" width="11.140625" style="8" bestFit="1" customWidth="1"/>
    <col min="14" max="14" width="9.140625" style="8"/>
    <col min="15" max="15" width="9.140625" style="8" customWidth="1"/>
    <col min="16" max="16" width="10.28515625" style="8" customWidth="1"/>
    <col min="17" max="16384" width="9.140625" style="8"/>
  </cols>
  <sheetData>
    <row r="1" spans="1:21" ht="31.5" x14ac:dyDescent="0.25">
      <c r="A1" s="20" t="s">
        <v>36</v>
      </c>
      <c r="B1" s="20"/>
      <c r="C1" s="20"/>
      <c r="D1" s="20"/>
      <c r="E1" s="20"/>
      <c r="F1" s="20"/>
      <c r="G1" s="20"/>
      <c r="H1" s="20"/>
      <c r="I1" s="20"/>
      <c r="J1" s="20"/>
      <c r="K1" s="20"/>
      <c r="L1" s="20"/>
      <c r="M1" s="20"/>
      <c r="N1" s="20"/>
      <c r="O1" s="20"/>
      <c r="P1" s="20"/>
      <c r="Q1" s="20"/>
      <c r="R1" s="20"/>
      <c r="S1" s="20"/>
      <c r="T1" s="20"/>
      <c r="U1" s="20"/>
    </row>
    <row r="2" spans="1:21" x14ac:dyDescent="0.25">
      <c r="A2" s="9"/>
      <c r="B2" s="9"/>
      <c r="C2" s="9"/>
    </row>
    <row r="3" spans="1:21" x14ac:dyDescent="0.25">
      <c r="A3" s="9"/>
      <c r="B3" s="9"/>
      <c r="C3" s="9"/>
    </row>
    <row r="4" spans="1:21" x14ac:dyDescent="0.25">
      <c r="A4" s="9"/>
      <c r="B4" s="9"/>
      <c r="C4" s="9"/>
    </row>
    <row r="5" spans="1:21" x14ac:dyDescent="0.25">
      <c r="A5" s="9"/>
      <c r="B5" s="9"/>
      <c r="C5" s="9"/>
    </row>
    <row r="6" spans="1:21" x14ac:dyDescent="0.25">
      <c r="A6" s="9"/>
      <c r="B6" s="9"/>
      <c r="C6" s="9"/>
    </row>
    <row r="7" spans="1:21" x14ac:dyDescent="0.25">
      <c r="A7" s="9"/>
      <c r="B7" s="9"/>
      <c r="C7" s="9"/>
    </row>
    <row r="8" spans="1:21" x14ac:dyDescent="0.25">
      <c r="A8" s="9"/>
      <c r="B8" s="9"/>
      <c r="C8" s="9"/>
    </row>
    <row r="9" spans="1:21" x14ac:dyDescent="0.25">
      <c r="A9" s="9"/>
      <c r="B9" s="9"/>
      <c r="C9" s="9"/>
    </row>
    <row r="10" spans="1:21" x14ac:dyDescent="0.25">
      <c r="A10" s="9"/>
      <c r="B10" s="9"/>
      <c r="C10" s="9"/>
    </row>
    <row r="11" spans="1:21" x14ac:dyDescent="0.25">
      <c r="A11" s="9"/>
      <c r="B11" s="9"/>
      <c r="C11" s="9"/>
    </row>
    <row r="12" spans="1:21" x14ac:dyDescent="0.25">
      <c r="A12" s="9"/>
      <c r="B12" s="9"/>
      <c r="C12" s="9"/>
    </row>
    <row r="13" spans="1:21" x14ac:dyDescent="0.25">
      <c r="A13" s="9"/>
      <c r="B13" s="9"/>
      <c r="C13" s="9"/>
    </row>
    <row r="14" spans="1:21" x14ac:dyDescent="0.25">
      <c r="A14" s="9"/>
      <c r="B14" s="9"/>
      <c r="C14" s="9"/>
    </row>
    <row r="15" spans="1:21" x14ac:dyDescent="0.25">
      <c r="A15" s="9"/>
      <c r="B15" s="9"/>
      <c r="C15" s="9"/>
    </row>
    <row r="16" spans="1:21" x14ac:dyDescent="0.25">
      <c r="A16" s="9"/>
      <c r="B16" s="9"/>
      <c r="C16" s="9"/>
    </row>
    <row r="17" spans="1:18" ht="15.75" thickBot="1" x14ac:dyDescent="0.3">
      <c r="A17" s="9"/>
      <c r="B17" s="9"/>
      <c r="C17" s="9"/>
    </row>
    <row r="18" spans="1:18" ht="15.75" thickBot="1" x14ac:dyDescent="0.3">
      <c r="A18" s="9"/>
      <c r="B18" s="9"/>
      <c r="C18" s="9"/>
      <c r="M18" s="21" t="s">
        <v>37</v>
      </c>
      <c r="N18" s="22"/>
      <c r="O18" s="21" t="s">
        <v>38</v>
      </c>
      <c r="P18" s="22"/>
      <c r="Q18" s="21" t="s">
        <v>39</v>
      </c>
      <c r="R18" s="22"/>
    </row>
    <row r="19" spans="1:18" x14ac:dyDescent="0.25">
      <c r="A19" s="9"/>
      <c r="B19" s="9"/>
      <c r="C19" s="9"/>
      <c r="M19" s="23">
        <f>SUM('Logistics Data'!L:L)</f>
        <v>757528.67999999993</v>
      </c>
      <c r="N19" s="24"/>
      <c r="O19" s="29">
        <f>AVERAGE('Logistics Data'!M:M)</f>
        <v>3.872701590116939</v>
      </c>
      <c r="P19" s="30"/>
      <c r="Q19" s="23">
        <f>AVERAGE('Logistics Data'!N:N)</f>
        <v>1.6137508518088546</v>
      </c>
      <c r="R19" s="24"/>
    </row>
    <row r="20" spans="1:18" x14ac:dyDescent="0.25">
      <c r="A20" s="9"/>
      <c r="B20" s="9"/>
      <c r="C20" s="9"/>
      <c r="M20" s="25"/>
      <c r="N20" s="26"/>
      <c r="O20" s="31"/>
      <c r="P20" s="32"/>
      <c r="Q20" s="25"/>
      <c r="R20" s="26"/>
    </row>
    <row r="21" spans="1:18" ht="15.75" thickBot="1" x14ac:dyDescent="0.3">
      <c r="A21" s="9"/>
      <c r="B21" s="9"/>
      <c r="C21" s="9"/>
      <c r="M21" s="27"/>
      <c r="N21" s="28"/>
      <c r="O21" s="33"/>
      <c r="P21" s="34"/>
      <c r="Q21" s="27"/>
      <c r="R21" s="28"/>
    </row>
    <row r="22" spans="1:18" x14ac:dyDescent="0.25">
      <c r="A22" s="9"/>
      <c r="B22" s="9"/>
      <c r="C22" s="9"/>
    </row>
    <row r="23" spans="1:18" x14ac:dyDescent="0.25">
      <c r="A23" s="9"/>
      <c r="B23" s="9"/>
      <c r="C23" s="9"/>
    </row>
    <row r="24" spans="1:18" x14ac:dyDescent="0.25">
      <c r="A24" s="9"/>
      <c r="B24" s="9"/>
      <c r="C24" s="9"/>
    </row>
    <row r="25" spans="1:18" x14ac:dyDescent="0.25">
      <c r="A25" s="9"/>
      <c r="B25" s="9"/>
      <c r="C25" s="9"/>
    </row>
    <row r="26" spans="1:18" x14ac:dyDescent="0.25">
      <c r="A26" s="9"/>
      <c r="B26" s="9"/>
      <c r="C26" s="9"/>
    </row>
    <row r="27" spans="1:18" x14ac:dyDescent="0.25">
      <c r="A27" s="9"/>
      <c r="B27" s="9"/>
      <c r="C27" s="9"/>
    </row>
  </sheetData>
  <mergeCells count="7">
    <mergeCell ref="A1:U1"/>
    <mergeCell ref="M18:N18"/>
    <mergeCell ref="O18:P18"/>
    <mergeCell ref="Q18:R18"/>
    <mergeCell ref="M19:N21"/>
    <mergeCell ref="O19:P21"/>
    <mergeCell ref="Q19:R2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5C983-827A-4AC6-8D1A-A6FF9CC49300}">
  <sheetPr>
    <tabColor rgb="FF00B050"/>
  </sheetPr>
  <dimension ref="A1:A28"/>
  <sheetViews>
    <sheetView tabSelected="1" workbookViewId="0">
      <selection activeCell="A20" sqref="A20"/>
    </sheetView>
  </sheetViews>
  <sheetFormatPr defaultRowHeight="15" x14ac:dyDescent="0.25"/>
  <cols>
    <col min="1" max="1" width="150" customWidth="1"/>
    <col min="2" max="2" width="9" customWidth="1"/>
  </cols>
  <sheetData>
    <row r="1" spans="1:1" ht="21" customHeight="1" x14ac:dyDescent="0.25">
      <c r="A1" s="35" t="s">
        <v>40</v>
      </c>
    </row>
    <row r="2" spans="1:1" ht="15.75" thickBot="1" x14ac:dyDescent="0.3">
      <c r="A2" s="36"/>
    </row>
    <row r="3" spans="1:1" ht="15.75" x14ac:dyDescent="0.25">
      <c r="A3" s="10" t="s">
        <v>61</v>
      </c>
    </row>
    <row r="4" spans="1:1" ht="15.75" thickBot="1" x14ac:dyDescent="0.3"/>
    <row r="5" spans="1:1" ht="15.75" thickBot="1" x14ac:dyDescent="0.3">
      <c r="A5" s="13" t="s">
        <v>41</v>
      </c>
    </row>
    <row r="6" spans="1:1" x14ac:dyDescent="0.25">
      <c r="A6" s="11" t="s">
        <v>42</v>
      </c>
    </row>
    <row r="7" spans="1:1" x14ac:dyDescent="0.25">
      <c r="A7" s="11" t="s">
        <v>43</v>
      </c>
    </row>
    <row r="8" spans="1:1" x14ac:dyDescent="0.25">
      <c r="A8" s="11" t="s">
        <v>44</v>
      </c>
    </row>
    <row r="9" spans="1:1" x14ac:dyDescent="0.25">
      <c r="A9" s="11" t="s">
        <v>45</v>
      </c>
    </row>
    <row r="10" spans="1:1" x14ac:dyDescent="0.25">
      <c r="A10" s="12" t="s">
        <v>46</v>
      </c>
    </row>
    <row r="11" spans="1:1" ht="15.75" thickBot="1" x14ac:dyDescent="0.3"/>
    <row r="12" spans="1:1" ht="15.75" thickBot="1" x14ac:dyDescent="0.3">
      <c r="A12" s="13" t="s">
        <v>47</v>
      </c>
    </row>
    <row r="13" spans="1:1" x14ac:dyDescent="0.25">
      <c r="A13" s="11" t="s">
        <v>48</v>
      </c>
    </row>
    <row r="14" spans="1:1" x14ac:dyDescent="0.25">
      <c r="A14" s="11" t="s">
        <v>49</v>
      </c>
    </row>
    <row r="15" spans="1:1" x14ac:dyDescent="0.25">
      <c r="A15" s="12" t="s">
        <v>50</v>
      </c>
    </row>
    <row r="16" spans="1:1" ht="15.75" thickBot="1" x14ac:dyDescent="0.3"/>
    <row r="17" spans="1:1" ht="15.75" thickBot="1" x14ac:dyDescent="0.3">
      <c r="A17" s="13" t="s">
        <v>51</v>
      </c>
    </row>
    <row r="18" spans="1:1" x14ac:dyDescent="0.25">
      <c r="A18" s="11" t="s">
        <v>52</v>
      </c>
    </row>
    <row r="19" spans="1:1" x14ac:dyDescent="0.25">
      <c r="A19" s="11" t="s">
        <v>53</v>
      </c>
    </row>
    <row r="20" spans="1:1" x14ac:dyDescent="0.25">
      <c r="A20" s="12" t="s">
        <v>54</v>
      </c>
    </row>
    <row r="21" spans="1:1" ht="15.75" thickBot="1" x14ac:dyDescent="0.3"/>
    <row r="22" spans="1:1" ht="15.75" thickBot="1" x14ac:dyDescent="0.3">
      <c r="A22" s="13" t="s">
        <v>55</v>
      </c>
    </row>
    <row r="23" spans="1:1" x14ac:dyDescent="0.25">
      <c r="A23" s="11" t="s">
        <v>56</v>
      </c>
    </row>
    <row r="24" spans="1:1" x14ac:dyDescent="0.25">
      <c r="A24" s="11" t="s">
        <v>57</v>
      </c>
    </row>
    <row r="25" spans="1:1" x14ac:dyDescent="0.25">
      <c r="A25" s="12" t="s">
        <v>58</v>
      </c>
    </row>
    <row r="26" spans="1:1" ht="15.75" thickBot="1" x14ac:dyDescent="0.3"/>
    <row r="27" spans="1:1" ht="15.75" thickBot="1" x14ac:dyDescent="0.3">
      <c r="A27" s="14" t="s">
        <v>59</v>
      </c>
    </row>
    <row r="28" spans="1:1" x14ac:dyDescent="0.25">
      <c r="A28" s="12" t="s">
        <v>60</v>
      </c>
    </row>
  </sheetData>
  <mergeCells count="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Logistics Data</vt:lpstr>
      <vt:lpstr>Pivot</vt:lpstr>
      <vt:lpstr>Dashboard</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2025-04-17T08:03:01Z</dcterms:created>
  <dcterms:modified xsi:type="dcterms:W3CDTF">2025-04-25T05:30:11Z</dcterms:modified>
</cp:coreProperties>
</file>