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TTENDEANCE" sheetId="1" r:id="rId1"/>
    <sheet name="Sal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2" l="1"/>
  <c r="W13" i="2"/>
  <c r="W14" i="2"/>
  <c r="W15" i="2"/>
  <c r="W11" i="2"/>
  <c r="V12" i="2"/>
  <c r="V13" i="2"/>
  <c r="V14" i="2"/>
  <c r="V15" i="2"/>
  <c r="V11" i="2"/>
  <c r="U12" i="2"/>
  <c r="U13" i="2"/>
  <c r="U14" i="2"/>
  <c r="U15" i="2"/>
  <c r="U11" i="2"/>
  <c r="T12" i="2"/>
  <c r="T13" i="2"/>
  <c r="T14" i="2"/>
  <c r="T15" i="2"/>
  <c r="T11" i="2"/>
  <c r="R12" i="2"/>
  <c r="R13" i="2"/>
  <c r="R14" i="2"/>
  <c r="R15" i="2"/>
  <c r="R11" i="2"/>
  <c r="P12" i="2"/>
  <c r="Q12" i="2"/>
  <c r="P13" i="2"/>
  <c r="Q13" i="2"/>
  <c r="P14" i="2"/>
  <c r="Q14" i="2"/>
  <c r="P15" i="2"/>
  <c r="Q15" i="2"/>
  <c r="Q11" i="2"/>
  <c r="P11" i="2"/>
  <c r="J12" i="2"/>
  <c r="K12" i="2"/>
  <c r="N12" i="2" s="1"/>
  <c r="L12" i="2"/>
  <c r="M12" i="2"/>
  <c r="J13" i="2"/>
  <c r="M13" i="2" s="1"/>
  <c r="J14" i="2"/>
  <c r="L14" i="2" s="1"/>
  <c r="K14" i="2"/>
  <c r="M14" i="2"/>
  <c r="J15" i="2"/>
  <c r="K15" i="2" s="1"/>
  <c r="L15" i="2"/>
  <c r="N11" i="2"/>
  <c r="M11" i="2"/>
  <c r="L11" i="2"/>
  <c r="K11" i="2"/>
  <c r="J11" i="2"/>
  <c r="F18" i="2"/>
  <c r="H12" i="2"/>
  <c r="H13" i="2"/>
  <c r="H14" i="2"/>
  <c r="H15" i="2"/>
  <c r="N14" i="2" l="1"/>
  <c r="L13" i="2"/>
  <c r="M15" i="2"/>
  <c r="N15" i="2" s="1"/>
  <c r="K13" i="2"/>
  <c r="N13" i="2" s="1"/>
  <c r="AM7" i="1"/>
  <c r="AM8" i="1"/>
  <c r="AM9" i="1"/>
  <c r="AM10" i="1"/>
  <c r="AM11" i="1"/>
  <c r="AO8" i="1"/>
  <c r="AO9" i="1"/>
  <c r="AO10" i="1"/>
  <c r="AO11" i="1"/>
  <c r="AO7" i="1"/>
  <c r="AN8" i="1"/>
  <c r="AP8" i="1" s="1"/>
  <c r="AN9" i="1"/>
  <c r="AP9" i="1" s="1"/>
  <c r="AN10" i="1"/>
  <c r="AN11" i="1"/>
  <c r="AN7" i="1"/>
  <c r="AP7" i="1" l="1"/>
  <c r="H11" i="2" s="1"/>
  <c r="AP11" i="1"/>
  <c r="AP10" i="1"/>
</calcChain>
</file>

<file path=xl/sharedStrings.xml><?xml version="1.0" encoding="utf-8"?>
<sst xmlns="http://schemas.openxmlformats.org/spreadsheetml/2006/main" count="268" uniqueCount="53">
  <si>
    <t>S.NO</t>
  </si>
  <si>
    <t>YEAR</t>
  </si>
  <si>
    <t>MONTH</t>
  </si>
  <si>
    <t>EMP.CODE</t>
  </si>
  <si>
    <t>EMP.NAME</t>
  </si>
  <si>
    <t>FATHER NAME</t>
  </si>
  <si>
    <t>CONTACTS</t>
  </si>
  <si>
    <t>NOV</t>
  </si>
  <si>
    <t>E501</t>
  </si>
  <si>
    <t>E502</t>
  </si>
  <si>
    <t>E503</t>
  </si>
  <si>
    <t>E504</t>
  </si>
  <si>
    <t>E505</t>
  </si>
  <si>
    <t>RAJ KUMAR</t>
  </si>
  <si>
    <t>RAMESH SINGH</t>
  </si>
  <si>
    <t>SANDEEP KUMAR</t>
  </si>
  <si>
    <t>SUJIT PAUL</t>
  </si>
  <si>
    <t>RAM SINGH</t>
  </si>
  <si>
    <t>LAKHAN SINGH</t>
  </si>
  <si>
    <t>MON</t>
  </si>
  <si>
    <t>TUE</t>
  </si>
  <si>
    <t>WED</t>
  </si>
  <si>
    <t>THU</t>
  </si>
  <si>
    <t>FRI</t>
  </si>
  <si>
    <t>SAT</t>
  </si>
  <si>
    <t>SUN</t>
  </si>
  <si>
    <t>TOTAL</t>
  </si>
  <si>
    <t>PRESENT</t>
  </si>
  <si>
    <t>ABSENT</t>
  </si>
  <si>
    <t>LEAVE</t>
  </si>
  <si>
    <t>WORKING</t>
  </si>
  <si>
    <t>DAYS</t>
  </si>
  <si>
    <t>H</t>
  </si>
  <si>
    <t>P</t>
  </si>
  <si>
    <t>A</t>
  </si>
  <si>
    <t>L</t>
  </si>
  <si>
    <t>EMPLOYEE DETAILS</t>
  </si>
  <si>
    <t>WORKING DAYS</t>
  </si>
  <si>
    <t>BS</t>
  </si>
  <si>
    <t>DA</t>
  </si>
  <si>
    <t>TA</t>
  </si>
  <si>
    <t>HRA</t>
  </si>
  <si>
    <t>GS</t>
  </si>
  <si>
    <t>ALLOWANCES</t>
  </si>
  <si>
    <t>PER DAY INCOME</t>
  </si>
  <si>
    <t>MONTHLY SALARY</t>
  </si>
  <si>
    <t>DEDUCTIONS</t>
  </si>
  <si>
    <t>PF</t>
  </si>
  <si>
    <t>ESI</t>
  </si>
  <si>
    <t>DEDUCTION</t>
  </si>
  <si>
    <t>EMPLOYEE NET SALARY</t>
  </si>
  <si>
    <t>TOTAL DAYS</t>
  </si>
  <si>
    <t>IN HAND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</si>
</sst>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Border="1"/>
    <xf numFmtId="0" fontId="4" fillId="6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43" fontId="0" fillId="0" borderId="1" xfId="1" applyFont="1" applyBorder="1"/>
    <xf numFmtId="43" fontId="1" fillId="6" borderId="1" xfId="1" applyFont="1" applyFill="1" applyBorder="1"/>
    <xf numFmtId="43" fontId="0" fillId="0" borderId="1" xfId="1" applyFont="1" applyBorder="1" applyAlignment="1">
      <alignment horizontal="center"/>
    </xf>
    <xf numFmtId="43" fontId="1" fillId="9" borderId="1" xfId="1" applyFont="1" applyFill="1" applyBorder="1" applyAlignment="1">
      <alignment horizontal="center"/>
    </xf>
    <xf numFmtId="43" fontId="1" fillId="7" borderId="1" xfId="1" applyFont="1" applyFill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333434</xdr:colOff>
      <xdr:row>1</xdr:row>
      <xdr:rowOff>9525</xdr:rowOff>
    </xdr:from>
    <xdr:ext cx="6210241" cy="533400"/>
    <xdr:sp macro="" textlink="">
      <xdr:nvSpPr>
        <xdr:cNvPr id="3" name="Rectangle 2"/>
        <xdr:cNvSpPr/>
      </xdr:nvSpPr>
      <xdr:spPr>
        <a:xfrm>
          <a:off x="5153084" y="200025"/>
          <a:ext cx="6210241" cy="533400"/>
        </a:xfrm>
        <a:prstGeom prst="rect">
          <a:avLst/>
        </a:prstGeom>
        <a:solidFill>
          <a:schemeClr val="accent1">
            <a:lumMod val="50000"/>
          </a:schemeClr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ATTENDANCE</a:t>
          </a:r>
          <a:r>
            <a:rPr lang="en-US" sz="28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DATABASE REPORT</a:t>
          </a:r>
          <a:endParaRPr lang="en-US" sz="28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333434</xdr:colOff>
      <xdr:row>1</xdr:row>
      <xdr:rowOff>9525</xdr:rowOff>
    </xdr:from>
    <xdr:ext cx="6210241" cy="533400"/>
    <xdr:sp macro="" textlink="">
      <xdr:nvSpPr>
        <xdr:cNvPr id="2" name="Rectangle 1"/>
        <xdr:cNvSpPr/>
      </xdr:nvSpPr>
      <xdr:spPr>
        <a:xfrm>
          <a:off x="5153084" y="200025"/>
          <a:ext cx="6210241" cy="533400"/>
        </a:xfrm>
        <a:prstGeom prst="rect">
          <a:avLst/>
        </a:prstGeom>
        <a:solidFill>
          <a:schemeClr val="accent1">
            <a:lumMod val="50000"/>
          </a:schemeClr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SALARY</a:t>
          </a:r>
          <a:r>
            <a:rPr lang="en-US" sz="28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DATABASE REPORT</a:t>
          </a:r>
          <a:endParaRPr lang="en-US" sz="28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P11"/>
  <sheetViews>
    <sheetView topLeftCell="AC1" workbookViewId="0">
      <selection activeCell="AH7" sqref="AH7"/>
    </sheetView>
  </sheetViews>
  <sheetFormatPr defaultRowHeight="15" x14ac:dyDescent="0.25"/>
  <cols>
    <col min="1" max="2" width="5.42578125" bestFit="1" customWidth="1"/>
    <col min="3" max="3" width="7.85546875" bestFit="1" customWidth="1"/>
    <col min="4" max="4" width="10.28515625" bestFit="1" customWidth="1"/>
    <col min="5" max="5" width="19.140625" customWidth="1"/>
    <col min="6" max="6" width="13.7109375" bestFit="1" customWidth="1"/>
    <col min="7" max="7" width="10.42578125" customWidth="1"/>
    <col min="8" max="8" width="5.5703125" customWidth="1"/>
    <col min="9" max="9" width="4.28515625" customWidth="1"/>
    <col min="10" max="10" width="5.140625" customWidth="1"/>
    <col min="11" max="11" width="4.5703125" customWidth="1"/>
    <col min="12" max="12" width="3.7109375" customWidth="1"/>
    <col min="13" max="13" width="4.28515625" customWidth="1"/>
    <col min="14" max="14" width="4.7109375" customWidth="1"/>
    <col min="15" max="15" width="5.5703125" customWidth="1"/>
    <col min="16" max="16" width="4.28515625" customWidth="1"/>
    <col min="17" max="17" width="5.140625" customWidth="1"/>
    <col min="18" max="18" width="4.5703125" customWidth="1"/>
    <col min="19" max="19" width="3.7109375" customWidth="1"/>
    <col min="20" max="20" width="4.28515625" customWidth="1"/>
    <col min="21" max="21" width="4.7109375" customWidth="1"/>
    <col min="22" max="22" width="5.5703125" customWidth="1"/>
    <col min="23" max="23" width="4.28515625" customWidth="1"/>
    <col min="24" max="24" width="5.140625" customWidth="1"/>
    <col min="25" max="25" width="4.5703125" customWidth="1"/>
    <col min="26" max="26" width="3.7109375" customWidth="1"/>
    <col min="27" max="27" width="4.28515625" customWidth="1"/>
    <col min="28" max="28" width="4.7109375" customWidth="1"/>
    <col min="29" max="29" width="5.5703125" customWidth="1"/>
    <col min="30" max="30" width="4.28515625" customWidth="1"/>
    <col min="31" max="31" width="5.140625" customWidth="1"/>
    <col min="32" max="32" width="4.5703125" customWidth="1"/>
    <col min="33" max="33" width="3.7109375" customWidth="1"/>
    <col min="34" max="34" width="4.28515625" customWidth="1"/>
    <col min="35" max="35" width="4.7109375" customWidth="1"/>
    <col min="36" max="36" width="5.5703125" customWidth="1"/>
    <col min="37" max="37" width="4.28515625" customWidth="1"/>
  </cols>
  <sheetData>
    <row r="4" spans="1:42" x14ac:dyDescent="0.25">
      <c r="A4" s="1"/>
      <c r="B4" s="1"/>
      <c r="C4" s="1"/>
      <c r="D4" s="1"/>
      <c r="E4" s="1"/>
      <c r="F4" s="1"/>
      <c r="G4" s="1"/>
    </row>
    <row r="5" spans="1:42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7" t="s">
        <v>6</v>
      </c>
      <c r="H5" s="3" t="s">
        <v>19</v>
      </c>
      <c r="I5" s="3" t="s">
        <v>20</v>
      </c>
      <c r="J5" s="3" t="s">
        <v>21</v>
      </c>
      <c r="K5" s="3" t="s">
        <v>22</v>
      </c>
      <c r="L5" s="6" t="s">
        <v>23</v>
      </c>
      <c r="M5" s="3" t="s">
        <v>24</v>
      </c>
      <c r="N5" s="3" t="s">
        <v>25</v>
      </c>
      <c r="O5" s="3" t="s">
        <v>19</v>
      </c>
      <c r="P5" s="3" t="s">
        <v>20</v>
      </c>
      <c r="Q5" s="3" t="s">
        <v>21</v>
      </c>
      <c r="R5" s="3" t="s">
        <v>22</v>
      </c>
      <c r="S5" s="6" t="s">
        <v>23</v>
      </c>
      <c r="T5" s="3" t="s">
        <v>24</v>
      </c>
      <c r="U5" s="3" t="s">
        <v>25</v>
      </c>
      <c r="V5" s="3" t="s">
        <v>19</v>
      </c>
      <c r="W5" s="3" t="s">
        <v>20</v>
      </c>
      <c r="X5" s="3" t="s">
        <v>21</v>
      </c>
      <c r="Y5" s="3" t="s">
        <v>22</v>
      </c>
      <c r="Z5" s="6" t="s">
        <v>23</v>
      </c>
      <c r="AA5" s="3" t="s">
        <v>24</v>
      </c>
      <c r="AB5" s="3" t="s">
        <v>25</v>
      </c>
      <c r="AC5" s="3" t="s">
        <v>19</v>
      </c>
      <c r="AD5" s="3" t="s">
        <v>20</v>
      </c>
      <c r="AE5" s="3" t="s">
        <v>21</v>
      </c>
      <c r="AF5" s="3" t="s">
        <v>22</v>
      </c>
      <c r="AG5" s="6" t="s">
        <v>23</v>
      </c>
      <c r="AH5" s="3" t="s">
        <v>24</v>
      </c>
      <c r="AI5" s="3" t="s">
        <v>25</v>
      </c>
      <c r="AJ5" s="3" t="s">
        <v>19</v>
      </c>
      <c r="AK5" s="5" t="s">
        <v>20</v>
      </c>
      <c r="AL5" s="4" t="s">
        <v>26</v>
      </c>
      <c r="AM5" s="4" t="s">
        <v>27</v>
      </c>
      <c r="AN5" s="4" t="s">
        <v>28</v>
      </c>
      <c r="AO5" s="4" t="s">
        <v>29</v>
      </c>
      <c r="AP5" s="4" t="s">
        <v>30</v>
      </c>
    </row>
    <row r="6" spans="1:42" x14ac:dyDescent="0.25">
      <c r="A6" s="7"/>
      <c r="B6" s="7"/>
      <c r="C6" s="7"/>
      <c r="D6" s="7"/>
      <c r="E6" s="7"/>
      <c r="F6" s="7"/>
      <c r="G6" s="8"/>
      <c r="H6" s="3">
        <v>1</v>
      </c>
      <c r="I6" s="3">
        <v>2</v>
      </c>
      <c r="J6" s="3">
        <v>3</v>
      </c>
      <c r="K6" s="3">
        <v>4</v>
      </c>
      <c r="L6" s="6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6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6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6">
        <v>26</v>
      </c>
      <c r="AH6" s="3">
        <v>27</v>
      </c>
      <c r="AI6" s="3">
        <v>28</v>
      </c>
      <c r="AJ6" s="3">
        <v>29</v>
      </c>
      <c r="AK6" s="5">
        <v>30</v>
      </c>
      <c r="AL6" s="4" t="s">
        <v>31</v>
      </c>
      <c r="AM6" s="4" t="s">
        <v>31</v>
      </c>
      <c r="AN6" s="4" t="s">
        <v>31</v>
      </c>
      <c r="AO6" s="4" t="s">
        <v>31</v>
      </c>
      <c r="AP6" s="4" t="s">
        <v>31</v>
      </c>
    </row>
    <row r="7" spans="1:42" x14ac:dyDescent="0.25">
      <c r="A7" s="2">
        <v>1</v>
      </c>
      <c r="B7" s="2">
        <v>2019</v>
      </c>
      <c r="C7" s="2" t="s">
        <v>7</v>
      </c>
      <c r="D7" s="2" t="s">
        <v>8</v>
      </c>
      <c r="E7" s="2" t="s">
        <v>13</v>
      </c>
      <c r="F7" s="2" t="s">
        <v>16</v>
      </c>
      <c r="G7" s="2">
        <v>175700010</v>
      </c>
      <c r="H7" s="2" t="s">
        <v>33</v>
      </c>
      <c r="I7" s="2" t="s">
        <v>33</v>
      </c>
      <c r="J7" s="2" t="s">
        <v>33</v>
      </c>
      <c r="K7" s="2" t="s">
        <v>33</v>
      </c>
      <c r="L7" s="6" t="s">
        <v>32</v>
      </c>
      <c r="M7" s="2" t="s">
        <v>33</v>
      </c>
      <c r="N7" s="2" t="s">
        <v>33</v>
      </c>
      <c r="O7" s="2" t="s">
        <v>33</v>
      </c>
      <c r="P7" s="2" t="s">
        <v>33</v>
      </c>
      <c r="Q7" s="2" t="s">
        <v>33</v>
      </c>
      <c r="R7" s="2" t="s">
        <v>35</v>
      </c>
      <c r="S7" s="6" t="s">
        <v>32</v>
      </c>
      <c r="T7" s="2" t="s">
        <v>33</v>
      </c>
      <c r="U7" s="2" t="s">
        <v>33</v>
      </c>
      <c r="V7" s="2" t="s">
        <v>33</v>
      </c>
      <c r="W7" s="2" t="s">
        <v>33</v>
      </c>
      <c r="X7" s="2" t="s">
        <v>35</v>
      </c>
      <c r="Y7" s="2" t="s">
        <v>33</v>
      </c>
      <c r="Z7" s="6" t="s">
        <v>32</v>
      </c>
      <c r="AA7" s="2" t="s">
        <v>33</v>
      </c>
      <c r="AB7" s="2" t="s">
        <v>33</v>
      </c>
      <c r="AC7" s="2" t="s">
        <v>33</v>
      </c>
      <c r="AD7" s="2" t="s">
        <v>33</v>
      </c>
      <c r="AE7" s="2" t="s">
        <v>35</v>
      </c>
      <c r="AF7" s="2" t="s">
        <v>33</v>
      </c>
      <c r="AG7" s="6" t="s">
        <v>32</v>
      </c>
      <c r="AH7" s="2" t="s">
        <v>35</v>
      </c>
      <c r="AI7" s="2" t="s">
        <v>33</v>
      </c>
      <c r="AJ7" s="2" t="s">
        <v>33</v>
      </c>
      <c r="AK7" s="2" t="s">
        <v>33</v>
      </c>
      <c r="AL7" s="2">
        <v>30</v>
      </c>
      <c r="AM7" s="2">
        <f>COUNTIF(H7:AK7,"P")</f>
        <v>22</v>
      </c>
      <c r="AN7" s="2">
        <f>COUNTIF(H7:AK7,"A")</f>
        <v>0</v>
      </c>
      <c r="AO7" s="2">
        <f>COUNTIF(H7:AK7,"L")</f>
        <v>4</v>
      </c>
      <c r="AP7" s="2">
        <f>AL7-AN7-AO7</f>
        <v>26</v>
      </c>
    </row>
    <row r="8" spans="1:42" x14ac:dyDescent="0.25">
      <c r="A8" s="2">
        <v>2</v>
      </c>
      <c r="B8" s="2">
        <v>2019</v>
      </c>
      <c r="C8" s="2" t="s">
        <v>7</v>
      </c>
      <c r="D8" s="2" t="s">
        <v>9</v>
      </c>
      <c r="E8" s="2" t="s">
        <v>14</v>
      </c>
      <c r="F8" s="2" t="s">
        <v>17</v>
      </c>
      <c r="G8" s="2">
        <v>175700011</v>
      </c>
      <c r="H8" s="2" t="s">
        <v>33</v>
      </c>
      <c r="I8" s="2" t="s">
        <v>33</v>
      </c>
      <c r="J8" s="2" t="s">
        <v>33</v>
      </c>
      <c r="K8" s="2" t="s">
        <v>33</v>
      </c>
      <c r="L8" s="6" t="s">
        <v>32</v>
      </c>
      <c r="M8" s="2" t="s">
        <v>33</v>
      </c>
      <c r="N8" s="2" t="s">
        <v>33</v>
      </c>
      <c r="O8" s="2" t="s">
        <v>33</v>
      </c>
      <c r="P8" s="2" t="s">
        <v>33</v>
      </c>
      <c r="Q8" s="2" t="s">
        <v>33</v>
      </c>
      <c r="R8" s="2" t="s">
        <v>34</v>
      </c>
      <c r="S8" s="6" t="s">
        <v>32</v>
      </c>
      <c r="T8" s="2" t="s">
        <v>33</v>
      </c>
      <c r="U8" s="2" t="s">
        <v>33</v>
      </c>
      <c r="V8" s="2" t="s">
        <v>33</v>
      </c>
      <c r="W8" s="2" t="s">
        <v>33</v>
      </c>
      <c r="X8" s="2" t="s">
        <v>34</v>
      </c>
      <c r="Y8" s="2" t="s">
        <v>33</v>
      </c>
      <c r="Z8" s="6" t="s">
        <v>32</v>
      </c>
      <c r="AA8" s="2" t="s">
        <v>33</v>
      </c>
      <c r="AB8" s="2" t="s">
        <v>33</v>
      </c>
      <c r="AC8" s="2" t="s">
        <v>33</v>
      </c>
      <c r="AD8" s="2" t="s">
        <v>33</v>
      </c>
      <c r="AE8" s="2" t="s">
        <v>34</v>
      </c>
      <c r="AF8" s="2" t="s">
        <v>33</v>
      </c>
      <c r="AG8" s="6" t="s">
        <v>32</v>
      </c>
      <c r="AH8" s="2" t="s">
        <v>33</v>
      </c>
      <c r="AI8" s="2" t="s">
        <v>33</v>
      </c>
      <c r="AJ8" s="2" t="s">
        <v>33</v>
      </c>
      <c r="AK8" s="2" t="s">
        <v>33</v>
      </c>
      <c r="AL8" s="2">
        <v>30</v>
      </c>
      <c r="AM8" s="2">
        <f t="shared" ref="AM8:AM11" si="0">COUNTIF(H8:AK8,"P")</f>
        <v>23</v>
      </c>
      <c r="AN8" s="2">
        <f t="shared" ref="AN8:AN11" si="1">COUNTIF(H8:AK8,"A")</f>
        <v>3</v>
      </c>
      <c r="AO8" s="2">
        <f t="shared" ref="AO8:AO11" si="2">COUNTIF(H8:AK8,"L")</f>
        <v>0</v>
      </c>
      <c r="AP8" s="2">
        <f t="shared" ref="AP8:AP11" si="3">AL8-AN8-AO8</f>
        <v>27</v>
      </c>
    </row>
    <row r="9" spans="1:42" x14ac:dyDescent="0.25">
      <c r="A9" s="2">
        <v>3</v>
      </c>
      <c r="B9" s="2">
        <v>2019</v>
      </c>
      <c r="C9" s="2" t="s">
        <v>7</v>
      </c>
      <c r="D9" s="2" t="s">
        <v>10</v>
      </c>
      <c r="E9" s="2" t="s">
        <v>15</v>
      </c>
      <c r="F9" s="2" t="s">
        <v>18</v>
      </c>
      <c r="G9" s="2">
        <v>175700012</v>
      </c>
      <c r="H9" s="2" t="s">
        <v>34</v>
      </c>
      <c r="I9" s="2" t="s">
        <v>33</v>
      </c>
      <c r="J9" s="2" t="s">
        <v>33</v>
      </c>
      <c r="K9" s="2" t="s">
        <v>33</v>
      </c>
      <c r="L9" s="6" t="s">
        <v>32</v>
      </c>
      <c r="M9" s="2" t="s">
        <v>33</v>
      </c>
      <c r="N9" s="2" t="s">
        <v>33</v>
      </c>
      <c r="O9" s="2" t="s">
        <v>33</v>
      </c>
      <c r="P9" s="2" t="s">
        <v>33</v>
      </c>
      <c r="Q9" s="2" t="s">
        <v>33</v>
      </c>
      <c r="R9" s="2" t="s">
        <v>33</v>
      </c>
      <c r="S9" s="6" t="s">
        <v>32</v>
      </c>
      <c r="T9" s="2" t="s">
        <v>33</v>
      </c>
      <c r="U9" s="2" t="s">
        <v>33</v>
      </c>
      <c r="V9" s="2" t="s">
        <v>33</v>
      </c>
      <c r="W9" s="2" t="s">
        <v>33</v>
      </c>
      <c r="X9" s="2" t="s">
        <v>33</v>
      </c>
      <c r="Y9" s="2" t="s">
        <v>33</v>
      </c>
      <c r="Z9" s="6" t="s">
        <v>32</v>
      </c>
      <c r="AA9" s="2" t="s">
        <v>33</v>
      </c>
      <c r="AB9" s="2" t="s">
        <v>33</v>
      </c>
      <c r="AC9" s="2" t="s">
        <v>33</v>
      </c>
      <c r="AD9" s="2" t="s">
        <v>33</v>
      </c>
      <c r="AE9" s="2" t="s">
        <v>33</v>
      </c>
      <c r="AF9" s="2" t="s">
        <v>33</v>
      </c>
      <c r="AG9" s="6" t="s">
        <v>32</v>
      </c>
      <c r="AH9" s="2" t="s">
        <v>33</v>
      </c>
      <c r="AI9" s="2" t="s">
        <v>33</v>
      </c>
      <c r="AJ9" s="2" t="s">
        <v>33</v>
      </c>
      <c r="AK9" s="2" t="s">
        <v>33</v>
      </c>
      <c r="AL9" s="2">
        <v>30</v>
      </c>
      <c r="AM9" s="2">
        <f t="shared" si="0"/>
        <v>25</v>
      </c>
      <c r="AN9" s="2">
        <f t="shared" si="1"/>
        <v>1</v>
      </c>
      <c r="AO9" s="2">
        <f t="shared" si="2"/>
        <v>0</v>
      </c>
      <c r="AP9" s="2">
        <f t="shared" si="3"/>
        <v>29</v>
      </c>
    </row>
    <row r="10" spans="1:42" x14ac:dyDescent="0.25">
      <c r="A10" s="2">
        <v>4</v>
      </c>
      <c r="B10" s="2">
        <v>2019</v>
      </c>
      <c r="C10" s="2" t="s">
        <v>7</v>
      </c>
      <c r="D10" s="2" t="s">
        <v>11</v>
      </c>
      <c r="E10" s="2" t="s">
        <v>13</v>
      </c>
      <c r="F10" s="2" t="s">
        <v>16</v>
      </c>
      <c r="G10" s="2">
        <v>175700013</v>
      </c>
      <c r="H10" s="2" t="s">
        <v>33</v>
      </c>
      <c r="I10" s="2" t="s">
        <v>33</v>
      </c>
      <c r="J10" s="2" t="s">
        <v>35</v>
      </c>
      <c r="K10" s="2" t="s">
        <v>33</v>
      </c>
      <c r="L10" s="6" t="s">
        <v>32</v>
      </c>
      <c r="M10" s="2" t="s">
        <v>33</v>
      </c>
      <c r="N10" s="2" t="s">
        <v>33</v>
      </c>
      <c r="O10" s="2" t="s">
        <v>33</v>
      </c>
      <c r="P10" s="2" t="s">
        <v>33</v>
      </c>
      <c r="Q10" s="2" t="s">
        <v>33</v>
      </c>
      <c r="R10" s="2" t="s">
        <v>33</v>
      </c>
      <c r="S10" s="6" t="s">
        <v>32</v>
      </c>
      <c r="T10" s="2" t="s">
        <v>33</v>
      </c>
      <c r="U10" s="2" t="s">
        <v>33</v>
      </c>
      <c r="V10" s="2" t="s">
        <v>33</v>
      </c>
      <c r="W10" s="2" t="s">
        <v>33</v>
      </c>
      <c r="X10" s="2" t="s">
        <v>33</v>
      </c>
      <c r="Y10" s="2" t="s">
        <v>35</v>
      </c>
      <c r="Z10" s="6" t="s">
        <v>32</v>
      </c>
      <c r="AA10" s="2" t="s">
        <v>33</v>
      </c>
      <c r="AB10" s="2" t="s">
        <v>33</v>
      </c>
      <c r="AC10" s="2" t="s">
        <v>33</v>
      </c>
      <c r="AD10" s="2" t="s">
        <v>33</v>
      </c>
      <c r="AE10" s="2" t="s">
        <v>33</v>
      </c>
      <c r="AF10" s="2" t="s">
        <v>35</v>
      </c>
      <c r="AG10" s="6" t="s">
        <v>32</v>
      </c>
      <c r="AH10" s="2" t="s">
        <v>33</v>
      </c>
      <c r="AI10" s="2" t="s">
        <v>33</v>
      </c>
      <c r="AJ10" s="2" t="s">
        <v>33</v>
      </c>
      <c r="AK10" s="2" t="s">
        <v>33</v>
      </c>
      <c r="AL10" s="2">
        <v>30</v>
      </c>
      <c r="AM10" s="2">
        <f t="shared" si="0"/>
        <v>23</v>
      </c>
      <c r="AN10" s="2">
        <f t="shared" si="1"/>
        <v>0</v>
      </c>
      <c r="AO10" s="2">
        <f t="shared" si="2"/>
        <v>3</v>
      </c>
      <c r="AP10" s="2">
        <f t="shared" si="3"/>
        <v>27</v>
      </c>
    </row>
    <row r="11" spans="1:42" x14ac:dyDescent="0.25">
      <c r="A11" s="2">
        <v>5</v>
      </c>
      <c r="B11" s="2">
        <v>2019</v>
      </c>
      <c r="C11" s="2" t="s">
        <v>7</v>
      </c>
      <c r="D11" s="2" t="s">
        <v>12</v>
      </c>
      <c r="E11" s="2" t="s">
        <v>14</v>
      </c>
      <c r="F11" s="2" t="s">
        <v>17</v>
      </c>
      <c r="G11" s="2">
        <v>175700014</v>
      </c>
      <c r="H11" s="2" t="s">
        <v>35</v>
      </c>
      <c r="I11" s="2" t="s">
        <v>33</v>
      </c>
      <c r="J11" s="2" t="s">
        <v>34</v>
      </c>
      <c r="K11" s="2" t="s">
        <v>33</v>
      </c>
      <c r="L11" s="6" t="s">
        <v>32</v>
      </c>
      <c r="M11" s="2" t="s">
        <v>33</v>
      </c>
      <c r="N11" s="2" t="s">
        <v>33</v>
      </c>
      <c r="O11" s="2" t="s">
        <v>33</v>
      </c>
      <c r="P11" s="2" t="s">
        <v>33</v>
      </c>
      <c r="Q11" s="2" t="s">
        <v>33</v>
      </c>
      <c r="R11" s="2" t="s">
        <v>33</v>
      </c>
      <c r="S11" s="6" t="s">
        <v>32</v>
      </c>
      <c r="T11" s="2" t="s">
        <v>33</v>
      </c>
      <c r="U11" s="2" t="s">
        <v>33</v>
      </c>
      <c r="V11" s="2" t="s">
        <v>33</v>
      </c>
      <c r="W11" s="2" t="s">
        <v>33</v>
      </c>
      <c r="X11" s="2" t="s">
        <v>33</v>
      </c>
      <c r="Y11" s="2" t="s">
        <v>34</v>
      </c>
      <c r="Z11" s="6" t="s">
        <v>32</v>
      </c>
      <c r="AA11" s="2" t="s">
        <v>33</v>
      </c>
      <c r="AB11" s="2" t="s">
        <v>33</v>
      </c>
      <c r="AC11" s="2" t="s">
        <v>33</v>
      </c>
      <c r="AD11" s="2" t="s">
        <v>33</v>
      </c>
      <c r="AE11" s="2" t="s">
        <v>33</v>
      </c>
      <c r="AF11" s="2" t="s">
        <v>34</v>
      </c>
      <c r="AG11" s="6" t="s">
        <v>32</v>
      </c>
      <c r="AH11" s="2" t="s">
        <v>33</v>
      </c>
      <c r="AI11" s="2" t="s">
        <v>33</v>
      </c>
      <c r="AJ11" s="2" t="s">
        <v>33</v>
      </c>
      <c r="AK11" s="2" t="s">
        <v>33</v>
      </c>
      <c r="AL11" s="2">
        <v>30</v>
      </c>
      <c r="AM11" s="2">
        <f t="shared" si="0"/>
        <v>22</v>
      </c>
      <c r="AN11" s="2">
        <f t="shared" si="1"/>
        <v>3</v>
      </c>
      <c r="AO11" s="2">
        <f t="shared" si="2"/>
        <v>1</v>
      </c>
      <c r="AP11" s="2">
        <f t="shared" si="3"/>
        <v>26</v>
      </c>
    </row>
  </sheetData>
  <mergeCells count="7">
    <mergeCell ref="G5:G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22"/>
  <sheetViews>
    <sheetView tabSelected="1" topLeftCell="I1" workbookViewId="0">
      <selection activeCell="S6" sqref="S6"/>
    </sheetView>
  </sheetViews>
  <sheetFormatPr defaultRowHeight="15" x14ac:dyDescent="0.25"/>
  <cols>
    <col min="1" max="2" width="5.42578125" bestFit="1" customWidth="1"/>
    <col min="3" max="3" width="7.85546875" bestFit="1" customWidth="1"/>
    <col min="4" max="4" width="10.28515625" bestFit="1" customWidth="1"/>
    <col min="5" max="5" width="19.140625" customWidth="1"/>
    <col min="6" max="6" width="13.7109375" bestFit="1" customWidth="1"/>
    <col min="7" max="7" width="10.42578125" customWidth="1"/>
    <col min="8" max="8" width="16.85546875" customWidth="1"/>
    <col min="9" max="9" width="4.28515625" customWidth="1"/>
    <col min="10" max="10" width="10.5703125" customWidth="1"/>
    <col min="11" max="13" width="9.5703125" customWidth="1"/>
    <col min="14" max="14" width="10.5703125" customWidth="1"/>
    <col min="15" max="15" width="5.5703125" customWidth="1"/>
    <col min="16" max="16" width="9.5703125" customWidth="1"/>
    <col min="17" max="17" width="8" customWidth="1"/>
    <col min="18" max="18" width="9.5703125" customWidth="1"/>
    <col min="19" max="19" width="3.7109375" customWidth="1"/>
    <col min="20" max="20" width="12.140625" customWidth="1"/>
    <col min="21" max="21" width="13.42578125" customWidth="1"/>
    <col min="22" max="22" width="15.28515625" customWidth="1"/>
    <col min="23" max="23" width="16.85546875" customWidth="1"/>
    <col min="24" max="24" width="5.140625" customWidth="1"/>
    <col min="25" max="25" width="4.5703125" customWidth="1"/>
    <col min="26" max="26" width="3.7109375" customWidth="1"/>
    <col min="27" max="27" width="4.28515625" customWidth="1"/>
    <col min="28" max="28" width="4.7109375" customWidth="1"/>
    <col min="29" max="29" width="5.5703125" customWidth="1"/>
    <col min="30" max="30" width="4.28515625" customWidth="1"/>
    <col min="31" max="31" width="5.140625" customWidth="1"/>
    <col min="32" max="32" width="4.5703125" customWidth="1"/>
    <col min="33" max="33" width="3.7109375" customWidth="1"/>
    <col min="34" max="34" width="4.28515625" customWidth="1"/>
    <col min="35" max="35" width="4.7109375" customWidth="1"/>
    <col min="36" max="36" width="5.5703125" customWidth="1"/>
    <col min="37" max="37" width="4.28515625" customWidth="1"/>
  </cols>
  <sheetData>
    <row r="4" spans="1:23" x14ac:dyDescent="0.25">
      <c r="A4" s="1"/>
      <c r="B4" s="1"/>
      <c r="C4" s="1"/>
      <c r="D4" s="1"/>
      <c r="E4" s="1"/>
      <c r="F4" s="1"/>
      <c r="G4" s="1"/>
    </row>
    <row r="7" spans="1:23" ht="15" customHeight="1" x14ac:dyDescent="0.25">
      <c r="A7" s="12" t="s">
        <v>36</v>
      </c>
      <c r="B7" s="12"/>
      <c r="C7" s="12"/>
      <c r="D7" s="12"/>
      <c r="E7" s="12"/>
      <c r="F7" s="12"/>
      <c r="G7" s="12"/>
      <c r="H7" s="12"/>
      <c r="J7" s="15" t="s">
        <v>43</v>
      </c>
      <c r="K7" s="15"/>
      <c r="L7" s="15"/>
      <c r="M7" s="15"/>
      <c r="N7" s="15"/>
      <c r="P7" s="23" t="s">
        <v>46</v>
      </c>
      <c r="Q7" s="23"/>
      <c r="R7" s="23"/>
      <c r="T7" s="12" t="s">
        <v>50</v>
      </c>
      <c r="U7" s="12"/>
      <c r="V7" s="12"/>
      <c r="W7" s="12"/>
    </row>
    <row r="8" spans="1:23" ht="15" customHeight="1" x14ac:dyDescent="0.25">
      <c r="A8" s="12"/>
      <c r="B8" s="12"/>
      <c r="C8" s="12"/>
      <c r="D8" s="12"/>
      <c r="E8" s="12"/>
      <c r="F8" s="12"/>
      <c r="G8" s="12"/>
      <c r="H8" s="12"/>
      <c r="J8" s="15"/>
      <c r="K8" s="15"/>
      <c r="L8" s="15"/>
      <c r="M8" s="15"/>
      <c r="N8" s="15"/>
      <c r="P8" s="23"/>
      <c r="Q8" s="23"/>
      <c r="R8" s="23"/>
      <c r="T8" s="12"/>
      <c r="U8" s="12"/>
      <c r="V8" s="12"/>
      <c r="W8" s="12"/>
    </row>
    <row r="10" spans="1:23" ht="15" customHeight="1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H10" s="13" t="s">
        <v>37</v>
      </c>
      <c r="J10" s="11" t="s">
        <v>38</v>
      </c>
      <c r="K10" s="11" t="s">
        <v>39</v>
      </c>
      <c r="L10" s="11" t="s">
        <v>40</v>
      </c>
      <c r="M10" s="11" t="s">
        <v>41</v>
      </c>
      <c r="N10" s="21" t="s">
        <v>42</v>
      </c>
      <c r="P10" s="11" t="s">
        <v>47</v>
      </c>
      <c r="Q10" s="11" t="s">
        <v>48</v>
      </c>
      <c r="R10" s="22" t="s">
        <v>49</v>
      </c>
      <c r="T10" s="11" t="s">
        <v>51</v>
      </c>
      <c r="U10" s="11" t="s">
        <v>37</v>
      </c>
      <c r="V10" s="11" t="s">
        <v>45</v>
      </c>
      <c r="W10" s="20" t="s">
        <v>52</v>
      </c>
    </row>
    <row r="11" spans="1:23" ht="15" customHeight="1" x14ac:dyDescent="0.25">
      <c r="A11" s="10">
        <v>1</v>
      </c>
      <c r="B11" s="10">
        <v>2019</v>
      </c>
      <c r="C11" s="10" t="s">
        <v>7</v>
      </c>
      <c r="D11" s="10" t="s">
        <v>8</v>
      </c>
      <c r="E11" s="10" t="s">
        <v>13</v>
      </c>
      <c r="F11" s="10" t="s">
        <v>16</v>
      </c>
      <c r="G11" s="10">
        <v>175700010</v>
      </c>
      <c r="H11" s="14">
        <f>ATTENDEANCE!AP7</f>
        <v>26</v>
      </c>
      <c r="J11" s="26">
        <f>H11*$F$17</f>
        <v>16900</v>
      </c>
      <c r="K11" s="26">
        <f>J11*$K$18</f>
        <v>2535</v>
      </c>
      <c r="L11" s="26">
        <f>J11*$K$19</f>
        <v>3380</v>
      </c>
      <c r="M11" s="26">
        <f>J11*$K$20</f>
        <v>5070</v>
      </c>
      <c r="N11" s="27">
        <f>J11+K11+L11+M11</f>
        <v>27885</v>
      </c>
      <c r="P11" s="28">
        <f>J11*$K$21</f>
        <v>2028</v>
      </c>
      <c r="Q11" s="28">
        <f>J11*$K$22</f>
        <v>591.5</v>
      </c>
      <c r="R11" s="29">
        <f>P11+Q11</f>
        <v>2619.5</v>
      </c>
      <c r="T11" s="14">
        <f>ATTENDEANCE!AL7</f>
        <v>30</v>
      </c>
      <c r="U11" s="14">
        <f>ATTENDEANCE!AP7</f>
        <v>26</v>
      </c>
      <c r="V11" s="26">
        <f>$F$18</f>
        <v>19500</v>
      </c>
      <c r="W11" s="30">
        <f>N11-R11</f>
        <v>25265.5</v>
      </c>
    </row>
    <row r="12" spans="1:23" ht="15" customHeight="1" x14ac:dyDescent="0.25">
      <c r="A12" s="2">
        <v>2</v>
      </c>
      <c r="B12" s="2">
        <v>2019</v>
      </c>
      <c r="C12" s="2" t="s">
        <v>7</v>
      </c>
      <c r="D12" s="2" t="s">
        <v>9</v>
      </c>
      <c r="E12" s="2" t="s">
        <v>14</v>
      </c>
      <c r="F12" s="2" t="s">
        <v>17</v>
      </c>
      <c r="G12" s="2">
        <v>175700011</v>
      </c>
      <c r="H12" s="14">
        <f>ATTENDEANCE!AP8</f>
        <v>27</v>
      </c>
      <c r="J12" s="26">
        <f t="shared" ref="J12:J15" si="0">H12*$F$17</f>
        <v>17550</v>
      </c>
      <c r="K12" s="26">
        <f>J12*$K$18</f>
        <v>2632.5</v>
      </c>
      <c r="L12" s="26">
        <f>J12*$K$19</f>
        <v>3510</v>
      </c>
      <c r="M12" s="26">
        <f>J12*$K$20</f>
        <v>5265</v>
      </c>
      <c r="N12" s="27">
        <f t="shared" ref="N12:N15" si="1">J12+K12+L12+M12</f>
        <v>28957.5</v>
      </c>
      <c r="P12" s="28">
        <f t="shared" ref="P12:P15" si="2">J12*$K$21</f>
        <v>2106</v>
      </c>
      <c r="Q12" s="28">
        <f t="shared" ref="Q12:Q15" si="3">J12*$K$22</f>
        <v>614.25000000000011</v>
      </c>
      <c r="R12" s="29">
        <f t="shared" ref="R12:R15" si="4">P12+Q12</f>
        <v>2720.25</v>
      </c>
      <c r="T12" s="14">
        <f>ATTENDEANCE!AL8</f>
        <v>30</v>
      </c>
      <c r="U12" s="14">
        <f>ATTENDEANCE!AP8</f>
        <v>27</v>
      </c>
      <c r="V12" s="26">
        <f t="shared" ref="V12:V15" si="5">$F$18</f>
        <v>19500</v>
      </c>
      <c r="W12" s="30">
        <f t="shared" ref="W12:W15" si="6">N12-R12</f>
        <v>26237.25</v>
      </c>
    </row>
    <row r="13" spans="1:23" ht="15" customHeight="1" x14ac:dyDescent="0.25">
      <c r="A13" s="2">
        <v>3</v>
      </c>
      <c r="B13" s="2">
        <v>2019</v>
      </c>
      <c r="C13" s="2" t="s">
        <v>7</v>
      </c>
      <c r="D13" s="2" t="s">
        <v>10</v>
      </c>
      <c r="E13" s="2" t="s">
        <v>15</v>
      </c>
      <c r="F13" s="2" t="s">
        <v>18</v>
      </c>
      <c r="G13" s="2">
        <v>175700012</v>
      </c>
      <c r="H13" s="14">
        <f>ATTENDEANCE!AP9</f>
        <v>29</v>
      </c>
      <c r="J13" s="26">
        <f t="shared" si="0"/>
        <v>18850</v>
      </c>
      <c r="K13" s="26">
        <f>J13*$K$18</f>
        <v>2827.5</v>
      </c>
      <c r="L13" s="26">
        <f>J13*$K$19</f>
        <v>3770</v>
      </c>
      <c r="M13" s="26">
        <f>J13*$K$20</f>
        <v>5655</v>
      </c>
      <c r="N13" s="27">
        <f t="shared" si="1"/>
        <v>31102.5</v>
      </c>
      <c r="P13" s="28">
        <f t="shared" si="2"/>
        <v>2262</v>
      </c>
      <c r="Q13" s="28">
        <f t="shared" si="3"/>
        <v>659.75000000000011</v>
      </c>
      <c r="R13" s="29">
        <f t="shared" si="4"/>
        <v>2921.75</v>
      </c>
      <c r="T13" s="14">
        <f>ATTENDEANCE!AL9</f>
        <v>30</v>
      </c>
      <c r="U13" s="14">
        <f>ATTENDEANCE!AP9</f>
        <v>29</v>
      </c>
      <c r="V13" s="26">
        <f t="shared" si="5"/>
        <v>19500</v>
      </c>
      <c r="W13" s="30">
        <f t="shared" si="6"/>
        <v>28180.75</v>
      </c>
    </row>
    <row r="14" spans="1:23" ht="15" customHeight="1" x14ac:dyDescent="0.25">
      <c r="A14" s="2">
        <v>4</v>
      </c>
      <c r="B14" s="2">
        <v>2019</v>
      </c>
      <c r="C14" s="2" t="s">
        <v>7</v>
      </c>
      <c r="D14" s="2" t="s">
        <v>11</v>
      </c>
      <c r="E14" s="2" t="s">
        <v>13</v>
      </c>
      <c r="F14" s="2" t="s">
        <v>16</v>
      </c>
      <c r="G14" s="2">
        <v>175700013</v>
      </c>
      <c r="H14" s="14">
        <f>ATTENDEANCE!AP10</f>
        <v>27</v>
      </c>
      <c r="J14" s="26">
        <f t="shared" si="0"/>
        <v>17550</v>
      </c>
      <c r="K14" s="26">
        <f>J14*$K$18</f>
        <v>2632.5</v>
      </c>
      <c r="L14" s="26">
        <f>J14*$K$19</f>
        <v>3510</v>
      </c>
      <c r="M14" s="26">
        <f>J14*$K$20</f>
        <v>5265</v>
      </c>
      <c r="N14" s="27">
        <f t="shared" si="1"/>
        <v>28957.5</v>
      </c>
      <c r="P14" s="28">
        <f t="shared" si="2"/>
        <v>2106</v>
      </c>
      <c r="Q14" s="28">
        <f t="shared" si="3"/>
        <v>614.25000000000011</v>
      </c>
      <c r="R14" s="29">
        <f t="shared" si="4"/>
        <v>2720.25</v>
      </c>
      <c r="T14" s="14">
        <f>ATTENDEANCE!AL10</f>
        <v>30</v>
      </c>
      <c r="U14" s="14">
        <f>ATTENDEANCE!AP10</f>
        <v>27</v>
      </c>
      <c r="V14" s="26">
        <f t="shared" si="5"/>
        <v>19500</v>
      </c>
      <c r="W14" s="30">
        <f t="shared" si="6"/>
        <v>26237.25</v>
      </c>
    </row>
    <row r="15" spans="1:23" ht="15" customHeight="1" x14ac:dyDescent="0.25">
      <c r="A15" s="2">
        <v>5</v>
      </c>
      <c r="B15" s="2">
        <v>2019</v>
      </c>
      <c r="C15" s="2" t="s">
        <v>7</v>
      </c>
      <c r="D15" s="2" t="s">
        <v>12</v>
      </c>
      <c r="E15" s="2" t="s">
        <v>14</v>
      </c>
      <c r="F15" s="2" t="s">
        <v>17</v>
      </c>
      <c r="G15" s="2">
        <v>175700014</v>
      </c>
      <c r="H15" s="14">
        <f>ATTENDEANCE!AP11</f>
        <v>26</v>
      </c>
      <c r="J15" s="26">
        <f t="shared" si="0"/>
        <v>16900</v>
      </c>
      <c r="K15" s="26">
        <f>J15*$K$18</f>
        <v>2535</v>
      </c>
      <c r="L15" s="26">
        <f>J15*$K$19</f>
        <v>3380</v>
      </c>
      <c r="M15" s="26">
        <f>J15*$K$20</f>
        <v>5070</v>
      </c>
      <c r="N15" s="27">
        <f t="shared" si="1"/>
        <v>27885</v>
      </c>
      <c r="P15" s="28">
        <f t="shared" si="2"/>
        <v>2028</v>
      </c>
      <c r="Q15" s="28">
        <f t="shared" si="3"/>
        <v>591.5</v>
      </c>
      <c r="R15" s="29">
        <f t="shared" si="4"/>
        <v>2619.5</v>
      </c>
      <c r="T15" s="14">
        <f>ATTENDEANCE!AL11</f>
        <v>30</v>
      </c>
      <c r="U15" s="14">
        <f>ATTENDEANCE!AP11</f>
        <v>26</v>
      </c>
      <c r="V15" s="26">
        <f t="shared" si="5"/>
        <v>19500</v>
      </c>
      <c r="W15" s="30">
        <f t="shared" si="6"/>
        <v>25265.5</v>
      </c>
    </row>
    <row r="17" spans="5:11" ht="15" customHeight="1" x14ac:dyDescent="0.25">
      <c r="E17" s="16" t="s">
        <v>44</v>
      </c>
      <c r="F17" s="28">
        <v>650</v>
      </c>
    </row>
    <row r="18" spans="5:11" x14ac:dyDescent="0.25">
      <c r="E18" s="18" t="s">
        <v>45</v>
      </c>
      <c r="F18" s="28">
        <f>F17*30</f>
        <v>19500</v>
      </c>
      <c r="J18" s="17" t="s">
        <v>39</v>
      </c>
      <c r="K18" s="19">
        <v>0.15</v>
      </c>
    </row>
    <row r="19" spans="5:11" x14ac:dyDescent="0.25">
      <c r="J19" s="17" t="s">
        <v>40</v>
      </c>
      <c r="K19" s="19">
        <v>0.2</v>
      </c>
    </row>
    <row r="20" spans="5:11" x14ac:dyDescent="0.25">
      <c r="J20" s="17" t="s">
        <v>41</v>
      </c>
      <c r="K20" s="19">
        <v>0.3</v>
      </c>
    </row>
    <row r="21" spans="5:11" x14ac:dyDescent="0.25">
      <c r="J21" s="17" t="s">
        <v>47</v>
      </c>
      <c r="K21" s="24">
        <v>0.12</v>
      </c>
    </row>
    <row r="22" spans="5:11" x14ac:dyDescent="0.25">
      <c r="J22" s="17" t="s">
        <v>48</v>
      </c>
      <c r="K22" s="25">
        <v>3.5000000000000003E-2</v>
      </c>
    </row>
  </sheetData>
  <mergeCells count="4">
    <mergeCell ref="P7:R8"/>
    <mergeCell ref="T7:W8"/>
    <mergeCell ref="A7:H8"/>
    <mergeCell ref="J7:N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ATTENDEANCE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2020-04-16T14:30:14Z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eb946075-91fb-4f82-9d1b-34e4256ae060</vt:lpwstr>
  </property>
</Properties>
</file>