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0" documentId="13_ncr:11_{73D9AF7C-AF65-4C05-A911-8CAFD0AA6F13}"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7" i="11" l="1"/>
  <c r="E28" i="11"/>
  <c r="F28" i="11" s="1"/>
  <c r="E29" i="11" s="1"/>
  <c r="F29" i="11" s="1"/>
  <c r="E30" i="11" s="1"/>
  <c r="F30" i="11" s="1"/>
  <c r="E31" i="11" s="1"/>
  <c r="F31" i="11" s="1"/>
  <c r="E27" i="11"/>
  <c r="F25" i="11"/>
  <c r="F24" i="11"/>
  <c r="E25" i="11"/>
  <c r="F23" i="11"/>
  <c r="E21" i="11"/>
  <c r="F17" i="11"/>
  <c r="F16" i="11"/>
  <c r="F15" i="11"/>
  <c r="F12" i="11"/>
  <c r="E13" i="11"/>
  <c r="F13" i="11"/>
  <c r="E15" i="11" s="1"/>
  <c r="F11" i="11"/>
  <c r="F10" i="11"/>
  <c r="F9" i="11"/>
  <c r="H7" i="11"/>
  <c r="E9" i="11" l="1"/>
  <c r="F21" i="11" s="1"/>
  <c r="E22" i="11" s="1"/>
  <c r="F22" i="11" l="1"/>
  <c r="H22" i="11" s="1"/>
  <c r="E23" i="11"/>
  <c r="E10" i="11"/>
  <c r="I5" i="11"/>
  <c r="H33" i="11"/>
  <c r="H32" i="11"/>
  <c r="H31" i="11"/>
  <c r="H30" i="11"/>
  <c r="H29" i="11"/>
  <c r="H28" i="11"/>
  <c r="H26" i="11"/>
  <c r="H21" i="11"/>
  <c r="H20" i="11"/>
  <c r="H14" i="11"/>
  <c r="H8" i="11"/>
  <c r="H9" i="11" l="1"/>
  <c r="E11" i="11"/>
  <c r="E12" i="11" s="1"/>
  <c r="I6" i="11"/>
  <c r="H27" i="11" l="1"/>
  <c r="H25" i="11"/>
  <c r="H10" i="11"/>
  <c r="E24" i="11"/>
  <c r="H23" i="11"/>
  <c r="H13" i="11"/>
  <c r="J5" i="11"/>
  <c r="K5" i="11" s="1"/>
  <c r="L5" i="11" s="1"/>
  <c r="M5" i="11" s="1"/>
  <c r="N5" i="11" s="1"/>
  <c r="O5" i="11" s="1"/>
  <c r="P5" i="11" s="1"/>
  <c r="I4" i="11"/>
  <c r="H15" i="11" l="1"/>
  <c r="E16" i="11"/>
  <c r="E17" i="11" s="1"/>
  <c r="H24" i="11"/>
  <c r="H11" i="11"/>
  <c r="H12" i="11"/>
  <c r="P4" i="11"/>
  <c r="Q5" i="11"/>
  <c r="R5" i="11" s="1"/>
  <c r="S5" i="11" s="1"/>
  <c r="T5" i="11" s="1"/>
  <c r="U5" i="11" s="1"/>
  <c r="V5" i="11" s="1"/>
  <c r="W5" i="11" s="1"/>
  <c r="J6" i="11"/>
  <c r="H16" i="11" l="1"/>
  <c r="W4" i="11"/>
  <c r="X5" i="11"/>
  <c r="Y5" i="11" s="1"/>
  <c r="Z5" i="11" s="1"/>
  <c r="AA5" i="11" s="1"/>
  <c r="AB5" i="11" s="1"/>
  <c r="AC5" i="11" s="1"/>
  <c r="AD5" i="11" s="1"/>
  <c r="K6" i="11"/>
  <c r="H17" i="11" l="1"/>
  <c r="E18" i="11"/>
  <c r="F18" i="11" s="1"/>
  <c r="AE5" i="11"/>
  <c r="AF5" i="11" s="1"/>
  <c r="AG5" i="11" s="1"/>
  <c r="AH5" i="11" s="1"/>
  <c r="AI5" i="11" s="1"/>
  <c r="AJ5" i="11" s="1"/>
  <c r="AD4" i="11"/>
  <c r="L6" i="11"/>
  <c r="H18" i="11" l="1"/>
  <c r="E19" i="11"/>
  <c r="F19" i="11" s="1"/>
  <c r="H19" i="11" s="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<sst xmlns="http://schemas.openxmlformats.org/spreadsheetml/2006/main" count="88" uniqueCount="67">
  <si>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</si>
  <si>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</si>
  <si>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</si>
  <si>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</si>
  <si>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</si>
  <si>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</si>
  <si>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</si>
  <si>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</si>
  <si>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</si>
  <si>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</si>
  <si>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</si>
  <si>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</si>
  <si>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</si>
  <si>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</si>
  <si>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TASK</t>
  </si>
  <si>
    <t>Task 4</t>
  </si>
  <si>
    <t>Task 5</t>
  </si>
  <si>
    <t>Insert new rows ABOVE this one</t>
  </si>
  <si>
    <t>Project Start:</t>
  </si>
  <si>
    <t>Display Week:</t>
  </si>
  <si>
    <t>ASSIGNED
TO</t>
  </si>
  <si>
    <t>PROGRESS</t>
  </si>
  <si>
    <t>START</t>
  </si>
  <si>
    <t>END</t>
  </si>
  <si>
    <t>DAYS</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</si>
  <si>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</si>
  <si>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</si>
  <si>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</si>
  <si>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</si>
  <si>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</si>
  <si>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</si>
  <si>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</si>
  <si>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</si>
  <si>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</si>
  <si>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</si>
  <si>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</si>
  <si>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</si>
  <si>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</si>
  <si>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</si>
  <si>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</si>
  <si>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Health Monitoring Device</t>
  </si>
  <si>
    <t>Plymouth University</t>
  </si>
  <si>
    <t>Shahin Haque</t>
  </si>
  <si>
    <t>https://www.linkedin.com/in/shahinhaque97/</t>
  </si>
  <si>
    <t>https://github.com/ShahinHaque97</t>
  </si>
  <si>
    <t>Task 1 - Research</t>
  </si>
  <si>
    <t>Task 2 - Order Break-Out boards for testing</t>
  </si>
  <si>
    <t>Task 3 - ADS1292R - Write SPI communication</t>
  </si>
  <si>
    <t>Task 4 - AFE4490 - Write SPI communication</t>
  </si>
  <si>
    <t>Task 2 - PCB Design</t>
  </si>
  <si>
    <t>Task 3 - PCB Soldering and Testing</t>
  </si>
  <si>
    <t>Phase 1 - Initial software testing</t>
  </si>
  <si>
    <t>Phase 2 - Hardware Design</t>
  </si>
  <si>
    <t>Task 4 - Fusion 360 CAD Design</t>
  </si>
  <si>
    <t>Task 5 - Print &amp; Assemble</t>
  </si>
  <si>
    <t xml:space="preserve">Phase 3 Title - Advance software </t>
  </si>
  <si>
    <t xml:space="preserve">Task 3 - Plot Raw Data </t>
  </si>
  <si>
    <t>Task 4 - Analysis of Data</t>
  </si>
  <si>
    <t>Task 5 - Refinement + Finalisation of the report</t>
  </si>
  <si>
    <t>Task 1 - LabVIEW  Tutorials</t>
  </si>
  <si>
    <t xml:space="preserve">Task 2 - LabVIEW  - Capture Raw Data </t>
  </si>
  <si>
    <t>Task 1 - KiCad PCB tutorials</t>
  </si>
  <si>
    <t>Task 5 - MAX30205 - Write I2c communication</t>
  </si>
  <si>
    <t>Phase 4 - Extras (Stretch goals)</t>
  </si>
  <si>
    <t>Task 1 - Lora for Untethered Communication</t>
  </si>
  <si>
    <t>Task 2 - Change Powerbank to Lipo</t>
  </si>
  <si>
    <t>Task 3 - Added Blood Pressure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</si>
</sst>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dd\,\ dd/mm/yyyy"/>
    <numFmt numFmtId="167" formatCode="d/m/yy;@"/>
    <numFmt numFmtId="168" formatCode="d"/>
    <numFmt numFmtId="169" formatCode="d\ mmm\ yy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249977111117893"/>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4" fillId="0" borderId="0" applyNumberFormat="0" applyFill="0" applyBorder="0" applyAlignment="0" applyProtection="0"/>
    <xf numFmtId="0" fontId="25" fillId="14"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8" fillId="17" borderId="11" applyNumberFormat="0" applyAlignment="0" applyProtection="0"/>
    <xf numFmtId="0" fontId="29" fillId="18" borderId="12" applyNumberFormat="0" applyAlignment="0" applyProtection="0"/>
    <xf numFmtId="0" fontId="30" fillId="18" borderId="11" applyNumberFormat="0" applyAlignment="0" applyProtection="0"/>
    <xf numFmtId="0" fontId="31" fillId="0" borderId="13" applyNumberFormat="0" applyFill="0" applyAlignment="0" applyProtection="0"/>
    <xf numFmtId="0" fontId="32" fillId="19" borderId="14" applyNumberFormat="0" applyAlignment="0" applyProtection="0"/>
    <xf numFmtId="0" fontId="33" fillId="0" borderId="0" applyNumberFormat="0" applyFill="0" applyBorder="0" applyAlignment="0" applyProtection="0"/>
    <xf numFmtId="0" fontId="9" fillId="20"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5" fillId="0" borderId="0" xfId="0" applyFont="1" applyAlignment="1">
      <alignment vertical="top"/>
    </xf>
    <xf numFmtId="167" fontId="0" fillId="8" borderId="2" xfId="0" applyNumberFormat="1" applyFill="1" applyBorder="1" applyAlignment="1">
      <alignment horizontal="center" vertical="center"/>
    </xf>
    <xf numFmtId="167" fontId="5" fillId="8" borderId="2" xfId="0" applyNumberFormat="1" applyFont="1" applyFill="1" applyBorder="1" applyAlignment="1">
      <alignment horizontal="center" vertical="center"/>
    </xf>
    <xf numFmtId="167" fontId="9" fillId="3" borderId="2" xfId="10" applyNumberFormat="1" applyFill="1">
      <alignment horizontal="center" vertical="center"/>
    </xf>
    <xf numFmtId="167" fontId="0" fillId="9" borderId="2" xfId="0" applyNumberFormat="1" applyFill="1" applyBorder="1" applyAlignment="1">
      <alignment horizontal="center" vertical="center"/>
    </xf>
    <xf numFmtId="167" fontId="5" fillId="9" borderId="2" xfId="0" applyNumberFormat="1" applyFont="1" applyFill="1" applyBorder="1" applyAlignment="1">
      <alignment horizontal="center" vertical="center"/>
    </xf>
    <xf numFmtId="167" fontId="9" fillId="4" borderId="2" xfId="10" applyNumberFormat="1" applyFill="1">
      <alignment horizontal="center" vertical="center"/>
    </xf>
    <xf numFmtId="167" fontId="0" fillId="6" borderId="2" xfId="0" applyNumberFormat="1" applyFill="1" applyBorder="1" applyAlignment="1">
      <alignment horizontal="center" vertical="center"/>
    </xf>
    <xf numFmtId="167" fontId="5" fillId="6" borderId="2" xfId="0" applyNumberFormat="1" applyFont="1" applyFill="1" applyBorder="1" applyAlignment="1">
      <alignment horizontal="center" vertical="center"/>
    </xf>
    <xf numFmtId="167" fontId="9" fillId="11" borderId="2" xfId="10" applyNumberFormat="1"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10" borderId="2" xfId="10" applyNumberFormat="1" applyFill="1">
      <alignment horizontal="center" vertical="center"/>
    </xf>
    <xf numFmtId="167" fontId="9" fillId="0" borderId="2" xfId="10" applyNumberFormat="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8" fontId="11" fillId="7" borderId="6" xfId="0" applyNumberFormat="1" applyFont="1" applyFill="1" applyBorder="1" applyAlignment="1">
      <alignment horizontal="center" vertical="center"/>
    </xf>
    <xf numFmtId="168" fontId="11" fillId="7" borderId="0" xfId="0" applyNumberFormat="1" applyFont="1" applyFill="1" applyAlignment="1">
      <alignment horizontal="center" vertical="center"/>
    </xf>
    <xf numFmtId="168" fontId="11" fillId="7" borderId="7" xfId="0" applyNumberFormat="1" applyFont="1" applyFill="1" applyBorder="1" applyAlignment="1">
      <alignment horizontal="center"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66" fontId="9" fillId="0" borderId="3" xfId="9" applyNumberFormat="1">
      <alignment horizontal="center" vertical="center"/>
    </xf>
    <xf numFmtId="0" fontId="9" fillId="0" borderId="0" xfId="8">
      <alignment horizontal="right" indent="1"/>
    </xf>
    <xf numFmtId="0" fontId="9" fillId="0" borderId="7" xfId="8" applyBorder="1">
      <alignment horizontal="right" indent="1"/>
    </xf>
    <xf numFmtId="0" fontId="3" fillId="0" borderId="0" xfId="1" applyAlignment="1" applyProtection="1"/>
    <xf numFmtId="0" fontId="3" fillId="0" borderId="0" xfId="1" applyProtection="1">
      <alignment vertical="top"/>
    </xf>
    <xf numFmtId="0" fontId="10" fillId="0" borderId="0" xfId="0" applyFont="1" applyAlignment="1">
      <alignment horizontal="left" vertical="top"/>
    </xf>
    <xf numFmtId="9" fontId="5" fillId="45" borderId="2" xfId="2" applyFont="1" applyFill="1" applyBorder="1"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shahinhaque97/" TargetMode="External"/><Relationship Id="rId1" Type="http://schemas.openxmlformats.org/officeDocument/2006/relationships/hyperlink" Target="https://github.com/ShahinHaque9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7" activePane="bottomLeft" state="frozen"/>
      <selection pane="bottomLeft" activeCell="AG2" sqref="AG2"/>
    </sheetView>
  </sheetViews>
  <sheetFormatPr defaultRowHeight="30" customHeight="1" x14ac:dyDescent="0.25"/>
  <cols>
    <col min="1" max="1" width="2.7109375" style="45" customWidth="1"/>
    <col min="2" max="2" width="44.28515625" customWidth="1"/>
    <col min="3" max="3" width="13.7109375" customWidth="1"/>
    <col min="4" max="4" width="15.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6" t="s">
        <v>0</v>
      </c>
      <c r="B1" s="49" t="s">
        <v>40</v>
      </c>
      <c r="C1" s="1"/>
      <c r="D1" s="2"/>
      <c r="E1" s="4"/>
      <c r="F1" s="34"/>
      <c r="H1" s="2"/>
      <c r="I1" s="92" t="s">
        <v>43</v>
      </c>
    </row>
    <row r="2" spans="1:64" ht="30" customHeight="1" x14ac:dyDescent="0.3">
      <c r="A2" s="45" t="s">
        <v>1</v>
      </c>
      <c r="B2" s="50" t="s">
        <v>41</v>
      </c>
      <c r="I2" s="93" t="s">
        <v>44</v>
      </c>
    </row>
    <row r="3" spans="1:64" ht="30" customHeight="1" x14ac:dyDescent="0.25">
      <c r="A3" s="45" t="s">
        <v>2</v>
      </c>
      <c r="B3" s="51" t="s">
        <v>42</v>
      </c>
      <c r="C3" s="90" t="s">
        <v>18</v>
      </c>
      <c r="D3" s="91"/>
      <c r="E3" s="89">
        <v>44593</v>
      </c>
      <c r="F3" s="89"/>
    </row>
    <row r="4" spans="1:64" ht="30" customHeight="1" x14ac:dyDescent="0.25">
      <c r="A4" s="46" t="s">
        <v>3</v>
      </c>
      <c r="B4" s="94">
        <v>10479828</v>
      </c>
      <c r="C4" s="90" t="s">
        <v>19</v>
      </c>
      <c r="D4" s="91"/>
      <c r="E4" s="7">
        <v>5</v>
      </c>
      <c r="I4" s="86">
        <f>I5</f>
        <v>44620</v>
      </c>
      <c r="J4" s="87"/>
      <c r="K4" s="87"/>
      <c r="L4" s="87"/>
      <c r="M4" s="87"/>
      <c r="N4" s="87"/>
      <c r="O4" s="88"/>
      <c r="P4" s="86">
        <f>P5</f>
        <v>44627</v>
      </c>
      <c r="Q4" s="87"/>
      <c r="R4" s="87"/>
      <c r="S4" s="87"/>
      <c r="T4" s="87"/>
      <c r="U4" s="87"/>
      <c r="V4" s="88"/>
      <c r="W4" s="86">
        <f>W5</f>
        <v>44634</v>
      </c>
      <c r="X4" s="87"/>
      <c r="Y4" s="87"/>
      <c r="Z4" s="87"/>
      <c r="AA4" s="87"/>
      <c r="AB4" s="87"/>
      <c r="AC4" s="88"/>
      <c r="AD4" s="86">
        <f>AD5</f>
        <v>44641</v>
      </c>
      <c r="AE4" s="87"/>
      <c r="AF4" s="87"/>
      <c r="AG4" s="87"/>
      <c r="AH4" s="87"/>
      <c r="AI4" s="87"/>
      <c r="AJ4" s="88"/>
      <c r="AK4" s="86">
        <f>AK5</f>
        <v>44648</v>
      </c>
      <c r="AL4" s="87"/>
      <c r="AM4" s="87"/>
      <c r="AN4" s="87"/>
      <c r="AO4" s="87"/>
      <c r="AP4" s="87"/>
      <c r="AQ4" s="88"/>
      <c r="AR4" s="86">
        <f>AR5</f>
        <v>44655</v>
      </c>
      <c r="AS4" s="87"/>
      <c r="AT4" s="87"/>
      <c r="AU4" s="87"/>
      <c r="AV4" s="87"/>
      <c r="AW4" s="87"/>
      <c r="AX4" s="88"/>
      <c r="AY4" s="86">
        <f>AY5</f>
        <v>44662</v>
      </c>
      <c r="AZ4" s="87"/>
      <c r="BA4" s="87"/>
      <c r="BB4" s="87"/>
      <c r="BC4" s="87"/>
      <c r="BD4" s="87"/>
      <c r="BE4" s="88"/>
      <c r="BF4" s="86">
        <f>BF5</f>
        <v>44669</v>
      </c>
      <c r="BG4" s="87"/>
      <c r="BH4" s="87"/>
      <c r="BI4" s="87"/>
      <c r="BJ4" s="87"/>
      <c r="BK4" s="87"/>
      <c r="BL4" s="88"/>
    </row>
    <row r="5" spans="1:64" ht="15" customHeight="1" x14ac:dyDescent="0.25">
      <c r="A5" s="46" t="s">
        <v>4</v>
      </c>
      <c r="B5" s="66"/>
      <c r="C5" s="66"/>
      <c r="D5" s="66"/>
      <c r="E5" s="66"/>
      <c r="F5" s="66"/>
      <c r="G5" s="66"/>
      <c r="I5" s="83">
        <f>Project_Start-WEEKDAY(Project_Start,1)+2+7*(Display_Week-1)</f>
        <v>44620</v>
      </c>
      <c r="J5" s="84">
        <f>I5+1</f>
        <v>44621</v>
      </c>
      <c r="K5" s="84">
        <f t="shared" ref="K5:AX5" si="0">J5+1</f>
        <v>44622</v>
      </c>
      <c r="L5" s="84">
        <f t="shared" si="0"/>
        <v>44623</v>
      </c>
      <c r="M5" s="84">
        <f t="shared" si="0"/>
        <v>44624</v>
      </c>
      <c r="N5" s="84">
        <f t="shared" si="0"/>
        <v>44625</v>
      </c>
      <c r="O5" s="85">
        <f t="shared" si="0"/>
        <v>44626</v>
      </c>
      <c r="P5" s="83">
        <f>O5+1</f>
        <v>44627</v>
      </c>
      <c r="Q5" s="84">
        <f>P5+1</f>
        <v>44628</v>
      </c>
      <c r="R5" s="84">
        <f t="shared" si="0"/>
        <v>44629</v>
      </c>
      <c r="S5" s="84">
        <f t="shared" si="0"/>
        <v>44630</v>
      </c>
      <c r="T5" s="84">
        <f t="shared" si="0"/>
        <v>44631</v>
      </c>
      <c r="U5" s="84">
        <f t="shared" si="0"/>
        <v>44632</v>
      </c>
      <c r="V5" s="85">
        <f t="shared" si="0"/>
        <v>44633</v>
      </c>
      <c r="W5" s="83">
        <f>V5+1</f>
        <v>44634</v>
      </c>
      <c r="X5" s="84">
        <f>W5+1</f>
        <v>44635</v>
      </c>
      <c r="Y5" s="84">
        <f t="shared" si="0"/>
        <v>44636</v>
      </c>
      <c r="Z5" s="84">
        <f t="shared" si="0"/>
        <v>44637</v>
      </c>
      <c r="AA5" s="84">
        <f t="shared" si="0"/>
        <v>44638</v>
      </c>
      <c r="AB5" s="84">
        <f t="shared" si="0"/>
        <v>44639</v>
      </c>
      <c r="AC5" s="85">
        <f t="shared" si="0"/>
        <v>44640</v>
      </c>
      <c r="AD5" s="83">
        <f>AC5+1</f>
        <v>44641</v>
      </c>
      <c r="AE5" s="84">
        <f>AD5+1</f>
        <v>44642</v>
      </c>
      <c r="AF5" s="84">
        <f t="shared" si="0"/>
        <v>44643</v>
      </c>
      <c r="AG5" s="84">
        <f t="shared" si="0"/>
        <v>44644</v>
      </c>
      <c r="AH5" s="84">
        <f t="shared" si="0"/>
        <v>44645</v>
      </c>
      <c r="AI5" s="84">
        <f t="shared" si="0"/>
        <v>44646</v>
      </c>
      <c r="AJ5" s="85">
        <f t="shared" si="0"/>
        <v>44647</v>
      </c>
      <c r="AK5" s="83">
        <f>AJ5+1</f>
        <v>44648</v>
      </c>
      <c r="AL5" s="84">
        <f>AK5+1</f>
        <v>44649</v>
      </c>
      <c r="AM5" s="84">
        <f t="shared" si="0"/>
        <v>44650</v>
      </c>
      <c r="AN5" s="84">
        <f t="shared" si="0"/>
        <v>44651</v>
      </c>
      <c r="AO5" s="84">
        <f t="shared" si="0"/>
        <v>44652</v>
      </c>
      <c r="AP5" s="84">
        <f t="shared" si="0"/>
        <v>44653</v>
      </c>
      <c r="AQ5" s="85">
        <f t="shared" si="0"/>
        <v>44654</v>
      </c>
      <c r="AR5" s="83">
        <f>AQ5+1</f>
        <v>44655</v>
      </c>
      <c r="AS5" s="84">
        <f>AR5+1</f>
        <v>44656</v>
      </c>
      <c r="AT5" s="84">
        <f t="shared" si="0"/>
        <v>44657</v>
      </c>
      <c r="AU5" s="84">
        <f t="shared" si="0"/>
        <v>44658</v>
      </c>
      <c r="AV5" s="84">
        <f t="shared" si="0"/>
        <v>44659</v>
      </c>
      <c r="AW5" s="84">
        <f t="shared" si="0"/>
        <v>44660</v>
      </c>
      <c r="AX5" s="85">
        <f t="shared" si="0"/>
        <v>44661</v>
      </c>
      <c r="AY5" s="83">
        <f>AX5+1</f>
        <v>44662</v>
      </c>
      <c r="AZ5" s="84">
        <f>AY5+1</f>
        <v>44663</v>
      </c>
      <c r="BA5" s="84">
        <f t="shared" ref="BA5:BE5" si="1">AZ5+1</f>
        <v>44664</v>
      </c>
      <c r="BB5" s="84">
        <f t="shared" si="1"/>
        <v>44665</v>
      </c>
      <c r="BC5" s="84">
        <f t="shared" si="1"/>
        <v>44666</v>
      </c>
      <c r="BD5" s="84">
        <f t="shared" si="1"/>
        <v>44667</v>
      </c>
      <c r="BE5" s="85">
        <f t="shared" si="1"/>
        <v>44668</v>
      </c>
      <c r="BF5" s="83">
        <f>BE5+1</f>
        <v>44669</v>
      </c>
      <c r="BG5" s="84">
        <f>BF5+1</f>
        <v>44670</v>
      </c>
      <c r="BH5" s="84">
        <f t="shared" ref="BH5:BL5" si="2">BG5+1</f>
        <v>44671</v>
      </c>
      <c r="BI5" s="84">
        <f t="shared" si="2"/>
        <v>44672</v>
      </c>
      <c r="BJ5" s="84">
        <f t="shared" si="2"/>
        <v>44673</v>
      </c>
      <c r="BK5" s="84">
        <f t="shared" si="2"/>
        <v>44674</v>
      </c>
      <c r="BL5" s="85">
        <f t="shared" si="2"/>
        <v>44675</v>
      </c>
    </row>
    <row r="6" spans="1:64" ht="30" customHeight="1" thickBot="1" x14ac:dyDescent="0.3">
      <c r="A6" s="46" t="s">
        <v>5</v>
      </c>
      <c r="B6" s="8" t="s">
        <v>14</v>
      </c>
      <c r="C6" s="9" t="s">
        <v>20</v>
      </c>
      <c r="D6" s="9" t="s">
        <v>21</v>
      </c>
      <c r="E6" s="9" t="s">
        <v>22</v>
      </c>
      <c r="F6" s="9" t="s">
        <v>23</v>
      </c>
      <c r="G6" s="9"/>
      <c r="H6" s="9" t="s">
        <v>24</v>
      </c>
      <c r="I6" s="10" t="str">
        <f t="shared" ref="I6" si="3">LEFT(TEXT(I5,"ddd"),1)</f>
        <v>M</v>
      </c>
      <c r="J6" s="10" t="str">
        <f t="shared" ref="J6:AR6" si="4">LEFT(TEXT(J5,"ddd"),1)</f>
        <v>T</v>
      </c>
      <c r="K6" s="10" t="str">
        <f t="shared" si="4"/>
        <v>W</v>
      </c>
      <c r="L6" s="10" t="str">
        <f t="shared" si="4"/>
        <v>T</v>
      </c>
      <c r="M6" s="10" t="str">
        <f t="shared" si="4"/>
        <v>F</v>
      </c>
      <c r="N6" s="10" t="str">
        <f t="shared" si="4"/>
        <v>S</v>
      </c>
      <c r="O6" s="10" t="str">
        <f t="shared" si="4"/>
        <v>S</v>
      </c>
      <c r="P6" s="10" t="str">
        <f t="shared" si="4"/>
        <v>M</v>
      </c>
      <c r="Q6" s="10" t="str">
        <f t="shared" si="4"/>
        <v>T</v>
      </c>
      <c r="R6" s="10" t="str">
        <f t="shared" si="4"/>
        <v>W</v>
      </c>
      <c r="S6" s="10" t="str">
        <f t="shared" si="4"/>
        <v>T</v>
      </c>
      <c r="T6" s="10" t="str">
        <f t="shared" si="4"/>
        <v>F</v>
      </c>
      <c r="U6" s="10" t="str">
        <f t="shared" si="4"/>
        <v>S</v>
      </c>
      <c r="V6" s="10" t="str">
        <f t="shared" si="4"/>
        <v>S</v>
      </c>
      <c r="W6" s="10" t="str">
        <f t="shared" si="4"/>
        <v>M</v>
      </c>
      <c r="X6" s="10" t="str">
        <f t="shared" si="4"/>
        <v>T</v>
      </c>
      <c r="Y6" s="10" t="str">
        <f t="shared" si="4"/>
        <v>W</v>
      </c>
      <c r="Z6" s="10" t="str">
        <f t="shared" si="4"/>
        <v>T</v>
      </c>
      <c r="AA6" s="10" t="str">
        <f t="shared" si="4"/>
        <v>F</v>
      </c>
      <c r="AB6" s="10" t="str">
        <f t="shared" si="4"/>
        <v>S</v>
      </c>
      <c r="AC6" s="10" t="str">
        <f t="shared" si="4"/>
        <v>S</v>
      </c>
      <c r="AD6" s="10" t="str">
        <f t="shared" si="4"/>
        <v>M</v>
      </c>
      <c r="AE6" s="10" t="str">
        <f t="shared" si="4"/>
        <v>T</v>
      </c>
      <c r="AF6" s="10" t="str">
        <f t="shared" si="4"/>
        <v>W</v>
      </c>
      <c r="AG6" s="10" t="str">
        <f t="shared" si="4"/>
        <v>T</v>
      </c>
      <c r="AH6" s="10" t="str">
        <f t="shared" si="4"/>
        <v>F</v>
      </c>
      <c r="AI6" s="10" t="str">
        <f t="shared" si="4"/>
        <v>S</v>
      </c>
      <c r="AJ6" s="10" t="str">
        <f t="shared" si="4"/>
        <v>S</v>
      </c>
      <c r="AK6" s="10" t="str">
        <f t="shared" si="4"/>
        <v>M</v>
      </c>
      <c r="AL6" s="10" t="str">
        <f t="shared" si="4"/>
        <v>T</v>
      </c>
      <c r="AM6" s="10" t="str">
        <f t="shared" si="4"/>
        <v>W</v>
      </c>
      <c r="AN6" s="10" t="str">
        <f t="shared" si="4"/>
        <v>T</v>
      </c>
      <c r="AO6" s="10" t="str">
        <f t="shared" si="4"/>
        <v>F</v>
      </c>
      <c r="AP6" s="10" t="str">
        <f t="shared" si="4"/>
        <v>S</v>
      </c>
      <c r="AQ6" s="10" t="str">
        <f t="shared" si="4"/>
        <v>S</v>
      </c>
      <c r="AR6" s="10" t="str">
        <f t="shared" si="4"/>
        <v>M</v>
      </c>
      <c r="AS6" s="10" t="str">
        <f t="shared" ref="AS6:BL6" si="5">LEFT(TEXT(AS5,"ddd"),1)</f>
        <v>T</v>
      </c>
      <c r="AT6" s="10" t="str">
        <f t="shared" si="5"/>
        <v>W</v>
      </c>
      <c r="AU6" s="10" t="str">
        <f t="shared" si="5"/>
        <v>T</v>
      </c>
      <c r="AV6" s="10" t="str">
        <f t="shared" si="5"/>
        <v>F</v>
      </c>
      <c r="AW6" s="10" t="str">
        <f t="shared" si="5"/>
        <v>S</v>
      </c>
      <c r="AX6" s="10" t="str">
        <f t="shared" si="5"/>
        <v>S</v>
      </c>
      <c r="AY6" s="10" t="str">
        <f t="shared" si="5"/>
        <v>M</v>
      </c>
      <c r="AZ6" s="10" t="str">
        <f t="shared" si="5"/>
        <v>T</v>
      </c>
      <c r="BA6" s="10" t="str">
        <f t="shared" si="5"/>
        <v>W</v>
      </c>
      <c r="BB6" s="10" t="str">
        <f t="shared" si="5"/>
        <v>T</v>
      </c>
      <c r="BC6" s="10" t="str">
        <f t="shared" si="5"/>
        <v>F</v>
      </c>
      <c r="BD6" s="10" t="str">
        <f t="shared" si="5"/>
        <v>S</v>
      </c>
      <c r="BE6" s="10" t="str">
        <f t="shared" si="5"/>
        <v>S</v>
      </c>
      <c r="BF6" s="10" t="str">
        <f t="shared" si="5"/>
        <v>M</v>
      </c>
      <c r="BG6" s="10" t="str">
        <f t="shared" si="5"/>
        <v>T</v>
      </c>
      <c r="BH6" s="10" t="str">
        <f t="shared" si="5"/>
        <v>W</v>
      </c>
      <c r="BI6" s="10" t="str">
        <f t="shared" si="5"/>
        <v>T</v>
      </c>
      <c r="BJ6" s="10" t="str">
        <f t="shared" si="5"/>
        <v>F</v>
      </c>
      <c r="BK6" s="10" t="str">
        <f t="shared" si="5"/>
        <v>S</v>
      </c>
      <c r="BL6" s="10" t="str">
        <f t="shared" si="5"/>
        <v>S</v>
      </c>
    </row>
    <row r="7" spans="1:64" ht="30" hidden="1" customHeight="1" thickBot="1" x14ac:dyDescent="0.3">
      <c r="A7" s="45" t="s">
        <v>6</v>
      </c>
      <c r="C7" s="48"/>
      <c r="E7"/>
      <c r="H7" t="str">
        <f>IF(OR(ISBLANK(task_start),ISBLANK(task_end)),"",task_end-task_start+1)</f>
        <v/>
      </c>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row>
    <row r="8" spans="1:64" s="3" customFormat="1" ht="30" customHeight="1" thickBot="1" x14ac:dyDescent="0.3">
      <c r="A8" s="46" t="s">
        <v>7</v>
      </c>
      <c r="B8" s="15" t="s">
        <v>51</v>
      </c>
      <c r="C8" s="52"/>
      <c r="D8" s="16"/>
      <c r="E8" s="68"/>
      <c r="F8" s="69"/>
      <c r="G8" s="14"/>
      <c r="H8" s="14" t="str">
        <f t="shared" ref="H8:H33" si="6">IF(OR(ISBLANK(task_start),ISBLANK(task_end)),"",task_end-task_start+1)</f>
        <v/>
      </c>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row>
    <row r="9" spans="1:64" s="3" customFormat="1" ht="30" customHeight="1" thickBot="1" x14ac:dyDescent="0.3">
      <c r="A9" s="46" t="s">
        <v>8</v>
      </c>
      <c r="B9" s="61" t="s">
        <v>45</v>
      </c>
      <c r="C9" s="53" t="s">
        <v>42</v>
      </c>
      <c r="D9" s="17">
        <v>1</v>
      </c>
      <c r="E9" s="70">
        <f>Project_Start</f>
        <v>44593</v>
      </c>
      <c r="F9" s="70">
        <f>E9+7</f>
        <v>44600</v>
      </c>
      <c r="G9" s="14"/>
      <c r="H9" s="14">
        <f t="shared" si="6"/>
        <v>8</v>
      </c>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row>
    <row r="10" spans="1:64" s="3" customFormat="1" ht="30" customHeight="1" thickBot="1" x14ac:dyDescent="0.3">
      <c r="A10" s="46" t="s">
        <v>9</v>
      </c>
      <c r="B10" s="61" t="s">
        <v>46</v>
      </c>
      <c r="C10" s="53" t="s">
        <v>42</v>
      </c>
      <c r="D10" s="17">
        <v>1</v>
      </c>
      <c r="E10" s="70">
        <f>F9</f>
        <v>44600</v>
      </c>
      <c r="F10" s="70">
        <f>E10+7</f>
        <v>44607</v>
      </c>
      <c r="G10" s="14"/>
      <c r="H10" s="14">
        <f t="shared" si="6"/>
        <v>8</v>
      </c>
      <c r="I10" s="31"/>
      <c r="J10" s="31"/>
      <c r="K10" s="31"/>
      <c r="L10" s="31"/>
      <c r="M10" s="31"/>
      <c r="N10" s="31"/>
      <c r="O10" s="31"/>
      <c r="P10" s="31"/>
      <c r="Q10" s="31"/>
      <c r="R10" s="31"/>
      <c r="S10" s="31"/>
      <c r="T10" s="31"/>
      <c r="U10" s="32"/>
      <c r="V10" s="32"/>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row>
    <row r="11" spans="1:64" s="3" customFormat="1" ht="30" customHeight="1" thickBot="1" x14ac:dyDescent="0.3">
      <c r="A11" s="45"/>
      <c r="B11" s="61" t="s">
        <v>47</v>
      </c>
      <c r="C11" s="53" t="s">
        <v>42</v>
      </c>
      <c r="D11" s="17">
        <v>0.8</v>
      </c>
      <c r="E11" s="70">
        <f>F10</f>
        <v>44607</v>
      </c>
      <c r="F11" s="70">
        <f>E11+7</f>
        <v>44614</v>
      </c>
      <c r="G11" s="14"/>
      <c r="H11" s="14">
        <f t="shared" si="6"/>
        <v>8</v>
      </c>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row>
    <row r="12" spans="1:64" s="3" customFormat="1" ht="30" customHeight="1" thickBot="1" x14ac:dyDescent="0.3">
      <c r="A12" s="45"/>
      <c r="B12" s="61" t="s">
        <v>48</v>
      </c>
      <c r="C12" s="53" t="s">
        <v>42</v>
      </c>
      <c r="D12" s="17">
        <v>0.8</v>
      </c>
      <c r="E12" s="70">
        <f>F11</f>
        <v>44614</v>
      </c>
      <c r="F12" s="70">
        <f>E12+7</f>
        <v>44621</v>
      </c>
      <c r="G12" s="14"/>
      <c r="H12" s="14">
        <f t="shared" si="6"/>
        <v>8</v>
      </c>
      <c r="I12" s="31"/>
      <c r="J12" s="31"/>
      <c r="K12" s="31"/>
      <c r="L12" s="31"/>
      <c r="M12" s="31"/>
      <c r="N12" s="31"/>
      <c r="O12" s="31"/>
      <c r="P12" s="31"/>
      <c r="Q12" s="31"/>
      <c r="R12" s="31"/>
      <c r="S12" s="31"/>
      <c r="T12" s="31"/>
      <c r="U12" s="31"/>
      <c r="V12" s="31"/>
      <c r="W12" s="31"/>
      <c r="X12" s="31"/>
      <c r="Y12" s="32"/>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row>
    <row r="13" spans="1:64" s="3" customFormat="1" ht="30" customHeight="1" thickBot="1" x14ac:dyDescent="0.3">
      <c r="A13" s="45"/>
      <c r="B13" s="61" t="s">
        <v>62</v>
      </c>
      <c r="C13" s="53" t="s">
        <v>42</v>
      </c>
      <c r="D13" s="95">
        <v>0.1</v>
      </c>
      <c r="E13" s="70">
        <f>F12</f>
        <v>44621</v>
      </c>
      <c r="F13" s="70">
        <f>E13+7</f>
        <v>44628</v>
      </c>
      <c r="G13" s="14"/>
      <c r="H13" s="14">
        <f t="shared" si="6"/>
        <v>8</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row>
    <row r="14" spans="1:64" s="3" customFormat="1" ht="30" customHeight="1" thickBot="1" x14ac:dyDescent="0.3">
      <c r="A14" s="46" t="s">
        <v>10</v>
      </c>
      <c r="B14" s="18" t="s">
        <v>52</v>
      </c>
      <c r="C14" s="54"/>
      <c r="D14" s="19"/>
      <c r="E14" s="71"/>
      <c r="F14" s="72"/>
      <c r="G14" s="14"/>
      <c r="H14" s="14" t="str">
        <f t="shared" si="6"/>
        <v/>
      </c>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row>
    <row r="15" spans="1:64" s="3" customFormat="1" ht="30" customHeight="1" thickBot="1" x14ac:dyDescent="0.3">
      <c r="A15" s="46"/>
      <c r="B15" s="62" t="s">
        <v>61</v>
      </c>
      <c r="C15" s="55" t="s">
        <v>42</v>
      </c>
      <c r="D15" s="20">
        <v>0.9</v>
      </c>
      <c r="E15" s="73">
        <f>F13</f>
        <v>44628</v>
      </c>
      <c r="F15" s="73">
        <f>E15+5</f>
        <v>44633</v>
      </c>
      <c r="G15" s="14"/>
      <c r="H15" s="14">
        <f t="shared" si="6"/>
        <v>6</v>
      </c>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row>
    <row r="16" spans="1:64" s="3" customFormat="1" ht="30" customHeight="1" thickBot="1" x14ac:dyDescent="0.3">
      <c r="A16" s="45"/>
      <c r="B16" s="62" t="s">
        <v>49</v>
      </c>
      <c r="C16" s="55" t="s">
        <v>42</v>
      </c>
      <c r="D16" s="20">
        <v>0.5</v>
      </c>
      <c r="E16" s="73">
        <f>F15</f>
        <v>44633</v>
      </c>
      <c r="F16" s="73">
        <f>E16+21</f>
        <v>44654</v>
      </c>
      <c r="G16" s="14"/>
      <c r="H16" s="14">
        <f t="shared" si="6"/>
        <v>22</v>
      </c>
      <c r="I16" s="31"/>
      <c r="J16" s="31"/>
      <c r="K16" s="31"/>
      <c r="L16" s="31"/>
      <c r="M16" s="31"/>
      <c r="N16" s="31"/>
      <c r="O16" s="31"/>
      <c r="P16" s="31"/>
      <c r="Q16" s="31"/>
      <c r="R16" s="31"/>
      <c r="S16" s="31"/>
      <c r="T16" s="31"/>
      <c r="U16" s="32"/>
      <c r="V16" s="32"/>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row>
    <row r="17" spans="1:64" s="3" customFormat="1" ht="30" customHeight="1" thickBot="1" x14ac:dyDescent="0.3">
      <c r="A17" s="45"/>
      <c r="B17" s="62" t="s">
        <v>50</v>
      </c>
      <c r="C17" s="55" t="s">
        <v>42</v>
      </c>
      <c r="D17" s="20">
        <v>0</v>
      </c>
      <c r="E17" s="73">
        <f>F16</f>
        <v>44654</v>
      </c>
      <c r="F17" s="73">
        <f>E17+7</f>
        <v>44661</v>
      </c>
      <c r="G17" s="14"/>
      <c r="H17" s="14">
        <f t="shared" si="6"/>
        <v>8</v>
      </c>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row>
    <row r="18" spans="1:64" s="3" customFormat="1" ht="30" customHeight="1" thickBot="1" x14ac:dyDescent="0.3">
      <c r="A18" s="45"/>
      <c r="B18" s="62" t="s">
        <v>53</v>
      </c>
      <c r="C18" s="55" t="s">
        <v>42</v>
      </c>
      <c r="D18" s="20">
        <v>0.1</v>
      </c>
      <c r="E18" s="73">
        <f>F17</f>
        <v>44661</v>
      </c>
      <c r="F18" s="73">
        <f>E18+2</f>
        <v>44663</v>
      </c>
      <c r="G18" s="14"/>
      <c r="H18" s="14">
        <f t="shared" si="6"/>
        <v>3</v>
      </c>
      <c r="I18" s="31"/>
      <c r="J18" s="31"/>
      <c r="K18" s="31"/>
      <c r="L18" s="31"/>
      <c r="M18" s="31"/>
      <c r="N18" s="31"/>
      <c r="O18" s="31"/>
      <c r="P18" s="31"/>
      <c r="Q18" s="31"/>
      <c r="R18" s="31"/>
      <c r="S18" s="31"/>
      <c r="T18" s="31"/>
      <c r="U18" s="31"/>
      <c r="V18" s="31"/>
      <c r="W18" s="31"/>
      <c r="X18" s="31"/>
      <c r="Y18" s="32"/>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row>
    <row r="19" spans="1:64" s="3" customFormat="1" ht="30" customHeight="1" thickBot="1" x14ac:dyDescent="0.3">
      <c r="A19" s="45"/>
      <c r="B19" s="62" t="s">
        <v>54</v>
      </c>
      <c r="C19" s="55" t="s">
        <v>42</v>
      </c>
      <c r="D19" s="20">
        <v>0</v>
      </c>
      <c r="E19" s="73">
        <f>F18</f>
        <v>44663</v>
      </c>
      <c r="F19" s="73">
        <f>E19+3</f>
        <v>44666</v>
      </c>
      <c r="G19" s="14"/>
      <c r="H19" s="14">
        <f t="shared" si="6"/>
        <v>4</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s="3" customFormat="1" ht="30" customHeight="1" thickBot="1" x14ac:dyDescent="0.3">
      <c r="A20" s="45" t="s">
        <v>11</v>
      </c>
      <c r="B20" s="21" t="s">
        <v>55</v>
      </c>
      <c r="C20" s="56"/>
      <c r="D20" s="22"/>
      <c r="E20" s="74"/>
      <c r="F20" s="75"/>
      <c r="G20" s="14"/>
      <c r="H20" s="14" t="str">
        <f t="shared" si="6"/>
        <v/>
      </c>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row>
    <row r="21" spans="1:64" s="3" customFormat="1" ht="30" customHeight="1" thickBot="1" x14ac:dyDescent="0.3">
      <c r="A21" s="45"/>
      <c r="B21" s="63" t="s">
        <v>59</v>
      </c>
      <c r="C21" s="57" t="s">
        <v>42</v>
      </c>
      <c r="D21" s="23">
        <v>0.1</v>
      </c>
      <c r="E21" s="76">
        <f>F19</f>
        <v>44666</v>
      </c>
      <c r="F21" s="76">
        <f>E21+5</f>
        <v>44671</v>
      </c>
      <c r="G21" s="14"/>
      <c r="H21" s="14">
        <f t="shared" si="6"/>
        <v>6</v>
      </c>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row>
    <row r="22" spans="1:64" s="3" customFormat="1" ht="30" customHeight="1" thickBot="1" x14ac:dyDescent="0.3">
      <c r="A22" s="45"/>
      <c r="B22" s="63" t="s">
        <v>60</v>
      </c>
      <c r="C22" s="57" t="s">
        <v>42</v>
      </c>
      <c r="D22" s="23">
        <v>0.8</v>
      </c>
      <c r="E22" s="76">
        <f>F21+1</f>
        <v>44672</v>
      </c>
      <c r="F22" s="76">
        <f>E22+4</f>
        <v>44676</v>
      </c>
      <c r="G22" s="14"/>
      <c r="H22" s="14">
        <f t="shared" si="6"/>
        <v>5</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row>
    <row r="23" spans="1:64" s="3" customFormat="1" ht="30" customHeight="1" thickBot="1" x14ac:dyDescent="0.3">
      <c r="A23" s="45"/>
      <c r="B23" s="63" t="s">
        <v>56</v>
      </c>
      <c r="C23" s="57" t="s">
        <v>42</v>
      </c>
      <c r="D23" s="23">
        <v>0</v>
      </c>
      <c r="E23" s="76">
        <f>E22+5</f>
        <v>44677</v>
      </c>
      <c r="F23" s="76">
        <f>E23+7</f>
        <v>44684</v>
      </c>
      <c r="G23" s="14"/>
      <c r="H23" s="14">
        <f t="shared" si="6"/>
        <v>8</v>
      </c>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row>
    <row r="24" spans="1:64" s="3" customFormat="1" ht="30" customHeight="1" thickBot="1" x14ac:dyDescent="0.3">
      <c r="A24" s="45"/>
      <c r="B24" s="63" t="s">
        <v>57</v>
      </c>
      <c r="C24" s="57" t="s">
        <v>42</v>
      </c>
      <c r="D24" s="23">
        <v>0</v>
      </c>
      <c r="E24" s="76">
        <f>F23+1</f>
        <v>44685</v>
      </c>
      <c r="F24" s="76">
        <f>E24+10</f>
        <v>44695</v>
      </c>
      <c r="G24" s="14"/>
      <c r="H24" s="14">
        <f t="shared" si="6"/>
        <v>11</v>
      </c>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row>
    <row r="25" spans="1:64" s="3" customFormat="1" ht="30" customHeight="1" thickBot="1" x14ac:dyDescent="0.3">
      <c r="A25" s="45"/>
      <c r="B25" s="63" t="s">
        <v>58</v>
      </c>
      <c r="C25" s="57" t="s">
        <v>42</v>
      </c>
      <c r="D25" s="23">
        <v>0</v>
      </c>
      <c r="E25" s="76">
        <f>F24</f>
        <v>44695</v>
      </c>
      <c r="F25" s="76">
        <f>E25+3</f>
        <v>44698</v>
      </c>
      <c r="G25" s="14"/>
      <c r="H25" s="14">
        <f t="shared" si="6"/>
        <v>4</v>
      </c>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row>
    <row r="26" spans="1:64" s="3" customFormat="1" ht="30" customHeight="1" thickBot="1" x14ac:dyDescent="0.3">
      <c r="A26" s="45" t="s">
        <v>11</v>
      </c>
      <c r="B26" s="24" t="s">
        <v>63</v>
      </c>
      <c r="C26" s="58"/>
      <c r="D26" s="25"/>
      <c r="E26" s="77"/>
      <c r="F26" s="78"/>
      <c r="G26" s="14"/>
      <c r="H26" s="14" t="str">
        <f t="shared" si="6"/>
        <v/>
      </c>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row>
    <row r="27" spans="1:64" s="3" customFormat="1" ht="30" customHeight="1" thickBot="1" x14ac:dyDescent="0.3">
      <c r="A27" s="45"/>
      <c r="B27" s="64" t="s">
        <v>64</v>
      </c>
      <c r="C27" s="59" t="s">
        <v>42</v>
      </c>
      <c r="D27" s="26">
        <v>0</v>
      </c>
      <c r="E27" s="79">
        <f>F25</f>
        <v>44698</v>
      </c>
      <c r="F27" s="79">
        <f>E27</f>
        <v>44698</v>
      </c>
      <c r="G27" s="14"/>
      <c r="H27" s="14">
        <f t="shared" si="6"/>
        <v>1</v>
      </c>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31"/>
      <c r="BA27" s="31"/>
      <c r="BB27" s="31"/>
      <c r="BC27" s="31"/>
      <c r="BD27" s="31"/>
      <c r="BE27" s="31"/>
      <c r="BF27" s="31"/>
      <c r="BG27" s="31"/>
      <c r="BH27" s="31"/>
      <c r="BI27" s="31"/>
      <c r="BJ27" s="31"/>
      <c r="BK27" s="31"/>
      <c r="BL27" s="31"/>
    </row>
    <row r="28" spans="1:64" s="3" customFormat="1" ht="30" customHeight="1" thickBot="1" x14ac:dyDescent="0.3">
      <c r="A28" s="45"/>
      <c r="B28" s="64" t="s">
        <v>65</v>
      </c>
      <c r="C28" s="59" t="s">
        <v>42</v>
      </c>
      <c r="D28" s="26">
        <v>0</v>
      </c>
      <c r="E28" s="79">
        <f>F27</f>
        <v>44698</v>
      </c>
      <c r="F28" s="79">
        <f>E28</f>
        <v>44698</v>
      </c>
      <c r="G28" s="14"/>
      <c r="H28" s="14">
        <f t="shared" si="6"/>
        <v>1</v>
      </c>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31"/>
      <c r="BA28" s="31"/>
      <c r="BB28" s="31"/>
      <c r="BC28" s="31"/>
      <c r="BD28" s="31"/>
      <c r="BE28" s="31"/>
      <c r="BF28" s="31"/>
      <c r="BG28" s="31"/>
      <c r="BH28" s="31"/>
      <c r="BI28" s="31"/>
      <c r="BJ28" s="31"/>
      <c r="BK28" s="31"/>
      <c r="BL28" s="31"/>
    </row>
    <row r="29" spans="1:64" s="3" customFormat="1" ht="30" customHeight="1" thickBot="1" x14ac:dyDescent="0.3">
      <c r="A29" s="45"/>
      <c r="B29" s="64" t="s">
        <v>66</v>
      </c>
      <c r="C29" s="59" t="s">
        <v>42</v>
      </c>
      <c r="D29" s="26"/>
      <c r="E29" s="79">
        <f>F28</f>
        <v>44698</v>
      </c>
      <c r="F29" s="79">
        <f t="shared" ref="F29:F31" si="7">E29</f>
        <v>44698</v>
      </c>
      <c r="G29" s="14"/>
      <c r="H29" s="14">
        <f t="shared" si="6"/>
        <v>1</v>
      </c>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row>
    <row r="30" spans="1:64" s="3" customFormat="1" ht="30" customHeight="1" thickBot="1" x14ac:dyDescent="0.3">
      <c r="A30" s="45"/>
      <c r="B30" s="64" t="s">
        <v>15</v>
      </c>
      <c r="C30" s="59" t="s">
        <v>42</v>
      </c>
      <c r="D30" s="26"/>
      <c r="E30" s="79">
        <f>F29</f>
        <v>44698</v>
      </c>
      <c r="F30" s="79">
        <f t="shared" si="7"/>
        <v>44698</v>
      </c>
      <c r="G30" s="14"/>
      <c r="H30" s="14">
        <f t="shared" si="6"/>
        <v>1</v>
      </c>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row>
    <row r="31" spans="1:64" s="3" customFormat="1" ht="30" customHeight="1" thickBot="1" x14ac:dyDescent="0.3">
      <c r="A31" s="45"/>
      <c r="B31" s="64" t="s">
        <v>16</v>
      </c>
      <c r="C31" s="59" t="s">
        <v>42</v>
      </c>
      <c r="D31" s="26"/>
      <c r="E31" s="79">
        <f>F30</f>
        <v>44698</v>
      </c>
      <c r="F31" s="79">
        <f t="shared" si="7"/>
        <v>44698</v>
      </c>
      <c r="G31" s="14"/>
      <c r="H31" s="14">
        <f t="shared" si="6"/>
        <v>1</v>
      </c>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row>
    <row r="32" spans="1:64" s="3" customFormat="1" ht="30" customHeight="1" thickBot="1" x14ac:dyDescent="0.3">
      <c r="A32" s="45" t="s">
        <v>12</v>
      </c>
      <c r="B32" s="65"/>
      <c r="C32" s="60"/>
      <c r="D32" s="13"/>
      <c r="E32" s="80"/>
      <c r="F32" s="80"/>
      <c r="G32" s="14"/>
      <c r="H32" s="14" t="str">
        <f t="shared" si="6"/>
        <v/>
      </c>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row>
    <row r="33" spans="1:64" s="3" customFormat="1" ht="30" customHeight="1" thickBot="1" x14ac:dyDescent="0.3">
      <c r="A33" s="46" t="s">
        <v>13</v>
      </c>
      <c r="B33" s="27" t="s">
        <v>17</v>
      </c>
      <c r="C33" s="28"/>
      <c r="D33" s="29"/>
      <c r="E33" s="81"/>
      <c r="F33" s="82"/>
      <c r="G33" s="30"/>
      <c r="H33" s="30" t="str">
        <f t="shared" si="6"/>
        <v/>
      </c>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row>
    <row r="34" spans="1:64" ht="30" customHeight="1" x14ac:dyDescent="0.25">
      <c r="G34" s="6"/>
    </row>
    <row r="35" spans="1:64" ht="30" customHeight="1" x14ac:dyDescent="0.25">
      <c r="C35" s="11"/>
      <c r="F35" s="47"/>
    </row>
    <row r="36" spans="1:64" ht="30" customHeight="1" x14ac:dyDescent="0.25">
      <c r="C36" s="12"/>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ignoredErrors>
    <ignoredError sqref="F18 F22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35" customWidth="1"/>
    <col min="2" max="16384" width="9.140625" style="2"/>
  </cols>
  <sheetData>
    <row r="1" spans="1:2" ht="46.5" customHeight="1" x14ac:dyDescent="0.2"/>
    <row r="2" spans="1:2" s="37" customFormat="1" ht="15.75" x14ac:dyDescent="0.25">
      <c r="A2" s="36" t="s">
        <v>25</v>
      </c>
      <c r="B2" s="36"/>
    </row>
    <row r="3" spans="1:2" s="41" customFormat="1" ht="27" customHeight="1" x14ac:dyDescent="0.25">
      <c r="A3" s="67" t="s">
        <v>26</v>
      </c>
      <c r="B3" s="42"/>
    </row>
    <row r="4" spans="1:2" s="38" customFormat="1" ht="26.25" x14ac:dyDescent="0.4">
      <c r="A4" s="39" t="s">
        <v>27</v>
      </c>
    </row>
    <row r="5" spans="1:2" ht="74.099999999999994" customHeight="1" x14ac:dyDescent="0.2">
      <c r="A5" s="40" t="s">
        <v>28</v>
      </c>
    </row>
    <row r="6" spans="1:2" ht="26.25" customHeight="1" x14ac:dyDescent="0.2">
      <c r="A6" s="39" t="s">
        <v>29</v>
      </c>
    </row>
    <row r="7" spans="1:2" s="35" customFormat="1" ht="204.95" customHeight="1" x14ac:dyDescent="0.25">
      <c r="A7" s="44" t="s">
        <v>30</v>
      </c>
    </row>
    <row r="8" spans="1:2" s="38" customFormat="1" ht="26.25" x14ac:dyDescent="0.4">
      <c r="A8" s="39" t="s">
        <v>31</v>
      </c>
    </row>
    <row r="9" spans="1:2" ht="60" x14ac:dyDescent="0.2">
      <c r="A9" s="40" t="s">
        <v>32</v>
      </c>
    </row>
    <row r="10" spans="1:2" s="35" customFormat="1" ht="27.95" customHeight="1" x14ac:dyDescent="0.25">
      <c r="A10" s="43" t="s">
        <v>33</v>
      </c>
    </row>
    <row r="11" spans="1:2" s="38" customFormat="1" ht="26.25" x14ac:dyDescent="0.4">
      <c r="A11" s="39" t="s">
        <v>34</v>
      </c>
    </row>
    <row r="12" spans="1:2" ht="30" x14ac:dyDescent="0.2">
      <c r="A12" s="40" t="s">
        <v>35</v>
      </c>
    </row>
    <row r="13" spans="1:2" s="35" customFormat="1" ht="27.95" customHeight="1" x14ac:dyDescent="0.25">
      <c r="A13" s="43" t="s">
        <v>36</v>
      </c>
    </row>
    <row r="14" spans="1:2" s="38" customFormat="1" ht="26.25" x14ac:dyDescent="0.4">
      <c r="A14" s="39" t="s">
        <v>37</v>
      </c>
    </row>
    <row r="15" spans="1:2" ht="75" customHeight="1" x14ac:dyDescent="0.2">
      <c r="A15" s="40" t="s">
        <v>38</v>
      </c>
    </row>
    <row r="16" spans="1:2" ht="75" x14ac:dyDescent="0.2">
      <c r="A16" s="40" t="s">
        <v>39</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2022-03-15T04:53:03Z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